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.bhosale\Desktop\New folder\Personal\APP\TactixIPL\Project 2.1\"/>
    </mc:Choice>
  </mc:AlternateContent>
  <xr:revisionPtr revIDLastSave="0" documentId="8_{FB2B44C8-3FB7-4DDD-A288-0E5DA057CD2C}" xr6:coauthVersionLast="47" xr6:coauthVersionMax="47" xr10:uidLastSave="{00000000-0000-0000-0000-000000000000}"/>
  <bookViews>
    <workbookView xWindow="-110" yWindow="-110" windowWidth="19420" windowHeight="10300" firstSheet="5" activeTab="15" xr2:uid="{B2BC0892-3094-4B7C-9FAC-05205A0EDD26}"/>
  </bookViews>
  <sheets>
    <sheet name="Table 0" sheetId="6" state="hidden" r:id="rId1"/>
    <sheet name="Table 0 (2)" sheetId="3" state="hidden" r:id="rId2"/>
    <sheet name="Table 0 (3)" sheetId="7" state="hidden" r:id="rId3"/>
    <sheet name="TEAMS" sheetId="14" state="hidden" r:id="rId4"/>
    <sheet name="1 VS 2" sheetId="10" state="hidden" r:id="rId5"/>
    <sheet name="My Dream 11 " sheetId="25" r:id="rId6"/>
    <sheet name="My Dream 11 for a Match" sheetId="11" r:id="rId7"/>
    <sheet name="My Prediction of Match" sheetId="15" r:id="rId8"/>
    <sheet name="Performance Cal" sheetId="1" state="hidden" r:id="rId9"/>
    <sheet name="Team1" sheetId="19" state="hidden" r:id="rId10"/>
    <sheet name="Dream 11 Team1" sheetId="27" state="hidden" r:id="rId11"/>
    <sheet name="Team2" sheetId="23" state="hidden" r:id="rId12"/>
    <sheet name="DTI" sheetId="26" state="hidden" r:id="rId13"/>
    <sheet name="Dream Team of IPL" sheetId="22" state="hidden" r:id="rId14"/>
    <sheet name="Dream 11 Team2" sheetId="24" state="hidden" r:id="rId15"/>
    <sheet name="Dream 11 Calculator" sheetId="12" r:id="rId16"/>
    <sheet name="List" sheetId="13" state="hidden" r:id="rId17"/>
    <sheet name="Team Player and role" sheetId="8" state="hidden" r:id="rId18"/>
  </sheets>
  <externalReferences>
    <externalReference r:id="rId19"/>
  </externalReferences>
  <definedNames>
    <definedName name="_xlnm._FilterDatabase" localSheetId="8" hidden="1">'Performance Cal'!$A$1:$H$1</definedName>
    <definedName name="_xlnm._FilterDatabase" localSheetId="17" hidden="1">'Team Player and role'!$A$1:$C$1</definedName>
    <definedName name="ExternalData_1" localSheetId="0" hidden="1">'Table 0'!$A$1:$T$101</definedName>
    <definedName name="ExternalData_1" localSheetId="1" hidden="1">'Table 0 (2)'!$A$1:$AC$101</definedName>
    <definedName name="ExternalData_1" localSheetId="2" hidden="1">'Table 0 (3)'!$A$1:$H$101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2" l="1"/>
  <c r="C8" i="15"/>
  <c r="C21" i="27"/>
  <c r="E21" i="27" s="1"/>
  <c r="C21" i="22"/>
  <c r="C15" i="22"/>
  <c r="C14" i="22"/>
  <c r="Z15" i="22"/>
  <c r="Z14" i="22"/>
  <c r="Z13" i="22"/>
  <c r="I81" i="26"/>
  <c r="I149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H81" i="26"/>
  <c r="H149" i="26"/>
  <c r="H176" i="26"/>
  <c r="H177" i="26"/>
  <c r="H178" i="26"/>
  <c r="H179" i="26"/>
  <c r="H180" i="26"/>
  <c r="H181" i="26"/>
  <c r="H182" i="26"/>
  <c r="H183" i="26"/>
  <c r="H184" i="26"/>
  <c r="H185" i="26"/>
  <c r="H186" i="26"/>
  <c r="P186" i="26" s="1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G176" i="26"/>
  <c r="G177" i="26"/>
  <c r="G178" i="26"/>
  <c r="G179" i="26"/>
  <c r="G180" i="26"/>
  <c r="G181" i="26"/>
  <c r="G182" i="26"/>
  <c r="G183" i="26"/>
  <c r="G184" i="26"/>
  <c r="G185" i="26"/>
  <c r="G186" i="26"/>
  <c r="G187" i="26"/>
  <c r="G188" i="26"/>
  <c r="G189" i="26"/>
  <c r="G190" i="26"/>
  <c r="G191" i="26"/>
  <c r="G192" i="26"/>
  <c r="G193" i="26"/>
  <c r="G194" i="26"/>
  <c r="G195" i="26"/>
  <c r="G196" i="26"/>
  <c r="G197" i="26"/>
  <c r="G198" i="26"/>
  <c r="G199" i="26"/>
  <c r="G200" i="26"/>
  <c r="G201" i="26"/>
  <c r="G202" i="26"/>
  <c r="G203" i="26"/>
  <c r="G204" i="26"/>
  <c r="G205" i="26"/>
  <c r="G206" i="26"/>
  <c r="G207" i="26"/>
  <c r="G208" i="26"/>
  <c r="G209" i="26"/>
  <c r="G210" i="26"/>
  <c r="G211" i="26"/>
  <c r="G212" i="26"/>
  <c r="G213" i="26"/>
  <c r="G214" i="26"/>
  <c r="G215" i="26"/>
  <c r="G216" i="26"/>
  <c r="G217" i="26"/>
  <c r="G218" i="26"/>
  <c r="G219" i="26"/>
  <c r="G220" i="26"/>
  <c r="G221" i="26"/>
  <c r="G222" i="26"/>
  <c r="G223" i="26"/>
  <c r="G224" i="26"/>
  <c r="G225" i="26"/>
  <c r="G226" i="26"/>
  <c r="G227" i="26"/>
  <c r="G228" i="26"/>
  <c r="G229" i="26"/>
  <c r="G230" i="26"/>
  <c r="G231" i="26"/>
  <c r="G232" i="26"/>
  <c r="G233" i="26"/>
  <c r="G234" i="26"/>
  <c r="G235" i="26"/>
  <c r="G236" i="26"/>
  <c r="G237" i="26"/>
  <c r="G238" i="26"/>
  <c r="G239" i="26"/>
  <c r="G240" i="26"/>
  <c r="G241" i="26"/>
  <c r="G242" i="26"/>
  <c r="G243" i="26"/>
  <c r="G244" i="26"/>
  <c r="G245" i="26"/>
  <c r="G246" i="26"/>
  <c r="G247" i="26"/>
  <c r="G248" i="26"/>
  <c r="G249" i="26"/>
  <c r="G250" i="26"/>
  <c r="G251" i="26"/>
  <c r="G252" i="26"/>
  <c r="G253" i="26"/>
  <c r="G254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38" i="26"/>
  <c r="F239" i="26"/>
  <c r="F240" i="26"/>
  <c r="F241" i="26"/>
  <c r="F242" i="26"/>
  <c r="F243" i="26"/>
  <c r="F244" i="26"/>
  <c r="F245" i="26"/>
  <c r="F246" i="26"/>
  <c r="F247" i="26"/>
  <c r="F248" i="26"/>
  <c r="F249" i="26"/>
  <c r="F250" i="26"/>
  <c r="F251" i="26"/>
  <c r="F252" i="26"/>
  <c r="F253" i="26"/>
  <c r="F254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F2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02" i="26"/>
  <c r="D203" i="26"/>
  <c r="D204" i="26"/>
  <c r="D205" i="26"/>
  <c r="D206" i="26"/>
  <c r="D207" i="26"/>
  <c r="D208" i="26"/>
  <c r="D209" i="26"/>
  <c r="D210" i="26"/>
  <c r="D211" i="26"/>
  <c r="D212" i="26"/>
  <c r="D213" i="26"/>
  <c r="D214" i="26"/>
  <c r="D215" i="26"/>
  <c r="D216" i="26"/>
  <c r="D217" i="26"/>
  <c r="D218" i="26"/>
  <c r="D219" i="26"/>
  <c r="D220" i="26"/>
  <c r="D221" i="26"/>
  <c r="D222" i="26"/>
  <c r="D223" i="26"/>
  <c r="D224" i="26"/>
  <c r="D225" i="26"/>
  <c r="D226" i="26"/>
  <c r="D227" i="26"/>
  <c r="D228" i="26"/>
  <c r="D229" i="26"/>
  <c r="D230" i="26"/>
  <c r="D231" i="26"/>
  <c r="D232" i="26"/>
  <c r="D233" i="26"/>
  <c r="D234" i="26"/>
  <c r="D235" i="26"/>
  <c r="D236" i="26"/>
  <c r="D237" i="26"/>
  <c r="D238" i="26"/>
  <c r="D239" i="26"/>
  <c r="D240" i="26"/>
  <c r="D241" i="26"/>
  <c r="D242" i="26"/>
  <c r="D243" i="26"/>
  <c r="D244" i="26"/>
  <c r="D245" i="26"/>
  <c r="D246" i="26"/>
  <c r="D247" i="26"/>
  <c r="D248" i="26"/>
  <c r="D249" i="26"/>
  <c r="D250" i="26"/>
  <c r="D251" i="26"/>
  <c r="D252" i="26"/>
  <c r="D253" i="26"/>
  <c r="D254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B166" i="26"/>
  <c r="B167" i="26"/>
  <c r="B168" i="26"/>
  <c r="B169" i="26"/>
  <c r="B170" i="26"/>
  <c r="B171" i="26"/>
  <c r="B172" i="26"/>
  <c r="B173" i="26"/>
  <c r="B174" i="26"/>
  <c r="B175" i="26"/>
  <c r="B176" i="26"/>
  <c r="B177" i="26"/>
  <c r="B178" i="26"/>
  <c r="B179" i="26"/>
  <c r="B180" i="26"/>
  <c r="B181" i="26"/>
  <c r="B182" i="26"/>
  <c r="B183" i="26"/>
  <c r="B184" i="26"/>
  <c r="B185" i="26"/>
  <c r="B186" i="26"/>
  <c r="B187" i="26"/>
  <c r="B188" i="26"/>
  <c r="B189" i="26"/>
  <c r="B190" i="26"/>
  <c r="B191" i="26"/>
  <c r="B192" i="26"/>
  <c r="B193" i="26"/>
  <c r="B194" i="26"/>
  <c r="B195" i="26"/>
  <c r="B196" i="26"/>
  <c r="B197" i="26"/>
  <c r="B198" i="26"/>
  <c r="B199" i="26"/>
  <c r="B200" i="26"/>
  <c r="B201" i="26"/>
  <c r="B202" i="26"/>
  <c r="B203" i="26"/>
  <c r="B204" i="26"/>
  <c r="B205" i="26"/>
  <c r="B206" i="26"/>
  <c r="B207" i="26"/>
  <c r="B208" i="26"/>
  <c r="B209" i="26"/>
  <c r="B210" i="26"/>
  <c r="B211" i="26"/>
  <c r="B212" i="26"/>
  <c r="B213" i="26"/>
  <c r="B214" i="26"/>
  <c r="B215" i="26"/>
  <c r="B216" i="26"/>
  <c r="B217" i="26"/>
  <c r="B218" i="26"/>
  <c r="B219" i="26"/>
  <c r="B220" i="26"/>
  <c r="B221" i="26"/>
  <c r="B222" i="26"/>
  <c r="B223" i="26"/>
  <c r="B224" i="26"/>
  <c r="B225" i="26"/>
  <c r="B226" i="26"/>
  <c r="B227" i="26"/>
  <c r="B228" i="26"/>
  <c r="B229" i="26"/>
  <c r="B230" i="26"/>
  <c r="B231" i="26"/>
  <c r="B232" i="26"/>
  <c r="B233" i="26"/>
  <c r="B234" i="26"/>
  <c r="B235" i="26"/>
  <c r="B236" i="26"/>
  <c r="B237" i="26"/>
  <c r="B238" i="26"/>
  <c r="B239" i="26"/>
  <c r="B240" i="26"/>
  <c r="B241" i="26"/>
  <c r="B242" i="26"/>
  <c r="B243" i="26"/>
  <c r="B244" i="26"/>
  <c r="B245" i="26"/>
  <c r="B246" i="26"/>
  <c r="B247" i="26"/>
  <c r="B248" i="26"/>
  <c r="B249" i="26"/>
  <c r="B250" i="26"/>
  <c r="B251" i="26"/>
  <c r="B252" i="26"/>
  <c r="B253" i="26"/>
  <c r="B254" i="26"/>
  <c r="B2" i="26"/>
  <c r="A3" i="26"/>
  <c r="A4" i="26"/>
  <c r="A5" i="26"/>
  <c r="A6" i="26"/>
  <c r="A7" i="26"/>
  <c r="A8" i="26"/>
  <c r="A9" i="26"/>
  <c r="AB9" i="26" s="1"/>
  <c r="A10" i="26"/>
  <c r="A11" i="26"/>
  <c r="A12" i="26"/>
  <c r="A13" i="26"/>
  <c r="A14" i="26"/>
  <c r="A15" i="26"/>
  <c r="A16" i="26"/>
  <c r="A17" i="26"/>
  <c r="AB17" i="26" s="1"/>
  <c r="A18" i="26"/>
  <c r="A19" i="26"/>
  <c r="A20" i="26"/>
  <c r="A21" i="26"/>
  <c r="A22" i="26"/>
  <c r="A23" i="26"/>
  <c r="A24" i="26"/>
  <c r="A25" i="26"/>
  <c r="AB25" i="26" s="1"/>
  <c r="A26" i="26"/>
  <c r="A27" i="26"/>
  <c r="A28" i="26"/>
  <c r="A29" i="26"/>
  <c r="A30" i="26"/>
  <c r="A31" i="26"/>
  <c r="A32" i="26"/>
  <c r="A33" i="26"/>
  <c r="AB33" i="26" s="1"/>
  <c r="A34" i="26"/>
  <c r="A35" i="26"/>
  <c r="A36" i="26"/>
  <c r="A37" i="26"/>
  <c r="A38" i="26"/>
  <c r="A39" i="26"/>
  <c r="A40" i="26"/>
  <c r="A41" i="26"/>
  <c r="AB41" i="26" s="1"/>
  <c r="A42" i="26"/>
  <c r="A43" i="26"/>
  <c r="A44" i="26"/>
  <c r="A45" i="26"/>
  <c r="A46" i="26"/>
  <c r="A47" i="26"/>
  <c r="A48" i="26"/>
  <c r="A49" i="26"/>
  <c r="AB49" i="26" s="1"/>
  <c r="A50" i="26"/>
  <c r="A51" i="26"/>
  <c r="A52" i="26"/>
  <c r="A53" i="26"/>
  <c r="A54" i="26"/>
  <c r="A55" i="26"/>
  <c r="A56" i="26"/>
  <c r="A57" i="26"/>
  <c r="AB57" i="26" s="1"/>
  <c r="A58" i="26"/>
  <c r="A59" i="26"/>
  <c r="A60" i="26"/>
  <c r="A61" i="26"/>
  <c r="A62" i="26"/>
  <c r="A63" i="26"/>
  <c r="A64" i="26"/>
  <c r="A65" i="26"/>
  <c r="AB65" i="26" s="1"/>
  <c r="A66" i="26"/>
  <c r="A67" i="26"/>
  <c r="A68" i="26"/>
  <c r="A69" i="26"/>
  <c r="A70" i="26"/>
  <c r="A71" i="26"/>
  <c r="A72" i="26"/>
  <c r="A73" i="26"/>
  <c r="AB73" i="26" s="1"/>
  <c r="A74" i="26"/>
  <c r="A75" i="26"/>
  <c r="A76" i="26"/>
  <c r="A77" i="26"/>
  <c r="A78" i="26"/>
  <c r="A79" i="26"/>
  <c r="A80" i="26"/>
  <c r="A81" i="26"/>
  <c r="AB81" i="26" s="1"/>
  <c r="A82" i="26"/>
  <c r="A83" i="26"/>
  <c r="A84" i="26"/>
  <c r="A85" i="26"/>
  <c r="A86" i="26"/>
  <c r="A87" i="26"/>
  <c r="A88" i="26"/>
  <c r="A89" i="26"/>
  <c r="AB89" i="26" s="1"/>
  <c r="A90" i="26"/>
  <c r="A91" i="26"/>
  <c r="A92" i="26"/>
  <c r="A93" i="26"/>
  <c r="A94" i="26"/>
  <c r="A95" i="26"/>
  <c r="A96" i="26"/>
  <c r="A97" i="26"/>
  <c r="AB97" i="26" s="1"/>
  <c r="A98" i="26"/>
  <c r="A99" i="26"/>
  <c r="A100" i="26"/>
  <c r="A101" i="26"/>
  <c r="A102" i="26"/>
  <c r="A103" i="26"/>
  <c r="A104" i="26"/>
  <c r="A105" i="26"/>
  <c r="AB105" i="26" s="1"/>
  <c r="A106" i="26"/>
  <c r="A107" i="26"/>
  <c r="A108" i="26"/>
  <c r="A109" i="26"/>
  <c r="A110" i="26"/>
  <c r="A111" i="26"/>
  <c r="A112" i="26"/>
  <c r="A113" i="26"/>
  <c r="AB113" i="26" s="1"/>
  <c r="A114" i="26"/>
  <c r="A115" i="26"/>
  <c r="A116" i="26"/>
  <c r="A117" i="26"/>
  <c r="A118" i="26"/>
  <c r="A119" i="26"/>
  <c r="A120" i="26"/>
  <c r="A121" i="26"/>
  <c r="AB121" i="26" s="1"/>
  <c r="A122" i="26"/>
  <c r="A123" i="26"/>
  <c r="A124" i="26"/>
  <c r="A125" i="26"/>
  <c r="A126" i="26"/>
  <c r="A127" i="26"/>
  <c r="A128" i="26"/>
  <c r="A129" i="26"/>
  <c r="AB129" i="26" s="1"/>
  <c r="A130" i="26"/>
  <c r="A131" i="26"/>
  <c r="A132" i="26"/>
  <c r="A133" i="26"/>
  <c r="A134" i="26"/>
  <c r="A135" i="26"/>
  <c r="A136" i="26"/>
  <c r="A137" i="26"/>
  <c r="AB137" i="26" s="1"/>
  <c r="A138" i="26"/>
  <c r="A139" i="26"/>
  <c r="A140" i="26"/>
  <c r="A141" i="26"/>
  <c r="A142" i="26"/>
  <c r="A143" i="26"/>
  <c r="A144" i="26"/>
  <c r="A145" i="26"/>
  <c r="AB145" i="26" s="1"/>
  <c r="A146" i="26"/>
  <c r="A147" i="26"/>
  <c r="A148" i="26"/>
  <c r="A149" i="26"/>
  <c r="A150" i="26"/>
  <c r="A151" i="26"/>
  <c r="A152" i="26"/>
  <c r="A153" i="26"/>
  <c r="AB153" i="26" s="1"/>
  <c r="A154" i="26"/>
  <c r="A155" i="26"/>
  <c r="A156" i="26"/>
  <c r="A157" i="26"/>
  <c r="A158" i="26"/>
  <c r="A159" i="26"/>
  <c r="A160" i="26"/>
  <c r="A161" i="26"/>
  <c r="AB161" i="26" s="1"/>
  <c r="A162" i="26"/>
  <c r="A163" i="26"/>
  <c r="A164" i="26"/>
  <c r="A165" i="26"/>
  <c r="A166" i="26"/>
  <c r="A167" i="26"/>
  <c r="A168" i="26"/>
  <c r="A169" i="26"/>
  <c r="AB169" i="26" s="1"/>
  <c r="A170" i="26"/>
  <c r="A171" i="26"/>
  <c r="A172" i="26"/>
  <c r="A173" i="26"/>
  <c r="A174" i="26"/>
  <c r="A175" i="26"/>
  <c r="A176" i="26"/>
  <c r="A177" i="26"/>
  <c r="AB177" i="26" s="1"/>
  <c r="A178" i="26"/>
  <c r="A179" i="26"/>
  <c r="A180" i="26"/>
  <c r="A181" i="26"/>
  <c r="A182" i="26"/>
  <c r="A183" i="26"/>
  <c r="A184" i="26"/>
  <c r="A185" i="26"/>
  <c r="AB185" i="26" s="1"/>
  <c r="A186" i="26"/>
  <c r="A187" i="26"/>
  <c r="A188" i="26"/>
  <c r="A189" i="26"/>
  <c r="A190" i="26"/>
  <c r="A191" i="26"/>
  <c r="A192" i="26"/>
  <c r="A193" i="26"/>
  <c r="A194" i="26"/>
  <c r="A195" i="26"/>
  <c r="A196" i="26"/>
  <c r="A197" i="26"/>
  <c r="A198" i="26"/>
  <c r="A199" i="26"/>
  <c r="A200" i="26"/>
  <c r="A201" i="26"/>
  <c r="AB201" i="26" s="1"/>
  <c r="A202" i="26"/>
  <c r="A203" i="26"/>
  <c r="A204" i="26"/>
  <c r="A205" i="26"/>
  <c r="A206" i="26"/>
  <c r="A207" i="26"/>
  <c r="A208" i="26"/>
  <c r="A209" i="26"/>
  <c r="AB209" i="26" s="1"/>
  <c r="A210" i="26"/>
  <c r="A211" i="26"/>
  <c r="A212" i="26"/>
  <c r="A213" i="26"/>
  <c r="A214" i="26"/>
  <c r="A215" i="26"/>
  <c r="A216" i="26"/>
  <c r="A217" i="26"/>
  <c r="AB217" i="26" s="1"/>
  <c r="A218" i="26"/>
  <c r="A219" i="26"/>
  <c r="A220" i="26"/>
  <c r="A221" i="26"/>
  <c r="A222" i="26"/>
  <c r="A223" i="26"/>
  <c r="A224" i="26"/>
  <c r="A225" i="26"/>
  <c r="AB225" i="26" s="1"/>
  <c r="A226" i="26"/>
  <c r="A227" i="26"/>
  <c r="A228" i="26"/>
  <c r="A229" i="26"/>
  <c r="A230" i="26"/>
  <c r="A231" i="26"/>
  <c r="A232" i="26"/>
  <c r="A233" i="26"/>
  <c r="AB233" i="26" s="1"/>
  <c r="A234" i="26"/>
  <c r="A235" i="26"/>
  <c r="AB235" i="26" s="1"/>
  <c r="A236" i="26"/>
  <c r="A237" i="26"/>
  <c r="A238" i="26"/>
  <c r="A239" i="26"/>
  <c r="A240" i="26"/>
  <c r="A241" i="26"/>
  <c r="AB241" i="26" s="1"/>
  <c r="A242" i="26"/>
  <c r="A243" i="26"/>
  <c r="AB243" i="26" s="1"/>
  <c r="A244" i="26"/>
  <c r="AB244" i="26" s="1"/>
  <c r="A245" i="26"/>
  <c r="A246" i="26"/>
  <c r="A247" i="26"/>
  <c r="A248" i="26"/>
  <c r="A249" i="26"/>
  <c r="AB249" i="26" s="1"/>
  <c r="A250" i="26"/>
  <c r="A251" i="26"/>
  <c r="AB251" i="26" s="1"/>
  <c r="A252" i="26"/>
  <c r="AB252" i="26" s="1"/>
  <c r="A253" i="26"/>
  <c r="A254" i="26"/>
  <c r="AB254" i="26" s="1"/>
  <c r="A2" i="26"/>
  <c r="AD254" i="26"/>
  <c r="AD253" i="26"/>
  <c r="AB253" i="26"/>
  <c r="AD252" i="26"/>
  <c r="C252" i="26"/>
  <c r="AD251" i="26"/>
  <c r="AB250" i="26"/>
  <c r="AD250" i="26"/>
  <c r="AD249" i="26"/>
  <c r="C249" i="26"/>
  <c r="AB248" i="26"/>
  <c r="AD247" i="26"/>
  <c r="AB247" i="26"/>
  <c r="AD246" i="26"/>
  <c r="C246" i="26"/>
  <c r="N246" i="26" s="1"/>
  <c r="AB246" i="26"/>
  <c r="AD245" i="26"/>
  <c r="AB245" i="26"/>
  <c r="C245" i="26"/>
  <c r="L245" i="26" s="1"/>
  <c r="AD243" i="26"/>
  <c r="AD242" i="26"/>
  <c r="C242" i="26"/>
  <c r="AB242" i="26"/>
  <c r="AD241" i="26"/>
  <c r="C241" i="26"/>
  <c r="K241" i="26" s="1"/>
  <c r="AB240" i="26"/>
  <c r="AD239" i="26"/>
  <c r="AB239" i="26"/>
  <c r="AD238" i="26"/>
  <c r="C238" i="26"/>
  <c r="M238" i="26" s="1"/>
  <c r="AB238" i="26"/>
  <c r="AD237" i="26"/>
  <c r="AB237" i="26"/>
  <c r="K237" i="26"/>
  <c r="AA237" i="26" s="1"/>
  <c r="C237" i="26"/>
  <c r="L237" i="26" s="1"/>
  <c r="AB236" i="26"/>
  <c r="AD235" i="26"/>
  <c r="AD234" i="26"/>
  <c r="C234" i="26"/>
  <c r="O234" i="26" s="1"/>
  <c r="AB234" i="26"/>
  <c r="AD233" i="26"/>
  <c r="C233" i="26"/>
  <c r="AC233" i="26" s="1"/>
  <c r="C232" i="26"/>
  <c r="AD232" i="26"/>
  <c r="AB232" i="26"/>
  <c r="AD231" i="26"/>
  <c r="AB231" i="26"/>
  <c r="AD230" i="26"/>
  <c r="C230" i="26"/>
  <c r="AB230" i="26"/>
  <c r="AD229" i="26"/>
  <c r="AB229" i="26"/>
  <c r="C229" i="26"/>
  <c r="AD228" i="26"/>
  <c r="AB228" i="26"/>
  <c r="AD227" i="26"/>
  <c r="AB227" i="26"/>
  <c r="AD226" i="26"/>
  <c r="C226" i="26"/>
  <c r="O226" i="26" s="1"/>
  <c r="AB226" i="26"/>
  <c r="AD225" i="26"/>
  <c r="L225" i="26"/>
  <c r="K225" i="26"/>
  <c r="C225" i="26"/>
  <c r="M225" i="26" s="1"/>
  <c r="AB224" i="26"/>
  <c r="AB223" i="26"/>
  <c r="AB222" i="26"/>
  <c r="C221" i="26"/>
  <c r="AB221" i="26"/>
  <c r="AB220" i="26"/>
  <c r="C219" i="26"/>
  <c r="AB219" i="26"/>
  <c r="AB218" i="26"/>
  <c r="AD216" i="26"/>
  <c r="AB216" i="26"/>
  <c r="AB215" i="26"/>
  <c r="AB214" i="26"/>
  <c r="AD214" i="26"/>
  <c r="AB213" i="26"/>
  <c r="C213" i="26"/>
  <c r="N213" i="26" s="1"/>
  <c r="AD213" i="26"/>
  <c r="AB212" i="26"/>
  <c r="AB211" i="26"/>
  <c r="AB210" i="26"/>
  <c r="C209" i="26"/>
  <c r="N209" i="26" s="1"/>
  <c r="AD209" i="26"/>
  <c r="AB208" i="26"/>
  <c r="C208" i="26"/>
  <c r="O208" i="26" s="1"/>
  <c r="AD207" i="26"/>
  <c r="AB207" i="26"/>
  <c r="C207" i="26"/>
  <c r="L207" i="26" s="1"/>
  <c r="AB206" i="26"/>
  <c r="C206" i="26"/>
  <c r="AD206" i="26"/>
  <c r="AD205" i="26"/>
  <c r="N205" i="26"/>
  <c r="M205" i="26"/>
  <c r="C205" i="26"/>
  <c r="K205" i="26" s="1"/>
  <c r="Z205" i="26" s="1"/>
  <c r="AB205" i="26"/>
  <c r="AB204" i="26"/>
  <c r="AB203" i="26"/>
  <c r="AB202" i="26"/>
  <c r="AC201" i="26"/>
  <c r="O201" i="26"/>
  <c r="C201" i="26"/>
  <c r="K201" i="26" s="1"/>
  <c r="AD201" i="26"/>
  <c r="AD200" i="26"/>
  <c r="C200" i="26"/>
  <c r="AB200" i="26"/>
  <c r="AB199" i="26"/>
  <c r="AD198" i="26"/>
  <c r="AB198" i="26"/>
  <c r="C198" i="26"/>
  <c r="L198" i="26" s="1"/>
  <c r="AB197" i="26"/>
  <c r="C196" i="26"/>
  <c r="AB196" i="26"/>
  <c r="AD195" i="26"/>
  <c r="AB195" i="26"/>
  <c r="C195" i="26"/>
  <c r="M195" i="26" s="1"/>
  <c r="AB194" i="26"/>
  <c r="C193" i="26"/>
  <c r="AD193" i="26"/>
  <c r="AB193" i="26"/>
  <c r="AB192" i="26"/>
  <c r="AD191" i="26"/>
  <c r="O191" i="26"/>
  <c r="C191" i="26"/>
  <c r="M191" i="26" s="1"/>
  <c r="AB191" i="26"/>
  <c r="AD190" i="26"/>
  <c r="AB190" i="26"/>
  <c r="N190" i="26"/>
  <c r="K190" i="26"/>
  <c r="C190" i="26"/>
  <c r="L190" i="26" s="1"/>
  <c r="AD189" i="26"/>
  <c r="C189" i="26"/>
  <c r="J189" i="26" s="1"/>
  <c r="AB189" i="26"/>
  <c r="AB188" i="26"/>
  <c r="AB187" i="26"/>
  <c r="AD186" i="26"/>
  <c r="AC186" i="26"/>
  <c r="AB186" i="26"/>
  <c r="N186" i="26"/>
  <c r="K186" i="26"/>
  <c r="C186" i="26"/>
  <c r="C185" i="26"/>
  <c r="J185" i="26" s="1"/>
  <c r="AB184" i="26"/>
  <c r="AB183" i="26"/>
  <c r="AD182" i="26"/>
  <c r="AB182" i="26"/>
  <c r="C182" i="26"/>
  <c r="C181" i="26"/>
  <c r="L181" i="26" s="1"/>
  <c r="AB181" i="26"/>
  <c r="AB180" i="26"/>
  <c r="K179" i="26"/>
  <c r="U179" i="26"/>
  <c r="C179" i="26"/>
  <c r="AD179" i="26"/>
  <c r="AB179" i="26"/>
  <c r="AB178" i="26"/>
  <c r="C177" i="26"/>
  <c r="AD177" i="26"/>
  <c r="AB176" i="26"/>
  <c r="C175" i="26"/>
  <c r="AD175" i="26"/>
  <c r="AB175" i="26"/>
  <c r="AB174" i="26"/>
  <c r="C173" i="26"/>
  <c r="AD173" i="26"/>
  <c r="AB173" i="26"/>
  <c r="AD172" i="26"/>
  <c r="AB172" i="26"/>
  <c r="C171" i="26"/>
  <c r="AD171" i="26"/>
  <c r="AB171" i="26"/>
  <c r="AB170" i="26"/>
  <c r="C169" i="26"/>
  <c r="AD169" i="26"/>
  <c r="AB168" i="26"/>
  <c r="C167" i="26"/>
  <c r="AD167" i="26"/>
  <c r="AB167" i="26"/>
  <c r="AB166" i="26"/>
  <c r="C165" i="26"/>
  <c r="AD165" i="26"/>
  <c r="AB165" i="26"/>
  <c r="C164" i="26"/>
  <c r="AD164" i="26"/>
  <c r="AB164" i="26"/>
  <c r="C163" i="26"/>
  <c r="AD163" i="26"/>
  <c r="AB163" i="26"/>
  <c r="AB162" i="26"/>
  <c r="C161" i="26"/>
  <c r="AD161" i="26"/>
  <c r="AB160" i="26"/>
  <c r="AB159" i="26"/>
  <c r="C159" i="26"/>
  <c r="AD159" i="26"/>
  <c r="AB158" i="26"/>
  <c r="C157" i="26"/>
  <c r="AD157" i="26"/>
  <c r="AB157" i="26"/>
  <c r="AD156" i="26"/>
  <c r="AB156" i="26"/>
  <c r="C155" i="26"/>
  <c r="AD155" i="26"/>
  <c r="AB155" i="26"/>
  <c r="AB154" i="26"/>
  <c r="C153" i="26"/>
  <c r="AD153" i="26"/>
  <c r="AB152" i="26"/>
  <c r="C151" i="26"/>
  <c r="AD151" i="26"/>
  <c r="AB151" i="26"/>
  <c r="AB150" i="26"/>
  <c r="AB149" i="26"/>
  <c r="C149" i="26"/>
  <c r="AD149" i="26"/>
  <c r="AB148" i="26"/>
  <c r="C147" i="26"/>
  <c r="AD147" i="26"/>
  <c r="AB147" i="26"/>
  <c r="AB146" i="26"/>
  <c r="C145" i="26"/>
  <c r="AD145" i="26"/>
  <c r="AB144" i="26"/>
  <c r="C143" i="26"/>
  <c r="AC143" i="26" s="1"/>
  <c r="AD143" i="26"/>
  <c r="AB143" i="26"/>
  <c r="C142" i="26"/>
  <c r="AD142" i="26"/>
  <c r="AB142" i="26"/>
  <c r="C141" i="26"/>
  <c r="AD141" i="26"/>
  <c r="AB141" i="26"/>
  <c r="C140" i="26"/>
  <c r="AD140" i="26"/>
  <c r="AB140" i="26"/>
  <c r="AC139" i="26"/>
  <c r="C139" i="26"/>
  <c r="AD139" i="26"/>
  <c r="AB139" i="26"/>
  <c r="AB138" i="26"/>
  <c r="AD137" i="26"/>
  <c r="AB136" i="26"/>
  <c r="AB135" i="26"/>
  <c r="AB134" i="26"/>
  <c r="AD133" i="26"/>
  <c r="AB133" i="26"/>
  <c r="AB132" i="26"/>
  <c r="AB131" i="26"/>
  <c r="AB130" i="26"/>
  <c r="AD129" i="26"/>
  <c r="AB128" i="26"/>
  <c r="AB127" i="26"/>
  <c r="AB126" i="26"/>
  <c r="AD125" i="26"/>
  <c r="AB125" i="26"/>
  <c r="AB124" i="26"/>
  <c r="AB123" i="26"/>
  <c r="AB122" i="26"/>
  <c r="AD121" i="26"/>
  <c r="AB120" i="26"/>
  <c r="AB119" i="26"/>
  <c r="AB118" i="26"/>
  <c r="AD117" i="26"/>
  <c r="AB117" i="26"/>
  <c r="AB116" i="26"/>
  <c r="AB115" i="26"/>
  <c r="AB114" i="26"/>
  <c r="AD113" i="26"/>
  <c r="AB112" i="26"/>
  <c r="AD111" i="26"/>
  <c r="AB111" i="26"/>
  <c r="C111" i="26"/>
  <c r="AB110" i="26"/>
  <c r="AD109" i="26"/>
  <c r="C109" i="26"/>
  <c r="AB109" i="26"/>
  <c r="AB108" i="26"/>
  <c r="AB107" i="26"/>
  <c r="C107" i="26"/>
  <c r="AB106" i="26"/>
  <c r="AB104" i="26"/>
  <c r="AD103" i="26"/>
  <c r="AB103" i="26"/>
  <c r="C103" i="26"/>
  <c r="AD102" i="26"/>
  <c r="AB102" i="26"/>
  <c r="C102" i="26"/>
  <c r="AD101" i="26"/>
  <c r="C101" i="26"/>
  <c r="AB101" i="26"/>
  <c r="AB100" i="26"/>
  <c r="AD99" i="26"/>
  <c r="C99" i="26"/>
  <c r="AB99" i="26"/>
  <c r="AD98" i="26"/>
  <c r="AB98" i="26"/>
  <c r="AD96" i="26"/>
  <c r="C96" i="26"/>
  <c r="AB96" i="26"/>
  <c r="AD95" i="26"/>
  <c r="AB95" i="26"/>
  <c r="C95" i="26"/>
  <c r="AB94" i="26"/>
  <c r="AB93" i="26"/>
  <c r="C93" i="26"/>
  <c r="AD93" i="26"/>
  <c r="AB92" i="26"/>
  <c r="AD91" i="26"/>
  <c r="AC91" i="26"/>
  <c r="C91" i="26"/>
  <c r="AB91" i="26"/>
  <c r="AD90" i="26"/>
  <c r="C90" i="26"/>
  <c r="AB90" i="26"/>
  <c r="C89" i="26"/>
  <c r="AD89" i="26"/>
  <c r="C88" i="26"/>
  <c r="AD88" i="26"/>
  <c r="AB88" i="26"/>
  <c r="AD87" i="26"/>
  <c r="AB87" i="26"/>
  <c r="C87" i="26"/>
  <c r="AB86" i="26"/>
  <c r="C85" i="26"/>
  <c r="AD85" i="26"/>
  <c r="AB85" i="26"/>
  <c r="AB84" i="26"/>
  <c r="AD83" i="26"/>
  <c r="AB83" i="26"/>
  <c r="C83" i="26"/>
  <c r="AD82" i="26"/>
  <c r="AB82" i="26"/>
  <c r="K81" i="26"/>
  <c r="T81" i="26"/>
  <c r="C81" i="26"/>
  <c r="Q81" i="26" s="1"/>
  <c r="AD81" i="26"/>
  <c r="AD80" i="26"/>
  <c r="C80" i="26"/>
  <c r="AB80" i="26"/>
  <c r="AD79" i="26"/>
  <c r="AB79" i="26"/>
  <c r="C79" i="26"/>
  <c r="AB78" i="26"/>
  <c r="AD77" i="26"/>
  <c r="AB77" i="26"/>
  <c r="AB76" i="26"/>
  <c r="AD75" i="26"/>
  <c r="C75" i="26"/>
  <c r="AB75" i="26"/>
  <c r="AB74" i="26"/>
  <c r="C73" i="26"/>
  <c r="AD73" i="26"/>
  <c r="AD72" i="26"/>
  <c r="C72" i="26"/>
  <c r="AB72" i="26"/>
  <c r="AD71" i="26"/>
  <c r="AB71" i="26"/>
  <c r="C71" i="26"/>
  <c r="AB70" i="26"/>
  <c r="AB69" i="26"/>
  <c r="AD69" i="26"/>
  <c r="AB68" i="26"/>
  <c r="AD67" i="26"/>
  <c r="C67" i="26"/>
  <c r="AB67" i="26"/>
  <c r="AD66" i="26"/>
  <c r="C66" i="26"/>
  <c r="AB66" i="26"/>
  <c r="C65" i="26"/>
  <c r="AC65" i="26" s="1"/>
  <c r="AD65" i="26"/>
  <c r="AD64" i="26"/>
  <c r="AB64" i="26"/>
  <c r="AD63" i="26"/>
  <c r="C63" i="26"/>
  <c r="AB63" i="26"/>
  <c r="AB62" i="26"/>
  <c r="AB61" i="26"/>
  <c r="AD61" i="26"/>
  <c r="AB60" i="26"/>
  <c r="AD59" i="26"/>
  <c r="C59" i="26"/>
  <c r="AB59" i="26"/>
  <c r="AD58" i="26"/>
  <c r="AC58" i="26"/>
  <c r="C58" i="26"/>
  <c r="AB58" i="26"/>
  <c r="C57" i="26"/>
  <c r="AD57" i="26"/>
  <c r="AD56" i="26"/>
  <c r="AB56" i="26"/>
  <c r="AD55" i="26"/>
  <c r="C55" i="26"/>
  <c r="AB55" i="26"/>
  <c r="AB54" i="26"/>
  <c r="AD53" i="26"/>
  <c r="AB53" i="26"/>
  <c r="AB52" i="26"/>
  <c r="AD51" i="26"/>
  <c r="AC51" i="26"/>
  <c r="AB51" i="26"/>
  <c r="C51" i="26"/>
  <c r="C50" i="26"/>
  <c r="AD50" i="26"/>
  <c r="AB50" i="26"/>
  <c r="C49" i="26"/>
  <c r="AD49" i="26"/>
  <c r="AB48" i="26"/>
  <c r="AD47" i="26"/>
  <c r="C47" i="26"/>
  <c r="AB47" i="26"/>
  <c r="C46" i="26"/>
  <c r="AD46" i="26"/>
  <c r="AB46" i="26"/>
  <c r="AB45" i="26"/>
  <c r="AD45" i="26"/>
  <c r="C44" i="26"/>
  <c r="AD44" i="26"/>
  <c r="AB44" i="26"/>
  <c r="AD43" i="26"/>
  <c r="AC43" i="26"/>
  <c r="C43" i="26"/>
  <c r="AB43" i="26"/>
  <c r="AD42" i="26"/>
  <c r="C42" i="26"/>
  <c r="AB42" i="26"/>
  <c r="C41" i="26"/>
  <c r="AD41" i="26"/>
  <c r="AD40" i="26"/>
  <c r="C40" i="26"/>
  <c r="AB40" i="26"/>
  <c r="AD39" i="26"/>
  <c r="AC39" i="26"/>
  <c r="AB39" i="26"/>
  <c r="C39" i="26"/>
  <c r="AD38" i="26"/>
  <c r="C38" i="26"/>
  <c r="AB38" i="26"/>
  <c r="AB37" i="26"/>
  <c r="C36" i="26"/>
  <c r="AD36" i="26"/>
  <c r="AB36" i="26"/>
  <c r="AD35" i="26"/>
  <c r="AC35" i="26"/>
  <c r="C35" i="26"/>
  <c r="AB35" i="26"/>
  <c r="AD34" i="26"/>
  <c r="C34" i="26"/>
  <c r="AB34" i="26"/>
  <c r="AD33" i="26"/>
  <c r="AD32" i="26"/>
  <c r="C32" i="26"/>
  <c r="AB32" i="26"/>
  <c r="AD31" i="26"/>
  <c r="AB31" i="26"/>
  <c r="C31" i="26"/>
  <c r="C30" i="26"/>
  <c r="AB30" i="26"/>
  <c r="AB29" i="26"/>
  <c r="AD28" i="26"/>
  <c r="C28" i="26"/>
  <c r="AB28" i="26"/>
  <c r="AD27" i="26"/>
  <c r="C27" i="26"/>
  <c r="AB27" i="26"/>
  <c r="AD26" i="26"/>
  <c r="C26" i="26"/>
  <c r="AB26" i="26"/>
  <c r="AD25" i="26"/>
  <c r="AD24" i="26"/>
  <c r="C24" i="26"/>
  <c r="AB24" i="26"/>
  <c r="AD23" i="26"/>
  <c r="AB23" i="26"/>
  <c r="C23" i="26"/>
  <c r="C22" i="26"/>
  <c r="AB22" i="26"/>
  <c r="AB21" i="26"/>
  <c r="AD20" i="26"/>
  <c r="C20" i="26"/>
  <c r="AB20" i="26"/>
  <c r="AD19" i="26"/>
  <c r="AB19" i="26"/>
  <c r="AD18" i="26"/>
  <c r="C18" i="26"/>
  <c r="AB18" i="26"/>
  <c r="AD17" i="26"/>
  <c r="AD16" i="26"/>
  <c r="AB16" i="26"/>
  <c r="AD15" i="26"/>
  <c r="AB15" i="26"/>
  <c r="AD14" i="26"/>
  <c r="C14" i="26"/>
  <c r="AB14" i="26"/>
  <c r="AD13" i="26"/>
  <c r="AB13" i="26"/>
  <c r="C12" i="26"/>
  <c r="AD12" i="26"/>
  <c r="AB12" i="26"/>
  <c r="AD11" i="26"/>
  <c r="AB11" i="26"/>
  <c r="AD10" i="26"/>
  <c r="C10" i="26"/>
  <c r="AB10" i="26"/>
  <c r="AD9" i="26"/>
  <c r="AD8" i="26"/>
  <c r="AB8" i="26"/>
  <c r="AD7" i="26"/>
  <c r="AB7" i="26"/>
  <c r="AD6" i="26"/>
  <c r="C6" i="26"/>
  <c r="AB6" i="26"/>
  <c r="AD5" i="26"/>
  <c r="AB5" i="26"/>
  <c r="C4" i="26"/>
  <c r="AD4" i="26"/>
  <c r="AB4" i="26"/>
  <c r="AD3" i="26"/>
  <c r="AB3" i="26"/>
  <c r="AD2" i="26"/>
  <c r="C2" i="26"/>
  <c r="AB2" i="26"/>
  <c r="L4" i="1"/>
  <c r="K4" i="1"/>
  <c r="K3" i="1"/>
  <c r="H3" i="1"/>
  <c r="D3" i="1" s="1"/>
  <c r="E3" i="26" s="1"/>
  <c r="H4" i="1"/>
  <c r="D4" i="1" s="1"/>
  <c r="E4" i="26" s="1"/>
  <c r="H5" i="1"/>
  <c r="D5" i="1" s="1"/>
  <c r="E5" i="26" s="1"/>
  <c r="H6" i="1"/>
  <c r="D6" i="1" s="1"/>
  <c r="E6" i="26" s="1"/>
  <c r="H7" i="1"/>
  <c r="D7" i="1" s="1"/>
  <c r="E7" i="26" s="1"/>
  <c r="H8" i="1"/>
  <c r="D8" i="1" s="1"/>
  <c r="E8" i="26" s="1"/>
  <c r="H9" i="1"/>
  <c r="D9" i="1" s="1"/>
  <c r="E9" i="26" s="1"/>
  <c r="H10" i="1"/>
  <c r="D10" i="1" s="1"/>
  <c r="E10" i="26" s="1"/>
  <c r="H11" i="1"/>
  <c r="D11" i="1" s="1"/>
  <c r="E11" i="26" s="1"/>
  <c r="H12" i="1"/>
  <c r="D12" i="1" s="1"/>
  <c r="E12" i="26" s="1"/>
  <c r="H13" i="1"/>
  <c r="D13" i="1" s="1"/>
  <c r="E13" i="26" s="1"/>
  <c r="H14" i="1"/>
  <c r="D14" i="1" s="1"/>
  <c r="E14" i="26" s="1"/>
  <c r="H15" i="1"/>
  <c r="D15" i="1" s="1"/>
  <c r="E15" i="26" s="1"/>
  <c r="H16" i="1"/>
  <c r="D16" i="1" s="1"/>
  <c r="E16" i="26" s="1"/>
  <c r="H17" i="1"/>
  <c r="D17" i="1" s="1"/>
  <c r="E17" i="26" s="1"/>
  <c r="H18" i="1"/>
  <c r="D18" i="1" s="1"/>
  <c r="E18" i="26" s="1"/>
  <c r="H19" i="1"/>
  <c r="D19" i="1" s="1"/>
  <c r="E19" i="26" s="1"/>
  <c r="H20" i="1"/>
  <c r="D20" i="1" s="1"/>
  <c r="E20" i="26" s="1"/>
  <c r="H21" i="1"/>
  <c r="D21" i="1" s="1"/>
  <c r="E21" i="26" s="1"/>
  <c r="H22" i="1"/>
  <c r="D22" i="1" s="1"/>
  <c r="E22" i="26" s="1"/>
  <c r="H23" i="1"/>
  <c r="D23" i="1" s="1"/>
  <c r="E23" i="26" s="1"/>
  <c r="H24" i="1"/>
  <c r="D24" i="1" s="1"/>
  <c r="E24" i="26" s="1"/>
  <c r="H25" i="1"/>
  <c r="D25" i="1" s="1"/>
  <c r="E25" i="26" s="1"/>
  <c r="H26" i="1"/>
  <c r="D26" i="1" s="1"/>
  <c r="E26" i="26" s="1"/>
  <c r="H27" i="1"/>
  <c r="D27" i="1" s="1"/>
  <c r="E27" i="26" s="1"/>
  <c r="H28" i="1"/>
  <c r="D28" i="1" s="1"/>
  <c r="E28" i="26" s="1"/>
  <c r="H29" i="1"/>
  <c r="D29" i="1" s="1"/>
  <c r="E29" i="26" s="1"/>
  <c r="H30" i="1"/>
  <c r="D30" i="1" s="1"/>
  <c r="E30" i="26" s="1"/>
  <c r="H31" i="1"/>
  <c r="D31" i="1" s="1"/>
  <c r="E31" i="26" s="1"/>
  <c r="H32" i="1"/>
  <c r="D32" i="1" s="1"/>
  <c r="E32" i="26" s="1"/>
  <c r="H33" i="1"/>
  <c r="D33" i="1" s="1"/>
  <c r="E33" i="26" s="1"/>
  <c r="H34" i="1"/>
  <c r="D34" i="1" s="1"/>
  <c r="E34" i="26" s="1"/>
  <c r="H35" i="1"/>
  <c r="D35" i="1" s="1"/>
  <c r="E35" i="26" s="1"/>
  <c r="H36" i="1"/>
  <c r="D36" i="1" s="1"/>
  <c r="E36" i="26" s="1"/>
  <c r="H37" i="1"/>
  <c r="D37" i="1" s="1"/>
  <c r="E37" i="26" s="1"/>
  <c r="H38" i="1"/>
  <c r="D38" i="1" s="1"/>
  <c r="E38" i="26" s="1"/>
  <c r="H39" i="1"/>
  <c r="D39" i="1" s="1"/>
  <c r="E39" i="26" s="1"/>
  <c r="H40" i="1"/>
  <c r="D40" i="1" s="1"/>
  <c r="E40" i="26" s="1"/>
  <c r="H41" i="1"/>
  <c r="D41" i="1" s="1"/>
  <c r="E41" i="26" s="1"/>
  <c r="H42" i="1"/>
  <c r="D42" i="1" s="1"/>
  <c r="E42" i="26" s="1"/>
  <c r="H43" i="1"/>
  <c r="D43" i="1" s="1"/>
  <c r="E43" i="26" s="1"/>
  <c r="H44" i="1"/>
  <c r="D44" i="1" s="1"/>
  <c r="E44" i="26" s="1"/>
  <c r="H45" i="1"/>
  <c r="D45" i="1" s="1"/>
  <c r="E45" i="26" s="1"/>
  <c r="H46" i="1"/>
  <c r="D46" i="1" s="1"/>
  <c r="E46" i="26" s="1"/>
  <c r="H47" i="1"/>
  <c r="D47" i="1" s="1"/>
  <c r="E47" i="26" s="1"/>
  <c r="H48" i="1"/>
  <c r="D48" i="1" s="1"/>
  <c r="E48" i="26" s="1"/>
  <c r="H49" i="1"/>
  <c r="D49" i="1" s="1"/>
  <c r="E49" i="26" s="1"/>
  <c r="H50" i="1"/>
  <c r="D50" i="1" s="1"/>
  <c r="E50" i="26" s="1"/>
  <c r="H51" i="1"/>
  <c r="D51" i="1" s="1"/>
  <c r="E51" i="26" s="1"/>
  <c r="H52" i="1"/>
  <c r="D52" i="1" s="1"/>
  <c r="E52" i="26" s="1"/>
  <c r="H53" i="1"/>
  <c r="D53" i="1" s="1"/>
  <c r="E53" i="26" s="1"/>
  <c r="H54" i="1"/>
  <c r="D54" i="1" s="1"/>
  <c r="E54" i="26" s="1"/>
  <c r="H55" i="1"/>
  <c r="D55" i="1" s="1"/>
  <c r="E55" i="26" s="1"/>
  <c r="H56" i="1"/>
  <c r="D56" i="1" s="1"/>
  <c r="E56" i="26" s="1"/>
  <c r="H57" i="1"/>
  <c r="D57" i="1" s="1"/>
  <c r="E57" i="26" s="1"/>
  <c r="H58" i="1"/>
  <c r="D58" i="1" s="1"/>
  <c r="E58" i="26" s="1"/>
  <c r="H59" i="1"/>
  <c r="D59" i="1" s="1"/>
  <c r="E59" i="26" s="1"/>
  <c r="H60" i="1"/>
  <c r="D60" i="1" s="1"/>
  <c r="E60" i="26" s="1"/>
  <c r="H61" i="1"/>
  <c r="D61" i="1" s="1"/>
  <c r="E61" i="26" s="1"/>
  <c r="H62" i="1"/>
  <c r="D62" i="1" s="1"/>
  <c r="E62" i="26" s="1"/>
  <c r="H63" i="1"/>
  <c r="D63" i="1" s="1"/>
  <c r="E63" i="26" s="1"/>
  <c r="H64" i="1"/>
  <c r="D64" i="1" s="1"/>
  <c r="E64" i="26" s="1"/>
  <c r="H65" i="1"/>
  <c r="D65" i="1" s="1"/>
  <c r="E65" i="26" s="1"/>
  <c r="H66" i="1"/>
  <c r="D66" i="1" s="1"/>
  <c r="E66" i="26" s="1"/>
  <c r="H67" i="1"/>
  <c r="D67" i="1" s="1"/>
  <c r="E67" i="26" s="1"/>
  <c r="H68" i="1"/>
  <c r="D68" i="1" s="1"/>
  <c r="E68" i="26" s="1"/>
  <c r="H69" i="1"/>
  <c r="D69" i="1" s="1"/>
  <c r="E69" i="26" s="1"/>
  <c r="H70" i="1"/>
  <c r="D70" i="1" s="1"/>
  <c r="E70" i="26" s="1"/>
  <c r="H71" i="1"/>
  <c r="D71" i="1" s="1"/>
  <c r="E71" i="26" s="1"/>
  <c r="H72" i="1"/>
  <c r="D72" i="1" s="1"/>
  <c r="E72" i="26" s="1"/>
  <c r="H73" i="1"/>
  <c r="D73" i="1" s="1"/>
  <c r="E73" i="26" s="1"/>
  <c r="H74" i="1"/>
  <c r="D74" i="1" s="1"/>
  <c r="E74" i="26" s="1"/>
  <c r="H75" i="1"/>
  <c r="D75" i="1" s="1"/>
  <c r="E75" i="26" s="1"/>
  <c r="H76" i="1"/>
  <c r="D76" i="1" s="1"/>
  <c r="E76" i="26" s="1"/>
  <c r="H77" i="1"/>
  <c r="D77" i="1" s="1"/>
  <c r="E77" i="26" s="1"/>
  <c r="H78" i="1"/>
  <c r="D78" i="1" s="1"/>
  <c r="E78" i="26" s="1"/>
  <c r="H79" i="1"/>
  <c r="D79" i="1" s="1"/>
  <c r="E79" i="26" s="1"/>
  <c r="H80" i="1"/>
  <c r="D80" i="1" s="1"/>
  <c r="E80" i="26" s="1"/>
  <c r="H81" i="1"/>
  <c r="D81" i="1" s="1"/>
  <c r="E81" i="26" s="1"/>
  <c r="H82" i="1"/>
  <c r="D82" i="1" s="1"/>
  <c r="E82" i="26" s="1"/>
  <c r="H83" i="1"/>
  <c r="D83" i="1" s="1"/>
  <c r="E83" i="26" s="1"/>
  <c r="H84" i="1"/>
  <c r="D84" i="1" s="1"/>
  <c r="E84" i="26" s="1"/>
  <c r="H85" i="1"/>
  <c r="D85" i="1" s="1"/>
  <c r="E85" i="26" s="1"/>
  <c r="H86" i="1"/>
  <c r="D86" i="1" s="1"/>
  <c r="E86" i="26" s="1"/>
  <c r="H87" i="1"/>
  <c r="D87" i="1" s="1"/>
  <c r="E87" i="26" s="1"/>
  <c r="H88" i="1"/>
  <c r="D88" i="1" s="1"/>
  <c r="E88" i="26" s="1"/>
  <c r="H89" i="1"/>
  <c r="D89" i="1" s="1"/>
  <c r="E89" i="26" s="1"/>
  <c r="H90" i="1"/>
  <c r="D90" i="1" s="1"/>
  <c r="E90" i="26" s="1"/>
  <c r="H91" i="1"/>
  <c r="D91" i="1" s="1"/>
  <c r="E91" i="26" s="1"/>
  <c r="H92" i="1"/>
  <c r="D92" i="1" s="1"/>
  <c r="E92" i="26" s="1"/>
  <c r="H93" i="1"/>
  <c r="D93" i="1" s="1"/>
  <c r="E93" i="26" s="1"/>
  <c r="H94" i="1"/>
  <c r="D94" i="1" s="1"/>
  <c r="E94" i="26" s="1"/>
  <c r="H95" i="1"/>
  <c r="D95" i="1" s="1"/>
  <c r="E95" i="26" s="1"/>
  <c r="H96" i="1"/>
  <c r="D96" i="1" s="1"/>
  <c r="E96" i="26" s="1"/>
  <c r="H97" i="1"/>
  <c r="D97" i="1" s="1"/>
  <c r="E97" i="26" s="1"/>
  <c r="H98" i="1"/>
  <c r="D98" i="1" s="1"/>
  <c r="E98" i="26" s="1"/>
  <c r="H99" i="1"/>
  <c r="D99" i="1" s="1"/>
  <c r="E99" i="26" s="1"/>
  <c r="H100" i="1"/>
  <c r="D100" i="1" s="1"/>
  <c r="E100" i="26" s="1"/>
  <c r="H101" i="1"/>
  <c r="D101" i="1" s="1"/>
  <c r="E101" i="26" s="1"/>
  <c r="H102" i="1"/>
  <c r="D102" i="1" s="1"/>
  <c r="E102" i="26" s="1"/>
  <c r="H103" i="1"/>
  <c r="D103" i="1" s="1"/>
  <c r="E103" i="26" s="1"/>
  <c r="H104" i="1"/>
  <c r="D104" i="1" s="1"/>
  <c r="E104" i="26" s="1"/>
  <c r="H105" i="1"/>
  <c r="D105" i="1" s="1"/>
  <c r="E105" i="26" s="1"/>
  <c r="H106" i="1"/>
  <c r="D106" i="1" s="1"/>
  <c r="E106" i="26" s="1"/>
  <c r="H107" i="1"/>
  <c r="D107" i="1" s="1"/>
  <c r="E107" i="26" s="1"/>
  <c r="H108" i="1"/>
  <c r="D108" i="1" s="1"/>
  <c r="E108" i="26" s="1"/>
  <c r="H109" i="1"/>
  <c r="D109" i="1" s="1"/>
  <c r="E109" i="26" s="1"/>
  <c r="H110" i="1"/>
  <c r="D110" i="1" s="1"/>
  <c r="E110" i="26" s="1"/>
  <c r="H111" i="1"/>
  <c r="D111" i="1" s="1"/>
  <c r="E111" i="26" s="1"/>
  <c r="H112" i="1"/>
  <c r="D112" i="1" s="1"/>
  <c r="E112" i="26" s="1"/>
  <c r="H113" i="1"/>
  <c r="D113" i="1" s="1"/>
  <c r="E113" i="26" s="1"/>
  <c r="H114" i="1"/>
  <c r="D114" i="1" s="1"/>
  <c r="E114" i="26" s="1"/>
  <c r="H115" i="1"/>
  <c r="D115" i="1" s="1"/>
  <c r="E115" i="26" s="1"/>
  <c r="H116" i="1"/>
  <c r="D116" i="1" s="1"/>
  <c r="E116" i="26" s="1"/>
  <c r="H117" i="1"/>
  <c r="D117" i="1" s="1"/>
  <c r="E117" i="26" s="1"/>
  <c r="H118" i="1"/>
  <c r="D118" i="1" s="1"/>
  <c r="E118" i="26" s="1"/>
  <c r="H119" i="1"/>
  <c r="D119" i="1" s="1"/>
  <c r="E119" i="26" s="1"/>
  <c r="H120" i="1"/>
  <c r="D120" i="1" s="1"/>
  <c r="E120" i="26" s="1"/>
  <c r="H121" i="1"/>
  <c r="D121" i="1" s="1"/>
  <c r="E121" i="26" s="1"/>
  <c r="H122" i="1"/>
  <c r="D122" i="1" s="1"/>
  <c r="E122" i="26" s="1"/>
  <c r="H123" i="1"/>
  <c r="D123" i="1" s="1"/>
  <c r="E123" i="26" s="1"/>
  <c r="H124" i="1"/>
  <c r="D124" i="1" s="1"/>
  <c r="E124" i="26" s="1"/>
  <c r="H125" i="1"/>
  <c r="D125" i="1" s="1"/>
  <c r="E125" i="26" s="1"/>
  <c r="H126" i="1"/>
  <c r="D126" i="1" s="1"/>
  <c r="E126" i="26" s="1"/>
  <c r="H127" i="1"/>
  <c r="D127" i="1" s="1"/>
  <c r="E127" i="26" s="1"/>
  <c r="H128" i="1"/>
  <c r="D128" i="1" s="1"/>
  <c r="E128" i="26" s="1"/>
  <c r="H129" i="1"/>
  <c r="D129" i="1" s="1"/>
  <c r="E129" i="26" s="1"/>
  <c r="H130" i="1"/>
  <c r="D130" i="1" s="1"/>
  <c r="E130" i="26" s="1"/>
  <c r="H131" i="1"/>
  <c r="D131" i="1" s="1"/>
  <c r="E131" i="26" s="1"/>
  <c r="H132" i="1"/>
  <c r="D132" i="1" s="1"/>
  <c r="E132" i="26" s="1"/>
  <c r="H133" i="1"/>
  <c r="D133" i="1" s="1"/>
  <c r="E133" i="26" s="1"/>
  <c r="H134" i="1"/>
  <c r="D134" i="1" s="1"/>
  <c r="E134" i="26" s="1"/>
  <c r="H135" i="1"/>
  <c r="D135" i="1" s="1"/>
  <c r="E135" i="26" s="1"/>
  <c r="H136" i="1"/>
  <c r="D136" i="1" s="1"/>
  <c r="E136" i="26" s="1"/>
  <c r="H137" i="1"/>
  <c r="D137" i="1" s="1"/>
  <c r="E137" i="26" s="1"/>
  <c r="H138" i="1"/>
  <c r="D138" i="1" s="1"/>
  <c r="E138" i="26" s="1"/>
  <c r="H139" i="1"/>
  <c r="D139" i="1" s="1"/>
  <c r="E139" i="26" s="1"/>
  <c r="H140" i="1"/>
  <c r="D140" i="1" s="1"/>
  <c r="E140" i="26" s="1"/>
  <c r="H141" i="1"/>
  <c r="D141" i="1" s="1"/>
  <c r="E141" i="26" s="1"/>
  <c r="H142" i="1"/>
  <c r="D142" i="1" s="1"/>
  <c r="E142" i="26" s="1"/>
  <c r="H143" i="1"/>
  <c r="D143" i="1" s="1"/>
  <c r="E143" i="26" s="1"/>
  <c r="H144" i="1"/>
  <c r="D144" i="1" s="1"/>
  <c r="E144" i="26" s="1"/>
  <c r="H145" i="1"/>
  <c r="D145" i="1" s="1"/>
  <c r="E145" i="26" s="1"/>
  <c r="H146" i="1"/>
  <c r="D146" i="1" s="1"/>
  <c r="E146" i="26" s="1"/>
  <c r="H147" i="1"/>
  <c r="D147" i="1" s="1"/>
  <c r="E147" i="26" s="1"/>
  <c r="H148" i="1"/>
  <c r="D148" i="1" s="1"/>
  <c r="E148" i="26" s="1"/>
  <c r="H149" i="1"/>
  <c r="D149" i="1" s="1"/>
  <c r="E149" i="26" s="1"/>
  <c r="H150" i="1"/>
  <c r="D150" i="1" s="1"/>
  <c r="E150" i="26" s="1"/>
  <c r="H151" i="1"/>
  <c r="D151" i="1" s="1"/>
  <c r="E151" i="26" s="1"/>
  <c r="H152" i="1"/>
  <c r="D152" i="1" s="1"/>
  <c r="E152" i="26" s="1"/>
  <c r="H153" i="1"/>
  <c r="D153" i="1" s="1"/>
  <c r="E153" i="26" s="1"/>
  <c r="H154" i="1"/>
  <c r="D154" i="1" s="1"/>
  <c r="E154" i="26" s="1"/>
  <c r="H155" i="1"/>
  <c r="D155" i="1" s="1"/>
  <c r="E155" i="26" s="1"/>
  <c r="H156" i="1"/>
  <c r="D156" i="1" s="1"/>
  <c r="E156" i="26" s="1"/>
  <c r="H157" i="1"/>
  <c r="D157" i="1" s="1"/>
  <c r="E157" i="26" s="1"/>
  <c r="H158" i="1"/>
  <c r="D158" i="1" s="1"/>
  <c r="E158" i="26" s="1"/>
  <c r="H159" i="1"/>
  <c r="D159" i="1" s="1"/>
  <c r="E159" i="26" s="1"/>
  <c r="H160" i="1"/>
  <c r="D160" i="1" s="1"/>
  <c r="E160" i="26" s="1"/>
  <c r="H161" i="1"/>
  <c r="D161" i="1" s="1"/>
  <c r="E161" i="26" s="1"/>
  <c r="H162" i="1"/>
  <c r="D162" i="1" s="1"/>
  <c r="E162" i="26" s="1"/>
  <c r="H163" i="1"/>
  <c r="D163" i="1" s="1"/>
  <c r="E163" i="26" s="1"/>
  <c r="H164" i="1"/>
  <c r="D164" i="1" s="1"/>
  <c r="E164" i="26" s="1"/>
  <c r="H165" i="1"/>
  <c r="D165" i="1" s="1"/>
  <c r="E165" i="26" s="1"/>
  <c r="H166" i="1"/>
  <c r="D166" i="1" s="1"/>
  <c r="E166" i="26" s="1"/>
  <c r="H167" i="1"/>
  <c r="D167" i="1" s="1"/>
  <c r="E167" i="26" s="1"/>
  <c r="H168" i="1"/>
  <c r="D168" i="1" s="1"/>
  <c r="E168" i="26" s="1"/>
  <c r="H169" i="1"/>
  <c r="D169" i="1" s="1"/>
  <c r="E169" i="26" s="1"/>
  <c r="H170" i="1"/>
  <c r="D170" i="1" s="1"/>
  <c r="E170" i="26" s="1"/>
  <c r="H171" i="1"/>
  <c r="D171" i="1" s="1"/>
  <c r="E171" i="26" s="1"/>
  <c r="H172" i="1"/>
  <c r="D172" i="1" s="1"/>
  <c r="E172" i="26" s="1"/>
  <c r="H173" i="1"/>
  <c r="D173" i="1" s="1"/>
  <c r="E173" i="26" s="1"/>
  <c r="H174" i="1"/>
  <c r="D174" i="1" s="1"/>
  <c r="E174" i="26" s="1"/>
  <c r="H175" i="1"/>
  <c r="D175" i="1" s="1"/>
  <c r="E175" i="26" s="1"/>
  <c r="H2" i="1"/>
  <c r="D2" i="1" s="1"/>
  <c r="E2" i="26" s="1"/>
  <c r="G3" i="1"/>
  <c r="C3" i="1" s="1"/>
  <c r="D3" i="26" s="1"/>
  <c r="G4" i="1"/>
  <c r="C4" i="1" s="1"/>
  <c r="D4" i="26" s="1"/>
  <c r="G5" i="1"/>
  <c r="C5" i="1" s="1"/>
  <c r="D5" i="26" s="1"/>
  <c r="G6" i="1"/>
  <c r="C6" i="1" s="1"/>
  <c r="D6" i="26" s="1"/>
  <c r="G7" i="1"/>
  <c r="C7" i="1" s="1"/>
  <c r="D7" i="26" s="1"/>
  <c r="G8" i="1"/>
  <c r="C8" i="1" s="1"/>
  <c r="D8" i="26" s="1"/>
  <c r="G9" i="1"/>
  <c r="C9" i="1" s="1"/>
  <c r="D9" i="26" s="1"/>
  <c r="G10" i="1"/>
  <c r="C10" i="1" s="1"/>
  <c r="D10" i="26" s="1"/>
  <c r="G11" i="1"/>
  <c r="C11" i="1" s="1"/>
  <c r="D11" i="26" s="1"/>
  <c r="G12" i="1"/>
  <c r="C12" i="1" s="1"/>
  <c r="D12" i="26" s="1"/>
  <c r="G13" i="1"/>
  <c r="C13" i="1" s="1"/>
  <c r="D13" i="26" s="1"/>
  <c r="G14" i="1"/>
  <c r="C14" i="1" s="1"/>
  <c r="D14" i="26" s="1"/>
  <c r="G15" i="1"/>
  <c r="C15" i="1" s="1"/>
  <c r="D15" i="26" s="1"/>
  <c r="G16" i="1"/>
  <c r="C16" i="1" s="1"/>
  <c r="D16" i="26" s="1"/>
  <c r="G17" i="1"/>
  <c r="C17" i="1" s="1"/>
  <c r="D17" i="26" s="1"/>
  <c r="G18" i="1"/>
  <c r="C18" i="1" s="1"/>
  <c r="D18" i="26" s="1"/>
  <c r="G19" i="1"/>
  <c r="C19" i="1" s="1"/>
  <c r="D19" i="26" s="1"/>
  <c r="G20" i="1"/>
  <c r="C20" i="1" s="1"/>
  <c r="D20" i="26" s="1"/>
  <c r="G21" i="1"/>
  <c r="C21" i="1" s="1"/>
  <c r="D21" i="26" s="1"/>
  <c r="G22" i="1"/>
  <c r="C22" i="1" s="1"/>
  <c r="D22" i="26" s="1"/>
  <c r="G23" i="1"/>
  <c r="C23" i="1" s="1"/>
  <c r="D23" i="26" s="1"/>
  <c r="G24" i="1"/>
  <c r="C24" i="1" s="1"/>
  <c r="D24" i="26" s="1"/>
  <c r="G25" i="1"/>
  <c r="C25" i="1" s="1"/>
  <c r="D25" i="26" s="1"/>
  <c r="G26" i="1"/>
  <c r="C26" i="1" s="1"/>
  <c r="D26" i="26" s="1"/>
  <c r="G27" i="1"/>
  <c r="C27" i="1" s="1"/>
  <c r="D27" i="26" s="1"/>
  <c r="G28" i="1"/>
  <c r="C28" i="1" s="1"/>
  <c r="D28" i="26" s="1"/>
  <c r="G29" i="1"/>
  <c r="C29" i="1" s="1"/>
  <c r="D29" i="26" s="1"/>
  <c r="G30" i="1"/>
  <c r="C30" i="1" s="1"/>
  <c r="D30" i="26" s="1"/>
  <c r="G31" i="1"/>
  <c r="C31" i="1" s="1"/>
  <c r="D31" i="26" s="1"/>
  <c r="G32" i="1"/>
  <c r="C32" i="1" s="1"/>
  <c r="D32" i="26" s="1"/>
  <c r="G33" i="1"/>
  <c r="C33" i="1" s="1"/>
  <c r="D33" i="26" s="1"/>
  <c r="G34" i="1"/>
  <c r="C34" i="1" s="1"/>
  <c r="D34" i="26" s="1"/>
  <c r="G35" i="1"/>
  <c r="C35" i="1" s="1"/>
  <c r="D35" i="26" s="1"/>
  <c r="G36" i="1"/>
  <c r="C36" i="1" s="1"/>
  <c r="D36" i="26" s="1"/>
  <c r="G37" i="1"/>
  <c r="C37" i="1" s="1"/>
  <c r="D37" i="26" s="1"/>
  <c r="G38" i="1"/>
  <c r="C38" i="1" s="1"/>
  <c r="D38" i="26" s="1"/>
  <c r="G39" i="1"/>
  <c r="C39" i="1" s="1"/>
  <c r="D39" i="26" s="1"/>
  <c r="G40" i="1"/>
  <c r="C40" i="1" s="1"/>
  <c r="D40" i="26" s="1"/>
  <c r="G41" i="1"/>
  <c r="C41" i="1" s="1"/>
  <c r="D41" i="26" s="1"/>
  <c r="G42" i="1"/>
  <c r="C42" i="1" s="1"/>
  <c r="D42" i="26" s="1"/>
  <c r="G43" i="1"/>
  <c r="C43" i="1" s="1"/>
  <c r="D43" i="26" s="1"/>
  <c r="G44" i="1"/>
  <c r="C44" i="1" s="1"/>
  <c r="D44" i="26" s="1"/>
  <c r="G45" i="1"/>
  <c r="C45" i="1" s="1"/>
  <c r="D45" i="26" s="1"/>
  <c r="G46" i="1"/>
  <c r="C46" i="1" s="1"/>
  <c r="D46" i="26" s="1"/>
  <c r="G47" i="1"/>
  <c r="C47" i="1" s="1"/>
  <c r="D47" i="26" s="1"/>
  <c r="G48" i="1"/>
  <c r="C48" i="1" s="1"/>
  <c r="D48" i="26" s="1"/>
  <c r="G49" i="1"/>
  <c r="C49" i="1" s="1"/>
  <c r="D49" i="26" s="1"/>
  <c r="G50" i="1"/>
  <c r="C50" i="1" s="1"/>
  <c r="D50" i="26" s="1"/>
  <c r="G51" i="1"/>
  <c r="C51" i="1" s="1"/>
  <c r="D51" i="26" s="1"/>
  <c r="G52" i="1"/>
  <c r="C52" i="1" s="1"/>
  <c r="D52" i="26" s="1"/>
  <c r="G53" i="1"/>
  <c r="C53" i="1" s="1"/>
  <c r="D53" i="26" s="1"/>
  <c r="G54" i="1"/>
  <c r="C54" i="1" s="1"/>
  <c r="D54" i="26" s="1"/>
  <c r="G55" i="1"/>
  <c r="C55" i="1" s="1"/>
  <c r="D55" i="26" s="1"/>
  <c r="G56" i="1"/>
  <c r="C56" i="1" s="1"/>
  <c r="D56" i="26" s="1"/>
  <c r="G57" i="1"/>
  <c r="C57" i="1" s="1"/>
  <c r="D57" i="26" s="1"/>
  <c r="G58" i="1"/>
  <c r="C58" i="1" s="1"/>
  <c r="D58" i="26" s="1"/>
  <c r="G59" i="1"/>
  <c r="C59" i="1" s="1"/>
  <c r="D59" i="26" s="1"/>
  <c r="G60" i="1"/>
  <c r="C60" i="1" s="1"/>
  <c r="D60" i="26" s="1"/>
  <c r="G61" i="1"/>
  <c r="C61" i="1" s="1"/>
  <c r="D61" i="26" s="1"/>
  <c r="G62" i="1"/>
  <c r="C62" i="1" s="1"/>
  <c r="D62" i="26" s="1"/>
  <c r="G63" i="1"/>
  <c r="C63" i="1" s="1"/>
  <c r="D63" i="26" s="1"/>
  <c r="G64" i="1"/>
  <c r="C64" i="1" s="1"/>
  <c r="D64" i="26" s="1"/>
  <c r="G65" i="1"/>
  <c r="C65" i="1" s="1"/>
  <c r="D65" i="26" s="1"/>
  <c r="G66" i="1"/>
  <c r="C66" i="1" s="1"/>
  <c r="D66" i="26" s="1"/>
  <c r="G67" i="1"/>
  <c r="C67" i="1" s="1"/>
  <c r="D67" i="26" s="1"/>
  <c r="G68" i="1"/>
  <c r="C68" i="1" s="1"/>
  <c r="D68" i="26" s="1"/>
  <c r="G69" i="1"/>
  <c r="C69" i="1" s="1"/>
  <c r="D69" i="26" s="1"/>
  <c r="G70" i="1"/>
  <c r="C70" i="1" s="1"/>
  <c r="D70" i="26" s="1"/>
  <c r="G71" i="1"/>
  <c r="C71" i="1" s="1"/>
  <c r="D71" i="26" s="1"/>
  <c r="G72" i="1"/>
  <c r="C72" i="1" s="1"/>
  <c r="D72" i="26" s="1"/>
  <c r="G73" i="1"/>
  <c r="C73" i="1" s="1"/>
  <c r="D73" i="26" s="1"/>
  <c r="G74" i="1"/>
  <c r="C74" i="1" s="1"/>
  <c r="D74" i="26" s="1"/>
  <c r="G75" i="1"/>
  <c r="C75" i="1" s="1"/>
  <c r="D75" i="26" s="1"/>
  <c r="G76" i="1"/>
  <c r="C76" i="1" s="1"/>
  <c r="D76" i="26" s="1"/>
  <c r="G77" i="1"/>
  <c r="C77" i="1" s="1"/>
  <c r="D77" i="26" s="1"/>
  <c r="G78" i="1"/>
  <c r="C78" i="1" s="1"/>
  <c r="D78" i="26" s="1"/>
  <c r="G79" i="1"/>
  <c r="C79" i="1" s="1"/>
  <c r="D79" i="26" s="1"/>
  <c r="G80" i="1"/>
  <c r="C80" i="1" s="1"/>
  <c r="D80" i="26" s="1"/>
  <c r="G81" i="1"/>
  <c r="C81" i="1" s="1"/>
  <c r="D81" i="26" s="1"/>
  <c r="G82" i="1"/>
  <c r="C82" i="1" s="1"/>
  <c r="D82" i="26" s="1"/>
  <c r="G83" i="1"/>
  <c r="C83" i="1" s="1"/>
  <c r="D83" i="26" s="1"/>
  <c r="G84" i="1"/>
  <c r="C84" i="1" s="1"/>
  <c r="D84" i="26" s="1"/>
  <c r="G85" i="1"/>
  <c r="C85" i="1" s="1"/>
  <c r="D85" i="26" s="1"/>
  <c r="G86" i="1"/>
  <c r="C86" i="1" s="1"/>
  <c r="D86" i="26" s="1"/>
  <c r="G87" i="1"/>
  <c r="C87" i="1" s="1"/>
  <c r="D87" i="26" s="1"/>
  <c r="G88" i="1"/>
  <c r="C88" i="1" s="1"/>
  <c r="D88" i="26" s="1"/>
  <c r="G89" i="1"/>
  <c r="C89" i="1" s="1"/>
  <c r="D89" i="26" s="1"/>
  <c r="G90" i="1"/>
  <c r="C90" i="1" s="1"/>
  <c r="D90" i="26" s="1"/>
  <c r="G91" i="1"/>
  <c r="C91" i="1" s="1"/>
  <c r="D91" i="26" s="1"/>
  <c r="G92" i="1"/>
  <c r="C92" i="1" s="1"/>
  <c r="D92" i="26" s="1"/>
  <c r="G93" i="1"/>
  <c r="C93" i="1" s="1"/>
  <c r="D93" i="26" s="1"/>
  <c r="G94" i="1"/>
  <c r="C94" i="1" s="1"/>
  <c r="D94" i="26" s="1"/>
  <c r="G95" i="1"/>
  <c r="C95" i="1" s="1"/>
  <c r="D95" i="26" s="1"/>
  <c r="G96" i="1"/>
  <c r="C96" i="1" s="1"/>
  <c r="D96" i="26" s="1"/>
  <c r="G97" i="1"/>
  <c r="C97" i="1" s="1"/>
  <c r="D97" i="26" s="1"/>
  <c r="G98" i="1"/>
  <c r="C98" i="1" s="1"/>
  <c r="D98" i="26" s="1"/>
  <c r="G99" i="1"/>
  <c r="C99" i="1" s="1"/>
  <c r="D99" i="26" s="1"/>
  <c r="G100" i="1"/>
  <c r="C100" i="1" s="1"/>
  <c r="D100" i="26" s="1"/>
  <c r="G101" i="1"/>
  <c r="C101" i="1" s="1"/>
  <c r="D101" i="26" s="1"/>
  <c r="G102" i="1"/>
  <c r="C102" i="1" s="1"/>
  <c r="D102" i="26" s="1"/>
  <c r="G103" i="1"/>
  <c r="C103" i="1" s="1"/>
  <c r="D103" i="26" s="1"/>
  <c r="G104" i="1"/>
  <c r="C104" i="1" s="1"/>
  <c r="D104" i="26" s="1"/>
  <c r="G105" i="1"/>
  <c r="C105" i="1" s="1"/>
  <c r="D105" i="26" s="1"/>
  <c r="G106" i="1"/>
  <c r="C106" i="1" s="1"/>
  <c r="D106" i="26" s="1"/>
  <c r="G107" i="1"/>
  <c r="C107" i="1" s="1"/>
  <c r="D107" i="26" s="1"/>
  <c r="G108" i="1"/>
  <c r="C108" i="1" s="1"/>
  <c r="D108" i="26" s="1"/>
  <c r="G109" i="1"/>
  <c r="C109" i="1" s="1"/>
  <c r="D109" i="26" s="1"/>
  <c r="G110" i="1"/>
  <c r="C110" i="1" s="1"/>
  <c r="D110" i="26" s="1"/>
  <c r="G111" i="1"/>
  <c r="C111" i="1" s="1"/>
  <c r="D111" i="26" s="1"/>
  <c r="G112" i="1"/>
  <c r="C112" i="1" s="1"/>
  <c r="D112" i="26" s="1"/>
  <c r="G113" i="1"/>
  <c r="C113" i="1" s="1"/>
  <c r="D113" i="26" s="1"/>
  <c r="G114" i="1"/>
  <c r="C114" i="1" s="1"/>
  <c r="D114" i="26" s="1"/>
  <c r="G115" i="1"/>
  <c r="C115" i="1" s="1"/>
  <c r="D115" i="26" s="1"/>
  <c r="G116" i="1"/>
  <c r="C116" i="1" s="1"/>
  <c r="D116" i="26" s="1"/>
  <c r="G117" i="1"/>
  <c r="C117" i="1" s="1"/>
  <c r="D117" i="26" s="1"/>
  <c r="G118" i="1"/>
  <c r="C118" i="1" s="1"/>
  <c r="D118" i="26" s="1"/>
  <c r="G119" i="1"/>
  <c r="C119" i="1" s="1"/>
  <c r="D119" i="26" s="1"/>
  <c r="G120" i="1"/>
  <c r="C120" i="1" s="1"/>
  <c r="D120" i="26" s="1"/>
  <c r="G121" i="1"/>
  <c r="C121" i="1" s="1"/>
  <c r="D121" i="26" s="1"/>
  <c r="G122" i="1"/>
  <c r="C122" i="1" s="1"/>
  <c r="D122" i="26" s="1"/>
  <c r="G123" i="1"/>
  <c r="C123" i="1" s="1"/>
  <c r="D123" i="26" s="1"/>
  <c r="G124" i="1"/>
  <c r="C124" i="1" s="1"/>
  <c r="D124" i="26" s="1"/>
  <c r="G125" i="1"/>
  <c r="C125" i="1" s="1"/>
  <c r="D125" i="26" s="1"/>
  <c r="G126" i="1"/>
  <c r="C126" i="1" s="1"/>
  <c r="D126" i="26" s="1"/>
  <c r="G127" i="1"/>
  <c r="C127" i="1" s="1"/>
  <c r="D127" i="26" s="1"/>
  <c r="G128" i="1"/>
  <c r="C128" i="1" s="1"/>
  <c r="D128" i="26" s="1"/>
  <c r="G129" i="1"/>
  <c r="C129" i="1" s="1"/>
  <c r="D129" i="26" s="1"/>
  <c r="G130" i="1"/>
  <c r="C130" i="1" s="1"/>
  <c r="D130" i="26" s="1"/>
  <c r="G131" i="1"/>
  <c r="C131" i="1" s="1"/>
  <c r="D131" i="26" s="1"/>
  <c r="G132" i="1"/>
  <c r="C132" i="1" s="1"/>
  <c r="D132" i="26" s="1"/>
  <c r="G133" i="1"/>
  <c r="C133" i="1" s="1"/>
  <c r="D133" i="26" s="1"/>
  <c r="G134" i="1"/>
  <c r="C134" i="1" s="1"/>
  <c r="D134" i="26" s="1"/>
  <c r="G135" i="1"/>
  <c r="C135" i="1" s="1"/>
  <c r="D135" i="26" s="1"/>
  <c r="G136" i="1"/>
  <c r="C136" i="1" s="1"/>
  <c r="D136" i="26" s="1"/>
  <c r="G137" i="1"/>
  <c r="C137" i="1" s="1"/>
  <c r="D137" i="26" s="1"/>
  <c r="G138" i="1"/>
  <c r="C138" i="1" s="1"/>
  <c r="D138" i="26" s="1"/>
  <c r="G139" i="1"/>
  <c r="C139" i="1" s="1"/>
  <c r="D139" i="26" s="1"/>
  <c r="G140" i="1"/>
  <c r="C140" i="1" s="1"/>
  <c r="D140" i="26" s="1"/>
  <c r="G141" i="1"/>
  <c r="C141" i="1" s="1"/>
  <c r="D141" i="26" s="1"/>
  <c r="G142" i="1"/>
  <c r="C142" i="1" s="1"/>
  <c r="D142" i="26" s="1"/>
  <c r="G143" i="1"/>
  <c r="C143" i="1" s="1"/>
  <c r="D143" i="26" s="1"/>
  <c r="G144" i="1"/>
  <c r="C144" i="1" s="1"/>
  <c r="D144" i="26" s="1"/>
  <c r="G145" i="1"/>
  <c r="C145" i="1" s="1"/>
  <c r="D145" i="26" s="1"/>
  <c r="G146" i="1"/>
  <c r="C146" i="1" s="1"/>
  <c r="D146" i="26" s="1"/>
  <c r="G147" i="1"/>
  <c r="C147" i="1" s="1"/>
  <c r="D147" i="26" s="1"/>
  <c r="G148" i="1"/>
  <c r="C148" i="1" s="1"/>
  <c r="D148" i="26" s="1"/>
  <c r="G149" i="1"/>
  <c r="C149" i="1" s="1"/>
  <c r="D149" i="26" s="1"/>
  <c r="G150" i="1"/>
  <c r="C150" i="1" s="1"/>
  <c r="D150" i="26" s="1"/>
  <c r="G151" i="1"/>
  <c r="C151" i="1" s="1"/>
  <c r="D151" i="26" s="1"/>
  <c r="G152" i="1"/>
  <c r="C152" i="1" s="1"/>
  <c r="D152" i="26" s="1"/>
  <c r="G153" i="1"/>
  <c r="C153" i="1" s="1"/>
  <c r="D153" i="26" s="1"/>
  <c r="G154" i="1"/>
  <c r="C154" i="1" s="1"/>
  <c r="D154" i="26" s="1"/>
  <c r="G155" i="1"/>
  <c r="C155" i="1" s="1"/>
  <c r="D155" i="26" s="1"/>
  <c r="G156" i="1"/>
  <c r="C156" i="1" s="1"/>
  <c r="D156" i="26" s="1"/>
  <c r="G157" i="1"/>
  <c r="C157" i="1" s="1"/>
  <c r="D157" i="26" s="1"/>
  <c r="G158" i="1"/>
  <c r="C158" i="1" s="1"/>
  <c r="D158" i="26" s="1"/>
  <c r="G159" i="1"/>
  <c r="C159" i="1" s="1"/>
  <c r="D159" i="26" s="1"/>
  <c r="G160" i="1"/>
  <c r="C160" i="1" s="1"/>
  <c r="D160" i="26" s="1"/>
  <c r="G161" i="1"/>
  <c r="C161" i="1" s="1"/>
  <c r="D161" i="26" s="1"/>
  <c r="G162" i="1"/>
  <c r="C162" i="1" s="1"/>
  <c r="D162" i="26" s="1"/>
  <c r="G163" i="1"/>
  <c r="C163" i="1" s="1"/>
  <c r="D163" i="26" s="1"/>
  <c r="G164" i="1"/>
  <c r="C164" i="1" s="1"/>
  <c r="D164" i="26" s="1"/>
  <c r="G165" i="1"/>
  <c r="C165" i="1" s="1"/>
  <c r="D165" i="26" s="1"/>
  <c r="G166" i="1"/>
  <c r="C166" i="1" s="1"/>
  <c r="D166" i="26" s="1"/>
  <c r="G167" i="1"/>
  <c r="C167" i="1" s="1"/>
  <c r="D167" i="26" s="1"/>
  <c r="G168" i="1"/>
  <c r="C168" i="1" s="1"/>
  <c r="D168" i="26" s="1"/>
  <c r="G169" i="1"/>
  <c r="C169" i="1" s="1"/>
  <c r="D169" i="26" s="1"/>
  <c r="G170" i="1"/>
  <c r="C170" i="1" s="1"/>
  <c r="D170" i="26" s="1"/>
  <c r="G171" i="1"/>
  <c r="C171" i="1" s="1"/>
  <c r="D171" i="26" s="1"/>
  <c r="G172" i="1"/>
  <c r="C172" i="1" s="1"/>
  <c r="D172" i="26" s="1"/>
  <c r="G173" i="1"/>
  <c r="C173" i="1" s="1"/>
  <c r="D173" i="26" s="1"/>
  <c r="G174" i="1"/>
  <c r="C174" i="1" s="1"/>
  <c r="D174" i="26" s="1"/>
  <c r="G175" i="1"/>
  <c r="C175" i="1" s="1"/>
  <c r="D175" i="26" s="1"/>
  <c r="G2" i="1"/>
  <c r="C2" i="1" s="1"/>
  <c r="D2" i="26" s="1"/>
  <c r="D21" i="27" l="1"/>
  <c r="H141" i="26"/>
  <c r="I141" i="26"/>
  <c r="K141" i="26"/>
  <c r="H172" i="26"/>
  <c r="I172" i="26"/>
  <c r="H164" i="26"/>
  <c r="I164" i="26"/>
  <c r="H156" i="26"/>
  <c r="I156" i="26"/>
  <c r="H148" i="26"/>
  <c r="I148" i="26"/>
  <c r="H140" i="26"/>
  <c r="I140" i="26"/>
  <c r="H132" i="26"/>
  <c r="I132" i="26"/>
  <c r="H124" i="26"/>
  <c r="I124" i="26"/>
  <c r="H116" i="26"/>
  <c r="I116" i="26"/>
  <c r="H108" i="26"/>
  <c r="I108" i="26"/>
  <c r="H100" i="26"/>
  <c r="I100" i="26"/>
  <c r="H92" i="26"/>
  <c r="I92" i="26"/>
  <c r="H84" i="26"/>
  <c r="I84" i="26"/>
  <c r="H76" i="26"/>
  <c r="I76" i="26"/>
  <c r="H68" i="26"/>
  <c r="I68" i="26"/>
  <c r="H60" i="26"/>
  <c r="I60" i="26"/>
  <c r="H52" i="26"/>
  <c r="I52" i="26"/>
  <c r="H44" i="26"/>
  <c r="I44" i="26"/>
  <c r="H36" i="26"/>
  <c r="I36" i="26"/>
  <c r="H28" i="26"/>
  <c r="I28" i="26"/>
  <c r="H20" i="26"/>
  <c r="I20" i="26"/>
  <c r="H12" i="26"/>
  <c r="I12" i="26"/>
  <c r="M12" i="26"/>
  <c r="H4" i="26"/>
  <c r="I4" i="26"/>
  <c r="H171" i="26"/>
  <c r="I171" i="26"/>
  <c r="L171" i="26"/>
  <c r="H163" i="26"/>
  <c r="I163" i="26"/>
  <c r="K163" i="26"/>
  <c r="L163" i="26"/>
  <c r="H155" i="26"/>
  <c r="I155" i="26"/>
  <c r="H147" i="26"/>
  <c r="I147" i="26"/>
  <c r="H139" i="26"/>
  <c r="I139" i="26"/>
  <c r="H131" i="26"/>
  <c r="I131" i="26"/>
  <c r="H123" i="26"/>
  <c r="I123" i="26"/>
  <c r="H115" i="26"/>
  <c r="I115" i="26"/>
  <c r="H107" i="26"/>
  <c r="I107" i="26"/>
  <c r="O107" i="26"/>
  <c r="L107" i="26"/>
  <c r="H99" i="26"/>
  <c r="I99" i="26"/>
  <c r="H91" i="26"/>
  <c r="R91" i="26" s="1"/>
  <c r="I91" i="26"/>
  <c r="N91" i="26"/>
  <c r="H83" i="26"/>
  <c r="I83" i="26"/>
  <c r="N83" i="26"/>
  <c r="K83" i="26"/>
  <c r="H75" i="26"/>
  <c r="I75" i="26"/>
  <c r="N75" i="26"/>
  <c r="H67" i="26"/>
  <c r="I67" i="26"/>
  <c r="H59" i="26"/>
  <c r="R59" i="26" s="1"/>
  <c r="I59" i="26"/>
  <c r="H51" i="26"/>
  <c r="I51" i="26"/>
  <c r="H43" i="26"/>
  <c r="R43" i="26" s="1"/>
  <c r="I43" i="26"/>
  <c r="K43" i="26"/>
  <c r="M43" i="26"/>
  <c r="H35" i="26"/>
  <c r="R35" i="26" s="1"/>
  <c r="I35" i="26"/>
  <c r="M35" i="26"/>
  <c r="K35" i="26"/>
  <c r="O35" i="26"/>
  <c r="H27" i="26"/>
  <c r="I27" i="26"/>
  <c r="H19" i="26"/>
  <c r="I19" i="26"/>
  <c r="H11" i="26"/>
  <c r="I11" i="26"/>
  <c r="H3" i="26"/>
  <c r="I3" i="26"/>
  <c r="H109" i="26"/>
  <c r="I109" i="26"/>
  <c r="L109" i="26"/>
  <c r="H77" i="26"/>
  <c r="I77" i="26"/>
  <c r="H37" i="26"/>
  <c r="I37" i="26"/>
  <c r="H13" i="26"/>
  <c r="I13" i="26"/>
  <c r="I170" i="26"/>
  <c r="H170" i="26"/>
  <c r="I162" i="26"/>
  <c r="H162" i="26"/>
  <c r="I154" i="26"/>
  <c r="H154" i="26"/>
  <c r="I146" i="26"/>
  <c r="H146" i="26"/>
  <c r="I138" i="26"/>
  <c r="H138" i="26"/>
  <c r="I130" i="26"/>
  <c r="H130" i="26"/>
  <c r="I122" i="26"/>
  <c r="H122" i="26"/>
  <c r="I114" i="26"/>
  <c r="H114" i="26"/>
  <c r="I106" i="26"/>
  <c r="H106" i="26"/>
  <c r="I98" i="26"/>
  <c r="H98" i="26"/>
  <c r="I90" i="26"/>
  <c r="H90" i="26"/>
  <c r="I82" i="26"/>
  <c r="H82" i="26"/>
  <c r="I74" i="26"/>
  <c r="H74" i="26"/>
  <c r="I66" i="26"/>
  <c r="H66" i="26"/>
  <c r="I58" i="26"/>
  <c r="O58" i="26"/>
  <c r="K58" i="26"/>
  <c r="H58" i="26"/>
  <c r="I50" i="26"/>
  <c r="H50" i="26"/>
  <c r="I42" i="26"/>
  <c r="H42" i="26"/>
  <c r="I34" i="26"/>
  <c r="H34" i="26"/>
  <c r="I26" i="26"/>
  <c r="H26" i="26"/>
  <c r="I18" i="26"/>
  <c r="H18" i="26"/>
  <c r="I10" i="26"/>
  <c r="H10" i="26"/>
  <c r="H173" i="26"/>
  <c r="I173" i="26"/>
  <c r="H133" i="26"/>
  <c r="I133" i="26"/>
  <c r="H85" i="26"/>
  <c r="I85" i="26"/>
  <c r="H45" i="26"/>
  <c r="I45" i="26"/>
  <c r="H5" i="26"/>
  <c r="I5" i="26"/>
  <c r="K169" i="26"/>
  <c r="H169" i="26"/>
  <c r="I169" i="26"/>
  <c r="K161" i="26"/>
  <c r="H161" i="26"/>
  <c r="I161" i="26"/>
  <c r="H153" i="26"/>
  <c r="I153" i="26"/>
  <c r="H145" i="26"/>
  <c r="I145" i="26"/>
  <c r="H137" i="26"/>
  <c r="I137" i="26"/>
  <c r="H129" i="26"/>
  <c r="I129" i="26"/>
  <c r="H121" i="26"/>
  <c r="I121" i="26"/>
  <c r="H113" i="26"/>
  <c r="I113" i="26"/>
  <c r="H105" i="26"/>
  <c r="I105" i="26"/>
  <c r="H97" i="26"/>
  <c r="I97" i="26"/>
  <c r="O89" i="26"/>
  <c r="H89" i="26"/>
  <c r="I89" i="26"/>
  <c r="K89" i="26"/>
  <c r="H73" i="26"/>
  <c r="I73" i="26"/>
  <c r="H65" i="26"/>
  <c r="I65" i="26"/>
  <c r="O57" i="26"/>
  <c r="H57" i="26"/>
  <c r="I57" i="26"/>
  <c r="H49" i="26"/>
  <c r="I49" i="26"/>
  <c r="K49" i="26"/>
  <c r="H41" i="26"/>
  <c r="I41" i="26"/>
  <c r="H33" i="26"/>
  <c r="I33" i="26"/>
  <c r="H25" i="26"/>
  <c r="I25" i="26"/>
  <c r="H17" i="26"/>
  <c r="I17" i="26"/>
  <c r="H9" i="26"/>
  <c r="I9" i="26"/>
  <c r="H157" i="26"/>
  <c r="I157" i="26"/>
  <c r="H117" i="26"/>
  <c r="I117" i="26"/>
  <c r="H93" i="26"/>
  <c r="I93" i="26"/>
  <c r="H53" i="26"/>
  <c r="I53" i="26"/>
  <c r="H21" i="26"/>
  <c r="I21" i="26"/>
  <c r="J2" i="26"/>
  <c r="E12" i="22"/>
  <c r="E11" i="22"/>
  <c r="E10" i="22"/>
  <c r="H2" i="26"/>
  <c r="E9" i="22"/>
  <c r="E8" i="22"/>
  <c r="E7" i="22"/>
  <c r="I2" i="26"/>
  <c r="H168" i="26"/>
  <c r="I168" i="26"/>
  <c r="H160" i="26"/>
  <c r="I160" i="26"/>
  <c r="H152" i="26"/>
  <c r="I152" i="26"/>
  <c r="H144" i="26"/>
  <c r="I144" i="26"/>
  <c r="H136" i="26"/>
  <c r="I136" i="26"/>
  <c r="H128" i="26"/>
  <c r="I128" i="26"/>
  <c r="H120" i="26"/>
  <c r="I120" i="26"/>
  <c r="H112" i="26"/>
  <c r="I112" i="26"/>
  <c r="H104" i="26"/>
  <c r="I104" i="26"/>
  <c r="H96" i="26"/>
  <c r="I96" i="26"/>
  <c r="H88" i="26"/>
  <c r="I88" i="26"/>
  <c r="H80" i="26"/>
  <c r="I80" i="26"/>
  <c r="H72" i="26"/>
  <c r="I72" i="26"/>
  <c r="H64" i="26"/>
  <c r="I64" i="26"/>
  <c r="H56" i="26"/>
  <c r="I56" i="26"/>
  <c r="H48" i="26"/>
  <c r="I48" i="26"/>
  <c r="H40" i="26"/>
  <c r="I40" i="26"/>
  <c r="H32" i="26"/>
  <c r="I32" i="26"/>
  <c r="H24" i="26"/>
  <c r="I24" i="26"/>
  <c r="H16" i="26"/>
  <c r="I16" i="26"/>
  <c r="H8" i="26"/>
  <c r="I8" i="26"/>
  <c r="H165" i="26"/>
  <c r="I165" i="26"/>
  <c r="K165" i="26"/>
  <c r="H125" i="26"/>
  <c r="I125" i="26"/>
  <c r="H101" i="26"/>
  <c r="I101" i="26"/>
  <c r="S101" i="26" s="1"/>
  <c r="L101" i="26"/>
  <c r="H61" i="26"/>
  <c r="I61" i="26"/>
  <c r="H29" i="26"/>
  <c r="I29" i="26"/>
  <c r="H175" i="26"/>
  <c r="I175" i="26"/>
  <c r="H167" i="26"/>
  <c r="I167" i="26"/>
  <c r="H159" i="26"/>
  <c r="I159" i="26"/>
  <c r="H151" i="26"/>
  <c r="I151" i="26"/>
  <c r="H143" i="26"/>
  <c r="R143" i="26" s="1"/>
  <c r="I143" i="26"/>
  <c r="K143" i="26"/>
  <c r="H135" i="26"/>
  <c r="I135" i="26"/>
  <c r="H127" i="26"/>
  <c r="I127" i="26"/>
  <c r="H119" i="26"/>
  <c r="I119" i="26"/>
  <c r="H111" i="26"/>
  <c r="I111" i="26"/>
  <c r="H103" i="26"/>
  <c r="Q103" i="26" s="1"/>
  <c r="I103" i="26"/>
  <c r="N103" i="26"/>
  <c r="L103" i="26"/>
  <c r="J103" i="26"/>
  <c r="V103" i="26" s="1"/>
  <c r="H95" i="26"/>
  <c r="I95" i="26"/>
  <c r="O95" i="26"/>
  <c r="U95" i="26" s="1"/>
  <c r="H87" i="26"/>
  <c r="I87" i="26"/>
  <c r="H79" i="26"/>
  <c r="I79" i="26"/>
  <c r="H71" i="26"/>
  <c r="I71" i="26"/>
  <c r="H63" i="26"/>
  <c r="I63" i="26"/>
  <c r="H55" i="26"/>
  <c r="I55" i="26"/>
  <c r="H47" i="26"/>
  <c r="I47" i="26"/>
  <c r="H39" i="26"/>
  <c r="R39" i="26" s="1"/>
  <c r="I39" i="26"/>
  <c r="K39" i="26"/>
  <c r="O39" i="26"/>
  <c r="AA39" i="26" s="1"/>
  <c r="H31" i="26"/>
  <c r="R31" i="26" s="1"/>
  <c r="I31" i="26"/>
  <c r="K31" i="26"/>
  <c r="H23" i="26"/>
  <c r="I23" i="26"/>
  <c r="M23" i="26"/>
  <c r="K23" i="26"/>
  <c r="H15" i="26"/>
  <c r="I15" i="26"/>
  <c r="H7" i="26"/>
  <c r="I7" i="26"/>
  <c r="H69" i="26"/>
  <c r="I69" i="26"/>
  <c r="D6" i="22"/>
  <c r="D5" i="22"/>
  <c r="D4" i="22"/>
  <c r="D3" i="22"/>
  <c r="D2" i="22"/>
  <c r="C2" i="22" s="1"/>
  <c r="H174" i="26"/>
  <c r="I174" i="26"/>
  <c r="H166" i="26"/>
  <c r="I166" i="26"/>
  <c r="H158" i="26"/>
  <c r="I158" i="26"/>
  <c r="H150" i="26"/>
  <c r="I150" i="26"/>
  <c r="H142" i="26"/>
  <c r="I142" i="26"/>
  <c r="H134" i="26"/>
  <c r="I134" i="26"/>
  <c r="H126" i="26"/>
  <c r="I126" i="26"/>
  <c r="H118" i="26"/>
  <c r="I118" i="26"/>
  <c r="H110" i="26"/>
  <c r="I110" i="26"/>
  <c r="H102" i="26"/>
  <c r="I102" i="26"/>
  <c r="H94" i="26"/>
  <c r="I94" i="26"/>
  <c r="H86" i="26"/>
  <c r="I86" i="26"/>
  <c r="H78" i="26"/>
  <c r="I78" i="26"/>
  <c r="H70" i="26"/>
  <c r="I70" i="26"/>
  <c r="H62" i="26"/>
  <c r="I62" i="26"/>
  <c r="H54" i="26"/>
  <c r="I54" i="26"/>
  <c r="H46" i="26"/>
  <c r="I46" i="26"/>
  <c r="H38" i="26"/>
  <c r="I38" i="26"/>
  <c r="M38" i="26"/>
  <c r="L38" i="26"/>
  <c r="J38" i="26"/>
  <c r="H30" i="26"/>
  <c r="I30" i="26"/>
  <c r="H22" i="26"/>
  <c r="I22" i="26"/>
  <c r="H14" i="26"/>
  <c r="R14" i="26" s="1"/>
  <c r="I14" i="26"/>
  <c r="H6" i="26"/>
  <c r="I6" i="26"/>
  <c r="N95" i="26"/>
  <c r="T95" i="26" s="1"/>
  <c r="M141" i="26"/>
  <c r="K173" i="26"/>
  <c r="K27" i="26"/>
  <c r="J31" i="26"/>
  <c r="L66" i="26"/>
  <c r="M87" i="26"/>
  <c r="L102" i="26"/>
  <c r="L139" i="26"/>
  <c r="S139" i="26" s="1"/>
  <c r="J18" i="26"/>
  <c r="M24" i="26"/>
  <c r="L34" i="26"/>
  <c r="M46" i="26"/>
  <c r="K171" i="26"/>
  <c r="N4" i="26"/>
  <c r="K59" i="26"/>
  <c r="K145" i="26"/>
  <c r="K167" i="26"/>
  <c r="N47" i="26"/>
  <c r="N50" i="26"/>
  <c r="K75" i="26"/>
  <c r="J107" i="26"/>
  <c r="V107" i="26" s="1"/>
  <c r="M142" i="26"/>
  <c r="N12" i="26"/>
  <c r="J35" i="26"/>
  <c r="X35" i="26" s="1"/>
  <c r="J43" i="26"/>
  <c r="K44" i="26"/>
  <c r="K93" i="26"/>
  <c r="K96" i="26"/>
  <c r="J39" i="26"/>
  <c r="M55" i="26"/>
  <c r="J88" i="26"/>
  <c r="K91" i="26"/>
  <c r="Z91" i="26" s="1"/>
  <c r="J101" i="26"/>
  <c r="J111" i="26"/>
  <c r="K159" i="26"/>
  <c r="J6" i="26"/>
  <c r="J10" i="26"/>
  <c r="K85" i="26"/>
  <c r="D14" i="22"/>
  <c r="D15" i="22"/>
  <c r="E15" i="22"/>
  <c r="E14" i="22"/>
  <c r="K57" i="26"/>
  <c r="K41" i="26"/>
  <c r="R49" i="26"/>
  <c r="M32" i="26"/>
  <c r="O32" i="26"/>
  <c r="K32" i="26"/>
  <c r="J42" i="26"/>
  <c r="J28" i="26"/>
  <c r="N28" i="26"/>
  <c r="L26" i="26"/>
  <c r="S26" i="26" s="1"/>
  <c r="J26" i="26"/>
  <c r="M230" i="26"/>
  <c r="AC230" i="26"/>
  <c r="O230" i="26"/>
  <c r="K99" i="26"/>
  <c r="AC99" i="26"/>
  <c r="N99" i="26"/>
  <c r="L99" i="26"/>
  <c r="J23" i="26"/>
  <c r="AC23" i="26"/>
  <c r="O23" i="26"/>
  <c r="AA23" i="26" s="1"/>
  <c r="N42" i="26"/>
  <c r="Q42" i="26" s="1"/>
  <c r="M63" i="26"/>
  <c r="L63" i="26"/>
  <c r="K73" i="26"/>
  <c r="J14" i="26"/>
  <c r="M71" i="26"/>
  <c r="O71" i="26"/>
  <c r="J95" i="26"/>
  <c r="M95" i="26"/>
  <c r="L155" i="26"/>
  <c r="K155" i="26"/>
  <c r="Y155" i="26" s="1"/>
  <c r="T196" i="26"/>
  <c r="N196" i="26"/>
  <c r="J196" i="26"/>
  <c r="V196" i="26" s="1"/>
  <c r="K67" i="26"/>
  <c r="Q207" i="26"/>
  <c r="P207" i="26"/>
  <c r="N234" i="26"/>
  <c r="L241" i="26"/>
  <c r="M31" i="26"/>
  <c r="AC81" i="26"/>
  <c r="M143" i="26"/>
  <c r="O31" i="26"/>
  <c r="N43" i="26"/>
  <c r="AC83" i="26"/>
  <c r="AC190" i="26"/>
  <c r="AC31" i="26"/>
  <c r="O43" i="26"/>
  <c r="AA43" i="26" s="1"/>
  <c r="M39" i="26"/>
  <c r="N35" i="26"/>
  <c r="N39" i="26"/>
  <c r="O46" i="26"/>
  <c r="K142" i="26"/>
  <c r="J205" i="26"/>
  <c r="X205" i="26" s="1"/>
  <c r="AC234" i="26"/>
  <c r="Y205" i="26"/>
  <c r="N207" i="26"/>
  <c r="AA205" i="26"/>
  <c r="O207" i="26"/>
  <c r="M209" i="26"/>
  <c r="K233" i="26"/>
  <c r="N238" i="26"/>
  <c r="M233" i="26"/>
  <c r="M234" i="26"/>
  <c r="K245" i="26"/>
  <c r="O30" i="26"/>
  <c r="AC30" i="26"/>
  <c r="N30" i="26"/>
  <c r="K30" i="26"/>
  <c r="M30" i="26"/>
  <c r="L30" i="26"/>
  <c r="J30" i="26"/>
  <c r="O22" i="26"/>
  <c r="AC22" i="26"/>
  <c r="N22" i="26"/>
  <c r="L22" i="26"/>
  <c r="K22" i="26"/>
  <c r="J22" i="26"/>
  <c r="M22" i="26"/>
  <c r="K4" i="26"/>
  <c r="AC4" i="26"/>
  <c r="N6" i="26"/>
  <c r="L20" i="26"/>
  <c r="O20" i="26"/>
  <c r="K20" i="26"/>
  <c r="AD21" i="26"/>
  <c r="C21" i="26"/>
  <c r="AD22" i="26"/>
  <c r="K24" i="26"/>
  <c r="AD29" i="26"/>
  <c r="C29" i="26"/>
  <c r="AD30" i="26"/>
  <c r="L80" i="26"/>
  <c r="N80" i="26"/>
  <c r="O80" i="26"/>
  <c r="M80" i="26"/>
  <c r="K80" i="26"/>
  <c r="J80" i="26"/>
  <c r="AC80" i="26"/>
  <c r="L10" i="26"/>
  <c r="K12" i="26"/>
  <c r="AC12" i="26"/>
  <c r="N14" i="26"/>
  <c r="L36" i="26"/>
  <c r="S36" i="26" s="1"/>
  <c r="O36" i="26"/>
  <c r="U36" i="26" s="1"/>
  <c r="M36" i="26"/>
  <c r="N36" i="26"/>
  <c r="T36" i="26" s="1"/>
  <c r="AC36" i="26"/>
  <c r="L40" i="26"/>
  <c r="AC40" i="26"/>
  <c r="J40" i="26"/>
  <c r="M40" i="26"/>
  <c r="O40" i="26"/>
  <c r="C48" i="26"/>
  <c r="AD48" i="26"/>
  <c r="K50" i="26"/>
  <c r="R67" i="26"/>
  <c r="K2" i="26"/>
  <c r="AC2" i="26"/>
  <c r="L4" i="26"/>
  <c r="O6" i="26"/>
  <c r="X6" i="26" s="1"/>
  <c r="C7" i="26"/>
  <c r="K10" i="26"/>
  <c r="AC10" i="26"/>
  <c r="L12" i="26"/>
  <c r="O14" i="26"/>
  <c r="C15" i="26"/>
  <c r="K18" i="26"/>
  <c r="AC18" i="26"/>
  <c r="M20" i="26"/>
  <c r="J41" i="26"/>
  <c r="J44" i="26"/>
  <c r="AC44" i="26"/>
  <c r="M50" i="26"/>
  <c r="AA81" i="26"/>
  <c r="Z81" i="26"/>
  <c r="Y81" i="26"/>
  <c r="L24" i="26"/>
  <c r="AC24" i="26"/>
  <c r="J24" i="26"/>
  <c r="N24" i="26"/>
  <c r="L28" i="26"/>
  <c r="O28" i="26"/>
  <c r="X28" i="26" s="1"/>
  <c r="M28" i="26"/>
  <c r="K28" i="26"/>
  <c r="L32" i="26"/>
  <c r="AC32" i="26"/>
  <c r="J32" i="26"/>
  <c r="N32" i="26"/>
  <c r="J46" i="26"/>
  <c r="R73" i="26"/>
  <c r="N41" i="26"/>
  <c r="Z41" i="26" s="1"/>
  <c r="M41" i="26"/>
  <c r="L41" i="26"/>
  <c r="L44" i="26"/>
  <c r="Y44" i="26" s="1"/>
  <c r="O44" i="26"/>
  <c r="N44" i="26"/>
  <c r="M44" i="26"/>
  <c r="J50" i="26"/>
  <c r="AC50" i="26"/>
  <c r="O50" i="26"/>
  <c r="L50" i="26"/>
  <c r="J47" i="26"/>
  <c r="AC47" i="26"/>
  <c r="K47" i="26"/>
  <c r="M47" i="26"/>
  <c r="L47" i="26"/>
  <c r="O47" i="26"/>
  <c r="L72" i="26"/>
  <c r="N72" i="26"/>
  <c r="K72" i="26"/>
  <c r="J72" i="26"/>
  <c r="AC72" i="26"/>
  <c r="O72" i="26"/>
  <c r="M72" i="26"/>
  <c r="L2" i="26"/>
  <c r="M4" i="26"/>
  <c r="J27" i="26"/>
  <c r="M27" i="26"/>
  <c r="J34" i="26"/>
  <c r="O41" i="26"/>
  <c r="AC41" i="26"/>
  <c r="O2" i="26"/>
  <c r="C3" i="26"/>
  <c r="K6" i="26"/>
  <c r="AC6" i="26"/>
  <c r="O10" i="26"/>
  <c r="X10" i="26" s="1"/>
  <c r="C11" i="26"/>
  <c r="K14" i="26"/>
  <c r="AC14" i="26"/>
  <c r="O18" i="26"/>
  <c r="C19" i="26"/>
  <c r="AC20" i="26"/>
  <c r="N27" i="26"/>
  <c r="AC28" i="26"/>
  <c r="L46" i="26"/>
  <c r="N46" i="26"/>
  <c r="AC46" i="26"/>
  <c r="K46" i="26"/>
  <c r="C53" i="26"/>
  <c r="C56" i="26"/>
  <c r="AD74" i="26"/>
  <c r="C74" i="26"/>
  <c r="L18" i="26"/>
  <c r="N20" i="26"/>
  <c r="M2" i="26"/>
  <c r="O4" i="26"/>
  <c r="C5" i="26"/>
  <c r="M10" i="26"/>
  <c r="O12" i="26"/>
  <c r="C13" i="26"/>
  <c r="M18" i="26"/>
  <c r="O24" i="26"/>
  <c r="L27" i="26"/>
  <c r="AD37" i="26"/>
  <c r="C37" i="26"/>
  <c r="N2" i="26"/>
  <c r="C8" i="26"/>
  <c r="N10" i="26"/>
  <c r="W10" i="26" s="1"/>
  <c r="C16" i="26"/>
  <c r="N18" i="26"/>
  <c r="M26" i="26"/>
  <c r="AC26" i="26"/>
  <c r="K26" i="26"/>
  <c r="N26" i="26"/>
  <c r="O27" i="26"/>
  <c r="AC27" i="26"/>
  <c r="J90" i="26"/>
  <c r="L90" i="26"/>
  <c r="K90" i="26"/>
  <c r="AC90" i="26"/>
  <c r="O90" i="26"/>
  <c r="N90" i="26"/>
  <c r="M90" i="26"/>
  <c r="L6" i="26"/>
  <c r="L14" i="26"/>
  <c r="M34" i="26"/>
  <c r="AC34" i="26"/>
  <c r="K34" i="26"/>
  <c r="N34" i="26"/>
  <c r="J36" i="26"/>
  <c r="O38" i="26"/>
  <c r="AC38" i="26"/>
  <c r="K38" i="26"/>
  <c r="N38" i="26"/>
  <c r="K40" i="26"/>
  <c r="Z75" i="26"/>
  <c r="J4" i="26"/>
  <c r="M6" i="26"/>
  <c r="C9" i="26"/>
  <c r="J12" i="26"/>
  <c r="M14" i="26"/>
  <c r="C17" i="26"/>
  <c r="J20" i="26"/>
  <c r="C25" i="26"/>
  <c r="O26" i="26"/>
  <c r="C33" i="26"/>
  <c r="O34" i="26"/>
  <c r="K36" i="26"/>
  <c r="N40" i="26"/>
  <c r="J51" i="26"/>
  <c r="M51" i="26"/>
  <c r="O51" i="26"/>
  <c r="L51" i="26"/>
  <c r="AD54" i="26"/>
  <c r="C54" i="26"/>
  <c r="J58" i="26"/>
  <c r="M58" i="26"/>
  <c r="N65" i="26"/>
  <c r="T65" i="26" s="1"/>
  <c r="J65" i="26"/>
  <c r="L65" i="26"/>
  <c r="S65" i="26" s="1"/>
  <c r="M65" i="26"/>
  <c r="O66" i="26"/>
  <c r="U66" i="26" s="1"/>
  <c r="AC66" i="26"/>
  <c r="L71" i="26"/>
  <c r="AD76" i="26"/>
  <c r="C76" i="26"/>
  <c r="J79" i="26"/>
  <c r="AC79" i="26"/>
  <c r="K79" i="26"/>
  <c r="N79" i="26"/>
  <c r="R81" i="26"/>
  <c r="J83" i="26"/>
  <c r="M83" i="26"/>
  <c r="O83" i="26"/>
  <c r="L83" i="26"/>
  <c r="AD86" i="26"/>
  <c r="C86" i="26"/>
  <c r="O96" i="26"/>
  <c r="AA96" i="26" s="1"/>
  <c r="C124" i="26"/>
  <c r="AD124" i="26"/>
  <c r="L35" i="26"/>
  <c r="Y35" i="26" s="1"/>
  <c r="O42" i="26"/>
  <c r="L43" i="26"/>
  <c r="P43" i="26" s="1"/>
  <c r="N51" i="26"/>
  <c r="N58" i="26"/>
  <c r="Z58" i="26" s="1"/>
  <c r="AA58" i="26"/>
  <c r="AC59" i="26"/>
  <c r="C61" i="26"/>
  <c r="C64" i="26"/>
  <c r="O65" i="26"/>
  <c r="U65" i="26" s="1"/>
  <c r="AC73" i="26"/>
  <c r="O79" i="26"/>
  <c r="J85" i="26"/>
  <c r="Q91" i="26"/>
  <c r="N93" i="26"/>
  <c r="O93" i="26"/>
  <c r="L93" i="26"/>
  <c r="AD97" i="26"/>
  <c r="C97" i="26"/>
  <c r="N57" i="26"/>
  <c r="J57" i="26"/>
  <c r="L57" i="26"/>
  <c r="M57" i="26"/>
  <c r="AD68" i="26"/>
  <c r="C68" i="26"/>
  <c r="J71" i="26"/>
  <c r="AC71" i="26"/>
  <c r="K71" i="26"/>
  <c r="N71" i="26"/>
  <c r="J75" i="26"/>
  <c r="M75" i="26"/>
  <c r="O75" i="26"/>
  <c r="L75" i="26"/>
  <c r="AD78" i="26"/>
  <c r="C78" i="26"/>
  <c r="S81" i="26"/>
  <c r="U81" i="26"/>
  <c r="C82" i="26"/>
  <c r="N89" i="26"/>
  <c r="T89" i="26" s="1"/>
  <c r="J89" i="26"/>
  <c r="L89" i="26"/>
  <c r="Y89" i="26" s="1"/>
  <c r="M89" i="26"/>
  <c r="M93" i="26"/>
  <c r="C98" i="26"/>
  <c r="C112" i="26"/>
  <c r="AD112" i="26"/>
  <c r="N85" i="26"/>
  <c r="O85" i="26"/>
  <c r="L85" i="26"/>
  <c r="L88" i="26"/>
  <c r="N88" i="26"/>
  <c r="K88" i="26"/>
  <c r="O102" i="26"/>
  <c r="M102" i="26"/>
  <c r="AC102" i="26"/>
  <c r="K102" i="26"/>
  <c r="J102" i="26"/>
  <c r="N102" i="26"/>
  <c r="L140" i="26"/>
  <c r="AC140" i="26"/>
  <c r="O140" i="26"/>
  <c r="J140" i="26"/>
  <c r="M140" i="26"/>
  <c r="K140" i="26"/>
  <c r="N140" i="26"/>
  <c r="N49" i="26"/>
  <c r="T49" i="26" s="1"/>
  <c r="J49" i="26"/>
  <c r="L49" i="26"/>
  <c r="S49" i="26" s="1"/>
  <c r="M49" i="26"/>
  <c r="L55" i="26"/>
  <c r="AD60" i="26"/>
  <c r="C60" i="26"/>
  <c r="J63" i="26"/>
  <c r="AC63" i="26"/>
  <c r="K63" i="26"/>
  <c r="N63" i="26"/>
  <c r="T63" i="26" s="1"/>
  <c r="K66" i="26"/>
  <c r="J67" i="26"/>
  <c r="M67" i="26"/>
  <c r="O67" i="26"/>
  <c r="L67" i="26"/>
  <c r="P67" i="26" s="1"/>
  <c r="AD70" i="26"/>
  <c r="C70" i="26"/>
  <c r="N81" i="26"/>
  <c r="J81" i="26"/>
  <c r="L81" i="26"/>
  <c r="M81" i="26"/>
  <c r="M85" i="26"/>
  <c r="L87" i="26"/>
  <c r="M88" i="26"/>
  <c r="AD92" i="26"/>
  <c r="C92" i="26"/>
  <c r="AC93" i="26"/>
  <c r="L23" i="26"/>
  <c r="Y23" i="26" s="1"/>
  <c r="L31" i="26"/>
  <c r="L39" i="26"/>
  <c r="K42" i="26"/>
  <c r="AC42" i="26"/>
  <c r="O49" i="26"/>
  <c r="U49" i="26" s="1"/>
  <c r="AC57" i="26"/>
  <c r="O63" i="26"/>
  <c r="U63" i="26" s="1"/>
  <c r="N67" i="26"/>
  <c r="AC75" i="26"/>
  <c r="C77" i="26"/>
  <c r="O81" i="26"/>
  <c r="O88" i="26"/>
  <c r="AC89" i="26"/>
  <c r="J96" i="26"/>
  <c r="C119" i="26"/>
  <c r="AD119" i="26"/>
  <c r="L42" i="26"/>
  <c r="AD52" i="26"/>
  <c r="C52" i="26"/>
  <c r="J66" i="26"/>
  <c r="M66" i="26"/>
  <c r="J87" i="26"/>
  <c r="AC87" i="26"/>
  <c r="K87" i="26"/>
  <c r="N87" i="26"/>
  <c r="AC88" i="26"/>
  <c r="J91" i="26"/>
  <c r="M91" i="26"/>
  <c r="O91" i="26"/>
  <c r="L91" i="26"/>
  <c r="AD94" i="26"/>
  <c r="C94" i="26"/>
  <c r="S109" i="26"/>
  <c r="R111" i="26"/>
  <c r="AD134" i="26"/>
  <c r="C134" i="26"/>
  <c r="J55" i="26"/>
  <c r="AC55" i="26"/>
  <c r="K55" i="26"/>
  <c r="N55" i="26"/>
  <c r="J59" i="26"/>
  <c r="M59" i="26"/>
  <c r="O59" i="26"/>
  <c r="U59" i="26" s="1"/>
  <c r="L59" i="26"/>
  <c r="S59" i="26" s="1"/>
  <c r="AD62" i="26"/>
  <c r="C62" i="26"/>
  <c r="N73" i="26"/>
  <c r="Q73" i="26" s="1"/>
  <c r="J73" i="26"/>
  <c r="L73" i="26"/>
  <c r="P73" i="26" s="1"/>
  <c r="M73" i="26"/>
  <c r="L79" i="26"/>
  <c r="P81" i="26"/>
  <c r="AD84" i="26"/>
  <c r="C84" i="26"/>
  <c r="AC85" i="26"/>
  <c r="N23" i="26"/>
  <c r="Z23" i="26" s="1"/>
  <c r="N31" i="26"/>
  <c r="M42" i="26"/>
  <c r="C45" i="26"/>
  <c r="AC49" i="26"/>
  <c r="K51" i="26"/>
  <c r="O55" i="26"/>
  <c r="L58" i="26"/>
  <c r="Y58" i="26" s="1"/>
  <c r="N59" i="26"/>
  <c r="K65" i="26"/>
  <c r="N66" i="26"/>
  <c r="AC67" i="26"/>
  <c r="C69" i="26"/>
  <c r="O73" i="26"/>
  <c r="M79" i="26"/>
  <c r="O87" i="26"/>
  <c r="J93" i="26"/>
  <c r="L96" i="26"/>
  <c r="AC96" i="26"/>
  <c r="N96" i="26"/>
  <c r="M96" i="26"/>
  <c r="R103" i="26"/>
  <c r="P103" i="26"/>
  <c r="C110" i="26"/>
  <c r="AD110" i="26"/>
  <c r="K95" i="26"/>
  <c r="AC95" i="26"/>
  <c r="AD100" i="26"/>
  <c r="C100" i="26"/>
  <c r="C106" i="26"/>
  <c r="AD106" i="26"/>
  <c r="AD122" i="26"/>
  <c r="C122" i="26"/>
  <c r="L95" i="26"/>
  <c r="S95" i="26" s="1"/>
  <c r="C105" i="26"/>
  <c r="AD105" i="26"/>
  <c r="C127" i="26"/>
  <c r="AD127" i="26"/>
  <c r="C132" i="26"/>
  <c r="AD132" i="26"/>
  <c r="K111" i="26"/>
  <c r="AC111" i="26"/>
  <c r="O111" i="26"/>
  <c r="N111" i="26"/>
  <c r="W111" i="26" s="1"/>
  <c r="M111" i="26"/>
  <c r="L111" i="26"/>
  <c r="P111" i="26" s="1"/>
  <c r="C115" i="26"/>
  <c r="AD115" i="26"/>
  <c r="C120" i="26"/>
  <c r="AD120" i="26"/>
  <c r="AD130" i="26"/>
  <c r="C130" i="26"/>
  <c r="J99" i="26"/>
  <c r="O99" i="26"/>
  <c r="M99" i="26"/>
  <c r="AD118" i="26"/>
  <c r="C118" i="26"/>
  <c r="C135" i="26"/>
  <c r="AD135" i="26"/>
  <c r="C138" i="26"/>
  <c r="AD138" i="26"/>
  <c r="O109" i="26"/>
  <c r="U109" i="26" s="1"/>
  <c r="AC109" i="26"/>
  <c r="M109" i="26"/>
  <c r="N109" i="26"/>
  <c r="T109" i="26" s="1"/>
  <c r="K109" i="26"/>
  <c r="J109" i="26"/>
  <c r="C123" i="26"/>
  <c r="AD123" i="26"/>
  <c r="C128" i="26"/>
  <c r="AD128" i="26"/>
  <c r="O101" i="26"/>
  <c r="AC101" i="26"/>
  <c r="M101" i="26"/>
  <c r="K101" i="26"/>
  <c r="N101" i="26"/>
  <c r="T101" i="26" s="1"/>
  <c r="R107" i="26"/>
  <c r="P107" i="26"/>
  <c r="C108" i="26"/>
  <c r="AD108" i="26"/>
  <c r="C116" i="26"/>
  <c r="AD116" i="26"/>
  <c r="AD126" i="26"/>
  <c r="C126" i="26"/>
  <c r="N145" i="26"/>
  <c r="J145" i="26"/>
  <c r="AC145" i="26"/>
  <c r="L145" i="26"/>
  <c r="O145" i="26"/>
  <c r="M145" i="26"/>
  <c r="AD114" i="26"/>
  <c r="C114" i="26"/>
  <c r="C131" i="26"/>
  <c r="AD131" i="26"/>
  <c r="C136" i="26"/>
  <c r="AD136" i="26"/>
  <c r="C104" i="26"/>
  <c r="AD104" i="26"/>
  <c r="N157" i="26"/>
  <c r="J157" i="26"/>
  <c r="AC157" i="26"/>
  <c r="O157" i="26"/>
  <c r="M157" i="26"/>
  <c r="L157" i="26"/>
  <c r="K157" i="26"/>
  <c r="AD160" i="26"/>
  <c r="C160" i="26"/>
  <c r="K107" i="26"/>
  <c r="AC107" i="26"/>
  <c r="M107" i="26"/>
  <c r="K103" i="26"/>
  <c r="AC103" i="26"/>
  <c r="M103" i="26"/>
  <c r="N107" i="26"/>
  <c r="Q107" i="26" s="1"/>
  <c r="C113" i="26"/>
  <c r="C117" i="26"/>
  <c r="C121" i="26"/>
  <c r="C125" i="26"/>
  <c r="C129" i="26"/>
  <c r="C133" i="26"/>
  <c r="C137" i="26"/>
  <c r="AD144" i="26"/>
  <c r="C144" i="26"/>
  <c r="J147" i="26"/>
  <c r="N147" i="26"/>
  <c r="AC147" i="26"/>
  <c r="M147" i="26"/>
  <c r="L147" i="26"/>
  <c r="K147" i="26"/>
  <c r="O147" i="26"/>
  <c r="O103" i="26"/>
  <c r="AD107" i="26"/>
  <c r="R141" i="26"/>
  <c r="J139" i="26"/>
  <c r="N139" i="26"/>
  <c r="T139" i="26" s="1"/>
  <c r="O139" i="26"/>
  <c r="K139" i="26"/>
  <c r="M139" i="26"/>
  <c r="AD148" i="26"/>
  <c r="C148" i="26"/>
  <c r="N149" i="26"/>
  <c r="J149" i="26"/>
  <c r="AC149" i="26"/>
  <c r="O149" i="26"/>
  <c r="M149" i="26"/>
  <c r="L149" i="26"/>
  <c r="AD152" i="26"/>
  <c r="C152" i="26"/>
  <c r="L164" i="26"/>
  <c r="O164" i="26"/>
  <c r="N164" i="26"/>
  <c r="K164" i="26"/>
  <c r="AC164" i="26"/>
  <c r="J164" i="26"/>
  <c r="M164" i="26"/>
  <c r="J155" i="26"/>
  <c r="N155" i="26"/>
  <c r="AC155" i="26"/>
  <c r="O155" i="26"/>
  <c r="M155" i="26"/>
  <c r="N141" i="26"/>
  <c r="Z141" i="26" s="1"/>
  <c r="J141" i="26"/>
  <c r="O141" i="26"/>
  <c r="AA141" i="26" s="1"/>
  <c r="L141" i="26"/>
  <c r="Y141" i="26" s="1"/>
  <c r="AC141" i="26"/>
  <c r="AD146" i="26"/>
  <c r="C146" i="26"/>
  <c r="AD150" i="26"/>
  <c r="C150" i="26"/>
  <c r="AD158" i="26"/>
  <c r="C158" i="26"/>
  <c r="N153" i="26"/>
  <c r="T153" i="26" s="1"/>
  <c r="J153" i="26"/>
  <c r="AC153" i="26"/>
  <c r="O153" i="26"/>
  <c r="U153" i="26" s="1"/>
  <c r="M153" i="26"/>
  <c r="L153" i="26"/>
  <c r="S153" i="26" s="1"/>
  <c r="K153" i="26"/>
  <c r="AD166" i="26"/>
  <c r="C166" i="26"/>
  <c r="J175" i="26"/>
  <c r="N175" i="26"/>
  <c r="AC175" i="26"/>
  <c r="O175" i="26"/>
  <c r="M175" i="26"/>
  <c r="L175" i="26"/>
  <c r="K175" i="26"/>
  <c r="K149" i="26"/>
  <c r="C156" i="26"/>
  <c r="AD162" i="26"/>
  <c r="C162" i="26"/>
  <c r="X185" i="26"/>
  <c r="W185" i="26"/>
  <c r="V185" i="26"/>
  <c r="L142" i="26"/>
  <c r="Y142" i="26" s="1"/>
  <c r="AC142" i="26"/>
  <c r="O142" i="26"/>
  <c r="J142" i="26"/>
  <c r="N142" i="26"/>
  <c r="Z142" i="26" s="1"/>
  <c r="J151" i="26"/>
  <c r="N151" i="26"/>
  <c r="AC151" i="26"/>
  <c r="O151" i="26"/>
  <c r="M151" i="26"/>
  <c r="L151" i="26"/>
  <c r="K151" i="26"/>
  <c r="AD154" i="26"/>
  <c r="C154" i="26"/>
  <c r="Y171" i="26"/>
  <c r="J159" i="26"/>
  <c r="N159" i="26"/>
  <c r="AC159" i="26"/>
  <c r="O159" i="26"/>
  <c r="M159" i="26"/>
  <c r="L159" i="26"/>
  <c r="AD168" i="26"/>
  <c r="C168" i="26"/>
  <c r="N177" i="26"/>
  <c r="J177" i="26"/>
  <c r="AC177" i="26"/>
  <c r="O177" i="26"/>
  <c r="M177" i="26"/>
  <c r="L177" i="26"/>
  <c r="J182" i="26"/>
  <c r="O182" i="26"/>
  <c r="L182" i="26"/>
  <c r="K182" i="26"/>
  <c r="M182" i="26"/>
  <c r="AC182" i="26"/>
  <c r="J171" i="26"/>
  <c r="N171" i="26"/>
  <c r="AC171" i="26"/>
  <c r="O171" i="26"/>
  <c r="AA171" i="26" s="1"/>
  <c r="M171" i="26"/>
  <c r="N173" i="26"/>
  <c r="J173" i="26"/>
  <c r="AC173" i="26"/>
  <c r="O173" i="26"/>
  <c r="M173" i="26"/>
  <c r="L173" i="26"/>
  <c r="X189" i="26"/>
  <c r="W189" i="26"/>
  <c r="V189" i="26"/>
  <c r="N169" i="26"/>
  <c r="T169" i="26" s="1"/>
  <c r="J169" i="26"/>
  <c r="AC169" i="26"/>
  <c r="O169" i="26"/>
  <c r="AA169" i="26" s="1"/>
  <c r="M169" i="26"/>
  <c r="L169" i="26"/>
  <c r="Y169" i="26" s="1"/>
  <c r="AD178" i="26"/>
  <c r="C178" i="26"/>
  <c r="O185" i="26"/>
  <c r="AC185" i="26"/>
  <c r="M185" i="26"/>
  <c r="N185" i="26"/>
  <c r="L185" i="26"/>
  <c r="K185" i="26"/>
  <c r="J167" i="26"/>
  <c r="N167" i="26"/>
  <c r="AC167" i="26"/>
  <c r="O167" i="26"/>
  <c r="AA167" i="26" s="1"/>
  <c r="M167" i="26"/>
  <c r="L167" i="26"/>
  <c r="AD176" i="26"/>
  <c r="C176" i="26"/>
  <c r="J163" i="26"/>
  <c r="N163" i="26"/>
  <c r="AC163" i="26"/>
  <c r="O163" i="26"/>
  <c r="AA163" i="26" s="1"/>
  <c r="M163" i="26"/>
  <c r="N165" i="26"/>
  <c r="Z165" i="26" s="1"/>
  <c r="J165" i="26"/>
  <c r="AC165" i="26"/>
  <c r="O165" i="26"/>
  <c r="AA165" i="26" s="1"/>
  <c r="M165" i="26"/>
  <c r="L165" i="26"/>
  <c r="Y165" i="26" s="1"/>
  <c r="AD174" i="26"/>
  <c r="C174" i="26"/>
  <c r="AA179" i="26"/>
  <c r="Y179" i="26"/>
  <c r="Z179" i="26"/>
  <c r="N161" i="26"/>
  <c r="T161" i="26" s="1"/>
  <c r="J161" i="26"/>
  <c r="AC161" i="26"/>
  <c r="O161" i="26"/>
  <c r="U161" i="26" s="1"/>
  <c r="M161" i="26"/>
  <c r="L161" i="26"/>
  <c r="S161" i="26" s="1"/>
  <c r="AD170" i="26"/>
  <c r="C170" i="26"/>
  <c r="C172" i="26"/>
  <c r="K177" i="26"/>
  <c r="N182" i="26"/>
  <c r="O193" i="26"/>
  <c r="AC193" i="26"/>
  <c r="M193" i="26"/>
  <c r="N193" i="26"/>
  <c r="K193" i="26"/>
  <c r="J193" i="26"/>
  <c r="L193" i="26"/>
  <c r="J143" i="26"/>
  <c r="N143" i="26"/>
  <c r="T143" i="26" s="1"/>
  <c r="L143" i="26"/>
  <c r="S143" i="26" s="1"/>
  <c r="L200" i="26"/>
  <c r="N200" i="26"/>
  <c r="AC200" i="26"/>
  <c r="M200" i="26"/>
  <c r="J200" i="26"/>
  <c r="O200" i="26"/>
  <c r="K200" i="26"/>
  <c r="O143" i="26"/>
  <c r="AD180" i="26"/>
  <c r="C180" i="26"/>
  <c r="Q191" i="26"/>
  <c r="R191" i="26"/>
  <c r="P191" i="26"/>
  <c r="O181" i="26"/>
  <c r="AC181" i="26"/>
  <c r="M181" i="26"/>
  <c r="N181" i="26"/>
  <c r="K181" i="26"/>
  <c r="J181" i="26"/>
  <c r="AD181" i="26"/>
  <c r="C187" i="26"/>
  <c r="AD187" i="26"/>
  <c r="S179" i="26"/>
  <c r="T179" i="26"/>
  <c r="O189" i="26"/>
  <c r="AC189" i="26"/>
  <c r="M189" i="26"/>
  <c r="N189" i="26"/>
  <c r="L189" i="26"/>
  <c r="K189" i="26"/>
  <c r="R190" i="26"/>
  <c r="Q190" i="26"/>
  <c r="P190" i="26"/>
  <c r="M206" i="26"/>
  <c r="K206" i="26"/>
  <c r="J206" i="26"/>
  <c r="N206" i="26"/>
  <c r="L206" i="26"/>
  <c r="AC206" i="26"/>
  <c r="O206" i="26"/>
  <c r="J179" i="26"/>
  <c r="N179" i="26"/>
  <c r="L179" i="26"/>
  <c r="Z190" i="26"/>
  <c r="Y190" i="26"/>
  <c r="AA190" i="26"/>
  <c r="M179" i="26"/>
  <c r="C183" i="26"/>
  <c r="AD183" i="26"/>
  <c r="AD184" i="26"/>
  <c r="C184" i="26"/>
  <c r="AD185" i="26"/>
  <c r="R186" i="26"/>
  <c r="Q186" i="26"/>
  <c r="C194" i="26"/>
  <c r="AD194" i="26"/>
  <c r="AD202" i="26"/>
  <c r="C202" i="26"/>
  <c r="O179" i="26"/>
  <c r="AC179" i="26"/>
  <c r="Z186" i="26"/>
  <c r="Y186" i="26"/>
  <c r="AA186" i="26"/>
  <c r="C197" i="26"/>
  <c r="AD197" i="26"/>
  <c r="AD188" i="26"/>
  <c r="C188" i="26"/>
  <c r="K195" i="26"/>
  <c r="AC195" i="26"/>
  <c r="N195" i="26"/>
  <c r="O195" i="26"/>
  <c r="L195" i="26"/>
  <c r="J195" i="26"/>
  <c r="R201" i="26"/>
  <c r="P201" i="26"/>
  <c r="Q201" i="26"/>
  <c r="J186" i="26"/>
  <c r="O186" i="26"/>
  <c r="M186" i="26"/>
  <c r="J198" i="26"/>
  <c r="AC198" i="26"/>
  <c r="AC191" i="26"/>
  <c r="L191" i="26"/>
  <c r="K191" i="26"/>
  <c r="N191" i="26"/>
  <c r="U196" i="26"/>
  <c r="S196" i="26"/>
  <c r="Y201" i="26"/>
  <c r="AA201" i="26"/>
  <c r="C203" i="26"/>
  <c r="AD203" i="26"/>
  <c r="AD210" i="26"/>
  <c r="C210" i="26"/>
  <c r="C218" i="26"/>
  <c r="AD218" i="26"/>
  <c r="O198" i="26"/>
  <c r="M198" i="26"/>
  <c r="K198" i="26"/>
  <c r="N198" i="26"/>
  <c r="Z201" i="26"/>
  <c r="AD217" i="26"/>
  <c r="C217" i="26"/>
  <c r="C199" i="26"/>
  <c r="AD199" i="26"/>
  <c r="L208" i="26"/>
  <c r="J190" i="26"/>
  <c r="O190" i="26"/>
  <c r="M190" i="26"/>
  <c r="C192" i="26"/>
  <c r="AD192" i="26"/>
  <c r="O221" i="26"/>
  <c r="AC221" i="26"/>
  <c r="M221" i="26"/>
  <c r="N221" i="26"/>
  <c r="L221" i="26"/>
  <c r="K221" i="26"/>
  <c r="J221" i="26"/>
  <c r="AC208" i="26"/>
  <c r="M208" i="26"/>
  <c r="K208" i="26"/>
  <c r="J208" i="26"/>
  <c r="N208" i="26"/>
  <c r="L186" i="26"/>
  <c r="J191" i="26"/>
  <c r="K219" i="26"/>
  <c r="O219" i="26"/>
  <c r="AC219" i="26"/>
  <c r="M219" i="26"/>
  <c r="N219" i="26"/>
  <c r="AC196" i="26"/>
  <c r="M196" i="26"/>
  <c r="K196" i="26"/>
  <c r="L196" i="26"/>
  <c r="L213" i="26"/>
  <c r="O209" i="26"/>
  <c r="L209" i="26"/>
  <c r="J209" i="26"/>
  <c r="AC209" i="26"/>
  <c r="M213" i="26"/>
  <c r="C215" i="26"/>
  <c r="AD215" i="26"/>
  <c r="C216" i="26"/>
  <c r="O196" i="26"/>
  <c r="AD204" i="26"/>
  <c r="C204" i="26"/>
  <c r="W205" i="26"/>
  <c r="V205" i="26"/>
  <c r="R207" i="26"/>
  <c r="C214" i="26"/>
  <c r="AD221" i="26"/>
  <c r="O213" i="26"/>
  <c r="K213" i="26"/>
  <c r="J213" i="26"/>
  <c r="AC213" i="26"/>
  <c r="AD212" i="26"/>
  <c r="C212" i="26"/>
  <c r="AD219" i="26"/>
  <c r="AD222" i="26"/>
  <c r="C222" i="26"/>
  <c r="AD224" i="26"/>
  <c r="C224" i="26"/>
  <c r="Z225" i="26"/>
  <c r="Y225" i="26"/>
  <c r="AA225" i="26"/>
  <c r="AD196" i="26"/>
  <c r="J219" i="26"/>
  <c r="N201" i="26"/>
  <c r="L201" i="26"/>
  <c r="J201" i="26"/>
  <c r="M201" i="26"/>
  <c r="K209" i="26"/>
  <c r="C211" i="26"/>
  <c r="AD211" i="26"/>
  <c r="L219" i="26"/>
  <c r="AD220" i="26"/>
  <c r="C220" i="26"/>
  <c r="O232" i="26"/>
  <c r="N232" i="26"/>
  <c r="AC232" i="26"/>
  <c r="M232" i="26"/>
  <c r="L232" i="26"/>
  <c r="Z241" i="26"/>
  <c r="Y241" i="26"/>
  <c r="AA241" i="26"/>
  <c r="J229" i="26"/>
  <c r="O229" i="26"/>
  <c r="N229" i="26"/>
  <c r="L229" i="26"/>
  <c r="L226" i="26"/>
  <c r="K226" i="26"/>
  <c r="J226" i="26"/>
  <c r="AC226" i="26"/>
  <c r="M226" i="26"/>
  <c r="Z233" i="26"/>
  <c r="Y233" i="26"/>
  <c r="AA233" i="26"/>
  <c r="AD248" i="26"/>
  <c r="C248" i="26"/>
  <c r="AC205" i="26"/>
  <c r="C228" i="26"/>
  <c r="J225" i="26"/>
  <c r="O225" i="26"/>
  <c r="N225" i="26"/>
  <c r="AC225" i="26"/>
  <c r="AD208" i="26"/>
  <c r="AC229" i="26"/>
  <c r="J232" i="26"/>
  <c r="AD236" i="26"/>
  <c r="C236" i="26"/>
  <c r="O205" i="26"/>
  <c r="L205" i="26"/>
  <c r="AD223" i="26"/>
  <c r="C223" i="26"/>
  <c r="K229" i="26"/>
  <c r="K232" i="26"/>
  <c r="K207" i="26"/>
  <c r="AC207" i="26"/>
  <c r="J207" i="26"/>
  <c r="M207" i="26"/>
  <c r="N226" i="26"/>
  <c r="M229" i="26"/>
  <c r="J233" i="26"/>
  <c r="O233" i="26"/>
  <c r="N233" i="26"/>
  <c r="L242" i="26"/>
  <c r="K242" i="26"/>
  <c r="J242" i="26"/>
  <c r="O242" i="26"/>
  <c r="N242" i="26"/>
  <c r="AC242" i="26"/>
  <c r="AC252" i="26"/>
  <c r="L246" i="26"/>
  <c r="K246" i="26"/>
  <c r="J246" i="26"/>
  <c r="O246" i="26"/>
  <c r="M246" i="26"/>
  <c r="AC246" i="26"/>
  <c r="L238" i="26"/>
  <c r="K238" i="26"/>
  <c r="J238" i="26"/>
  <c r="O238" i="26"/>
  <c r="AC238" i="26"/>
  <c r="AD244" i="26"/>
  <c r="C244" i="26"/>
  <c r="L230" i="26"/>
  <c r="K230" i="26"/>
  <c r="J230" i="26"/>
  <c r="N230" i="26"/>
  <c r="L233" i="26"/>
  <c r="Z237" i="26"/>
  <c r="Y237" i="26"/>
  <c r="M242" i="26"/>
  <c r="Z245" i="26"/>
  <c r="Y245" i="26"/>
  <c r="L234" i="26"/>
  <c r="K234" i="26"/>
  <c r="J234" i="26"/>
  <c r="AA245" i="26"/>
  <c r="J237" i="26"/>
  <c r="O237" i="26"/>
  <c r="N237" i="26"/>
  <c r="AC237" i="26"/>
  <c r="M237" i="26"/>
  <c r="J241" i="26"/>
  <c r="O241" i="26"/>
  <c r="N241" i="26"/>
  <c r="AC241" i="26"/>
  <c r="M241" i="26"/>
  <c r="J245" i="26"/>
  <c r="O245" i="26"/>
  <c r="N245" i="26"/>
  <c r="AC245" i="26"/>
  <c r="M245" i="26"/>
  <c r="AC249" i="26"/>
  <c r="AD240" i="26"/>
  <c r="C240" i="26"/>
  <c r="C250" i="26"/>
  <c r="C227" i="26"/>
  <c r="C231" i="26"/>
  <c r="C235" i="26"/>
  <c r="C239" i="26"/>
  <c r="C243" i="26"/>
  <c r="C247" i="26"/>
  <c r="C253" i="26"/>
  <c r="C251" i="26"/>
  <c r="C254" i="26"/>
  <c r="L3" i="15"/>
  <c r="J6" i="15"/>
  <c r="K1" i="15"/>
  <c r="I1" i="15"/>
  <c r="P1" i="15"/>
  <c r="E2" i="15"/>
  <c r="E1" i="15"/>
  <c r="K2" i="11"/>
  <c r="K1" i="11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AD189" i="23" s="1"/>
  <c r="B190" i="23"/>
  <c r="AD190" i="23" s="1"/>
  <c r="B191" i="23"/>
  <c r="AD191" i="23" s="1"/>
  <c r="B192" i="23"/>
  <c r="B193" i="23"/>
  <c r="C193" i="23" s="1"/>
  <c r="L193" i="23" s="1"/>
  <c r="B194" i="23"/>
  <c r="AD194" i="23" s="1"/>
  <c r="B195" i="23"/>
  <c r="B196" i="23"/>
  <c r="B197" i="23"/>
  <c r="C197" i="23" s="1"/>
  <c r="I197" i="23" s="1"/>
  <c r="T197" i="23" s="1"/>
  <c r="B198" i="23"/>
  <c r="C198" i="23" s="1"/>
  <c r="B199" i="23"/>
  <c r="B200" i="23"/>
  <c r="B201" i="23"/>
  <c r="C201" i="23" s="1"/>
  <c r="M201" i="23" s="1"/>
  <c r="B202" i="23"/>
  <c r="C202" i="23" s="1"/>
  <c r="B203" i="23"/>
  <c r="B204" i="23"/>
  <c r="B205" i="23"/>
  <c r="B206" i="23"/>
  <c r="B207" i="23"/>
  <c r="B208" i="23"/>
  <c r="AD208" i="23" s="1"/>
  <c r="B209" i="23"/>
  <c r="B210" i="23"/>
  <c r="AD210" i="23" s="1"/>
  <c r="B211" i="23"/>
  <c r="B212" i="23"/>
  <c r="B213" i="23"/>
  <c r="B214" i="23"/>
  <c r="B215" i="23"/>
  <c r="B216" i="23"/>
  <c r="C216" i="23" s="1"/>
  <c r="L216" i="23" s="1"/>
  <c r="B217" i="23"/>
  <c r="B218" i="23"/>
  <c r="C218" i="23" s="1"/>
  <c r="B219" i="23"/>
  <c r="B220" i="23"/>
  <c r="B221" i="23"/>
  <c r="B222" i="23"/>
  <c r="B223" i="23"/>
  <c r="AD223" i="23" s="1"/>
  <c r="B224" i="23"/>
  <c r="AD224" i="23" s="1"/>
  <c r="B225" i="23"/>
  <c r="C225" i="23" s="1"/>
  <c r="B226" i="23"/>
  <c r="C226" i="23" s="1"/>
  <c r="B227" i="23"/>
  <c r="AD227" i="23" s="1"/>
  <c r="B228" i="23"/>
  <c r="B229" i="23"/>
  <c r="C229" i="23" s="1"/>
  <c r="I229" i="23" s="1"/>
  <c r="B230" i="23"/>
  <c r="AD230" i="23" s="1"/>
  <c r="B231" i="23"/>
  <c r="C231" i="23" s="1"/>
  <c r="O231" i="23" s="1"/>
  <c r="B232" i="23"/>
  <c r="AD232" i="23" s="1"/>
  <c r="B233" i="23"/>
  <c r="C233" i="23" s="1"/>
  <c r="B234" i="23"/>
  <c r="C234" i="23" s="1"/>
  <c r="I234" i="23" s="1"/>
  <c r="B235" i="23"/>
  <c r="C235" i="23" s="1"/>
  <c r="O235" i="23" s="1"/>
  <c r="B236" i="23"/>
  <c r="B237" i="23"/>
  <c r="C237" i="23" s="1"/>
  <c r="B238" i="23"/>
  <c r="C238" i="23" s="1"/>
  <c r="B239" i="23"/>
  <c r="C239" i="23" s="1"/>
  <c r="N239" i="23" s="1"/>
  <c r="B240" i="23"/>
  <c r="AD240" i="23" s="1"/>
  <c r="B241" i="23"/>
  <c r="C241" i="23" s="1"/>
  <c r="K241" i="23" s="1"/>
  <c r="B242" i="23"/>
  <c r="C242" i="23" s="1"/>
  <c r="AC242" i="23" s="1"/>
  <c r="B243" i="23"/>
  <c r="AD243" i="23" s="1"/>
  <c r="B244" i="23"/>
  <c r="B245" i="23"/>
  <c r="AD245" i="23" s="1"/>
  <c r="B246" i="23"/>
  <c r="C246" i="23" s="1"/>
  <c r="AC246" i="23" s="1"/>
  <c r="B247" i="23"/>
  <c r="AD247" i="23" s="1"/>
  <c r="B248" i="23"/>
  <c r="AD248" i="23" s="1"/>
  <c r="B249" i="23"/>
  <c r="AD249" i="23" s="1"/>
  <c r="B250" i="23"/>
  <c r="AD250" i="23" s="1"/>
  <c r="B251" i="23"/>
  <c r="AD251" i="23" s="1"/>
  <c r="B252" i="23"/>
  <c r="B253" i="23"/>
  <c r="AD253" i="23" s="1"/>
  <c r="B254" i="23"/>
  <c r="AD254" i="23" s="1"/>
  <c r="D176" i="23"/>
  <c r="E176" i="23"/>
  <c r="F176" i="23"/>
  <c r="G176" i="23"/>
  <c r="D177" i="23"/>
  <c r="E177" i="23"/>
  <c r="F177" i="23"/>
  <c r="G177" i="23"/>
  <c r="D178" i="23"/>
  <c r="E178" i="23"/>
  <c r="F178" i="23"/>
  <c r="G178" i="23"/>
  <c r="D179" i="23"/>
  <c r="E179" i="23"/>
  <c r="F179" i="23"/>
  <c r="G179" i="23"/>
  <c r="D180" i="23"/>
  <c r="E180" i="23"/>
  <c r="F180" i="23"/>
  <c r="G180" i="23"/>
  <c r="D181" i="23"/>
  <c r="E181" i="23"/>
  <c r="F181" i="23"/>
  <c r="G181" i="23"/>
  <c r="D182" i="23"/>
  <c r="E182" i="23"/>
  <c r="F182" i="23"/>
  <c r="G182" i="23"/>
  <c r="D183" i="23"/>
  <c r="E183" i="23"/>
  <c r="F183" i="23"/>
  <c r="G183" i="23"/>
  <c r="D184" i="23"/>
  <c r="E184" i="23"/>
  <c r="F184" i="23"/>
  <c r="G184" i="23"/>
  <c r="D185" i="23"/>
  <c r="E185" i="23"/>
  <c r="F185" i="23"/>
  <c r="G185" i="23"/>
  <c r="D186" i="23"/>
  <c r="E186" i="23"/>
  <c r="F186" i="23"/>
  <c r="G186" i="23"/>
  <c r="D187" i="23"/>
  <c r="E187" i="23"/>
  <c r="F187" i="23"/>
  <c r="G187" i="23"/>
  <c r="D188" i="23"/>
  <c r="E188" i="23"/>
  <c r="F188" i="23"/>
  <c r="G188" i="23"/>
  <c r="D189" i="23"/>
  <c r="E189" i="23"/>
  <c r="F189" i="23"/>
  <c r="G189" i="23"/>
  <c r="D190" i="23"/>
  <c r="E190" i="23"/>
  <c r="F190" i="23"/>
  <c r="G190" i="23"/>
  <c r="D191" i="23"/>
  <c r="E191" i="23"/>
  <c r="F191" i="23"/>
  <c r="G191" i="23"/>
  <c r="D192" i="23"/>
  <c r="E192" i="23"/>
  <c r="F192" i="23"/>
  <c r="G192" i="23"/>
  <c r="D193" i="23"/>
  <c r="E193" i="23"/>
  <c r="F193" i="23"/>
  <c r="G193" i="23"/>
  <c r="D194" i="23"/>
  <c r="E194" i="23"/>
  <c r="F194" i="23"/>
  <c r="G194" i="23"/>
  <c r="D195" i="23"/>
  <c r="E195" i="23"/>
  <c r="F195" i="23"/>
  <c r="G195" i="23"/>
  <c r="D196" i="23"/>
  <c r="E196" i="23"/>
  <c r="F196" i="23"/>
  <c r="G196" i="23"/>
  <c r="D197" i="23"/>
  <c r="E197" i="23"/>
  <c r="F197" i="23"/>
  <c r="G197" i="23"/>
  <c r="D198" i="23"/>
  <c r="E198" i="23"/>
  <c r="F198" i="23"/>
  <c r="G198" i="23"/>
  <c r="D199" i="23"/>
  <c r="E199" i="23"/>
  <c r="F199" i="23"/>
  <c r="G199" i="23"/>
  <c r="D200" i="23"/>
  <c r="E200" i="23"/>
  <c r="F200" i="23"/>
  <c r="G200" i="23"/>
  <c r="D201" i="23"/>
  <c r="E201" i="23"/>
  <c r="F201" i="23"/>
  <c r="G201" i="23"/>
  <c r="D202" i="23"/>
  <c r="E202" i="23"/>
  <c r="F202" i="23"/>
  <c r="G202" i="23"/>
  <c r="D203" i="23"/>
  <c r="E203" i="23"/>
  <c r="F203" i="23"/>
  <c r="G203" i="23"/>
  <c r="D204" i="23"/>
  <c r="E204" i="23"/>
  <c r="F204" i="23"/>
  <c r="G204" i="23"/>
  <c r="D205" i="23"/>
  <c r="E205" i="23"/>
  <c r="F205" i="23"/>
  <c r="G205" i="23"/>
  <c r="D206" i="23"/>
  <c r="E206" i="23"/>
  <c r="F206" i="23"/>
  <c r="G206" i="23"/>
  <c r="D207" i="23"/>
  <c r="E207" i="23"/>
  <c r="F207" i="23"/>
  <c r="G207" i="23"/>
  <c r="D208" i="23"/>
  <c r="E208" i="23"/>
  <c r="F208" i="23"/>
  <c r="G208" i="23"/>
  <c r="D209" i="23"/>
  <c r="E209" i="23"/>
  <c r="F209" i="23"/>
  <c r="G209" i="23"/>
  <c r="D210" i="23"/>
  <c r="E210" i="23"/>
  <c r="F210" i="23"/>
  <c r="G210" i="23"/>
  <c r="D211" i="23"/>
  <c r="E211" i="23"/>
  <c r="F211" i="23"/>
  <c r="G211" i="23"/>
  <c r="D212" i="23"/>
  <c r="E212" i="23"/>
  <c r="F212" i="23"/>
  <c r="G212" i="23"/>
  <c r="D213" i="23"/>
  <c r="E213" i="23"/>
  <c r="F213" i="23"/>
  <c r="G213" i="23"/>
  <c r="D214" i="23"/>
  <c r="E214" i="23"/>
  <c r="F214" i="23"/>
  <c r="G214" i="23"/>
  <c r="D215" i="23"/>
  <c r="E215" i="23"/>
  <c r="F215" i="23"/>
  <c r="G215" i="23"/>
  <c r="D216" i="23"/>
  <c r="E216" i="23"/>
  <c r="F216" i="23"/>
  <c r="G216" i="23"/>
  <c r="D217" i="23"/>
  <c r="E217" i="23"/>
  <c r="F217" i="23"/>
  <c r="G217" i="23"/>
  <c r="D218" i="23"/>
  <c r="E218" i="23"/>
  <c r="F218" i="23"/>
  <c r="G218" i="23"/>
  <c r="D219" i="23"/>
  <c r="E219" i="23"/>
  <c r="F219" i="23"/>
  <c r="G219" i="23"/>
  <c r="D220" i="23"/>
  <c r="E220" i="23"/>
  <c r="F220" i="23"/>
  <c r="G220" i="23"/>
  <c r="D221" i="23"/>
  <c r="E221" i="23"/>
  <c r="F221" i="23"/>
  <c r="G221" i="23"/>
  <c r="D222" i="23"/>
  <c r="E222" i="23"/>
  <c r="F222" i="23"/>
  <c r="G222" i="23"/>
  <c r="D223" i="23"/>
  <c r="E223" i="23"/>
  <c r="F223" i="23"/>
  <c r="G223" i="23"/>
  <c r="D224" i="23"/>
  <c r="E224" i="23"/>
  <c r="F224" i="23"/>
  <c r="G224" i="23"/>
  <c r="D225" i="23"/>
  <c r="E225" i="23"/>
  <c r="F225" i="23"/>
  <c r="G225" i="23"/>
  <c r="D226" i="23"/>
  <c r="E226" i="23"/>
  <c r="F226" i="23"/>
  <c r="G226" i="23"/>
  <c r="D227" i="23"/>
  <c r="E227" i="23"/>
  <c r="F227" i="23"/>
  <c r="G227" i="23"/>
  <c r="D228" i="23"/>
  <c r="E228" i="23"/>
  <c r="F228" i="23"/>
  <c r="G228" i="23"/>
  <c r="D229" i="23"/>
  <c r="E229" i="23"/>
  <c r="F229" i="23"/>
  <c r="G229" i="23"/>
  <c r="D230" i="23"/>
  <c r="E230" i="23"/>
  <c r="F230" i="23"/>
  <c r="G230" i="23"/>
  <c r="D231" i="23"/>
  <c r="E231" i="23"/>
  <c r="F231" i="23"/>
  <c r="G231" i="23"/>
  <c r="D232" i="23"/>
  <c r="E232" i="23"/>
  <c r="F232" i="23"/>
  <c r="G232" i="23"/>
  <c r="D233" i="23"/>
  <c r="E233" i="23"/>
  <c r="F233" i="23"/>
  <c r="G233" i="23"/>
  <c r="D234" i="23"/>
  <c r="E234" i="23"/>
  <c r="F234" i="23"/>
  <c r="G234" i="23"/>
  <c r="D235" i="23"/>
  <c r="E235" i="23"/>
  <c r="F235" i="23"/>
  <c r="G235" i="23"/>
  <c r="D236" i="23"/>
  <c r="E236" i="23"/>
  <c r="F236" i="23"/>
  <c r="G236" i="23"/>
  <c r="D237" i="23"/>
  <c r="E237" i="23"/>
  <c r="F237" i="23"/>
  <c r="G237" i="23"/>
  <c r="D238" i="23"/>
  <c r="E238" i="23"/>
  <c r="F238" i="23"/>
  <c r="G238" i="23"/>
  <c r="D239" i="23"/>
  <c r="E239" i="23"/>
  <c r="F239" i="23"/>
  <c r="G239" i="23"/>
  <c r="D240" i="23"/>
  <c r="E240" i="23"/>
  <c r="F240" i="23"/>
  <c r="G240" i="23"/>
  <c r="D241" i="23"/>
  <c r="E241" i="23"/>
  <c r="F241" i="23"/>
  <c r="G241" i="23"/>
  <c r="D242" i="23"/>
  <c r="E242" i="23"/>
  <c r="F242" i="23"/>
  <c r="G242" i="23"/>
  <c r="D243" i="23"/>
  <c r="E243" i="23"/>
  <c r="F243" i="23"/>
  <c r="G243" i="23"/>
  <c r="D244" i="23"/>
  <c r="E244" i="23"/>
  <c r="F244" i="23"/>
  <c r="G244" i="23"/>
  <c r="D245" i="23"/>
  <c r="E245" i="23"/>
  <c r="F245" i="23"/>
  <c r="G245" i="23"/>
  <c r="D246" i="23"/>
  <c r="E246" i="23"/>
  <c r="F246" i="23"/>
  <c r="G246" i="23"/>
  <c r="D247" i="23"/>
  <c r="E247" i="23"/>
  <c r="F247" i="23"/>
  <c r="G247" i="23"/>
  <c r="D248" i="23"/>
  <c r="E248" i="23"/>
  <c r="F248" i="23"/>
  <c r="G248" i="23"/>
  <c r="D249" i="23"/>
  <c r="E249" i="23"/>
  <c r="F249" i="23"/>
  <c r="G249" i="23"/>
  <c r="D250" i="23"/>
  <c r="E250" i="23"/>
  <c r="F250" i="23"/>
  <c r="G250" i="23"/>
  <c r="D251" i="23"/>
  <c r="E251" i="23"/>
  <c r="F251" i="23"/>
  <c r="G251" i="23"/>
  <c r="D252" i="23"/>
  <c r="E252" i="23"/>
  <c r="F252" i="23"/>
  <c r="G252" i="23"/>
  <c r="D253" i="23"/>
  <c r="E253" i="23"/>
  <c r="F253" i="23"/>
  <c r="G253" i="23"/>
  <c r="D254" i="23"/>
  <c r="E254" i="23"/>
  <c r="F254" i="23"/>
  <c r="G254" i="23"/>
  <c r="A176" i="23"/>
  <c r="AB176" i="23" s="1"/>
  <c r="A177" i="23"/>
  <c r="AB177" i="23" s="1"/>
  <c r="A178" i="23"/>
  <c r="AB178" i="23" s="1"/>
  <c r="A179" i="23"/>
  <c r="AB179" i="23" s="1"/>
  <c r="A180" i="23"/>
  <c r="AB180" i="23" s="1"/>
  <c r="A181" i="23"/>
  <c r="AB181" i="23" s="1"/>
  <c r="A182" i="23"/>
  <c r="AB182" i="23" s="1"/>
  <c r="A183" i="23"/>
  <c r="AB183" i="23" s="1"/>
  <c r="A184" i="23"/>
  <c r="AB184" i="23" s="1"/>
  <c r="A185" i="23"/>
  <c r="AB185" i="23" s="1"/>
  <c r="A186" i="23"/>
  <c r="AB186" i="23" s="1"/>
  <c r="A187" i="23"/>
  <c r="AB187" i="23" s="1"/>
  <c r="A188" i="23"/>
  <c r="AB188" i="23" s="1"/>
  <c r="A189" i="23"/>
  <c r="AB189" i="23" s="1"/>
  <c r="A190" i="23"/>
  <c r="AB190" i="23" s="1"/>
  <c r="A191" i="23"/>
  <c r="AB191" i="23" s="1"/>
  <c r="A192" i="23"/>
  <c r="AB192" i="23" s="1"/>
  <c r="A193" i="23"/>
  <c r="AB193" i="23" s="1"/>
  <c r="A194" i="23"/>
  <c r="AB194" i="23" s="1"/>
  <c r="A195" i="23"/>
  <c r="AB195" i="23" s="1"/>
  <c r="A196" i="23"/>
  <c r="AB196" i="23" s="1"/>
  <c r="A197" i="23"/>
  <c r="AB197" i="23" s="1"/>
  <c r="A198" i="23"/>
  <c r="AB198" i="23" s="1"/>
  <c r="A199" i="23"/>
  <c r="AB199" i="23" s="1"/>
  <c r="A200" i="23"/>
  <c r="AB200" i="23" s="1"/>
  <c r="A201" i="23"/>
  <c r="AB201" i="23" s="1"/>
  <c r="A202" i="23"/>
  <c r="AB202" i="23" s="1"/>
  <c r="A203" i="23"/>
  <c r="AB203" i="23" s="1"/>
  <c r="A204" i="23"/>
  <c r="AB204" i="23" s="1"/>
  <c r="A205" i="23"/>
  <c r="AB205" i="23" s="1"/>
  <c r="A206" i="23"/>
  <c r="AB206" i="23" s="1"/>
  <c r="A207" i="23"/>
  <c r="AB207" i="23" s="1"/>
  <c r="A208" i="23"/>
  <c r="AB208" i="23" s="1"/>
  <c r="A209" i="23"/>
  <c r="AB209" i="23" s="1"/>
  <c r="A210" i="23"/>
  <c r="AB210" i="23" s="1"/>
  <c r="A211" i="23"/>
  <c r="AB211" i="23" s="1"/>
  <c r="A212" i="23"/>
  <c r="AB212" i="23" s="1"/>
  <c r="A213" i="23"/>
  <c r="AB213" i="23" s="1"/>
  <c r="A214" i="23"/>
  <c r="AB214" i="23" s="1"/>
  <c r="A215" i="23"/>
  <c r="AB215" i="23" s="1"/>
  <c r="A216" i="23"/>
  <c r="AB216" i="23" s="1"/>
  <c r="A217" i="23"/>
  <c r="AB217" i="23" s="1"/>
  <c r="A218" i="23"/>
  <c r="AB218" i="23" s="1"/>
  <c r="A219" i="23"/>
  <c r="AB219" i="23" s="1"/>
  <c r="A220" i="23"/>
  <c r="AB220" i="23" s="1"/>
  <c r="A221" i="23"/>
  <c r="AB221" i="23" s="1"/>
  <c r="A222" i="23"/>
  <c r="AB222" i="23" s="1"/>
  <c r="A223" i="23"/>
  <c r="AB223" i="23" s="1"/>
  <c r="A224" i="23"/>
  <c r="AB224" i="23" s="1"/>
  <c r="A225" i="23"/>
  <c r="AB225" i="23" s="1"/>
  <c r="A226" i="23"/>
  <c r="AB226" i="23" s="1"/>
  <c r="A227" i="23"/>
  <c r="AB227" i="23" s="1"/>
  <c r="A228" i="23"/>
  <c r="AB228" i="23" s="1"/>
  <c r="A229" i="23"/>
  <c r="AB229" i="23" s="1"/>
  <c r="A230" i="23"/>
  <c r="AB230" i="23" s="1"/>
  <c r="A231" i="23"/>
  <c r="AB231" i="23" s="1"/>
  <c r="A232" i="23"/>
  <c r="AB232" i="23" s="1"/>
  <c r="A233" i="23"/>
  <c r="AB233" i="23" s="1"/>
  <c r="A234" i="23"/>
  <c r="AB234" i="23" s="1"/>
  <c r="A235" i="23"/>
  <c r="AB235" i="23" s="1"/>
  <c r="A236" i="23"/>
  <c r="AB236" i="23" s="1"/>
  <c r="A237" i="23"/>
  <c r="AB237" i="23" s="1"/>
  <c r="A238" i="23"/>
  <c r="AB238" i="23" s="1"/>
  <c r="A239" i="23"/>
  <c r="AB239" i="23" s="1"/>
  <c r="A240" i="23"/>
  <c r="AB240" i="23" s="1"/>
  <c r="A241" i="23"/>
  <c r="AB241" i="23" s="1"/>
  <c r="A242" i="23"/>
  <c r="AB242" i="23" s="1"/>
  <c r="A243" i="23"/>
  <c r="AB243" i="23" s="1"/>
  <c r="A244" i="23"/>
  <c r="AB244" i="23" s="1"/>
  <c r="A245" i="23"/>
  <c r="AB245" i="23" s="1"/>
  <c r="A246" i="23"/>
  <c r="AB246" i="23" s="1"/>
  <c r="A247" i="23"/>
  <c r="AB247" i="23" s="1"/>
  <c r="A248" i="23"/>
  <c r="AB248" i="23" s="1"/>
  <c r="A249" i="23"/>
  <c r="AB249" i="23" s="1"/>
  <c r="A250" i="23"/>
  <c r="AB250" i="23" s="1"/>
  <c r="A251" i="23"/>
  <c r="AB251" i="23" s="1"/>
  <c r="A252" i="23"/>
  <c r="AB252" i="23" s="1"/>
  <c r="A253" i="23"/>
  <c r="AB253" i="23" s="1"/>
  <c r="A254" i="23"/>
  <c r="AB254" i="23" s="1"/>
  <c r="C21" i="24"/>
  <c r="E21" i="24" s="1"/>
  <c r="AD244" i="23"/>
  <c r="AD236" i="23"/>
  <c r="AD228" i="23"/>
  <c r="C227" i="23"/>
  <c r="AC227" i="23" s="1"/>
  <c r="C223" i="23"/>
  <c r="AD220" i="23"/>
  <c r="AD216" i="23"/>
  <c r="AD212" i="23"/>
  <c r="AD204" i="23"/>
  <c r="C200" i="23"/>
  <c r="O200" i="23" s="1"/>
  <c r="AD200" i="23"/>
  <c r="C199" i="23"/>
  <c r="K199" i="23" s="1"/>
  <c r="AD197" i="23"/>
  <c r="AD196" i="23"/>
  <c r="C194" i="23"/>
  <c r="K194" i="23" s="1"/>
  <c r="AA194" i="23" s="1"/>
  <c r="AD193" i="23"/>
  <c r="C190" i="23"/>
  <c r="AD187" i="23"/>
  <c r="C187" i="23"/>
  <c r="J187" i="23" s="1"/>
  <c r="C186" i="23"/>
  <c r="L186" i="23" s="1"/>
  <c r="AD183" i="23"/>
  <c r="C183" i="23"/>
  <c r="J183" i="23" s="1"/>
  <c r="W183" i="23" s="1"/>
  <c r="AD182" i="23"/>
  <c r="C182" i="23"/>
  <c r="AD179" i="23"/>
  <c r="C179" i="23"/>
  <c r="M179" i="23" s="1"/>
  <c r="AD178" i="23"/>
  <c r="C178" i="23"/>
  <c r="L178" i="23" s="1"/>
  <c r="C176" i="23"/>
  <c r="N176" i="23" s="1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A176" i="19"/>
  <c r="AB176" i="19" s="1"/>
  <c r="B176" i="19"/>
  <c r="C176" i="19" s="1"/>
  <c r="A177" i="19"/>
  <c r="AB177" i="19" s="1"/>
  <c r="B177" i="19"/>
  <c r="A178" i="19"/>
  <c r="AB178" i="19" s="1"/>
  <c r="B178" i="19"/>
  <c r="C178" i="19" s="1"/>
  <c r="A179" i="19"/>
  <c r="AB179" i="19" s="1"/>
  <c r="B179" i="19"/>
  <c r="C179" i="19" s="1"/>
  <c r="A180" i="19"/>
  <c r="AB180" i="19" s="1"/>
  <c r="B180" i="19"/>
  <c r="C180" i="19" s="1"/>
  <c r="A181" i="19"/>
  <c r="AB181" i="19" s="1"/>
  <c r="B181" i="19"/>
  <c r="C181" i="19" s="1"/>
  <c r="A182" i="19"/>
  <c r="AB182" i="19" s="1"/>
  <c r="B182" i="19"/>
  <c r="C182" i="19" s="1"/>
  <c r="A183" i="19"/>
  <c r="AB183" i="19" s="1"/>
  <c r="B183" i="19"/>
  <c r="AD183" i="19" s="1"/>
  <c r="A184" i="19"/>
  <c r="AB184" i="19" s="1"/>
  <c r="B184" i="19"/>
  <c r="A185" i="19"/>
  <c r="AB185" i="19" s="1"/>
  <c r="B185" i="19"/>
  <c r="A186" i="19"/>
  <c r="AB186" i="19" s="1"/>
  <c r="B186" i="19"/>
  <c r="A187" i="19"/>
  <c r="AB187" i="19" s="1"/>
  <c r="B187" i="19"/>
  <c r="C187" i="19" s="1"/>
  <c r="A188" i="19"/>
  <c r="AB188" i="19" s="1"/>
  <c r="B188" i="19"/>
  <c r="C188" i="19" s="1"/>
  <c r="A189" i="19"/>
  <c r="AB189" i="19" s="1"/>
  <c r="B189" i="19"/>
  <c r="A190" i="19"/>
  <c r="AB190" i="19" s="1"/>
  <c r="B190" i="19"/>
  <c r="C190" i="19" s="1"/>
  <c r="A191" i="19"/>
  <c r="AB191" i="19" s="1"/>
  <c r="B191" i="19"/>
  <c r="AD191" i="19" s="1"/>
  <c r="A192" i="19"/>
  <c r="AB192" i="19" s="1"/>
  <c r="B192" i="19"/>
  <c r="A193" i="19"/>
  <c r="AB193" i="19" s="1"/>
  <c r="B193" i="19"/>
  <c r="C193" i="19" s="1"/>
  <c r="A194" i="19"/>
  <c r="AB194" i="19" s="1"/>
  <c r="B194" i="19"/>
  <c r="C194" i="19" s="1"/>
  <c r="A195" i="19"/>
  <c r="AB195" i="19" s="1"/>
  <c r="B195" i="19"/>
  <c r="C195" i="19" s="1"/>
  <c r="A196" i="19"/>
  <c r="AB196" i="19" s="1"/>
  <c r="B196" i="19"/>
  <c r="A197" i="19"/>
  <c r="AB197" i="19" s="1"/>
  <c r="B197" i="19"/>
  <c r="C197" i="19" s="1"/>
  <c r="A198" i="19"/>
  <c r="AB198" i="19" s="1"/>
  <c r="B198" i="19"/>
  <c r="C198" i="19" s="1"/>
  <c r="A199" i="19"/>
  <c r="AB199" i="19" s="1"/>
  <c r="B199" i="19"/>
  <c r="C199" i="19" s="1"/>
  <c r="A200" i="19"/>
  <c r="AB200" i="19" s="1"/>
  <c r="B200" i="19"/>
  <c r="A201" i="19"/>
  <c r="AB201" i="19" s="1"/>
  <c r="B201" i="19"/>
  <c r="C201" i="19" s="1"/>
  <c r="A202" i="19"/>
  <c r="AB202" i="19" s="1"/>
  <c r="B202" i="19"/>
  <c r="C202" i="19" s="1"/>
  <c r="A203" i="19"/>
  <c r="AB203" i="19" s="1"/>
  <c r="B203" i="19"/>
  <c r="A204" i="19"/>
  <c r="AB204" i="19" s="1"/>
  <c r="B204" i="19"/>
  <c r="C204" i="19" s="1"/>
  <c r="A205" i="19"/>
  <c r="AB205" i="19" s="1"/>
  <c r="B205" i="19"/>
  <c r="C205" i="19" s="1"/>
  <c r="A206" i="19"/>
  <c r="AB206" i="19" s="1"/>
  <c r="B206" i="19"/>
  <c r="A207" i="19"/>
  <c r="AB207" i="19" s="1"/>
  <c r="B207" i="19"/>
  <c r="C207" i="19" s="1"/>
  <c r="A208" i="19"/>
  <c r="AB208" i="19" s="1"/>
  <c r="B208" i="19"/>
  <c r="C208" i="19" s="1"/>
  <c r="A209" i="19"/>
  <c r="AB209" i="19" s="1"/>
  <c r="B209" i="19"/>
  <c r="A210" i="19"/>
  <c r="AB210" i="19" s="1"/>
  <c r="B210" i="19"/>
  <c r="C210" i="19" s="1"/>
  <c r="A211" i="19"/>
  <c r="AB211" i="19" s="1"/>
  <c r="B211" i="19"/>
  <c r="C211" i="19" s="1"/>
  <c r="A212" i="19"/>
  <c r="AB212" i="19" s="1"/>
  <c r="B212" i="19"/>
  <c r="C212" i="19" s="1"/>
  <c r="A213" i="19"/>
  <c r="AB213" i="19" s="1"/>
  <c r="B213" i="19"/>
  <c r="A214" i="19"/>
  <c r="AB214" i="19" s="1"/>
  <c r="B214" i="19"/>
  <c r="A215" i="19"/>
  <c r="AB215" i="19" s="1"/>
  <c r="B215" i="19"/>
  <c r="AD215" i="19" s="1"/>
  <c r="A216" i="19"/>
  <c r="AB216" i="19" s="1"/>
  <c r="B216" i="19"/>
  <c r="C216" i="19" s="1"/>
  <c r="A217" i="19"/>
  <c r="AB217" i="19" s="1"/>
  <c r="B217" i="19"/>
  <c r="A218" i="19"/>
  <c r="AB218" i="19" s="1"/>
  <c r="B218" i="19"/>
  <c r="C218" i="19" s="1"/>
  <c r="A219" i="19"/>
  <c r="AB219" i="19" s="1"/>
  <c r="B219" i="19"/>
  <c r="C219" i="19" s="1"/>
  <c r="A220" i="19"/>
  <c r="AB220" i="19" s="1"/>
  <c r="B220" i="19"/>
  <c r="C220" i="19" s="1"/>
  <c r="A221" i="19"/>
  <c r="AB221" i="19" s="1"/>
  <c r="B221" i="19"/>
  <c r="C221" i="19" s="1"/>
  <c r="A222" i="19"/>
  <c r="AB222" i="19" s="1"/>
  <c r="B222" i="19"/>
  <c r="C222" i="19" s="1"/>
  <c r="A223" i="19"/>
  <c r="AB223" i="19" s="1"/>
  <c r="B223" i="19"/>
  <c r="AD223" i="19" s="1"/>
  <c r="A224" i="19"/>
  <c r="AB224" i="19" s="1"/>
  <c r="B224" i="19"/>
  <c r="C224" i="19" s="1"/>
  <c r="A225" i="19"/>
  <c r="AB225" i="19" s="1"/>
  <c r="B225" i="19"/>
  <c r="C225" i="19" s="1"/>
  <c r="A226" i="19"/>
  <c r="AB226" i="19" s="1"/>
  <c r="B226" i="19"/>
  <c r="C226" i="19" s="1"/>
  <c r="A227" i="19"/>
  <c r="AB227" i="19" s="1"/>
  <c r="B227" i="19"/>
  <c r="C227" i="19" s="1"/>
  <c r="A228" i="19"/>
  <c r="AB228" i="19" s="1"/>
  <c r="B228" i="19"/>
  <c r="C228" i="19" s="1"/>
  <c r="A229" i="19"/>
  <c r="AB229" i="19" s="1"/>
  <c r="B229" i="19"/>
  <c r="A230" i="19"/>
  <c r="AB230" i="19" s="1"/>
  <c r="B230" i="19"/>
  <c r="A231" i="19"/>
  <c r="AB231" i="19" s="1"/>
  <c r="B231" i="19"/>
  <c r="A232" i="19"/>
  <c r="AB232" i="19" s="1"/>
  <c r="B232" i="19"/>
  <c r="C232" i="19" s="1"/>
  <c r="A233" i="19"/>
  <c r="AB233" i="19" s="1"/>
  <c r="B233" i="19"/>
  <c r="C233" i="19" s="1"/>
  <c r="A234" i="19"/>
  <c r="AB234" i="19" s="1"/>
  <c r="B234" i="19"/>
  <c r="C234" i="19" s="1"/>
  <c r="A235" i="19"/>
  <c r="AB235" i="19" s="1"/>
  <c r="B235" i="19"/>
  <c r="A236" i="19"/>
  <c r="AB236" i="19" s="1"/>
  <c r="B236" i="19"/>
  <c r="C236" i="19" s="1"/>
  <c r="A237" i="19"/>
  <c r="AB237" i="19" s="1"/>
  <c r="B237" i="19"/>
  <c r="A238" i="19"/>
  <c r="AB238" i="19" s="1"/>
  <c r="B238" i="19"/>
  <c r="C238" i="19" s="1"/>
  <c r="A239" i="19"/>
  <c r="AB239" i="19" s="1"/>
  <c r="B239" i="19"/>
  <c r="AD239" i="19" s="1"/>
  <c r="A240" i="19"/>
  <c r="AB240" i="19" s="1"/>
  <c r="B240" i="19"/>
  <c r="A241" i="19"/>
  <c r="AB241" i="19" s="1"/>
  <c r="B241" i="19"/>
  <c r="C241" i="19" s="1"/>
  <c r="A242" i="19"/>
  <c r="AB242" i="19" s="1"/>
  <c r="B242" i="19"/>
  <c r="A243" i="19"/>
  <c r="AB243" i="19" s="1"/>
  <c r="B243" i="19"/>
  <c r="C243" i="19" s="1"/>
  <c r="A244" i="19"/>
  <c r="AB244" i="19" s="1"/>
  <c r="B244" i="19"/>
  <c r="A245" i="19"/>
  <c r="AB245" i="19" s="1"/>
  <c r="B245" i="19"/>
  <c r="C245" i="19" s="1"/>
  <c r="A246" i="19"/>
  <c r="AB246" i="19" s="1"/>
  <c r="B246" i="19"/>
  <c r="A247" i="19"/>
  <c r="AB247" i="19" s="1"/>
  <c r="B247" i="19"/>
  <c r="AD247" i="19" s="1"/>
  <c r="A248" i="19"/>
  <c r="AB248" i="19" s="1"/>
  <c r="B248" i="19"/>
  <c r="A249" i="19"/>
  <c r="AB249" i="19" s="1"/>
  <c r="B249" i="19"/>
  <c r="C249" i="19" s="1"/>
  <c r="A250" i="19"/>
  <c r="AB250" i="19" s="1"/>
  <c r="B250" i="19"/>
  <c r="C250" i="19" s="1"/>
  <c r="H250" i="19" s="1"/>
  <c r="A251" i="19"/>
  <c r="AB251" i="19" s="1"/>
  <c r="B251" i="19"/>
  <c r="A252" i="19"/>
  <c r="AB252" i="19" s="1"/>
  <c r="B252" i="19"/>
  <c r="A253" i="19"/>
  <c r="AB253" i="19" s="1"/>
  <c r="B253" i="19"/>
  <c r="C253" i="19" s="1"/>
  <c r="H253" i="19" s="1"/>
  <c r="A254" i="19"/>
  <c r="AB254" i="19" s="1"/>
  <c r="B254" i="19"/>
  <c r="D4" i="11"/>
  <c r="Q13" i="11"/>
  <c r="M5" i="11"/>
  <c r="L9" i="11"/>
  <c r="M7" i="11"/>
  <c r="L11" i="11"/>
  <c r="C22" i="12"/>
  <c r="D22" i="12" s="1"/>
  <c r="A176" i="10"/>
  <c r="AB176" i="10" s="1"/>
  <c r="B176" i="10"/>
  <c r="D176" i="10"/>
  <c r="E176" i="10"/>
  <c r="F176" i="10"/>
  <c r="G176" i="10"/>
  <c r="A177" i="10"/>
  <c r="AB177" i="10" s="1"/>
  <c r="B177" i="10"/>
  <c r="D177" i="10"/>
  <c r="E177" i="10"/>
  <c r="F177" i="10"/>
  <c r="G177" i="10"/>
  <c r="A178" i="10"/>
  <c r="AB178" i="10" s="1"/>
  <c r="B178" i="10"/>
  <c r="D178" i="10"/>
  <c r="E178" i="10"/>
  <c r="F178" i="10"/>
  <c r="G178" i="10"/>
  <c r="A179" i="10"/>
  <c r="AB179" i="10" s="1"/>
  <c r="B179" i="10"/>
  <c r="D179" i="10"/>
  <c r="E179" i="10"/>
  <c r="F179" i="10"/>
  <c r="G179" i="10"/>
  <c r="A180" i="10"/>
  <c r="AB180" i="10" s="1"/>
  <c r="B180" i="10"/>
  <c r="D180" i="10"/>
  <c r="E180" i="10"/>
  <c r="F180" i="10"/>
  <c r="G180" i="10"/>
  <c r="A181" i="10"/>
  <c r="AB181" i="10" s="1"/>
  <c r="B181" i="10"/>
  <c r="D181" i="10"/>
  <c r="E181" i="10"/>
  <c r="F181" i="10"/>
  <c r="G181" i="10"/>
  <c r="A182" i="10"/>
  <c r="AB182" i="10" s="1"/>
  <c r="B182" i="10"/>
  <c r="D182" i="10"/>
  <c r="E182" i="10"/>
  <c r="F182" i="10"/>
  <c r="G182" i="10"/>
  <c r="A183" i="10"/>
  <c r="AB183" i="10" s="1"/>
  <c r="B183" i="10"/>
  <c r="D183" i="10"/>
  <c r="E183" i="10"/>
  <c r="F183" i="10"/>
  <c r="G183" i="10"/>
  <c r="A184" i="10"/>
  <c r="AB184" i="10" s="1"/>
  <c r="B184" i="10"/>
  <c r="D184" i="10"/>
  <c r="E184" i="10"/>
  <c r="F184" i="10"/>
  <c r="G184" i="10"/>
  <c r="A185" i="10"/>
  <c r="AB185" i="10" s="1"/>
  <c r="B185" i="10"/>
  <c r="D185" i="10"/>
  <c r="E185" i="10"/>
  <c r="F185" i="10"/>
  <c r="G185" i="10"/>
  <c r="A186" i="10"/>
  <c r="AB186" i="10" s="1"/>
  <c r="B186" i="10"/>
  <c r="D186" i="10"/>
  <c r="E186" i="10"/>
  <c r="F186" i="10"/>
  <c r="G186" i="10"/>
  <c r="A187" i="10"/>
  <c r="AB187" i="10" s="1"/>
  <c r="B187" i="10"/>
  <c r="D187" i="10"/>
  <c r="E187" i="10"/>
  <c r="F187" i="10"/>
  <c r="G187" i="10"/>
  <c r="A188" i="10"/>
  <c r="AB188" i="10" s="1"/>
  <c r="B188" i="10"/>
  <c r="D188" i="10"/>
  <c r="E188" i="10"/>
  <c r="F188" i="10"/>
  <c r="G188" i="10"/>
  <c r="A189" i="10"/>
  <c r="AB189" i="10" s="1"/>
  <c r="B189" i="10"/>
  <c r="D189" i="10"/>
  <c r="E189" i="10"/>
  <c r="F189" i="10"/>
  <c r="G189" i="10"/>
  <c r="A190" i="10"/>
  <c r="AB190" i="10" s="1"/>
  <c r="B190" i="10"/>
  <c r="D190" i="10"/>
  <c r="E190" i="10"/>
  <c r="F190" i="10"/>
  <c r="G190" i="10"/>
  <c r="A191" i="10"/>
  <c r="AB191" i="10" s="1"/>
  <c r="B191" i="10"/>
  <c r="D191" i="10"/>
  <c r="E191" i="10"/>
  <c r="F191" i="10"/>
  <c r="G191" i="10"/>
  <c r="A192" i="10"/>
  <c r="AB192" i="10" s="1"/>
  <c r="B192" i="10"/>
  <c r="D192" i="10"/>
  <c r="E192" i="10"/>
  <c r="F192" i="10"/>
  <c r="G192" i="10"/>
  <c r="A193" i="10"/>
  <c r="AB193" i="10" s="1"/>
  <c r="B193" i="10"/>
  <c r="D193" i="10"/>
  <c r="E193" i="10"/>
  <c r="F193" i="10"/>
  <c r="G193" i="10"/>
  <c r="A194" i="10"/>
  <c r="AB194" i="10" s="1"/>
  <c r="B194" i="10"/>
  <c r="D194" i="10"/>
  <c r="E194" i="10"/>
  <c r="F194" i="10"/>
  <c r="G194" i="10"/>
  <c r="A195" i="10"/>
  <c r="AB195" i="10" s="1"/>
  <c r="B195" i="10"/>
  <c r="D195" i="10"/>
  <c r="E195" i="10"/>
  <c r="F195" i="10"/>
  <c r="G195" i="10"/>
  <c r="A196" i="10"/>
  <c r="AB196" i="10" s="1"/>
  <c r="B196" i="10"/>
  <c r="D196" i="10"/>
  <c r="E196" i="10"/>
  <c r="F196" i="10"/>
  <c r="G196" i="10"/>
  <c r="A197" i="10"/>
  <c r="AB197" i="10" s="1"/>
  <c r="B197" i="10"/>
  <c r="D197" i="10"/>
  <c r="E197" i="10"/>
  <c r="F197" i="10"/>
  <c r="G197" i="10"/>
  <c r="A198" i="10"/>
  <c r="AB198" i="10" s="1"/>
  <c r="B198" i="10"/>
  <c r="D198" i="10"/>
  <c r="E198" i="10"/>
  <c r="F198" i="10"/>
  <c r="G198" i="10"/>
  <c r="A199" i="10"/>
  <c r="AB199" i="10" s="1"/>
  <c r="B199" i="10"/>
  <c r="D199" i="10"/>
  <c r="E199" i="10"/>
  <c r="F199" i="10"/>
  <c r="G199" i="10"/>
  <c r="A200" i="10"/>
  <c r="AB200" i="10" s="1"/>
  <c r="B200" i="10"/>
  <c r="D200" i="10"/>
  <c r="E200" i="10"/>
  <c r="F200" i="10"/>
  <c r="G200" i="10"/>
  <c r="A201" i="10"/>
  <c r="AB201" i="10" s="1"/>
  <c r="B201" i="10"/>
  <c r="D201" i="10"/>
  <c r="E201" i="10"/>
  <c r="F201" i="10"/>
  <c r="G201" i="10"/>
  <c r="A202" i="10"/>
  <c r="AB202" i="10" s="1"/>
  <c r="B202" i="10"/>
  <c r="D202" i="10"/>
  <c r="E202" i="10"/>
  <c r="F202" i="10"/>
  <c r="G202" i="10"/>
  <c r="A203" i="10"/>
  <c r="AB203" i="10" s="1"/>
  <c r="B203" i="10"/>
  <c r="D203" i="10"/>
  <c r="E203" i="10"/>
  <c r="F203" i="10"/>
  <c r="G203" i="10"/>
  <c r="A204" i="10"/>
  <c r="AB204" i="10" s="1"/>
  <c r="B204" i="10"/>
  <c r="D204" i="10"/>
  <c r="E204" i="10"/>
  <c r="F204" i="10"/>
  <c r="G204" i="10"/>
  <c r="A205" i="10"/>
  <c r="AB205" i="10" s="1"/>
  <c r="B205" i="10"/>
  <c r="D205" i="10"/>
  <c r="E205" i="10"/>
  <c r="F205" i="10"/>
  <c r="G205" i="10"/>
  <c r="A206" i="10"/>
  <c r="AB206" i="10" s="1"/>
  <c r="B206" i="10"/>
  <c r="D206" i="10"/>
  <c r="E206" i="10"/>
  <c r="F206" i="10"/>
  <c r="G206" i="10"/>
  <c r="A207" i="10"/>
  <c r="AB207" i="10" s="1"/>
  <c r="B207" i="10"/>
  <c r="D207" i="10"/>
  <c r="E207" i="10"/>
  <c r="F207" i="10"/>
  <c r="G207" i="10"/>
  <c r="A208" i="10"/>
  <c r="AB208" i="10" s="1"/>
  <c r="B208" i="10"/>
  <c r="D208" i="10"/>
  <c r="E208" i="10"/>
  <c r="F208" i="10"/>
  <c r="G208" i="10"/>
  <c r="A209" i="10"/>
  <c r="AB209" i="10" s="1"/>
  <c r="B209" i="10"/>
  <c r="D209" i="10"/>
  <c r="E209" i="10"/>
  <c r="F209" i="10"/>
  <c r="G209" i="10"/>
  <c r="A210" i="10"/>
  <c r="AB210" i="10" s="1"/>
  <c r="B210" i="10"/>
  <c r="D210" i="10"/>
  <c r="E210" i="10"/>
  <c r="F210" i="10"/>
  <c r="G210" i="10"/>
  <c r="A211" i="10"/>
  <c r="AB211" i="10" s="1"/>
  <c r="B211" i="10"/>
  <c r="D211" i="10"/>
  <c r="E211" i="10"/>
  <c r="F211" i="10"/>
  <c r="G211" i="10"/>
  <c r="A212" i="10"/>
  <c r="AB212" i="10" s="1"/>
  <c r="B212" i="10"/>
  <c r="D212" i="10"/>
  <c r="E212" i="10"/>
  <c r="F212" i="10"/>
  <c r="G212" i="10"/>
  <c r="A213" i="10"/>
  <c r="AB213" i="10" s="1"/>
  <c r="B213" i="10"/>
  <c r="D213" i="10"/>
  <c r="E213" i="10"/>
  <c r="F213" i="10"/>
  <c r="G213" i="10"/>
  <c r="A214" i="10"/>
  <c r="AB214" i="10" s="1"/>
  <c r="B214" i="10"/>
  <c r="D214" i="10"/>
  <c r="E214" i="10"/>
  <c r="F214" i="10"/>
  <c r="G214" i="10"/>
  <c r="A215" i="10"/>
  <c r="AB215" i="10" s="1"/>
  <c r="B215" i="10"/>
  <c r="D215" i="10"/>
  <c r="E215" i="10"/>
  <c r="F215" i="10"/>
  <c r="G215" i="10"/>
  <c r="A216" i="10"/>
  <c r="AB216" i="10" s="1"/>
  <c r="B216" i="10"/>
  <c r="D216" i="10"/>
  <c r="E216" i="10"/>
  <c r="F216" i="10"/>
  <c r="G216" i="10"/>
  <c r="A217" i="10"/>
  <c r="AB217" i="10" s="1"/>
  <c r="B217" i="10"/>
  <c r="D217" i="10"/>
  <c r="E217" i="10"/>
  <c r="F217" i="10"/>
  <c r="G217" i="10"/>
  <c r="A218" i="10"/>
  <c r="AB218" i="10" s="1"/>
  <c r="B218" i="10"/>
  <c r="D218" i="10"/>
  <c r="E218" i="10"/>
  <c r="F218" i="10"/>
  <c r="G218" i="10"/>
  <c r="A219" i="10"/>
  <c r="AB219" i="10" s="1"/>
  <c r="B219" i="10"/>
  <c r="D219" i="10"/>
  <c r="E219" i="10"/>
  <c r="F219" i="10"/>
  <c r="G219" i="10"/>
  <c r="A220" i="10"/>
  <c r="AB220" i="10" s="1"/>
  <c r="B220" i="10"/>
  <c r="D220" i="10"/>
  <c r="E220" i="10"/>
  <c r="F220" i="10"/>
  <c r="G220" i="10"/>
  <c r="A221" i="10"/>
  <c r="AB221" i="10" s="1"/>
  <c r="B221" i="10"/>
  <c r="D221" i="10"/>
  <c r="E221" i="10"/>
  <c r="F221" i="10"/>
  <c r="G221" i="10"/>
  <c r="A222" i="10"/>
  <c r="AB222" i="10" s="1"/>
  <c r="B222" i="10"/>
  <c r="D222" i="10"/>
  <c r="E222" i="10"/>
  <c r="F222" i="10"/>
  <c r="G222" i="10"/>
  <c r="A223" i="10"/>
  <c r="AB223" i="10" s="1"/>
  <c r="B223" i="10"/>
  <c r="D223" i="10"/>
  <c r="E223" i="10"/>
  <c r="F223" i="10"/>
  <c r="G223" i="10"/>
  <c r="A224" i="10"/>
  <c r="AB224" i="10" s="1"/>
  <c r="B224" i="10"/>
  <c r="D224" i="10"/>
  <c r="E224" i="10"/>
  <c r="F224" i="10"/>
  <c r="G224" i="10"/>
  <c r="A225" i="10"/>
  <c r="AB225" i="10" s="1"/>
  <c r="B225" i="10"/>
  <c r="D225" i="10"/>
  <c r="E225" i="10"/>
  <c r="F225" i="10"/>
  <c r="G225" i="10"/>
  <c r="A226" i="10"/>
  <c r="AB226" i="10" s="1"/>
  <c r="B226" i="10"/>
  <c r="D226" i="10"/>
  <c r="E226" i="10"/>
  <c r="F226" i="10"/>
  <c r="G226" i="10"/>
  <c r="A227" i="10"/>
  <c r="AB227" i="10" s="1"/>
  <c r="B227" i="10"/>
  <c r="D227" i="10"/>
  <c r="E227" i="10"/>
  <c r="F227" i="10"/>
  <c r="G227" i="10"/>
  <c r="A228" i="10"/>
  <c r="AB228" i="10" s="1"/>
  <c r="B228" i="10"/>
  <c r="D228" i="10"/>
  <c r="E228" i="10"/>
  <c r="F228" i="10"/>
  <c r="G228" i="10"/>
  <c r="A229" i="10"/>
  <c r="AB229" i="10" s="1"/>
  <c r="B229" i="10"/>
  <c r="D229" i="10"/>
  <c r="E229" i="10"/>
  <c r="F229" i="10"/>
  <c r="G229" i="10"/>
  <c r="A230" i="10"/>
  <c r="AB230" i="10" s="1"/>
  <c r="B230" i="10"/>
  <c r="D230" i="10"/>
  <c r="E230" i="10"/>
  <c r="F230" i="10"/>
  <c r="G230" i="10"/>
  <c r="A231" i="10"/>
  <c r="AB231" i="10" s="1"/>
  <c r="B231" i="10"/>
  <c r="D231" i="10"/>
  <c r="E231" i="10"/>
  <c r="F231" i="10"/>
  <c r="G231" i="10"/>
  <c r="A232" i="10"/>
  <c r="AB232" i="10" s="1"/>
  <c r="B232" i="10"/>
  <c r="D232" i="10"/>
  <c r="E232" i="10"/>
  <c r="F232" i="10"/>
  <c r="G232" i="10"/>
  <c r="A233" i="10"/>
  <c r="AB233" i="10" s="1"/>
  <c r="B233" i="10"/>
  <c r="D233" i="10"/>
  <c r="E233" i="10"/>
  <c r="F233" i="10"/>
  <c r="G233" i="10"/>
  <c r="A234" i="10"/>
  <c r="AB234" i="10" s="1"/>
  <c r="B234" i="10"/>
  <c r="D234" i="10"/>
  <c r="E234" i="10"/>
  <c r="F234" i="10"/>
  <c r="G234" i="10"/>
  <c r="A235" i="10"/>
  <c r="AB235" i="10" s="1"/>
  <c r="B235" i="10"/>
  <c r="D235" i="10"/>
  <c r="E235" i="10"/>
  <c r="F235" i="10"/>
  <c r="G235" i="10"/>
  <c r="A236" i="10"/>
  <c r="AB236" i="10" s="1"/>
  <c r="B236" i="10"/>
  <c r="D236" i="10"/>
  <c r="E236" i="10"/>
  <c r="F236" i="10"/>
  <c r="G236" i="10"/>
  <c r="A237" i="10"/>
  <c r="AB237" i="10" s="1"/>
  <c r="B237" i="10"/>
  <c r="D237" i="10"/>
  <c r="E237" i="10"/>
  <c r="F237" i="10"/>
  <c r="G237" i="10"/>
  <c r="A238" i="10"/>
  <c r="AB238" i="10" s="1"/>
  <c r="B238" i="10"/>
  <c r="D238" i="10"/>
  <c r="E238" i="10"/>
  <c r="F238" i="10"/>
  <c r="G238" i="10"/>
  <c r="A239" i="10"/>
  <c r="AB239" i="10" s="1"/>
  <c r="B239" i="10"/>
  <c r="D239" i="10"/>
  <c r="E239" i="10"/>
  <c r="F239" i="10"/>
  <c r="G239" i="10"/>
  <c r="A240" i="10"/>
  <c r="AB240" i="10" s="1"/>
  <c r="B240" i="10"/>
  <c r="D240" i="10"/>
  <c r="E240" i="10"/>
  <c r="F240" i="10"/>
  <c r="G240" i="10"/>
  <c r="A241" i="10"/>
  <c r="AB241" i="10" s="1"/>
  <c r="B241" i="10"/>
  <c r="D241" i="10"/>
  <c r="E241" i="10"/>
  <c r="F241" i="10"/>
  <c r="G241" i="10"/>
  <c r="A242" i="10"/>
  <c r="AB242" i="10" s="1"/>
  <c r="B242" i="10"/>
  <c r="D242" i="10"/>
  <c r="E242" i="10"/>
  <c r="F242" i="10"/>
  <c r="G242" i="10"/>
  <c r="A243" i="10"/>
  <c r="AB243" i="10" s="1"/>
  <c r="B243" i="10"/>
  <c r="D243" i="10"/>
  <c r="E243" i="10"/>
  <c r="F243" i="10"/>
  <c r="G243" i="10"/>
  <c r="A244" i="10"/>
  <c r="AB244" i="10" s="1"/>
  <c r="B244" i="10"/>
  <c r="D244" i="10"/>
  <c r="E244" i="10"/>
  <c r="F244" i="10"/>
  <c r="G244" i="10"/>
  <c r="A245" i="10"/>
  <c r="AB245" i="10" s="1"/>
  <c r="B245" i="10"/>
  <c r="D245" i="10"/>
  <c r="E245" i="10"/>
  <c r="F245" i="10"/>
  <c r="G245" i="10"/>
  <c r="A246" i="10"/>
  <c r="AB246" i="10" s="1"/>
  <c r="B246" i="10"/>
  <c r="D246" i="10"/>
  <c r="E246" i="10"/>
  <c r="F246" i="10"/>
  <c r="G246" i="10"/>
  <c r="A247" i="10"/>
  <c r="AB247" i="10" s="1"/>
  <c r="B247" i="10"/>
  <c r="D247" i="10"/>
  <c r="E247" i="10"/>
  <c r="F247" i="10"/>
  <c r="G247" i="10"/>
  <c r="A248" i="10"/>
  <c r="AB248" i="10" s="1"/>
  <c r="B248" i="10"/>
  <c r="D248" i="10"/>
  <c r="E248" i="10"/>
  <c r="F248" i="10"/>
  <c r="G248" i="10"/>
  <c r="A249" i="10"/>
  <c r="AB249" i="10" s="1"/>
  <c r="B249" i="10"/>
  <c r="D249" i="10"/>
  <c r="E249" i="10"/>
  <c r="F249" i="10"/>
  <c r="G249" i="10"/>
  <c r="A250" i="10"/>
  <c r="AB250" i="10" s="1"/>
  <c r="B250" i="10"/>
  <c r="D250" i="10"/>
  <c r="E250" i="10"/>
  <c r="F250" i="10"/>
  <c r="G250" i="10"/>
  <c r="A251" i="10"/>
  <c r="AB251" i="10" s="1"/>
  <c r="B251" i="10"/>
  <c r="D251" i="10"/>
  <c r="E251" i="10"/>
  <c r="F251" i="10"/>
  <c r="G251" i="10"/>
  <c r="A252" i="10"/>
  <c r="AB252" i="10" s="1"/>
  <c r="B252" i="10"/>
  <c r="D252" i="10"/>
  <c r="E252" i="10"/>
  <c r="F252" i="10"/>
  <c r="G252" i="10"/>
  <c r="A253" i="10"/>
  <c r="AB253" i="10" s="1"/>
  <c r="B253" i="10"/>
  <c r="D253" i="10"/>
  <c r="E253" i="10"/>
  <c r="F253" i="10"/>
  <c r="G253" i="10"/>
  <c r="A254" i="10"/>
  <c r="AB254" i="10" s="1"/>
  <c r="B254" i="10"/>
  <c r="D254" i="10"/>
  <c r="E254" i="10"/>
  <c r="F254" i="10"/>
  <c r="G254" i="10"/>
  <c r="Z145" i="26" l="1"/>
  <c r="V28" i="26"/>
  <c r="X38" i="26"/>
  <c r="V26" i="26"/>
  <c r="W28" i="26"/>
  <c r="C6" i="22"/>
  <c r="A6" i="22" s="1"/>
  <c r="Z171" i="26"/>
  <c r="U101" i="26"/>
  <c r="Y85" i="26"/>
  <c r="AA143" i="26"/>
  <c r="T31" i="26"/>
  <c r="Y93" i="26"/>
  <c r="T40" i="26"/>
  <c r="P14" i="26"/>
  <c r="U14" i="26"/>
  <c r="S63" i="26"/>
  <c r="AA159" i="26"/>
  <c r="Q141" i="26"/>
  <c r="Z59" i="26"/>
  <c r="P31" i="26"/>
  <c r="Z85" i="26"/>
  <c r="S40" i="26"/>
  <c r="W101" i="26"/>
  <c r="Y91" i="26"/>
  <c r="U40" i="26"/>
  <c r="V10" i="26"/>
  <c r="AA145" i="26"/>
  <c r="W6" i="26"/>
  <c r="Z27" i="26"/>
  <c r="W39" i="26"/>
  <c r="V101" i="26"/>
  <c r="S42" i="26"/>
  <c r="S66" i="26"/>
  <c r="T83" i="26"/>
  <c r="Y163" i="26"/>
  <c r="U31" i="26"/>
  <c r="V38" i="26"/>
  <c r="V31" i="26"/>
  <c r="W43" i="26"/>
  <c r="Y145" i="26"/>
  <c r="AA91" i="26"/>
  <c r="S55" i="26"/>
  <c r="Z43" i="26"/>
  <c r="T66" i="26"/>
  <c r="Q35" i="26"/>
  <c r="X31" i="26"/>
  <c r="Z163" i="26"/>
  <c r="Z167" i="26"/>
  <c r="Z159" i="26"/>
  <c r="U141" i="26"/>
  <c r="Z96" i="26"/>
  <c r="Z93" i="26"/>
  <c r="W14" i="26"/>
  <c r="V111" i="26"/>
  <c r="Y49" i="26"/>
  <c r="X18" i="26"/>
  <c r="Y167" i="26"/>
  <c r="Y159" i="26"/>
  <c r="S87" i="26"/>
  <c r="Y75" i="26"/>
  <c r="V43" i="26"/>
  <c r="S83" i="26"/>
  <c r="V18" i="26"/>
  <c r="Y32" i="26"/>
  <c r="C4" i="22"/>
  <c r="A4" i="22" s="1"/>
  <c r="Y96" i="26"/>
  <c r="V6" i="26"/>
  <c r="W18" i="26"/>
  <c r="T55" i="26"/>
  <c r="Q43" i="26"/>
  <c r="V88" i="26"/>
  <c r="U139" i="26"/>
  <c r="S39" i="26"/>
  <c r="AA85" i="26"/>
  <c r="AA75" i="26"/>
  <c r="X42" i="26"/>
  <c r="U83" i="26"/>
  <c r="W26" i="26"/>
  <c r="Z99" i="26"/>
  <c r="X39" i="26"/>
  <c r="X107" i="26"/>
  <c r="AA35" i="26"/>
  <c r="U89" i="26"/>
  <c r="S34" i="26"/>
  <c r="Y83" i="26"/>
  <c r="C189" i="23"/>
  <c r="I189" i="23" s="1"/>
  <c r="S189" i="23" s="1"/>
  <c r="AD202" i="23"/>
  <c r="C210" i="23"/>
  <c r="N210" i="23" s="1"/>
  <c r="AD226" i="23"/>
  <c r="AD218" i="23"/>
  <c r="U169" i="26"/>
  <c r="Z155" i="26"/>
  <c r="X111" i="26"/>
  <c r="U87" i="26"/>
  <c r="T87" i="26"/>
  <c r="Y99" i="26"/>
  <c r="X26" i="26"/>
  <c r="U34" i="26"/>
  <c r="T14" i="26"/>
  <c r="X2" i="26"/>
  <c r="V2" i="26"/>
  <c r="Y41" i="26"/>
  <c r="P35" i="26"/>
  <c r="Y39" i="26"/>
  <c r="AA83" i="26"/>
  <c r="Z73" i="26"/>
  <c r="Y173" i="26"/>
  <c r="U55" i="26"/>
  <c r="V42" i="26"/>
  <c r="AA93" i="26"/>
  <c r="AA27" i="26"/>
  <c r="Y27" i="26"/>
  <c r="AA73" i="26"/>
  <c r="U42" i="26"/>
  <c r="Z39" i="26"/>
  <c r="X43" i="26"/>
  <c r="Z83" i="26"/>
  <c r="F8" i="22"/>
  <c r="F7" i="22"/>
  <c r="F12" i="22"/>
  <c r="F11" i="22"/>
  <c r="F10" i="22"/>
  <c r="F9" i="22"/>
  <c r="T34" i="26"/>
  <c r="AA31" i="26"/>
  <c r="A2" i="22"/>
  <c r="B2" i="22"/>
  <c r="AA173" i="26"/>
  <c r="Z67" i="26"/>
  <c r="W88" i="26"/>
  <c r="AA41" i="26"/>
  <c r="W42" i="26"/>
  <c r="Z57" i="26"/>
  <c r="C3" i="22"/>
  <c r="AA59" i="26"/>
  <c r="AA67" i="26"/>
  <c r="Q14" i="26"/>
  <c r="AA89" i="26"/>
  <c r="X103" i="26"/>
  <c r="AA99" i="26"/>
  <c r="W103" i="26"/>
  <c r="W38" i="26"/>
  <c r="W2" i="26"/>
  <c r="Z44" i="26"/>
  <c r="Q59" i="26"/>
  <c r="C5" i="22"/>
  <c r="G9" i="22"/>
  <c r="G10" i="22"/>
  <c r="G11" i="22"/>
  <c r="G12" i="22"/>
  <c r="G7" i="22"/>
  <c r="G8" i="22"/>
  <c r="Z173" i="26"/>
  <c r="AA155" i="26"/>
  <c r="Q111" i="26"/>
  <c r="X88" i="26"/>
  <c r="AA44" i="26"/>
  <c r="U39" i="26"/>
  <c r="Z169" i="26"/>
  <c r="P141" i="26"/>
  <c r="X101" i="26"/>
  <c r="S67" i="26"/>
  <c r="P49" i="26"/>
  <c r="T42" i="26"/>
  <c r="P59" i="26"/>
  <c r="W35" i="26"/>
  <c r="V35" i="26"/>
  <c r="W107" i="26"/>
  <c r="U143" i="26"/>
  <c r="T67" i="26"/>
  <c r="Y43" i="26"/>
  <c r="Y73" i="26"/>
  <c r="Z49" i="26"/>
  <c r="Q67" i="26"/>
  <c r="Z89" i="26"/>
  <c r="T26" i="26"/>
  <c r="V39" i="26"/>
  <c r="Y67" i="26"/>
  <c r="Q143" i="26"/>
  <c r="S169" i="26"/>
  <c r="Y143" i="26"/>
  <c r="Q31" i="26"/>
  <c r="U26" i="26"/>
  <c r="AA49" i="26"/>
  <c r="T59" i="26"/>
  <c r="U67" i="26"/>
  <c r="S141" i="26"/>
  <c r="X196" i="26"/>
  <c r="Y161" i="26"/>
  <c r="Z143" i="26"/>
  <c r="P91" i="26"/>
  <c r="Y59" i="26"/>
  <c r="Y57" i="26"/>
  <c r="AA142" i="26"/>
  <c r="Y31" i="26"/>
  <c r="P143" i="26"/>
  <c r="W196" i="26"/>
  <c r="AA161" i="26"/>
  <c r="P39" i="26"/>
  <c r="S89" i="26"/>
  <c r="AA57" i="26"/>
  <c r="T141" i="26"/>
  <c r="W31" i="26"/>
  <c r="Q49" i="26"/>
  <c r="Z161" i="26"/>
  <c r="S31" i="26"/>
  <c r="Z31" i="26"/>
  <c r="Q39" i="26"/>
  <c r="Z35" i="26"/>
  <c r="T39" i="26"/>
  <c r="W95" i="26"/>
  <c r="X95" i="26"/>
  <c r="V95" i="26"/>
  <c r="R23" i="26"/>
  <c r="Q23" i="26"/>
  <c r="P23" i="26"/>
  <c r="V14" i="26"/>
  <c r="U23" i="26"/>
  <c r="T23" i="26"/>
  <c r="S23" i="26"/>
  <c r="W23" i="26"/>
  <c r="V23" i="26"/>
  <c r="X23" i="26"/>
  <c r="P42" i="26"/>
  <c r="R42" i="26"/>
  <c r="Z32" i="26"/>
  <c r="AA32" i="26"/>
  <c r="L7" i="26"/>
  <c r="O7" i="26"/>
  <c r="N7" i="26"/>
  <c r="M7" i="26"/>
  <c r="K7" i="26"/>
  <c r="AC7" i="26"/>
  <c r="J7" i="26"/>
  <c r="Y80" i="26"/>
  <c r="AA80" i="26"/>
  <c r="Z80" i="26"/>
  <c r="AA22" i="26"/>
  <c r="Y22" i="26"/>
  <c r="Z22" i="26"/>
  <c r="AA30" i="26"/>
  <c r="Y30" i="26"/>
  <c r="Z30" i="26"/>
  <c r="T234" i="26"/>
  <c r="S234" i="26"/>
  <c r="U234" i="26"/>
  <c r="O228" i="26"/>
  <c r="N228" i="26"/>
  <c r="AC228" i="26"/>
  <c r="M228" i="26"/>
  <c r="L228" i="26"/>
  <c r="J228" i="26"/>
  <c r="K228" i="26"/>
  <c r="U208" i="26"/>
  <c r="T208" i="26"/>
  <c r="S208" i="26"/>
  <c r="P189" i="26"/>
  <c r="Q189" i="26"/>
  <c r="R189" i="26"/>
  <c r="V143" i="26"/>
  <c r="W143" i="26"/>
  <c r="X143" i="26"/>
  <c r="S177" i="26"/>
  <c r="T177" i="26"/>
  <c r="U177" i="26"/>
  <c r="R167" i="26"/>
  <c r="P167" i="26"/>
  <c r="Q167" i="26"/>
  <c r="S171" i="26"/>
  <c r="T171" i="26"/>
  <c r="U171" i="26"/>
  <c r="S159" i="26"/>
  <c r="T159" i="26"/>
  <c r="U159" i="26"/>
  <c r="V175" i="26"/>
  <c r="X175" i="26"/>
  <c r="W175" i="26"/>
  <c r="V155" i="26"/>
  <c r="X155" i="26"/>
  <c r="W155" i="26"/>
  <c r="S157" i="26"/>
  <c r="T157" i="26"/>
  <c r="U157" i="26"/>
  <c r="R95" i="26"/>
  <c r="Q95" i="26"/>
  <c r="P95" i="26"/>
  <c r="X99" i="26"/>
  <c r="V99" i="26"/>
  <c r="W99" i="26"/>
  <c r="V73" i="26"/>
  <c r="X73" i="26"/>
  <c r="W73" i="26"/>
  <c r="N37" i="26"/>
  <c r="AC37" i="26"/>
  <c r="K37" i="26"/>
  <c r="M37" i="26"/>
  <c r="O37" i="26"/>
  <c r="L37" i="26"/>
  <c r="J37" i="26"/>
  <c r="R4" i="26"/>
  <c r="P4" i="26"/>
  <c r="Q4" i="26"/>
  <c r="Z10" i="26"/>
  <c r="AA10" i="26"/>
  <c r="Y10" i="26"/>
  <c r="W80" i="26"/>
  <c r="X80" i="26"/>
  <c r="V80" i="26"/>
  <c r="Q179" i="26"/>
  <c r="P179" i="26"/>
  <c r="R179" i="26"/>
  <c r="R161" i="26"/>
  <c r="P161" i="26"/>
  <c r="Q161" i="26"/>
  <c r="R169" i="26"/>
  <c r="P169" i="26"/>
  <c r="Q169" i="26"/>
  <c r="S175" i="26"/>
  <c r="T175" i="26"/>
  <c r="U175" i="26"/>
  <c r="Z147" i="26"/>
  <c r="AA147" i="26"/>
  <c r="Y147" i="26"/>
  <c r="Z55" i="26"/>
  <c r="AA55" i="26"/>
  <c r="Y55" i="26"/>
  <c r="S73" i="26"/>
  <c r="U73" i="26"/>
  <c r="T73" i="26"/>
  <c r="N231" i="26"/>
  <c r="AC231" i="26"/>
  <c r="M231" i="26"/>
  <c r="L231" i="26"/>
  <c r="K231" i="26"/>
  <c r="J231" i="26"/>
  <c r="O231" i="26"/>
  <c r="AA234" i="26"/>
  <c r="Z234" i="26"/>
  <c r="Y234" i="26"/>
  <c r="W207" i="26"/>
  <c r="V207" i="26"/>
  <c r="X207" i="26"/>
  <c r="Q205" i="26"/>
  <c r="R205" i="26"/>
  <c r="P205" i="26"/>
  <c r="U205" i="26"/>
  <c r="S205" i="26"/>
  <c r="T205" i="26"/>
  <c r="R226" i="26"/>
  <c r="Q226" i="26"/>
  <c r="P226" i="26"/>
  <c r="R229" i="26"/>
  <c r="Q229" i="26"/>
  <c r="P229" i="26"/>
  <c r="W213" i="26"/>
  <c r="X213" i="26"/>
  <c r="V213" i="26"/>
  <c r="R209" i="26"/>
  <c r="P209" i="26"/>
  <c r="Q209" i="26"/>
  <c r="AA196" i="26"/>
  <c r="Y196" i="26"/>
  <c r="Z196" i="26"/>
  <c r="AA219" i="26"/>
  <c r="Z219" i="26"/>
  <c r="Y219" i="26"/>
  <c r="Y208" i="26"/>
  <c r="AA208" i="26"/>
  <c r="Z208" i="26"/>
  <c r="S221" i="26"/>
  <c r="T221" i="26"/>
  <c r="U221" i="26"/>
  <c r="S190" i="26"/>
  <c r="T190" i="26"/>
  <c r="U190" i="26"/>
  <c r="T191" i="26"/>
  <c r="S191" i="26"/>
  <c r="U191" i="26"/>
  <c r="S186" i="26"/>
  <c r="T186" i="26"/>
  <c r="U186" i="26"/>
  <c r="X195" i="26"/>
  <c r="W195" i="26"/>
  <c r="V195" i="26"/>
  <c r="N188" i="26"/>
  <c r="AC188" i="26"/>
  <c r="M188" i="26"/>
  <c r="K188" i="26"/>
  <c r="J188" i="26"/>
  <c r="O188" i="26"/>
  <c r="L188" i="26"/>
  <c r="N184" i="26"/>
  <c r="AC184" i="26"/>
  <c r="M184" i="26"/>
  <c r="K184" i="26"/>
  <c r="O184" i="26"/>
  <c r="L184" i="26"/>
  <c r="J184" i="26"/>
  <c r="V206" i="26"/>
  <c r="W206" i="26"/>
  <c r="X206" i="26"/>
  <c r="N180" i="26"/>
  <c r="AC180" i="26"/>
  <c r="M180" i="26"/>
  <c r="K180" i="26"/>
  <c r="L180" i="26"/>
  <c r="J180" i="26"/>
  <c r="O180" i="26"/>
  <c r="P200" i="26"/>
  <c r="Q200" i="26"/>
  <c r="R200" i="26"/>
  <c r="W193" i="26"/>
  <c r="V193" i="26"/>
  <c r="X193" i="26"/>
  <c r="Z177" i="26"/>
  <c r="AA177" i="26"/>
  <c r="Y177" i="26"/>
  <c r="L176" i="26"/>
  <c r="O176" i="26"/>
  <c r="N176" i="26"/>
  <c r="K176" i="26"/>
  <c r="AC176" i="26"/>
  <c r="M176" i="26"/>
  <c r="J176" i="26"/>
  <c r="Z182" i="26"/>
  <c r="Y182" i="26"/>
  <c r="AA182" i="26"/>
  <c r="R177" i="26"/>
  <c r="P177" i="26"/>
  <c r="Q177" i="26"/>
  <c r="R151" i="26"/>
  <c r="P151" i="26"/>
  <c r="Q151" i="26"/>
  <c r="L162" i="26"/>
  <c r="O162" i="26"/>
  <c r="N162" i="26"/>
  <c r="AC162" i="26"/>
  <c r="J162" i="26"/>
  <c r="K162" i="26"/>
  <c r="M162" i="26"/>
  <c r="V153" i="26"/>
  <c r="X153" i="26"/>
  <c r="W153" i="26"/>
  <c r="V141" i="26"/>
  <c r="W141" i="26"/>
  <c r="X141" i="26"/>
  <c r="S155" i="26"/>
  <c r="T155" i="26"/>
  <c r="U155" i="26"/>
  <c r="X164" i="26"/>
  <c r="V164" i="26"/>
  <c r="W164" i="26"/>
  <c r="L148" i="26"/>
  <c r="N148" i="26"/>
  <c r="O148" i="26"/>
  <c r="AC148" i="26"/>
  <c r="K148" i="26"/>
  <c r="M148" i="26"/>
  <c r="J148" i="26"/>
  <c r="S147" i="26"/>
  <c r="U147" i="26"/>
  <c r="T147" i="26"/>
  <c r="O113" i="26"/>
  <c r="AC113" i="26"/>
  <c r="M113" i="26"/>
  <c r="L113" i="26"/>
  <c r="K113" i="26"/>
  <c r="J113" i="26"/>
  <c r="N113" i="26"/>
  <c r="K135" i="26"/>
  <c r="N135" i="26"/>
  <c r="L135" i="26"/>
  <c r="M135" i="26"/>
  <c r="J135" i="26"/>
  <c r="AC135" i="26"/>
  <c r="O135" i="26"/>
  <c r="O122" i="26"/>
  <c r="M122" i="26"/>
  <c r="J122" i="26"/>
  <c r="AC122" i="26"/>
  <c r="N122" i="26"/>
  <c r="L122" i="26"/>
  <c r="K122" i="26"/>
  <c r="R99" i="26"/>
  <c r="Q99" i="26"/>
  <c r="P99" i="26"/>
  <c r="V93" i="26"/>
  <c r="X93" i="26"/>
  <c r="W93" i="26"/>
  <c r="L84" i="26"/>
  <c r="K84" i="26"/>
  <c r="O84" i="26"/>
  <c r="N84" i="26"/>
  <c r="M84" i="26"/>
  <c r="J84" i="26"/>
  <c r="AC84" i="26"/>
  <c r="L62" i="26"/>
  <c r="N62" i="26"/>
  <c r="O62" i="26"/>
  <c r="M62" i="26"/>
  <c r="K62" i="26"/>
  <c r="J62" i="26"/>
  <c r="AC62" i="26"/>
  <c r="L94" i="26"/>
  <c r="N94" i="26"/>
  <c r="O94" i="26"/>
  <c r="M94" i="26"/>
  <c r="K94" i="26"/>
  <c r="J94" i="26"/>
  <c r="AC94" i="26"/>
  <c r="L52" i="26"/>
  <c r="K52" i="26"/>
  <c r="O52" i="26"/>
  <c r="N52" i="26"/>
  <c r="M52" i="26"/>
  <c r="J52" i="26"/>
  <c r="AC52" i="26"/>
  <c r="W96" i="26"/>
  <c r="X96" i="26"/>
  <c r="V96" i="26"/>
  <c r="L70" i="26"/>
  <c r="N70" i="26"/>
  <c r="AC70" i="26"/>
  <c r="O70" i="26"/>
  <c r="M70" i="26"/>
  <c r="J70" i="26"/>
  <c r="K70" i="26"/>
  <c r="Z63" i="26"/>
  <c r="AA63" i="26"/>
  <c r="Y63" i="26"/>
  <c r="Z140" i="26"/>
  <c r="Y140" i="26"/>
  <c r="AA140" i="26"/>
  <c r="W102" i="26"/>
  <c r="X102" i="26"/>
  <c r="V102" i="26"/>
  <c r="Y88" i="26"/>
  <c r="AA88" i="26"/>
  <c r="Z88" i="26"/>
  <c r="AC112" i="26"/>
  <c r="M112" i="26"/>
  <c r="K112" i="26"/>
  <c r="L112" i="26"/>
  <c r="O112" i="26"/>
  <c r="N112" i="26"/>
  <c r="J112" i="26"/>
  <c r="N97" i="26"/>
  <c r="L97" i="26"/>
  <c r="K97" i="26"/>
  <c r="O97" i="26"/>
  <c r="AC97" i="26"/>
  <c r="M97" i="26"/>
  <c r="J97" i="26"/>
  <c r="L64" i="26"/>
  <c r="N64" i="26"/>
  <c r="AC64" i="26"/>
  <c r="M64" i="26"/>
  <c r="K64" i="26"/>
  <c r="J64" i="26"/>
  <c r="O64" i="26"/>
  <c r="L76" i="26"/>
  <c r="K76" i="26"/>
  <c r="M76" i="26"/>
  <c r="J76" i="26"/>
  <c r="AC76" i="26"/>
  <c r="O76" i="26"/>
  <c r="N76" i="26"/>
  <c r="L54" i="26"/>
  <c r="N54" i="26"/>
  <c r="K54" i="26"/>
  <c r="J54" i="26"/>
  <c r="O54" i="26"/>
  <c r="M54" i="26"/>
  <c r="AC54" i="26"/>
  <c r="T32" i="26"/>
  <c r="S32" i="26"/>
  <c r="U32" i="26"/>
  <c r="P34" i="26"/>
  <c r="R34" i="26"/>
  <c r="Q34" i="26"/>
  <c r="P90" i="26"/>
  <c r="Q90" i="26"/>
  <c r="R90" i="26"/>
  <c r="P26" i="26"/>
  <c r="R26" i="26"/>
  <c r="Q26" i="26"/>
  <c r="S14" i="26"/>
  <c r="O13" i="26"/>
  <c r="M13" i="26"/>
  <c r="L13" i="26"/>
  <c r="N13" i="26"/>
  <c r="J13" i="26"/>
  <c r="AC13" i="26"/>
  <c r="K13" i="26"/>
  <c r="N53" i="26"/>
  <c r="O53" i="26"/>
  <c r="AC53" i="26"/>
  <c r="M53" i="26"/>
  <c r="J53" i="26"/>
  <c r="L53" i="26"/>
  <c r="K53" i="26"/>
  <c r="R12" i="26"/>
  <c r="P12" i="26"/>
  <c r="Q12" i="26"/>
  <c r="S27" i="26"/>
  <c r="U27" i="26"/>
  <c r="T27" i="26"/>
  <c r="S50" i="26"/>
  <c r="U50" i="26"/>
  <c r="T50" i="26"/>
  <c r="V24" i="26"/>
  <c r="X24" i="26"/>
  <c r="W24" i="26"/>
  <c r="X44" i="26"/>
  <c r="W44" i="26"/>
  <c r="V44" i="26"/>
  <c r="Z18" i="26"/>
  <c r="AA18" i="26"/>
  <c r="Y18" i="26"/>
  <c r="T28" i="26"/>
  <c r="S28" i="26"/>
  <c r="U28" i="26"/>
  <c r="T10" i="26"/>
  <c r="U10" i="26"/>
  <c r="S10" i="26"/>
  <c r="L15" i="26"/>
  <c r="O15" i="26"/>
  <c r="N15" i="26"/>
  <c r="K15" i="26"/>
  <c r="AC15" i="26"/>
  <c r="J15" i="26"/>
  <c r="M15" i="26"/>
  <c r="Q40" i="26"/>
  <c r="R40" i="26"/>
  <c r="P40" i="26"/>
  <c r="Q36" i="26"/>
  <c r="R36" i="26"/>
  <c r="P36" i="26"/>
  <c r="AA12" i="26"/>
  <c r="Y12" i="26"/>
  <c r="Z12" i="26"/>
  <c r="Z24" i="26"/>
  <c r="AA24" i="26"/>
  <c r="Y24" i="26"/>
  <c r="U232" i="26"/>
  <c r="T232" i="26"/>
  <c r="S232" i="26"/>
  <c r="K215" i="26"/>
  <c r="AC215" i="26"/>
  <c r="J215" i="26"/>
  <c r="O215" i="26"/>
  <c r="L215" i="26"/>
  <c r="N215" i="26"/>
  <c r="M215" i="26"/>
  <c r="AA181" i="26"/>
  <c r="Z181" i="26"/>
  <c r="Y181" i="26"/>
  <c r="S173" i="26"/>
  <c r="U173" i="26"/>
  <c r="T173" i="26"/>
  <c r="P164" i="26"/>
  <c r="Q164" i="26"/>
  <c r="R164" i="26"/>
  <c r="V139" i="26"/>
  <c r="X139" i="26"/>
  <c r="W139" i="26"/>
  <c r="V147" i="26"/>
  <c r="X147" i="26"/>
  <c r="W147" i="26"/>
  <c r="L138" i="26"/>
  <c r="AC138" i="26"/>
  <c r="O138" i="26"/>
  <c r="J138" i="26"/>
  <c r="N138" i="26"/>
  <c r="K138" i="26"/>
  <c r="M138" i="26"/>
  <c r="T71" i="26"/>
  <c r="U71" i="26"/>
  <c r="S71" i="26"/>
  <c r="O134" i="26"/>
  <c r="M134" i="26"/>
  <c r="J134" i="26"/>
  <c r="AC134" i="26"/>
  <c r="N134" i="26"/>
  <c r="L134" i="26"/>
  <c r="K134" i="26"/>
  <c r="X66" i="26"/>
  <c r="W66" i="26"/>
  <c r="V66" i="26"/>
  <c r="R51" i="26"/>
  <c r="Q51" i="26"/>
  <c r="P51" i="26"/>
  <c r="Z66" i="26"/>
  <c r="AA66" i="26"/>
  <c r="Y66" i="26"/>
  <c r="P58" i="26"/>
  <c r="Q58" i="26"/>
  <c r="R58" i="26"/>
  <c r="R2" i="26"/>
  <c r="Q2" i="26"/>
  <c r="P2" i="26"/>
  <c r="N29" i="26"/>
  <c r="AC29" i="26"/>
  <c r="K29" i="26"/>
  <c r="L29" i="26"/>
  <c r="J29" i="26"/>
  <c r="O29" i="26"/>
  <c r="M29" i="26"/>
  <c r="N235" i="26"/>
  <c r="AC235" i="26"/>
  <c r="M235" i="26"/>
  <c r="L235" i="26"/>
  <c r="K235" i="26"/>
  <c r="J235" i="26"/>
  <c r="O235" i="26"/>
  <c r="X234" i="26"/>
  <c r="V234" i="26"/>
  <c r="W234" i="26"/>
  <c r="X219" i="26"/>
  <c r="W219" i="26"/>
  <c r="V219" i="26"/>
  <c r="K210" i="26"/>
  <c r="J210" i="26"/>
  <c r="AC210" i="26"/>
  <c r="O210" i="26"/>
  <c r="M210" i="26"/>
  <c r="L210" i="26"/>
  <c r="N210" i="26"/>
  <c r="AA195" i="26"/>
  <c r="Y195" i="26"/>
  <c r="Z195" i="26"/>
  <c r="L174" i="26"/>
  <c r="O174" i="26"/>
  <c r="N174" i="26"/>
  <c r="K174" i="26"/>
  <c r="AC174" i="26"/>
  <c r="M174" i="26"/>
  <c r="J174" i="26"/>
  <c r="L150" i="26"/>
  <c r="O150" i="26"/>
  <c r="N150" i="26"/>
  <c r="K150" i="26"/>
  <c r="AC150" i="26"/>
  <c r="J150" i="26"/>
  <c r="M150" i="26"/>
  <c r="O117" i="26"/>
  <c r="AC117" i="26"/>
  <c r="M117" i="26"/>
  <c r="N117" i="26"/>
  <c r="K117" i="26"/>
  <c r="J117" i="26"/>
  <c r="L117" i="26"/>
  <c r="O126" i="26"/>
  <c r="M126" i="26"/>
  <c r="J126" i="26"/>
  <c r="AC126" i="26"/>
  <c r="N126" i="26"/>
  <c r="L126" i="26"/>
  <c r="K126" i="26"/>
  <c r="N69" i="26"/>
  <c r="O69" i="26"/>
  <c r="L69" i="26"/>
  <c r="K69" i="26"/>
  <c r="J69" i="26"/>
  <c r="AC69" i="26"/>
  <c r="M69" i="26"/>
  <c r="N77" i="26"/>
  <c r="O77" i="26"/>
  <c r="M77" i="26"/>
  <c r="L77" i="26"/>
  <c r="K77" i="26"/>
  <c r="AC77" i="26"/>
  <c r="J77" i="26"/>
  <c r="L68" i="26"/>
  <c r="K68" i="26"/>
  <c r="AC68" i="26"/>
  <c r="N68" i="26"/>
  <c r="M68" i="26"/>
  <c r="J68" i="26"/>
  <c r="O68" i="26"/>
  <c r="S57" i="26"/>
  <c r="U57" i="26"/>
  <c r="T57" i="26"/>
  <c r="L17" i="26"/>
  <c r="AC17" i="26"/>
  <c r="K17" i="26"/>
  <c r="J17" i="26"/>
  <c r="N17" i="26"/>
  <c r="M17" i="26"/>
  <c r="O17" i="26"/>
  <c r="X90" i="26"/>
  <c r="W90" i="26"/>
  <c r="V90" i="26"/>
  <c r="L56" i="26"/>
  <c r="N56" i="26"/>
  <c r="AC56" i="26"/>
  <c r="O56" i="26"/>
  <c r="M56" i="26"/>
  <c r="K56" i="26"/>
  <c r="J56" i="26"/>
  <c r="Z14" i="26"/>
  <c r="AA14" i="26"/>
  <c r="Y14" i="26"/>
  <c r="L3" i="26"/>
  <c r="N3" i="26"/>
  <c r="M3" i="26"/>
  <c r="AC3" i="26"/>
  <c r="J3" i="26"/>
  <c r="K3" i="26"/>
  <c r="O3" i="26"/>
  <c r="Z47" i="26"/>
  <c r="AA47" i="26"/>
  <c r="Y47" i="26"/>
  <c r="Q24" i="26"/>
  <c r="P24" i="26"/>
  <c r="R24" i="26"/>
  <c r="N227" i="26"/>
  <c r="AC227" i="26"/>
  <c r="M227" i="26"/>
  <c r="L227" i="26"/>
  <c r="K227" i="26"/>
  <c r="J227" i="26"/>
  <c r="O227" i="26"/>
  <c r="O248" i="26"/>
  <c r="N248" i="26"/>
  <c r="AC248" i="26"/>
  <c r="M248" i="26"/>
  <c r="L248" i="26"/>
  <c r="K248" i="26"/>
  <c r="J248" i="26"/>
  <c r="T226" i="26"/>
  <c r="S226" i="26"/>
  <c r="U226" i="26"/>
  <c r="U229" i="26"/>
  <c r="T229" i="26"/>
  <c r="S229" i="26"/>
  <c r="R196" i="26"/>
  <c r="Q196" i="26"/>
  <c r="P196" i="26"/>
  <c r="Z213" i="26"/>
  <c r="AA213" i="26"/>
  <c r="Y213" i="26"/>
  <c r="AC204" i="26"/>
  <c r="M204" i="26"/>
  <c r="K204" i="26"/>
  <c r="J204" i="26"/>
  <c r="O204" i="26"/>
  <c r="L204" i="26"/>
  <c r="N204" i="26"/>
  <c r="U209" i="26"/>
  <c r="T209" i="26"/>
  <c r="S209" i="26"/>
  <c r="Q198" i="26"/>
  <c r="R198" i="26"/>
  <c r="P198" i="26"/>
  <c r="W190" i="26"/>
  <c r="X190" i="26"/>
  <c r="V190" i="26"/>
  <c r="Y198" i="26"/>
  <c r="AA198" i="26"/>
  <c r="Z198" i="26"/>
  <c r="AA191" i="26"/>
  <c r="Y191" i="26"/>
  <c r="Z191" i="26"/>
  <c r="W186" i="26"/>
  <c r="X186" i="26"/>
  <c r="V186" i="26"/>
  <c r="K202" i="26"/>
  <c r="AC202" i="26"/>
  <c r="O202" i="26"/>
  <c r="N202" i="26"/>
  <c r="L202" i="26"/>
  <c r="M202" i="26"/>
  <c r="J202" i="26"/>
  <c r="Y206" i="26"/>
  <c r="AA206" i="26"/>
  <c r="Z206" i="26"/>
  <c r="U193" i="26"/>
  <c r="S193" i="26"/>
  <c r="T193" i="26"/>
  <c r="T200" i="26"/>
  <c r="U200" i="26"/>
  <c r="S200" i="26"/>
  <c r="AA193" i="26"/>
  <c r="Y193" i="26"/>
  <c r="Z193" i="26"/>
  <c r="L172" i="26"/>
  <c r="O172" i="26"/>
  <c r="N172" i="26"/>
  <c r="K172" i="26"/>
  <c r="AC172" i="26"/>
  <c r="M172" i="26"/>
  <c r="J172" i="26"/>
  <c r="V161" i="26"/>
  <c r="X161" i="26"/>
  <c r="W161" i="26"/>
  <c r="S165" i="26"/>
  <c r="U165" i="26"/>
  <c r="T165" i="26"/>
  <c r="S163" i="26"/>
  <c r="T163" i="26"/>
  <c r="U163" i="26"/>
  <c r="V167" i="26"/>
  <c r="X167" i="26"/>
  <c r="W167" i="26"/>
  <c r="P185" i="26"/>
  <c r="R185" i="26"/>
  <c r="Q185" i="26"/>
  <c r="V169" i="26"/>
  <c r="X169" i="26"/>
  <c r="W169" i="26"/>
  <c r="R171" i="26"/>
  <c r="P171" i="26"/>
  <c r="Q171" i="26"/>
  <c r="L154" i="26"/>
  <c r="O154" i="26"/>
  <c r="N154" i="26"/>
  <c r="AC154" i="26"/>
  <c r="M154" i="26"/>
  <c r="K154" i="26"/>
  <c r="J154" i="26"/>
  <c r="P142" i="26"/>
  <c r="R142" i="26"/>
  <c r="Q142" i="26"/>
  <c r="L146" i="26"/>
  <c r="AC146" i="26"/>
  <c r="N146" i="26"/>
  <c r="O146" i="26"/>
  <c r="J146" i="26"/>
  <c r="M146" i="26"/>
  <c r="K146" i="26"/>
  <c r="R149" i="26"/>
  <c r="P149" i="26"/>
  <c r="Q149" i="26"/>
  <c r="R139" i="26"/>
  <c r="Q139" i="26"/>
  <c r="P139" i="26"/>
  <c r="S107" i="26"/>
  <c r="U107" i="26"/>
  <c r="T107" i="26"/>
  <c r="AC136" i="26"/>
  <c r="M136" i="26"/>
  <c r="K136" i="26"/>
  <c r="O136" i="26"/>
  <c r="N136" i="26"/>
  <c r="L136" i="26"/>
  <c r="J136" i="26"/>
  <c r="S145" i="26"/>
  <c r="T145" i="26"/>
  <c r="U145" i="26"/>
  <c r="AA101" i="26"/>
  <c r="Z101" i="26"/>
  <c r="Y101" i="26"/>
  <c r="K123" i="26"/>
  <c r="N123" i="26"/>
  <c r="L123" i="26"/>
  <c r="M123" i="26"/>
  <c r="J123" i="26"/>
  <c r="AC123" i="26"/>
  <c r="O123" i="26"/>
  <c r="O118" i="26"/>
  <c r="M118" i="26"/>
  <c r="J118" i="26"/>
  <c r="AC118" i="26"/>
  <c r="N118" i="26"/>
  <c r="L118" i="26"/>
  <c r="K118" i="26"/>
  <c r="O130" i="26"/>
  <c r="M130" i="26"/>
  <c r="J130" i="26"/>
  <c r="AC130" i="26"/>
  <c r="N130" i="26"/>
  <c r="L130" i="26"/>
  <c r="K130" i="26"/>
  <c r="K127" i="26"/>
  <c r="N127" i="26"/>
  <c r="L127" i="26"/>
  <c r="M127" i="26"/>
  <c r="J127" i="26"/>
  <c r="O127" i="26"/>
  <c r="AC127" i="26"/>
  <c r="R89" i="26"/>
  <c r="Q89" i="26"/>
  <c r="P89" i="26"/>
  <c r="N45" i="26"/>
  <c r="AC45" i="26"/>
  <c r="K45" i="26"/>
  <c r="J45" i="26"/>
  <c r="M45" i="26"/>
  <c r="O45" i="26"/>
  <c r="L45" i="26"/>
  <c r="R55" i="26"/>
  <c r="Q55" i="26"/>
  <c r="P55" i="26"/>
  <c r="Z87" i="26"/>
  <c r="AA87" i="26"/>
  <c r="Y87" i="26"/>
  <c r="V49" i="26"/>
  <c r="W49" i="26"/>
  <c r="X49" i="26"/>
  <c r="Y102" i="26"/>
  <c r="Z102" i="26"/>
  <c r="AA102" i="26"/>
  <c r="J98" i="26"/>
  <c r="M98" i="26"/>
  <c r="O98" i="26"/>
  <c r="N98" i="26"/>
  <c r="L98" i="26"/>
  <c r="AC98" i="26"/>
  <c r="K98" i="26"/>
  <c r="J82" i="26"/>
  <c r="AC82" i="26"/>
  <c r="O82" i="26"/>
  <c r="M82" i="26"/>
  <c r="L82" i="26"/>
  <c r="K82" i="26"/>
  <c r="N82" i="26"/>
  <c r="V75" i="26"/>
  <c r="X75" i="26"/>
  <c r="W75" i="26"/>
  <c r="T88" i="26"/>
  <c r="U88" i="26"/>
  <c r="S88" i="26"/>
  <c r="N61" i="26"/>
  <c r="O61" i="26"/>
  <c r="J61" i="26"/>
  <c r="AC61" i="26"/>
  <c r="M61" i="26"/>
  <c r="L61" i="26"/>
  <c r="K61" i="26"/>
  <c r="P88" i="26"/>
  <c r="R88" i="26"/>
  <c r="Q88" i="26"/>
  <c r="V83" i="26"/>
  <c r="X83" i="26"/>
  <c r="W83" i="26"/>
  <c r="V65" i="26"/>
  <c r="X65" i="26"/>
  <c r="W65" i="26"/>
  <c r="R28" i="26"/>
  <c r="Q28" i="26"/>
  <c r="P28" i="26"/>
  <c r="V12" i="26"/>
  <c r="X12" i="26"/>
  <c r="W12" i="26"/>
  <c r="T38" i="26"/>
  <c r="U38" i="26"/>
  <c r="S38" i="26"/>
  <c r="T20" i="26"/>
  <c r="U20" i="26"/>
  <c r="S20" i="26"/>
  <c r="S4" i="26"/>
  <c r="U4" i="26"/>
  <c r="T4" i="26"/>
  <c r="P46" i="26"/>
  <c r="R46" i="26"/>
  <c r="Q46" i="26"/>
  <c r="Q20" i="26"/>
  <c r="P20" i="26"/>
  <c r="R20" i="26"/>
  <c r="L11" i="26"/>
  <c r="N11" i="26"/>
  <c r="M11" i="26"/>
  <c r="AC11" i="26"/>
  <c r="J11" i="26"/>
  <c r="K11" i="26"/>
  <c r="O11" i="26"/>
  <c r="W27" i="26"/>
  <c r="X27" i="26"/>
  <c r="V27" i="26"/>
  <c r="R47" i="26"/>
  <c r="Q47" i="26"/>
  <c r="P47" i="26"/>
  <c r="X50" i="26"/>
  <c r="W50" i="26"/>
  <c r="V50" i="26"/>
  <c r="T41" i="26"/>
  <c r="S41" i="26"/>
  <c r="U41" i="26"/>
  <c r="Z28" i="26"/>
  <c r="AA28" i="26"/>
  <c r="Y28" i="26"/>
  <c r="V41" i="26"/>
  <c r="W41" i="26"/>
  <c r="X41" i="26"/>
  <c r="AC251" i="26"/>
  <c r="AC250" i="26"/>
  <c r="R241" i="26"/>
  <c r="Q241" i="26"/>
  <c r="P241" i="26"/>
  <c r="U237" i="26"/>
  <c r="T237" i="26"/>
  <c r="S237" i="26"/>
  <c r="T230" i="26"/>
  <c r="S230" i="26"/>
  <c r="U230" i="26"/>
  <c r="R238" i="26"/>
  <c r="Q238" i="26"/>
  <c r="P238" i="26"/>
  <c r="R246" i="26"/>
  <c r="Q246" i="26"/>
  <c r="P246" i="26"/>
  <c r="R233" i="26"/>
  <c r="Q233" i="26"/>
  <c r="P233" i="26"/>
  <c r="AA207" i="26"/>
  <c r="Z207" i="26"/>
  <c r="Y207" i="26"/>
  <c r="O236" i="26"/>
  <c r="N236" i="26"/>
  <c r="AC236" i="26"/>
  <c r="M236" i="26"/>
  <c r="L236" i="26"/>
  <c r="J236" i="26"/>
  <c r="K236" i="26"/>
  <c r="X226" i="26"/>
  <c r="W226" i="26"/>
  <c r="V226" i="26"/>
  <c r="X229" i="26"/>
  <c r="W229" i="26"/>
  <c r="V229" i="26"/>
  <c r="Z209" i="26"/>
  <c r="AA209" i="26"/>
  <c r="Y209" i="26"/>
  <c r="S219" i="26"/>
  <c r="U219" i="26"/>
  <c r="T219" i="26"/>
  <c r="Q213" i="26"/>
  <c r="P213" i="26"/>
  <c r="R213" i="26"/>
  <c r="W191" i="26"/>
  <c r="X191" i="26"/>
  <c r="V191" i="26"/>
  <c r="Q221" i="26"/>
  <c r="R221" i="26"/>
  <c r="P221" i="26"/>
  <c r="K203" i="26"/>
  <c r="O203" i="26"/>
  <c r="J203" i="26"/>
  <c r="AC203" i="26"/>
  <c r="M203" i="26"/>
  <c r="L203" i="26"/>
  <c r="N203" i="26"/>
  <c r="W179" i="26"/>
  <c r="X179" i="26"/>
  <c r="V179" i="26"/>
  <c r="L170" i="26"/>
  <c r="O170" i="26"/>
  <c r="N170" i="26"/>
  <c r="AC170" i="26"/>
  <c r="M170" i="26"/>
  <c r="K170" i="26"/>
  <c r="J170" i="26"/>
  <c r="S167" i="26"/>
  <c r="T167" i="26"/>
  <c r="U167" i="26"/>
  <c r="AA185" i="26"/>
  <c r="Y185" i="26"/>
  <c r="Z185" i="26"/>
  <c r="L178" i="26"/>
  <c r="O178" i="26"/>
  <c r="N178" i="26"/>
  <c r="AC178" i="26"/>
  <c r="M178" i="26"/>
  <c r="J178" i="26"/>
  <c r="K178" i="26"/>
  <c r="R173" i="26"/>
  <c r="P173" i="26"/>
  <c r="Q173" i="26"/>
  <c r="V177" i="26"/>
  <c r="X177" i="26"/>
  <c r="W177" i="26"/>
  <c r="R159" i="26"/>
  <c r="P159" i="26"/>
  <c r="Q159" i="26"/>
  <c r="L156" i="26"/>
  <c r="O156" i="26"/>
  <c r="N156" i="26"/>
  <c r="K156" i="26"/>
  <c r="AC156" i="26"/>
  <c r="M156" i="26"/>
  <c r="J156" i="26"/>
  <c r="L166" i="26"/>
  <c r="O166" i="26"/>
  <c r="N166" i="26"/>
  <c r="K166" i="26"/>
  <c r="AC166" i="26"/>
  <c r="M166" i="26"/>
  <c r="J166" i="26"/>
  <c r="Z153" i="26"/>
  <c r="AA153" i="26"/>
  <c r="Y153" i="26"/>
  <c r="AA164" i="26"/>
  <c r="Z164" i="26"/>
  <c r="Y164" i="26"/>
  <c r="N137" i="26"/>
  <c r="J137" i="26"/>
  <c r="O137" i="26"/>
  <c r="L137" i="26"/>
  <c r="AC137" i="26"/>
  <c r="K137" i="26"/>
  <c r="M137" i="26"/>
  <c r="AA107" i="26"/>
  <c r="Y107" i="26"/>
  <c r="Z107" i="26"/>
  <c r="R157" i="26"/>
  <c r="P157" i="26"/>
  <c r="Q157" i="26"/>
  <c r="AC116" i="26"/>
  <c r="M116" i="26"/>
  <c r="K116" i="26"/>
  <c r="O116" i="26"/>
  <c r="N116" i="26"/>
  <c r="L116" i="26"/>
  <c r="J116" i="26"/>
  <c r="R101" i="26"/>
  <c r="P101" i="26"/>
  <c r="Q101" i="26"/>
  <c r="W109" i="26"/>
  <c r="X109" i="26"/>
  <c r="V109" i="26"/>
  <c r="Z95" i="26"/>
  <c r="AA95" i="26"/>
  <c r="Y95" i="26"/>
  <c r="AA65" i="26"/>
  <c r="Z65" i="26"/>
  <c r="Y65" i="26"/>
  <c r="S43" i="26"/>
  <c r="U43" i="26"/>
  <c r="T43" i="26"/>
  <c r="X55" i="26"/>
  <c r="W55" i="26"/>
  <c r="V55" i="26"/>
  <c r="U93" i="26"/>
  <c r="T93" i="26"/>
  <c r="S93" i="26"/>
  <c r="U51" i="26"/>
  <c r="T51" i="26"/>
  <c r="S51" i="26"/>
  <c r="R65" i="26"/>
  <c r="P65" i="26"/>
  <c r="Q65" i="26"/>
  <c r="Y42" i="26"/>
  <c r="AA42" i="26"/>
  <c r="Z42" i="26"/>
  <c r="T96" i="26"/>
  <c r="U96" i="26"/>
  <c r="S96" i="26"/>
  <c r="R63" i="26"/>
  <c r="Q63" i="26"/>
  <c r="P63" i="26"/>
  <c r="X140" i="26"/>
  <c r="W140" i="26"/>
  <c r="V140" i="26"/>
  <c r="L86" i="26"/>
  <c r="N86" i="26"/>
  <c r="K86" i="26"/>
  <c r="J86" i="26"/>
  <c r="AC86" i="26"/>
  <c r="O86" i="26"/>
  <c r="M86" i="26"/>
  <c r="T75" i="26"/>
  <c r="S75" i="26"/>
  <c r="U75" i="26"/>
  <c r="R10" i="26"/>
  <c r="Q10" i="26"/>
  <c r="P10" i="26"/>
  <c r="Z40" i="26"/>
  <c r="AA40" i="26"/>
  <c r="Y40" i="26"/>
  <c r="P38" i="26"/>
  <c r="R38" i="26"/>
  <c r="Q38" i="26"/>
  <c r="N8" i="26"/>
  <c r="O8" i="26"/>
  <c r="M8" i="26"/>
  <c r="AC8" i="26"/>
  <c r="K8" i="26"/>
  <c r="J8" i="26"/>
  <c r="L8" i="26"/>
  <c r="L19" i="26"/>
  <c r="N19" i="26"/>
  <c r="M19" i="26"/>
  <c r="AC19" i="26"/>
  <c r="J19" i="26"/>
  <c r="K19" i="26"/>
  <c r="O19" i="26"/>
  <c r="P72" i="26"/>
  <c r="Q72" i="26"/>
  <c r="R72" i="26"/>
  <c r="X47" i="26"/>
  <c r="W47" i="26"/>
  <c r="V47" i="26"/>
  <c r="P50" i="26"/>
  <c r="Q50" i="26"/>
  <c r="R50" i="26"/>
  <c r="X14" i="26"/>
  <c r="Z50" i="26"/>
  <c r="AA50" i="26"/>
  <c r="Y50" i="26"/>
  <c r="V40" i="26"/>
  <c r="X40" i="26"/>
  <c r="W40" i="26"/>
  <c r="U2" i="26"/>
  <c r="T2" i="26"/>
  <c r="S2" i="26"/>
  <c r="N21" i="26"/>
  <c r="AC21" i="26"/>
  <c r="K21" i="26"/>
  <c r="L21" i="26"/>
  <c r="J21" i="26"/>
  <c r="O21" i="26"/>
  <c r="M21" i="26"/>
  <c r="U30" i="26"/>
  <c r="T30" i="26"/>
  <c r="S30" i="26"/>
  <c r="S195" i="26"/>
  <c r="T195" i="26"/>
  <c r="U195" i="26"/>
  <c r="K115" i="26"/>
  <c r="N115" i="26"/>
  <c r="L115" i="26"/>
  <c r="M115" i="26"/>
  <c r="J115" i="26"/>
  <c r="AC115" i="26"/>
  <c r="O115" i="26"/>
  <c r="V91" i="26"/>
  <c r="X91" i="26"/>
  <c r="W91" i="26"/>
  <c r="T79" i="26"/>
  <c r="U79" i="26"/>
  <c r="S79" i="26"/>
  <c r="T140" i="26"/>
  <c r="U140" i="26"/>
  <c r="S140" i="26"/>
  <c r="V89" i="26"/>
  <c r="X89" i="26"/>
  <c r="W89" i="26"/>
  <c r="Q102" i="26"/>
  <c r="R102" i="26"/>
  <c r="P102" i="26"/>
  <c r="T80" i="26"/>
  <c r="S80" i="26"/>
  <c r="U80" i="26"/>
  <c r="V32" i="26"/>
  <c r="X32" i="26"/>
  <c r="W32" i="26"/>
  <c r="U181" i="26"/>
  <c r="T181" i="26"/>
  <c r="S181" i="26"/>
  <c r="V163" i="26"/>
  <c r="X163" i="26"/>
  <c r="W163" i="26"/>
  <c r="L144" i="26"/>
  <c r="AC144" i="26"/>
  <c r="O144" i="26"/>
  <c r="M144" i="26"/>
  <c r="J144" i="26"/>
  <c r="N144" i="26"/>
  <c r="K144" i="26"/>
  <c r="AC104" i="26"/>
  <c r="M104" i="26"/>
  <c r="K104" i="26"/>
  <c r="N104" i="26"/>
  <c r="O104" i="26"/>
  <c r="L104" i="26"/>
  <c r="J104" i="26"/>
  <c r="AC132" i="26"/>
  <c r="M132" i="26"/>
  <c r="K132" i="26"/>
  <c r="O132" i="26"/>
  <c r="N132" i="26"/>
  <c r="L132" i="26"/>
  <c r="J132" i="26"/>
  <c r="Z51" i="26"/>
  <c r="AA51" i="26"/>
  <c r="Y51" i="26"/>
  <c r="X79" i="26"/>
  <c r="W79" i="26"/>
  <c r="V79" i="26"/>
  <c r="N33" i="26"/>
  <c r="M33" i="26"/>
  <c r="K33" i="26"/>
  <c r="J33" i="26"/>
  <c r="AC33" i="26"/>
  <c r="O33" i="26"/>
  <c r="L33" i="26"/>
  <c r="N16" i="26"/>
  <c r="O16" i="26"/>
  <c r="M16" i="26"/>
  <c r="AC16" i="26"/>
  <c r="K16" i="26"/>
  <c r="J16" i="26"/>
  <c r="L16" i="26"/>
  <c r="J74" i="26"/>
  <c r="AC74" i="26"/>
  <c r="O74" i="26"/>
  <c r="N74" i="26"/>
  <c r="M74" i="26"/>
  <c r="K74" i="26"/>
  <c r="L74" i="26"/>
  <c r="AC254" i="26"/>
  <c r="R237" i="26"/>
  <c r="Q237" i="26"/>
  <c r="P237" i="26"/>
  <c r="R230" i="26"/>
  <c r="Q230" i="26"/>
  <c r="P230" i="26"/>
  <c r="K211" i="26"/>
  <c r="O211" i="26"/>
  <c r="J211" i="26"/>
  <c r="AC211" i="26"/>
  <c r="N211" i="26"/>
  <c r="M211" i="26"/>
  <c r="L211" i="26"/>
  <c r="U189" i="26"/>
  <c r="T189" i="26"/>
  <c r="S189" i="26"/>
  <c r="O240" i="26"/>
  <c r="N240" i="26"/>
  <c r="AC240" i="26"/>
  <c r="M240" i="26"/>
  <c r="L240" i="26"/>
  <c r="K240" i="26"/>
  <c r="J240" i="26"/>
  <c r="U241" i="26"/>
  <c r="T241" i="26"/>
  <c r="S241" i="26"/>
  <c r="T238" i="26"/>
  <c r="S238" i="26"/>
  <c r="U238" i="26"/>
  <c r="T233" i="26"/>
  <c r="S233" i="26"/>
  <c r="U233" i="26"/>
  <c r="W209" i="26"/>
  <c r="V209" i="26"/>
  <c r="X209" i="26"/>
  <c r="O197" i="26"/>
  <c r="AC197" i="26"/>
  <c r="M197" i="26"/>
  <c r="N197" i="26"/>
  <c r="K197" i="26"/>
  <c r="L197" i="26"/>
  <c r="J197" i="26"/>
  <c r="U206" i="26"/>
  <c r="T206" i="26"/>
  <c r="S206" i="26"/>
  <c r="Z151" i="26"/>
  <c r="AA151" i="26"/>
  <c r="Y151" i="26"/>
  <c r="R175" i="26"/>
  <c r="P175" i="26"/>
  <c r="Q175" i="26"/>
  <c r="R155" i="26"/>
  <c r="P155" i="26"/>
  <c r="Q155" i="26"/>
  <c r="Z139" i="26"/>
  <c r="Y139" i="26"/>
  <c r="AA139" i="26"/>
  <c r="O133" i="26"/>
  <c r="AC133" i="26"/>
  <c r="M133" i="26"/>
  <c r="N133" i="26"/>
  <c r="K133" i="26"/>
  <c r="J133" i="26"/>
  <c r="L133" i="26"/>
  <c r="R145" i="26"/>
  <c r="P145" i="26"/>
  <c r="Q145" i="26"/>
  <c r="O105" i="26"/>
  <c r="AC105" i="26"/>
  <c r="M105" i="26"/>
  <c r="L105" i="26"/>
  <c r="J105" i="26"/>
  <c r="N105" i="26"/>
  <c r="K105" i="26"/>
  <c r="V57" i="26"/>
  <c r="X57" i="26"/>
  <c r="W57" i="26"/>
  <c r="L9" i="26"/>
  <c r="AC9" i="26"/>
  <c r="K9" i="26"/>
  <c r="J9" i="26"/>
  <c r="O9" i="26"/>
  <c r="N9" i="26"/>
  <c r="M9" i="26"/>
  <c r="X36" i="26"/>
  <c r="V36" i="26"/>
  <c r="W36" i="26"/>
  <c r="U6" i="26"/>
  <c r="S6" i="26"/>
  <c r="T6" i="26"/>
  <c r="T72" i="26"/>
  <c r="U72" i="26"/>
  <c r="S72" i="26"/>
  <c r="N247" i="26"/>
  <c r="AC247" i="26"/>
  <c r="M247" i="26"/>
  <c r="L247" i="26"/>
  <c r="K247" i="26"/>
  <c r="J247" i="26"/>
  <c r="O247" i="26"/>
  <c r="U245" i="26"/>
  <c r="T245" i="26"/>
  <c r="S245" i="26"/>
  <c r="X241" i="26"/>
  <c r="W241" i="26"/>
  <c r="V241" i="26"/>
  <c r="AA230" i="26"/>
  <c r="Z230" i="26"/>
  <c r="Y230" i="26"/>
  <c r="X238" i="26"/>
  <c r="W238" i="26"/>
  <c r="V238" i="26"/>
  <c r="X246" i="26"/>
  <c r="W246" i="26"/>
  <c r="V246" i="26"/>
  <c r="T242" i="26"/>
  <c r="S242" i="26"/>
  <c r="U242" i="26"/>
  <c r="X233" i="26"/>
  <c r="W233" i="26"/>
  <c r="V233" i="26"/>
  <c r="Z229" i="26"/>
  <c r="Y229" i="26"/>
  <c r="AA229" i="26"/>
  <c r="X232" i="26"/>
  <c r="W232" i="26"/>
  <c r="V232" i="26"/>
  <c r="U225" i="26"/>
  <c r="T225" i="26"/>
  <c r="S225" i="26"/>
  <c r="P232" i="26"/>
  <c r="R232" i="26"/>
  <c r="Q232" i="26"/>
  <c r="V201" i="26"/>
  <c r="X201" i="26"/>
  <c r="W201" i="26"/>
  <c r="AC216" i="26"/>
  <c r="M216" i="26"/>
  <c r="N216" i="26"/>
  <c r="J216" i="26"/>
  <c r="O216" i="26"/>
  <c r="L216" i="26"/>
  <c r="K216" i="26"/>
  <c r="Z221" i="26"/>
  <c r="AA221" i="26"/>
  <c r="Y221" i="26"/>
  <c r="AC199" i="26"/>
  <c r="K199" i="26"/>
  <c r="N199" i="26"/>
  <c r="L199" i="26"/>
  <c r="O199" i="26"/>
  <c r="M199" i="26"/>
  <c r="J199" i="26"/>
  <c r="U198" i="26"/>
  <c r="T198" i="26"/>
  <c r="S198" i="26"/>
  <c r="O194" i="26"/>
  <c r="M194" i="26"/>
  <c r="AC194" i="26"/>
  <c r="L194" i="26"/>
  <c r="N194" i="26"/>
  <c r="K194" i="26"/>
  <c r="J194" i="26"/>
  <c r="P181" i="26"/>
  <c r="Q181" i="26"/>
  <c r="R181" i="26"/>
  <c r="R163" i="26"/>
  <c r="P163" i="26"/>
  <c r="Q163" i="26"/>
  <c r="V173" i="26"/>
  <c r="X173" i="26"/>
  <c r="W173" i="26"/>
  <c r="V171" i="26"/>
  <c r="X171" i="26"/>
  <c r="W171" i="26"/>
  <c r="W182" i="26"/>
  <c r="X182" i="26"/>
  <c r="V182" i="26"/>
  <c r="L168" i="26"/>
  <c r="O168" i="26"/>
  <c r="N168" i="26"/>
  <c r="K168" i="26"/>
  <c r="M168" i="26"/>
  <c r="J168" i="26"/>
  <c r="AC168" i="26"/>
  <c r="S151" i="26"/>
  <c r="T151" i="26"/>
  <c r="U151" i="26"/>
  <c r="T142" i="26"/>
  <c r="U142" i="26"/>
  <c r="S142" i="26"/>
  <c r="O129" i="26"/>
  <c r="AC129" i="26"/>
  <c r="M129" i="26"/>
  <c r="N129" i="26"/>
  <c r="K129" i="26"/>
  <c r="J129" i="26"/>
  <c r="L129" i="26"/>
  <c r="S103" i="26"/>
  <c r="U103" i="26"/>
  <c r="T103" i="26"/>
  <c r="V157" i="26"/>
  <c r="X157" i="26"/>
  <c r="W157" i="26"/>
  <c r="O114" i="26"/>
  <c r="M114" i="26"/>
  <c r="J114" i="26"/>
  <c r="AC114" i="26"/>
  <c r="N114" i="26"/>
  <c r="L114" i="26"/>
  <c r="K114" i="26"/>
  <c r="AC108" i="26"/>
  <c r="M108" i="26"/>
  <c r="K108" i="26"/>
  <c r="J108" i="26"/>
  <c r="O108" i="26"/>
  <c r="L108" i="26"/>
  <c r="N108" i="26"/>
  <c r="S99" i="26"/>
  <c r="U99" i="26"/>
  <c r="T99" i="26"/>
  <c r="AC120" i="26"/>
  <c r="M120" i="26"/>
  <c r="K120" i="26"/>
  <c r="O120" i="26"/>
  <c r="N120" i="26"/>
  <c r="L120" i="26"/>
  <c r="J120" i="26"/>
  <c r="S111" i="26"/>
  <c r="T111" i="26"/>
  <c r="U111" i="26"/>
  <c r="O110" i="26"/>
  <c r="M110" i="26"/>
  <c r="L110" i="26"/>
  <c r="J110" i="26"/>
  <c r="N110" i="26"/>
  <c r="K110" i="26"/>
  <c r="AC110" i="26"/>
  <c r="Q96" i="26"/>
  <c r="P96" i="26"/>
  <c r="R96" i="26"/>
  <c r="R75" i="26"/>
  <c r="Q75" i="26"/>
  <c r="P75" i="26"/>
  <c r="S35" i="26"/>
  <c r="U35" i="26"/>
  <c r="T35" i="26"/>
  <c r="X87" i="26"/>
  <c r="W87" i="26"/>
  <c r="V87" i="26"/>
  <c r="R83" i="26"/>
  <c r="P83" i="26"/>
  <c r="Q83" i="26"/>
  <c r="S58" i="26"/>
  <c r="U58" i="26"/>
  <c r="T58" i="26"/>
  <c r="L92" i="26"/>
  <c r="K92" i="26"/>
  <c r="AC92" i="26"/>
  <c r="O92" i="26"/>
  <c r="N92" i="26"/>
  <c r="M92" i="26"/>
  <c r="J92" i="26"/>
  <c r="L60" i="26"/>
  <c r="K60" i="26"/>
  <c r="AC60" i="26"/>
  <c r="O60" i="26"/>
  <c r="N60" i="26"/>
  <c r="J60" i="26"/>
  <c r="M60" i="26"/>
  <c r="Q85" i="26"/>
  <c r="R85" i="26"/>
  <c r="P85" i="26"/>
  <c r="L78" i="26"/>
  <c r="N78" i="26"/>
  <c r="AC78" i="26"/>
  <c r="M78" i="26"/>
  <c r="K78" i="26"/>
  <c r="J78" i="26"/>
  <c r="O78" i="26"/>
  <c r="S85" i="26"/>
  <c r="U85" i="26"/>
  <c r="T85" i="26"/>
  <c r="Z79" i="26"/>
  <c r="AA79" i="26"/>
  <c r="Y79" i="26"/>
  <c r="T24" i="26"/>
  <c r="S24" i="26"/>
  <c r="U24" i="26"/>
  <c r="S90" i="26"/>
  <c r="U90" i="26"/>
  <c r="T90" i="26"/>
  <c r="R6" i="26"/>
  <c r="Q6" i="26"/>
  <c r="P6" i="26"/>
  <c r="Y46" i="26"/>
  <c r="Z46" i="26"/>
  <c r="AA46" i="26"/>
  <c r="W72" i="26"/>
  <c r="X72" i="26"/>
  <c r="V72" i="26"/>
  <c r="T47" i="26"/>
  <c r="U47" i="26"/>
  <c r="S47" i="26"/>
  <c r="Z2" i="26"/>
  <c r="AA2" i="26"/>
  <c r="Y2" i="26"/>
  <c r="L48" i="26"/>
  <c r="N48" i="26"/>
  <c r="O48" i="26"/>
  <c r="M48" i="26"/>
  <c r="K48" i="26"/>
  <c r="J48" i="26"/>
  <c r="AC48" i="26"/>
  <c r="AA4" i="26"/>
  <c r="Y4" i="26"/>
  <c r="Z4" i="26"/>
  <c r="U22" i="26"/>
  <c r="T22" i="26"/>
  <c r="S22" i="26"/>
  <c r="X30" i="26"/>
  <c r="V30" i="26"/>
  <c r="W30" i="26"/>
  <c r="P30" i="26"/>
  <c r="R30" i="26"/>
  <c r="Q30" i="26"/>
  <c r="N239" i="26"/>
  <c r="AC239" i="26"/>
  <c r="M239" i="26"/>
  <c r="L239" i="26"/>
  <c r="K239" i="26"/>
  <c r="J239" i="26"/>
  <c r="O239" i="26"/>
  <c r="O244" i="26"/>
  <c r="N244" i="26"/>
  <c r="AC244" i="26"/>
  <c r="M244" i="26"/>
  <c r="L244" i="26"/>
  <c r="K244" i="26"/>
  <c r="J244" i="26"/>
  <c r="AA242" i="26"/>
  <c r="Z242" i="26"/>
  <c r="Y242" i="26"/>
  <c r="U213" i="26"/>
  <c r="T213" i="26"/>
  <c r="S213" i="26"/>
  <c r="AC218" i="26"/>
  <c r="O218" i="26"/>
  <c r="M218" i="26"/>
  <c r="L218" i="26"/>
  <c r="K218" i="26"/>
  <c r="J218" i="26"/>
  <c r="N218" i="26"/>
  <c r="R182" i="26"/>
  <c r="Q182" i="26"/>
  <c r="P182" i="26"/>
  <c r="Z175" i="26"/>
  <c r="AA175" i="26"/>
  <c r="Y175" i="26"/>
  <c r="R153" i="26"/>
  <c r="P153" i="26"/>
  <c r="Q153" i="26"/>
  <c r="O121" i="26"/>
  <c r="AC121" i="26"/>
  <c r="M121" i="26"/>
  <c r="N121" i="26"/>
  <c r="K121" i="26"/>
  <c r="J121" i="26"/>
  <c r="L121" i="26"/>
  <c r="AC100" i="26"/>
  <c r="L100" i="26"/>
  <c r="K100" i="26"/>
  <c r="O100" i="26"/>
  <c r="N100" i="26"/>
  <c r="M100" i="26"/>
  <c r="J100" i="26"/>
  <c r="K119" i="26"/>
  <c r="N119" i="26"/>
  <c r="L119" i="26"/>
  <c r="M119" i="26"/>
  <c r="J119" i="26"/>
  <c r="O119" i="26"/>
  <c r="AC119" i="26"/>
  <c r="U91" i="26"/>
  <c r="T91" i="26"/>
  <c r="S91" i="26"/>
  <c r="V71" i="26"/>
  <c r="X71" i="26"/>
  <c r="W71" i="26"/>
  <c r="R79" i="26"/>
  <c r="Q79" i="26"/>
  <c r="P79" i="26"/>
  <c r="R18" i="26"/>
  <c r="Q18" i="26"/>
  <c r="P18" i="26"/>
  <c r="AA38" i="26"/>
  <c r="Y38" i="26"/>
  <c r="Z38" i="26"/>
  <c r="U46" i="26"/>
  <c r="T46" i="26"/>
  <c r="S46" i="26"/>
  <c r="X34" i="26"/>
  <c r="V34" i="26"/>
  <c r="W34" i="26"/>
  <c r="P41" i="26"/>
  <c r="R41" i="26"/>
  <c r="Q41" i="26"/>
  <c r="X22" i="26"/>
  <c r="W22" i="26"/>
  <c r="V22" i="26"/>
  <c r="S207" i="26"/>
  <c r="T207" i="26"/>
  <c r="U207" i="26"/>
  <c r="L222" i="26"/>
  <c r="N222" i="26"/>
  <c r="M222" i="26"/>
  <c r="O222" i="26"/>
  <c r="K222" i="26"/>
  <c r="J222" i="26"/>
  <c r="AC222" i="26"/>
  <c r="V208" i="26"/>
  <c r="X208" i="26"/>
  <c r="W208" i="26"/>
  <c r="AA189" i="26"/>
  <c r="Y189" i="26"/>
  <c r="Z189" i="26"/>
  <c r="V165" i="26"/>
  <c r="X165" i="26"/>
  <c r="W165" i="26"/>
  <c r="AC128" i="26"/>
  <c r="M128" i="26"/>
  <c r="K128" i="26"/>
  <c r="O128" i="26"/>
  <c r="N128" i="26"/>
  <c r="L128" i="26"/>
  <c r="J128" i="26"/>
  <c r="P66" i="26"/>
  <c r="Q66" i="26"/>
  <c r="R66" i="26"/>
  <c r="AC253" i="26"/>
  <c r="R245" i="26"/>
  <c r="Q245" i="26"/>
  <c r="P245" i="26"/>
  <c r="X237" i="26"/>
  <c r="W237" i="26"/>
  <c r="V237" i="26"/>
  <c r="X230" i="26"/>
  <c r="V230" i="26"/>
  <c r="W230" i="26"/>
  <c r="T246" i="26"/>
  <c r="S246" i="26"/>
  <c r="U246" i="26"/>
  <c r="R242" i="26"/>
  <c r="Q242" i="26"/>
  <c r="P242" i="26"/>
  <c r="AA232" i="26"/>
  <c r="Z232" i="26"/>
  <c r="Y232" i="26"/>
  <c r="R225" i="26"/>
  <c r="Q225" i="26"/>
  <c r="P225" i="26"/>
  <c r="AA226" i="26"/>
  <c r="Z226" i="26"/>
  <c r="Y226" i="26"/>
  <c r="AC212" i="26"/>
  <c r="M212" i="26"/>
  <c r="K212" i="26"/>
  <c r="J212" i="26"/>
  <c r="N212" i="26"/>
  <c r="L212" i="26"/>
  <c r="O212" i="26"/>
  <c r="W221" i="26"/>
  <c r="X221" i="26"/>
  <c r="V221" i="26"/>
  <c r="Q195" i="26"/>
  <c r="R195" i="26"/>
  <c r="P195" i="26"/>
  <c r="L183" i="26"/>
  <c r="K183" i="26"/>
  <c r="J183" i="26"/>
  <c r="O183" i="26"/>
  <c r="N183" i="26"/>
  <c r="AC183" i="26"/>
  <c r="M183" i="26"/>
  <c r="L187" i="26"/>
  <c r="K187" i="26"/>
  <c r="J187" i="26"/>
  <c r="N187" i="26"/>
  <c r="M187" i="26"/>
  <c r="AC187" i="26"/>
  <c r="O187" i="26"/>
  <c r="Y200" i="26"/>
  <c r="Z200" i="26"/>
  <c r="AA200" i="26"/>
  <c r="R193" i="26"/>
  <c r="Q193" i="26"/>
  <c r="P193" i="26"/>
  <c r="S182" i="26"/>
  <c r="U182" i="26"/>
  <c r="T182" i="26"/>
  <c r="V151" i="26"/>
  <c r="X151" i="26"/>
  <c r="W151" i="26"/>
  <c r="Z149" i="26"/>
  <c r="AA149" i="26"/>
  <c r="Y149" i="26"/>
  <c r="L152" i="26"/>
  <c r="O152" i="26"/>
  <c r="N152" i="26"/>
  <c r="K152" i="26"/>
  <c r="M152" i="26"/>
  <c r="J152" i="26"/>
  <c r="AC152" i="26"/>
  <c r="V149" i="26"/>
  <c r="X149" i="26"/>
  <c r="W149" i="26"/>
  <c r="R147" i="26"/>
  <c r="P147" i="26"/>
  <c r="Q147" i="26"/>
  <c r="L160" i="26"/>
  <c r="O160" i="26"/>
  <c r="N160" i="26"/>
  <c r="K160" i="26"/>
  <c r="J160" i="26"/>
  <c r="M160" i="26"/>
  <c r="AC160" i="26"/>
  <c r="K131" i="26"/>
  <c r="N131" i="26"/>
  <c r="L131" i="26"/>
  <c r="M131" i="26"/>
  <c r="J131" i="26"/>
  <c r="O131" i="26"/>
  <c r="AC131" i="26"/>
  <c r="Z109" i="26"/>
  <c r="Y109" i="26"/>
  <c r="AA109" i="26"/>
  <c r="R87" i="26"/>
  <c r="Q87" i="26"/>
  <c r="P87" i="26"/>
  <c r="W63" i="26"/>
  <c r="V63" i="26"/>
  <c r="X63" i="26"/>
  <c r="Z71" i="26"/>
  <c r="AA71" i="26"/>
  <c r="Y71" i="26"/>
  <c r="V85" i="26"/>
  <c r="X85" i="26"/>
  <c r="W85" i="26"/>
  <c r="N25" i="26"/>
  <c r="M25" i="26"/>
  <c r="K25" i="26"/>
  <c r="J25" i="26"/>
  <c r="AC25" i="26"/>
  <c r="O25" i="26"/>
  <c r="L25" i="26"/>
  <c r="S12" i="26"/>
  <c r="U12" i="26"/>
  <c r="T12" i="26"/>
  <c r="Q44" i="26"/>
  <c r="R44" i="26"/>
  <c r="P44" i="26"/>
  <c r="N243" i="26"/>
  <c r="AC243" i="26"/>
  <c r="M243" i="26"/>
  <c r="L243" i="26"/>
  <c r="K243" i="26"/>
  <c r="J243" i="26"/>
  <c r="O243" i="26"/>
  <c r="X245" i="26"/>
  <c r="W245" i="26"/>
  <c r="V245" i="26"/>
  <c r="R234" i="26"/>
  <c r="Q234" i="26"/>
  <c r="P234" i="26"/>
  <c r="AA238" i="26"/>
  <c r="Z238" i="26"/>
  <c r="Y238" i="26"/>
  <c r="AA246" i="26"/>
  <c r="Z246" i="26"/>
  <c r="Y246" i="26"/>
  <c r="X242" i="26"/>
  <c r="W242" i="26"/>
  <c r="V242" i="26"/>
  <c r="N223" i="26"/>
  <c r="AC223" i="26"/>
  <c r="M223" i="26"/>
  <c r="L223" i="26"/>
  <c r="K223" i="26"/>
  <c r="O223" i="26"/>
  <c r="J223" i="26"/>
  <c r="X225" i="26"/>
  <c r="W225" i="26"/>
  <c r="V225" i="26"/>
  <c r="AC220" i="26"/>
  <c r="M220" i="26"/>
  <c r="K220" i="26"/>
  <c r="N220" i="26"/>
  <c r="O220" i="26"/>
  <c r="L220" i="26"/>
  <c r="J220" i="26"/>
  <c r="O224" i="26"/>
  <c r="N224" i="26"/>
  <c r="AC224" i="26"/>
  <c r="M224" i="26"/>
  <c r="L224" i="26"/>
  <c r="J224" i="26"/>
  <c r="K224" i="26"/>
  <c r="U201" i="26"/>
  <c r="S201" i="26"/>
  <c r="T201" i="26"/>
  <c r="M214" i="26"/>
  <c r="J214" i="26"/>
  <c r="AC214" i="26"/>
  <c r="O214" i="26"/>
  <c r="N214" i="26"/>
  <c r="L214" i="26"/>
  <c r="K214" i="26"/>
  <c r="R219" i="26"/>
  <c r="Q219" i="26"/>
  <c r="P219" i="26"/>
  <c r="P208" i="26"/>
  <c r="Q208" i="26"/>
  <c r="R208" i="26"/>
  <c r="AC192" i="26"/>
  <c r="M192" i="26"/>
  <c r="K192" i="26"/>
  <c r="O192" i="26"/>
  <c r="N192" i="26"/>
  <c r="L192" i="26"/>
  <c r="J192" i="26"/>
  <c r="O217" i="26"/>
  <c r="L217" i="26"/>
  <c r="M217" i="26"/>
  <c r="J217" i="26"/>
  <c r="AC217" i="26"/>
  <c r="N217" i="26"/>
  <c r="K217" i="26"/>
  <c r="W198" i="26"/>
  <c r="X198" i="26"/>
  <c r="V198" i="26"/>
  <c r="Q206" i="26"/>
  <c r="R206" i="26"/>
  <c r="P206" i="26"/>
  <c r="X181" i="26"/>
  <c r="W181" i="26"/>
  <c r="V181" i="26"/>
  <c r="W200" i="26"/>
  <c r="X200" i="26"/>
  <c r="V200" i="26"/>
  <c r="R165" i="26"/>
  <c r="P165" i="26"/>
  <c r="Q165" i="26"/>
  <c r="U185" i="26"/>
  <c r="T185" i="26"/>
  <c r="S185" i="26"/>
  <c r="V159" i="26"/>
  <c r="X159" i="26"/>
  <c r="W159" i="26"/>
  <c r="X142" i="26"/>
  <c r="W142" i="26"/>
  <c r="V142" i="26"/>
  <c r="L158" i="26"/>
  <c r="O158" i="26"/>
  <c r="N158" i="26"/>
  <c r="K158" i="26"/>
  <c r="AC158" i="26"/>
  <c r="J158" i="26"/>
  <c r="M158" i="26"/>
  <c r="T164" i="26"/>
  <c r="S164" i="26"/>
  <c r="U164" i="26"/>
  <c r="S149" i="26"/>
  <c r="U149" i="26"/>
  <c r="T149" i="26"/>
  <c r="O125" i="26"/>
  <c r="AC125" i="26"/>
  <c r="M125" i="26"/>
  <c r="N125" i="26"/>
  <c r="K125" i="26"/>
  <c r="J125" i="26"/>
  <c r="L125" i="26"/>
  <c r="AA103" i="26"/>
  <c r="Y103" i="26"/>
  <c r="Z103" i="26"/>
  <c r="Z157" i="26"/>
  <c r="AA157" i="26"/>
  <c r="Y157" i="26"/>
  <c r="V145" i="26"/>
  <c r="W145" i="26"/>
  <c r="X145" i="26"/>
  <c r="R109" i="26"/>
  <c r="Q109" i="26"/>
  <c r="P109" i="26"/>
  <c r="AA111" i="26"/>
  <c r="Y111" i="26"/>
  <c r="Z111" i="26"/>
  <c r="O106" i="26"/>
  <c r="N106" i="26"/>
  <c r="L106" i="26"/>
  <c r="AC106" i="26"/>
  <c r="K106" i="26"/>
  <c r="J106" i="26"/>
  <c r="M106" i="26"/>
  <c r="R57" i="26"/>
  <c r="Q57" i="26"/>
  <c r="P57" i="26"/>
  <c r="V59" i="26"/>
  <c r="X59" i="26"/>
  <c r="W59" i="26"/>
  <c r="V81" i="26"/>
  <c r="W81" i="26"/>
  <c r="X81" i="26"/>
  <c r="V67" i="26"/>
  <c r="X67" i="26"/>
  <c r="W67" i="26"/>
  <c r="P140" i="26"/>
  <c r="R140" i="26"/>
  <c r="Q140" i="26"/>
  <c r="S102" i="26"/>
  <c r="U102" i="26"/>
  <c r="T102" i="26"/>
  <c r="R71" i="26"/>
  <c r="Q71" i="26"/>
  <c r="P71" i="26"/>
  <c r="Q93" i="26"/>
  <c r="R93" i="26"/>
  <c r="P93" i="26"/>
  <c r="AC124" i="26"/>
  <c r="M124" i="26"/>
  <c r="K124" i="26"/>
  <c r="O124" i="26"/>
  <c r="N124" i="26"/>
  <c r="L124" i="26"/>
  <c r="J124" i="26"/>
  <c r="X58" i="26"/>
  <c r="W58" i="26"/>
  <c r="V58" i="26"/>
  <c r="V51" i="26"/>
  <c r="X51" i="26"/>
  <c r="W51" i="26"/>
  <c r="Z36" i="26"/>
  <c r="AA36" i="26"/>
  <c r="Y36" i="26"/>
  <c r="X20" i="26"/>
  <c r="W20" i="26"/>
  <c r="V20" i="26"/>
  <c r="V4" i="26"/>
  <c r="X4" i="26"/>
  <c r="W4" i="26"/>
  <c r="AA34" i="26"/>
  <c r="Z34" i="26"/>
  <c r="Y34" i="26"/>
  <c r="Z90" i="26"/>
  <c r="AA90" i="26"/>
  <c r="Y90" i="26"/>
  <c r="AA26" i="26"/>
  <c r="Z26" i="26"/>
  <c r="Y26" i="26"/>
  <c r="O5" i="26"/>
  <c r="M5" i="26"/>
  <c r="L5" i="26"/>
  <c r="N5" i="26"/>
  <c r="AC5" i="26"/>
  <c r="K5" i="26"/>
  <c r="J5" i="26"/>
  <c r="Z6" i="26"/>
  <c r="AA6" i="26"/>
  <c r="Y6" i="26"/>
  <c r="Y72" i="26"/>
  <c r="AA72" i="26"/>
  <c r="Z72" i="26"/>
  <c r="X46" i="26"/>
  <c r="W46" i="26"/>
  <c r="V46" i="26"/>
  <c r="Q32" i="26"/>
  <c r="R32" i="26"/>
  <c r="P32" i="26"/>
  <c r="R27" i="26"/>
  <c r="P27" i="26"/>
  <c r="Q27" i="26"/>
  <c r="T44" i="26"/>
  <c r="U44" i="26"/>
  <c r="S44" i="26"/>
  <c r="U18" i="26"/>
  <c r="T18" i="26"/>
  <c r="S18" i="26"/>
  <c r="P80" i="26"/>
  <c r="R80" i="26"/>
  <c r="Q80" i="26"/>
  <c r="AA20" i="26"/>
  <c r="Z20" i="26"/>
  <c r="Y20" i="26"/>
  <c r="P22" i="26"/>
  <c r="R22" i="26"/>
  <c r="Q22" i="26"/>
  <c r="C208" i="23"/>
  <c r="J208" i="23" s="1"/>
  <c r="W208" i="23" s="1"/>
  <c r="C191" i="23"/>
  <c r="L191" i="23" s="1"/>
  <c r="AD235" i="23"/>
  <c r="AD239" i="23"/>
  <c r="AD201" i="23"/>
  <c r="AD231" i="23"/>
  <c r="AD198" i="23"/>
  <c r="AD237" i="23"/>
  <c r="AD225" i="23"/>
  <c r="C245" i="23"/>
  <c r="K245" i="23" s="1"/>
  <c r="Z245" i="23" s="1"/>
  <c r="AD229" i="23"/>
  <c r="AD187" i="19"/>
  <c r="AD236" i="19"/>
  <c r="C230" i="23"/>
  <c r="L230" i="23" s="1"/>
  <c r="AD176" i="19"/>
  <c r="AD233" i="23"/>
  <c r="L198" i="23"/>
  <c r="N198" i="23"/>
  <c r="C213" i="19"/>
  <c r="K213" i="19" s="1"/>
  <c r="AD213" i="19"/>
  <c r="C231" i="19"/>
  <c r="O231" i="19" s="1"/>
  <c r="AD231" i="19"/>
  <c r="AD233" i="19"/>
  <c r="AD253" i="19"/>
  <c r="C249" i="23"/>
  <c r="AC249" i="23" s="1"/>
  <c r="K186" i="23"/>
  <c r="Y186" i="23" s="1"/>
  <c r="I193" i="23"/>
  <c r="U193" i="23" s="1"/>
  <c r="M199" i="23"/>
  <c r="D21" i="24"/>
  <c r="O225" i="23"/>
  <c r="K225" i="23"/>
  <c r="Z225" i="23" s="1"/>
  <c r="O199" i="23"/>
  <c r="J201" i="23"/>
  <c r="X201" i="23" s="1"/>
  <c r="H198" i="23"/>
  <c r="P198" i="23" s="1"/>
  <c r="M242" i="23"/>
  <c r="H183" i="23"/>
  <c r="P183" i="23" s="1"/>
  <c r="J216" i="23"/>
  <c r="X216" i="23" s="1"/>
  <c r="K227" i="23"/>
  <c r="Z227" i="23" s="1"/>
  <c r="K229" i="23"/>
  <c r="Z229" i="23" s="1"/>
  <c r="O239" i="23"/>
  <c r="L183" i="23"/>
  <c r="O227" i="23"/>
  <c r="O229" i="23"/>
  <c r="N183" i="23"/>
  <c r="J197" i="23"/>
  <c r="W197" i="23" s="1"/>
  <c r="I200" i="23"/>
  <c r="S200" i="23" s="1"/>
  <c r="L187" i="23"/>
  <c r="J194" i="23"/>
  <c r="V194" i="23" s="1"/>
  <c r="L197" i="23"/>
  <c r="I199" i="23"/>
  <c r="U199" i="23" s="1"/>
  <c r="K200" i="23"/>
  <c r="Z200" i="23" s="1"/>
  <c r="AD241" i="23"/>
  <c r="U197" i="23"/>
  <c r="C180" i="23"/>
  <c r="AD180" i="23"/>
  <c r="C181" i="23"/>
  <c r="AD181" i="23"/>
  <c r="O182" i="23"/>
  <c r="N182" i="23"/>
  <c r="J182" i="23"/>
  <c r="AC182" i="23"/>
  <c r="H182" i="23"/>
  <c r="L182" i="23"/>
  <c r="K182" i="23"/>
  <c r="I182" i="23"/>
  <c r="C177" i="23"/>
  <c r="AD177" i="23"/>
  <c r="C188" i="23"/>
  <c r="AD188" i="23"/>
  <c r="M182" i="23"/>
  <c r="C184" i="23"/>
  <c r="AD184" i="23"/>
  <c r="AC176" i="23"/>
  <c r="I178" i="23"/>
  <c r="I176" i="23"/>
  <c r="AD176" i="23"/>
  <c r="K178" i="23"/>
  <c r="H179" i="23"/>
  <c r="L179" i="23"/>
  <c r="O178" i="23"/>
  <c r="J178" i="23"/>
  <c r="N178" i="23"/>
  <c r="AC178" i="23"/>
  <c r="H178" i="23"/>
  <c r="M178" i="23"/>
  <c r="AD185" i="23"/>
  <c r="C185" i="23"/>
  <c r="X187" i="23"/>
  <c r="W187" i="23"/>
  <c r="V187" i="23"/>
  <c r="K176" i="23"/>
  <c r="H176" i="23"/>
  <c r="M176" i="23"/>
  <c r="L176" i="23"/>
  <c r="J176" i="23"/>
  <c r="O176" i="23"/>
  <c r="I179" i="23"/>
  <c r="O179" i="23"/>
  <c r="AC179" i="23"/>
  <c r="K179" i="23"/>
  <c r="J179" i="23"/>
  <c r="N179" i="23"/>
  <c r="I190" i="23"/>
  <c r="O190" i="23"/>
  <c r="J190" i="23"/>
  <c r="AC190" i="23"/>
  <c r="N190" i="23"/>
  <c r="L190" i="23"/>
  <c r="M190" i="23"/>
  <c r="K190" i="23"/>
  <c r="H190" i="23"/>
  <c r="X183" i="23"/>
  <c r="V183" i="23"/>
  <c r="C192" i="23"/>
  <c r="AD192" i="23"/>
  <c r="I186" i="23"/>
  <c r="H186" i="23"/>
  <c r="M186" i="23"/>
  <c r="AC186" i="23"/>
  <c r="N186" i="23"/>
  <c r="I187" i="23"/>
  <c r="I183" i="23"/>
  <c r="AC183" i="23"/>
  <c r="K183" i="23"/>
  <c r="O183" i="23"/>
  <c r="M183" i="23"/>
  <c r="O186" i="23"/>
  <c r="AD186" i="23"/>
  <c r="T189" i="23"/>
  <c r="Y194" i="23"/>
  <c r="Z194" i="23"/>
  <c r="I202" i="23"/>
  <c r="M202" i="23"/>
  <c r="O202" i="23"/>
  <c r="N202" i="23"/>
  <c r="K202" i="23"/>
  <c r="J202" i="23"/>
  <c r="L202" i="23"/>
  <c r="H202" i="23"/>
  <c r="AC202" i="23"/>
  <c r="C205" i="23"/>
  <c r="AD205" i="23"/>
  <c r="K187" i="23"/>
  <c r="O187" i="23"/>
  <c r="M187" i="23"/>
  <c r="AC187" i="23"/>
  <c r="H187" i="23"/>
  <c r="N187" i="23"/>
  <c r="J186" i="23"/>
  <c r="AD206" i="23"/>
  <c r="C206" i="23"/>
  <c r="O193" i="23"/>
  <c r="AC193" i="23"/>
  <c r="M193" i="23"/>
  <c r="J193" i="23"/>
  <c r="K193" i="23"/>
  <c r="N193" i="23"/>
  <c r="AA199" i="23"/>
  <c r="Z199" i="23"/>
  <c r="Y199" i="23"/>
  <c r="O189" i="23"/>
  <c r="AC189" i="23"/>
  <c r="H194" i="23"/>
  <c r="S197" i="23"/>
  <c r="I194" i="23"/>
  <c r="O194" i="23"/>
  <c r="N194" i="23"/>
  <c r="L194" i="23"/>
  <c r="AC194" i="23"/>
  <c r="M194" i="23"/>
  <c r="C203" i="23"/>
  <c r="AD203" i="23"/>
  <c r="H193" i="23"/>
  <c r="C195" i="23"/>
  <c r="AD195" i="23"/>
  <c r="I218" i="23"/>
  <c r="AC218" i="23"/>
  <c r="M218" i="23"/>
  <c r="H218" i="23"/>
  <c r="K218" i="23"/>
  <c r="J218" i="23"/>
  <c r="O218" i="23"/>
  <c r="L218" i="23"/>
  <c r="AD222" i="23"/>
  <c r="C222" i="23"/>
  <c r="N223" i="23"/>
  <c r="L223" i="23"/>
  <c r="J223" i="23"/>
  <c r="I223" i="23"/>
  <c r="H223" i="23"/>
  <c r="M223" i="23"/>
  <c r="AC223" i="23"/>
  <c r="O223" i="23"/>
  <c r="O201" i="23"/>
  <c r="H201" i="23"/>
  <c r="N201" i="23"/>
  <c r="L201" i="23"/>
  <c r="K201" i="23"/>
  <c r="AC201" i="23"/>
  <c r="I201" i="23"/>
  <c r="AD214" i="23"/>
  <c r="C214" i="23"/>
  <c r="O197" i="23"/>
  <c r="H197" i="23"/>
  <c r="N197" i="23"/>
  <c r="M197" i="23"/>
  <c r="AC197" i="23"/>
  <c r="K197" i="23"/>
  <c r="N218" i="23"/>
  <c r="AC200" i="23"/>
  <c r="M200" i="23"/>
  <c r="H200" i="23"/>
  <c r="N200" i="23"/>
  <c r="L200" i="23"/>
  <c r="J200" i="23"/>
  <c r="C215" i="23"/>
  <c r="AD215" i="23"/>
  <c r="K223" i="23"/>
  <c r="I198" i="23"/>
  <c r="M198" i="23"/>
  <c r="AC198" i="23"/>
  <c r="K198" i="23"/>
  <c r="J198" i="23"/>
  <c r="O198" i="23"/>
  <c r="C207" i="23"/>
  <c r="AD207" i="23"/>
  <c r="C213" i="23"/>
  <c r="AD213" i="23"/>
  <c r="N199" i="23"/>
  <c r="O216" i="23"/>
  <c r="Z241" i="23"/>
  <c r="Y241" i="23"/>
  <c r="AA241" i="23"/>
  <c r="L226" i="23"/>
  <c r="J226" i="23"/>
  <c r="H226" i="23"/>
  <c r="O226" i="23"/>
  <c r="N226" i="23"/>
  <c r="K226" i="23"/>
  <c r="M226" i="23"/>
  <c r="T234" i="23"/>
  <c r="S234" i="23"/>
  <c r="U234" i="23"/>
  <c r="C196" i="23"/>
  <c r="H199" i="23"/>
  <c r="C204" i="23"/>
  <c r="C209" i="23"/>
  <c r="AD209" i="23"/>
  <c r="C212" i="23"/>
  <c r="C217" i="23"/>
  <c r="AD217" i="23"/>
  <c r="C220" i="23"/>
  <c r="AC226" i="23"/>
  <c r="J225" i="23"/>
  <c r="H225" i="23"/>
  <c r="N225" i="23"/>
  <c r="AC225" i="23"/>
  <c r="M225" i="23"/>
  <c r="L225" i="23"/>
  <c r="I225" i="23"/>
  <c r="J199" i="23"/>
  <c r="AC199" i="23"/>
  <c r="C211" i="23"/>
  <c r="AD211" i="23"/>
  <c r="K216" i="23"/>
  <c r="C219" i="23"/>
  <c r="AD219" i="23"/>
  <c r="L199" i="23"/>
  <c r="AD199" i="23"/>
  <c r="I226" i="23"/>
  <c r="U229" i="23"/>
  <c r="T229" i="23"/>
  <c r="S229" i="23"/>
  <c r="AC216" i="23"/>
  <c r="M216" i="23"/>
  <c r="I216" i="23"/>
  <c r="H216" i="23"/>
  <c r="N216" i="23"/>
  <c r="C221" i="23"/>
  <c r="AD221" i="23"/>
  <c r="J237" i="23"/>
  <c r="I237" i="23"/>
  <c r="H237" i="23"/>
  <c r="N237" i="23"/>
  <c r="AC237" i="23"/>
  <c r="M237" i="23"/>
  <c r="L237" i="23"/>
  <c r="K237" i="23"/>
  <c r="L238" i="23"/>
  <c r="K238" i="23"/>
  <c r="J238" i="23"/>
  <c r="H238" i="23"/>
  <c r="O238" i="23"/>
  <c r="N238" i="23"/>
  <c r="AC238" i="23"/>
  <c r="M238" i="23"/>
  <c r="J233" i="23"/>
  <c r="I233" i="23"/>
  <c r="H233" i="23"/>
  <c r="N233" i="23"/>
  <c r="AC233" i="23"/>
  <c r="M233" i="23"/>
  <c r="L233" i="23"/>
  <c r="K233" i="23"/>
  <c r="L234" i="23"/>
  <c r="K234" i="23"/>
  <c r="J234" i="23"/>
  <c r="H234" i="23"/>
  <c r="O234" i="23"/>
  <c r="N234" i="23"/>
  <c r="AC234" i="23"/>
  <c r="M234" i="23"/>
  <c r="J241" i="23"/>
  <c r="I241" i="23"/>
  <c r="H241" i="23"/>
  <c r="O241" i="23"/>
  <c r="N241" i="23"/>
  <c r="AC241" i="23"/>
  <c r="M241" i="23"/>
  <c r="L241" i="23"/>
  <c r="N235" i="23"/>
  <c r="AC235" i="23"/>
  <c r="M235" i="23"/>
  <c r="L235" i="23"/>
  <c r="J235" i="23"/>
  <c r="I235" i="23"/>
  <c r="H235" i="23"/>
  <c r="K235" i="23"/>
  <c r="O237" i="23"/>
  <c r="N227" i="23"/>
  <c r="L227" i="23"/>
  <c r="J227" i="23"/>
  <c r="I227" i="23"/>
  <c r="H227" i="23"/>
  <c r="M227" i="23"/>
  <c r="I238" i="23"/>
  <c r="N231" i="23"/>
  <c r="AC231" i="23"/>
  <c r="M231" i="23"/>
  <c r="L231" i="23"/>
  <c r="J231" i="23"/>
  <c r="I231" i="23"/>
  <c r="H231" i="23"/>
  <c r="K231" i="23"/>
  <c r="O233" i="23"/>
  <c r="L242" i="23"/>
  <c r="K242" i="23"/>
  <c r="J242" i="23"/>
  <c r="I242" i="23"/>
  <c r="H242" i="23"/>
  <c r="O242" i="23"/>
  <c r="N242" i="23"/>
  <c r="J229" i="23"/>
  <c r="H229" i="23"/>
  <c r="N229" i="23"/>
  <c r="AC229" i="23"/>
  <c r="M229" i="23"/>
  <c r="L229" i="23"/>
  <c r="M246" i="23"/>
  <c r="AD252" i="23"/>
  <c r="C252" i="23"/>
  <c r="L246" i="23"/>
  <c r="K246" i="23"/>
  <c r="J246" i="23"/>
  <c r="I246" i="23"/>
  <c r="H246" i="23"/>
  <c r="O246" i="23"/>
  <c r="N246" i="23"/>
  <c r="AD234" i="23"/>
  <c r="AD238" i="23"/>
  <c r="H239" i="23"/>
  <c r="AD242" i="23"/>
  <c r="AD246" i="23"/>
  <c r="C224" i="23"/>
  <c r="C228" i="23"/>
  <c r="C232" i="23"/>
  <c r="C236" i="23"/>
  <c r="I239" i="23"/>
  <c r="C240" i="23"/>
  <c r="C244" i="23"/>
  <c r="C248" i="23"/>
  <c r="J239" i="23"/>
  <c r="C250" i="23"/>
  <c r="K239" i="23"/>
  <c r="C243" i="23"/>
  <c r="C247" i="23"/>
  <c r="C253" i="23"/>
  <c r="L239" i="23"/>
  <c r="M239" i="23"/>
  <c r="AC239" i="23"/>
  <c r="C251" i="23"/>
  <c r="C254" i="23"/>
  <c r="N207" i="19"/>
  <c r="O207" i="19"/>
  <c r="M207" i="19"/>
  <c r="K207" i="19"/>
  <c r="I207" i="19"/>
  <c r="U207" i="19" s="1"/>
  <c r="L207" i="19"/>
  <c r="J207" i="19"/>
  <c r="H207" i="19"/>
  <c r="N199" i="19"/>
  <c r="O199" i="19"/>
  <c r="K199" i="19"/>
  <c r="M199" i="19"/>
  <c r="I199" i="19"/>
  <c r="S199" i="19" s="1"/>
  <c r="L199" i="19"/>
  <c r="H199" i="19"/>
  <c r="J199" i="19"/>
  <c r="AD251" i="19"/>
  <c r="C251" i="19"/>
  <c r="H251" i="19" s="1"/>
  <c r="O243" i="19"/>
  <c r="N243" i="19"/>
  <c r="M243" i="19"/>
  <c r="L243" i="19"/>
  <c r="K243" i="19"/>
  <c r="I243" i="19"/>
  <c r="J243" i="19"/>
  <c r="H243" i="19"/>
  <c r="AD235" i="19"/>
  <c r="C235" i="19"/>
  <c r="AC235" i="19" s="1"/>
  <c r="O227" i="19"/>
  <c r="N227" i="19"/>
  <c r="M227" i="19"/>
  <c r="K227" i="19"/>
  <c r="Z227" i="19" s="1"/>
  <c r="I227" i="19"/>
  <c r="J227" i="19"/>
  <c r="H227" i="19"/>
  <c r="R227" i="19" s="1"/>
  <c r="L227" i="19"/>
  <c r="O219" i="19"/>
  <c r="M219" i="19"/>
  <c r="N219" i="19"/>
  <c r="L219" i="19"/>
  <c r="K219" i="19"/>
  <c r="I219" i="19"/>
  <c r="J219" i="19"/>
  <c r="H219" i="19"/>
  <c r="O211" i="19"/>
  <c r="N211" i="19"/>
  <c r="M211" i="19"/>
  <c r="K211" i="19"/>
  <c r="L211" i="19"/>
  <c r="I211" i="19"/>
  <c r="J211" i="19"/>
  <c r="H211" i="19"/>
  <c r="AD203" i="19"/>
  <c r="C203" i="19"/>
  <c r="AC203" i="19" s="1"/>
  <c r="N195" i="19"/>
  <c r="O195" i="19"/>
  <c r="M195" i="19"/>
  <c r="L195" i="19"/>
  <c r="K195" i="19"/>
  <c r="I195" i="19"/>
  <c r="J195" i="19"/>
  <c r="H195" i="19"/>
  <c r="P195" i="19" s="1"/>
  <c r="AD254" i="19"/>
  <c r="C254" i="19"/>
  <c r="H254" i="19" s="1"/>
  <c r="AD246" i="19"/>
  <c r="C246" i="19"/>
  <c r="C242" i="19"/>
  <c r="AD242" i="19"/>
  <c r="N238" i="19"/>
  <c r="O238" i="19"/>
  <c r="M238" i="19"/>
  <c r="L238" i="19"/>
  <c r="K238" i="19"/>
  <c r="J238" i="19"/>
  <c r="I238" i="19"/>
  <c r="U238" i="19" s="1"/>
  <c r="H238" i="19"/>
  <c r="O234" i="19"/>
  <c r="N234" i="19"/>
  <c r="M234" i="19"/>
  <c r="L234" i="19"/>
  <c r="J234" i="19"/>
  <c r="K234" i="19"/>
  <c r="I234" i="19"/>
  <c r="H234" i="19"/>
  <c r="AD230" i="19"/>
  <c r="C230" i="19"/>
  <c r="AC230" i="19" s="1"/>
  <c r="O226" i="19"/>
  <c r="M226" i="19"/>
  <c r="N226" i="19"/>
  <c r="K226" i="19"/>
  <c r="L226" i="19"/>
  <c r="I226" i="19"/>
  <c r="J226" i="19"/>
  <c r="H226" i="19"/>
  <c r="N222" i="19"/>
  <c r="O222" i="19"/>
  <c r="M222" i="19"/>
  <c r="L222" i="19"/>
  <c r="K222" i="19"/>
  <c r="J222" i="19"/>
  <c r="H222" i="19"/>
  <c r="I222" i="19"/>
  <c r="O218" i="19"/>
  <c r="N218" i="19"/>
  <c r="M218" i="19"/>
  <c r="L218" i="19"/>
  <c r="K218" i="19"/>
  <c r="I218" i="19"/>
  <c r="J218" i="19"/>
  <c r="W218" i="19" s="1"/>
  <c r="H218" i="19"/>
  <c r="AD214" i="19"/>
  <c r="C214" i="19"/>
  <c r="AC214" i="19" s="1"/>
  <c r="O210" i="19"/>
  <c r="N210" i="19"/>
  <c r="M210" i="19"/>
  <c r="L210" i="19"/>
  <c r="K210" i="19"/>
  <c r="J210" i="19"/>
  <c r="H210" i="19"/>
  <c r="I210" i="19"/>
  <c r="C206" i="19"/>
  <c r="AC206" i="19" s="1"/>
  <c r="AD206" i="19"/>
  <c r="O202" i="19"/>
  <c r="N202" i="19"/>
  <c r="M202" i="19"/>
  <c r="L202" i="19"/>
  <c r="K202" i="19"/>
  <c r="I202" i="19"/>
  <c r="J202" i="19"/>
  <c r="H202" i="19"/>
  <c r="AD210" i="19"/>
  <c r="AD234" i="19"/>
  <c r="AD243" i="19"/>
  <c r="AC249" i="19"/>
  <c r="H249" i="19"/>
  <c r="O245" i="19"/>
  <c r="N245" i="19"/>
  <c r="M245" i="19"/>
  <c r="J245" i="19"/>
  <c r="V245" i="19" s="1"/>
  <c r="L245" i="19"/>
  <c r="H245" i="19"/>
  <c r="K245" i="19"/>
  <c r="I245" i="19"/>
  <c r="O241" i="19"/>
  <c r="N241" i="19"/>
  <c r="L241" i="19"/>
  <c r="M241" i="19"/>
  <c r="J241" i="19"/>
  <c r="K241" i="19"/>
  <c r="I241" i="19"/>
  <c r="S241" i="19" s="1"/>
  <c r="H241" i="19"/>
  <c r="C237" i="19"/>
  <c r="AD237" i="19"/>
  <c r="O233" i="19"/>
  <c r="N233" i="19"/>
  <c r="L233" i="19"/>
  <c r="M233" i="19"/>
  <c r="K233" i="19"/>
  <c r="Z233" i="19" s="1"/>
  <c r="J233" i="19"/>
  <c r="I233" i="19"/>
  <c r="H233" i="19"/>
  <c r="C229" i="19"/>
  <c r="AC229" i="19" s="1"/>
  <c r="AD229" i="19"/>
  <c r="O225" i="19"/>
  <c r="N225" i="19"/>
  <c r="L225" i="19"/>
  <c r="M225" i="19"/>
  <c r="K225" i="19"/>
  <c r="J225" i="19"/>
  <c r="I225" i="19"/>
  <c r="H225" i="19"/>
  <c r="O221" i="19"/>
  <c r="M221" i="19"/>
  <c r="N221" i="19"/>
  <c r="J221" i="19"/>
  <c r="L221" i="19"/>
  <c r="I221" i="19"/>
  <c r="H221" i="19"/>
  <c r="K221" i="19"/>
  <c r="C217" i="19"/>
  <c r="AC217" i="19" s="1"/>
  <c r="AD217" i="19"/>
  <c r="C209" i="19"/>
  <c r="AD209" i="19"/>
  <c r="O205" i="19"/>
  <c r="N205" i="19"/>
  <c r="L205" i="19"/>
  <c r="M205" i="19"/>
  <c r="J205" i="19"/>
  <c r="K205" i="19"/>
  <c r="Z205" i="19" s="1"/>
  <c r="I205" i="19"/>
  <c r="H205" i="19"/>
  <c r="Q205" i="19" s="1"/>
  <c r="O201" i="19"/>
  <c r="N201" i="19"/>
  <c r="L201" i="19"/>
  <c r="M201" i="19"/>
  <c r="K201" i="19"/>
  <c r="J201" i="19"/>
  <c r="I201" i="19"/>
  <c r="H201" i="19"/>
  <c r="N197" i="19"/>
  <c r="O197" i="19"/>
  <c r="M197" i="19"/>
  <c r="L197" i="19"/>
  <c r="J197" i="19"/>
  <c r="I197" i="19"/>
  <c r="H197" i="19"/>
  <c r="K197" i="19"/>
  <c r="O193" i="19"/>
  <c r="N193" i="19"/>
  <c r="L193" i="19"/>
  <c r="M193" i="19"/>
  <c r="J193" i="19"/>
  <c r="K193" i="19"/>
  <c r="I193" i="19"/>
  <c r="H193" i="19"/>
  <c r="AD189" i="19"/>
  <c r="C189" i="19"/>
  <c r="AC189" i="19" s="1"/>
  <c r="C185" i="19"/>
  <c r="AD185" i="19"/>
  <c r="O181" i="19"/>
  <c r="N181" i="19"/>
  <c r="M181" i="19"/>
  <c r="L181" i="19"/>
  <c r="J181" i="19"/>
  <c r="K181" i="19"/>
  <c r="I181" i="19"/>
  <c r="H181" i="19"/>
  <c r="C177" i="19"/>
  <c r="AC177" i="19" s="1"/>
  <c r="AD177" i="19"/>
  <c r="AD245" i="19"/>
  <c r="C252" i="19"/>
  <c r="H252" i="19" s="1"/>
  <c r="AD252" i="19"/>
  <c r="AD248" i="19"/>
  <c r="C248" i="19"/>
  <c r="AD244" i="19"/>
  <c r="C244" i="19"/>
  <c r="AD240" i="19"/>
  <c r="C240" i="19"/>
  <c r="AC240" i="19" s="1"/>
  <c r="N236" i="19"/>
  <c r="O236" i="19"/>
  <c r="M236" i="19"/>
  <c r="L236" i="19"/>
  <c r="K236" i="19"/>
  <c r="AA236" i="19" s="1"/>
  <c r="J236" i="19"/>
  <c r="I236" i="19"/>
  <c r="H236" i="19"/>
  <c r="O232" i="19"/>
  <c r="L232" i="19"/>
  <c r="N232" i="19"/>
  <c r="M232" i="19"/>
  <c r="J232" i="19"/>
  <c r="H232" i="19"/>
  <c r="Q232" i="19" s="1"/>
  <c r="I232" i="19"/>
  <c r="K232" i="19"/>
  <c r="AC228" i="19"/>
  <c r="N228" i="19"/>
  <c r="O228" i="19"/>
  <c r="M228" i="19"/>
  <c r="L228" i="19"/>
  <c r="K228" i="19"/>
  <c r="I228" i="19"/>
  <c r="S228" i="19" s="1"/>
  <c r="J228" i="19"/>
  <c r="H228" i="19"/>
  <c r="O224" i="19"/>
  <c r="N224" i="19"/>
  <c r="M224" i="19"/>
  <c r="L224" i="19"/>
  <c r="J224" i="19"/>
  <c r="K224" i="19"/>
  <c r="H224" i="19"/>
  <c r="I224" i="19"/>
  <c r="U224" i="19" s="1"/>
  <c r="N220" i="19"/>
  <c r="O220" i="19"/>
  <c r="M220" i="19"/>
  <c r="L220" i="19"/>
  <c r="K220" i="19"/>
  <c r="J220" i="19"/>
  <c r="I220" i="19"/>
  <c r="T220" i="19" s="1"/>
  <c r="H220" i="19"/>
  <c r="O216" i="19"/>
  <c r="N216" i="19"/>
  <c r="K216" i="19"/>
  <c r="J216" i="19"/>
  <c r="M216" i="19"/>
  <c r="I216" i="19"/>
  <c r="H216" i="19"/>
  <c r="L216" i="19"/>
  <c r="N212" i="19"/>
  <c r="O212" i="19"/>
  <c r="M212" i="19"/>
  <c r="K212" i="19"/>
  <c r="L212" i="19"/>
  <c r="J212" i="19"/>
  <c r="I212" i="19"/>
  <c r="H212" i="19"/>
  <c r="O208" i="19"/>
  <c r="N208" i="19"/>
  <c r="M208" i="19"/>
  <c r="J208" i="19"/>
  <c r="V208" i="19" s="1"/>
  <c r="K208" i="19"/>
  <c r="L208" i="19"/>
  <c r="H208" i="19"/>
  <c r="I208" i="19"/>
  <c r="N180" i="19"/>
  <c r="O180" i="19"/>
  <c r="M180" i="19"/>
  <c r="K180" i="19"/>
  <c r="L180" i="19"/>
  <c r="I180" i="19"/>
  <c r="J180" i="19"/>
  <c r="H180" i="19"/>
  <c r="C223" i="19"/>
  <c r="AC223" i="19" s="1"/>
  <c r="N204" i="19"/>
  <c r="O204" i="19"/>
  <c r="M204" i="19"/>
  <c r="L204" i="19"/>
  <c r="K204" i="19"/>
  <c r="J204" i="19"/>
  <c r="I204" i="19"/>
  <c r="H204" i="19"/>
  <c r="AD200" i="19"/>
  <c r="C200" i="19"/>
  <c r="AC200" i="19" s="1"/>
  <c r="AD196" i="19"/>
  <c r="C196" i="19"/>
  <c r="AC196" i="19" s="1"/>
  <c r="AD192" i="19"/>
  <c r="C192" i="19"/>
  <c r="AC192" i="19" s="1"/>
  <c r="N188" i="19"/>
  <c r="O188" i="19"/>
  <c r="M188" i="19"/>
  <c r="L188" i="19"/>
  <c r="K188" i="19"/>
  <c r="J188" i="19"/>
  <c r="I188" i="19"/>
  <c r="U188" i="19" s="1"/>
  <c r="H188" i="19"/>
  <c r="AD184" i="19"/>
  <c r="C184" i="19"/>
  <c r="AC184" i="19" s="1"/>
  <c r="O176" i="19"/>
  <c r="N176" i="19"/>
  <c r="M176" i="19"/>
  <c r="L176" i="19"/>
  <c r="K176" i="19"/>
  <c r="Y176" i="19" s="1"/>
  <c r="J176" i="19"/>
  <c r="I176" i="19"/>
  <c r="H176" i="19"/>
  <c r="Q176" i="19" s="1"/>
  <c r="AD179" i="19"/>
  <c r="AD221" i="19"/>
  <c r="AD228" i="19"/>
  <c r="AD238" i="19"/>
  <c r="AD249" i="19"/>
  <c r="C215" i="19"/>
  <c r="AC215" i="19" s="1"/>
  <c r="N187" i="19"/>
  <c r="O187" i="19"/>
  <c r="M187" i="19"/>
  <c r="L187" i="19"/>
  <c r="K187" i="19"/>
  <c r="AA187" i="19" s="1"/>
  <c r="I187" i="19"/>
  <c r="J187" i="19"/>
  <c r="AC187" i="19"/>
  <c r="H187" i="19"/>
  <c r="N179" i="19"/>
  <c r="O179" i="19"/>
  <c r="M179" i="19"/>
  <c r="K179" i="19"/>
  <c r="Z179" i="19" s="1"/>
  <c r="I179" i="19"/>
  <c r="J179" i="19"/>
  <c r="L179" i="19"/>
  <c r="H179" i="19"/>
  <c r="AD180" i="19"/>
  <c r="AD225" i="19"/>
  <c r="AD241" i="19"/>
  <c r="N198" i="19"/>
  <c r="O198" i="19"/>
  <c r="M198" i="19"/>
  <c r="K198" i="19"/>
  <c r="L198" i="19"/>
  <c r="H198" i="19"/>
  <c r="I198" i="19"/>
  <c r="J198" i="19"/>
  <c r="O194" i="19"/>
  <c r="N194" i="19"/>
  <c r="M194" i="19"/>
  <c r="L194" i="19"/>
  <c r="K194" i="19"/>
  <c r="J194" i="19"/>
  <c r="I194" i="19"/>
  <c r="H194" i="19"/>
  <c r="N182" i="19"/>
  <c r="O182" i="19"/>
  <c r="M182" i="19"/>
  <c r="L182" i="19"/>
  <c r="K182" i="19"/>
  <c r="H182" i="19"/>
  <c r="I182" i="19"/>
  <c r="U182" i="19" s="1"/>
  <c r="J182" i="19"/>
  <c r="C191" i="19"/>
  <c r="AC191" i="19" s="1"/>
  <c r="N190" i="19"/>
  <c r="O190" i="19"/>
  <c r="M190" i="19"/>
  <c r="K190" i="19"/>
  <c r="J190" i="19"/>
  <c r="I190" i="19"/>
  <c r="H190" i="19"/>
  <c r="L190" i="19"/>
  <c r="C186" i="19"/>
  <c r="AC186" i="19" s="1"/>
  <c r="AD186" i="19"/>
  <c r="O178" i="19"/>
  <c r="N178" i="19"/>
  <c r="M178" i="19"/>
  <c r="L178" i="19"/>
  <c r="K178" i="19"/>
  <c r="AA178" i="19" s="1"/>
  <c r="I178" i="19"/>
  <c r="J178" i="19"/>
  <c r="H178" i="19"/>
  <c r="AD226" i="19"/>
  <c r="C247" i="19"/>
  <c r="C183" i="19"/>
  <c r="AC183" i="19" s="1"/>
  <c r="C239" i="19"/>
  <c r="AD197" i="19"/>
  <c r="AD219" i="19"/>
  <c r="AD227" i="19"/>
  <c r="D21" i="22"/>
  <c r="AC241" i="19"/>
  <c r="AD181" i="19"/>
  <c r="AC179" i="19"/>
  <c r="AD182" i="19"/>
  <c r="AC178" i="19"/>
  <c r="AC180" i="19"/>
  <c r="AC182" i="19"/>
  <c r="AD178" i="19"/>
  <c r="AD195" i="19"/>
  <c r="AC202" i="19"/>
  <c r="AD202" i="19"/>
  <c r="AD193" i="19"/>
  <c r="AC176" i="19"/>
  <c r="AD212" i="19"/>
  <c r="AD188" i="19"/>
  <c r="AD205" i="19"/>
  <c r="AC197" i="19"/>
  <c r="AD198" i="19"/>
  <c r="AD199" i="19"/>
  <c r="AC205" i="19"/>
  <c r="AC204" i="19"/>
  <c r="AC218" i="19"/>
  <c r="AD218" i="19"/>
  <c r="AC211" i="19"/>
  <c r="AD216" i="19"/>
  <c r="AD190" i="19"/>
  <c r="AD194" i="19"/>
  <c r="AD204" i="19"/>
  <c r="AD211" i="19"/>
  <c r="AC221" i="19"/>
  <c r="AD208" i="19"/>
  <c r="AD201" i="19"/>
  <c r="AD220" i="19"/>
  <c r="AC225" i="19"/>
  <c r="AC234" i="19"/>
  <c r="AC219" i="19"/>
  <c r="AD222" i="19"/>
  <c r="AD207" i="19"/>
  <c r="AD232" i="19"/>
  <c r="AC207" i="19"/>
  <c r="AC226" i="19"/>
  <c r="AD224" i="19"/>
  <c r="AC236" i="19"/>
  <c r="AC238" i="19"/>
  <c r="AC233" i="19"/>
  <c r="AC227" i="19"/>
  <c r="AD250" i="19"/>
  <c r="AC245" i="19"/>
  <c r="C251" i="10"/>
  <c r="AD251" i="10"/>
  <c r="C231" i="10"/>
  <c r="AD231" i="10"/>
  <c r="C219" i="10"/>
  <c r="AD219" i="10"/>
  <c r="C203" i="10"/>
  <c r="AD203" i="10"/>
  <c r="C199" i="10"/>
  <c r="AD199" i="10"/>
  <c r="C179" i="10"/>
  <c r="AD179" i="10"/>
  <c r="C252" i="10"/>
  <c r="AD252" i="10"/>
  <c r="C248" i="10"/>
  <c r="AD248" i="10"/>
  <c r="C244" i="10"/>
  <c r="AD244" i="10"/>
  <c r="C240" i="10"/>
  <c r="AD240" i="10"/>
  <c r="C236" i="10"/>
  <c r="AD236" i="10"/>
  <c r="C232" i="10"/>
  <c r="AD232" i="10"/>
  <c r="C228" i="10"/>
  <c r="AD228" i="10"/>
  <c r="C224" i="10"/>
  <c r="AD224" i="10"/>
  <c r="C220" i="10"/>
  <c r="AD220" i="10"/>
  <c r="C216" i="10"/>
  <c r="AD216" i="10"/>
  <c r="C212" i="10"/>
  <c r="AD212" i="10"/>
  <c r="C208" i="10"/>
  <c r="AD208" i="10"/>
  <c r="C204" i="10"/>
  <c r="AD204" i="10"/>
  <c r="C200" i="10"/>
  <c r="AD200" i="10"/>
  <c r="C196" i="10"/>
  <c r="AD196" i="10"/>
  <c r="C192" i="10"/>
  <c r="AD192" i="10"/>
  <c r="C188" i="10"/>
  <c r="AD188" i="10"/>
  <c r="C184" i="10"/>
  <c r="AD184" i="10"/>
  <c r="C180" i="10"/>
  <c r="AD180" i="10"/>
  <c r="C176" i="10"/>
  <c r="AD176" i="10"/>
  <c r="C223" i="10"/>
  <c r="AD223" i="10"/>
  <c r="C211" i="10"/>
  <c r="AD211" i="10"/>
  <c r="C191" i="10"/>
  <c r="AD191" i="10"/>
  <c r="C253" i="10"/>
  <c r="AD253" i="10"/>
  <c r="C249" i="10"/>
  <c r="AD249" i="10"/>
  <c r="C245" i="10"/>
  <c r="AD245" i="10"/>
  <c r="C241" i="10"/>
  <c r="AD241" i="10"/>
  <c r="C237" i="10"/>
  <c r="AD237" i="10"/>
  <c r="C233" i="10"/>
  <c r="AD233" i="10"/>
  <c r="C229" i="10"/>
  <c r="AD229" i="10"/>
  <c r="C225" i="10"/>
  <c r="AD225" i="10"/>
  <c r="C221" i="10"/>
  <c r="AD221" i="10"/>
  <c r="C217" i="10"/>
  <c r="AD217" i="10"/>
  <c r="C213" i="10"/>
  <c r="AD213" i="10"/>
  <c r="C209" i="10"/>
  <c r="AD209" i="10"/>
  <c r="C205" i="10"/>
  <c r="AD205" i="10"/>
  <c r="C201" i="10"/>
  <c r="AD201" i="10"/>
  <c r="C197" i="10"/>
  <c r="AD197" i="10"/>
  <c r="C193" i="10"/>
  <c r="AD193" i="10"/>
  <c r="C189" i="10"/>
  <c r="AD189" i="10"/>
  <c r="C185" i="10"/>
  <c r="AD185" i="10"/>
  <c r="C181" i="10"/>
  <c r="AD181" i="10"/>
  <c r="C177" i="10"/>
  <c r="AD177" i="10"/>
  <c r="C243" i="10"/>
  <c r="AD243" i="10"/>
  <c r="C239" i="10"/>
  <c r="AD239" i="10"/>
  <c r="C227" i="10"/>
  <c r="AD227" i="10"/>
  <c r="C207" i="10"/>
  <c r="AD207" i="10"/>
  <c r="C187" i="10"/>
  <c r="AD187" i="10"/>
  <c r="C183" i="10"/>
  <c r="AD183" i="10"/>
  <c r="C254" i="10"/>
  <c r="AD254" i="10"/>
  <c r="C250" i="10"/>
  <c r="AD250" i="10"/>
  <c r="C246" i="10"/>
  <c r="AD246" i="10"/>
  <c r="C242" i="10"/>
  <c r="AD242" i="10"/>
  <c r="C238" i="10"/>
  <c r="AD238" i="10"/>
  <c r="C234" i="10"/>
  <c r="AD234" i="10"/>
  <c r="C230" i="10"/>
  <c r="AD230" i="10"/>
  <c r="C226" i="10"/>
  <c r="AD226" i="10"/>
  <c r="C222" i="10"/>
  <c r="AD222" i="10"/>
  <c r="C218" i="10"/>
  <c r="AD218" i="10"/>
  <c r="C214" i="10"/>
  <c r="AD214" i="10"/>
  <c r="C210" i="10"/>
  <c r="AD210" i="10"/>
  <c r="C206" i="10"/>
  <c r="AD206" i="10"/>
  <c r="C202" i="10"/>
  <c r="AD202" i="10"/>
  <c r="C198" i="10"/>
  <c r="AD198" i="10"/>
  <c r="C194" i="10"/>
  <c r="AD194" i="10"/>
  <c r="C190" i="10"/>
  <c r="AD190" i="10"/>
  <c r="C186" i="10"/>
  <c r="AD186" i="10"/>
  <c r="C182" i="10"/>
  <c r="AD182" i="10"/>
  <c r="C178" i="10"/>
  <c r="AD178" i="10"/>
  <c r="C247" i="10"/>
  <c r="AD247" i="10"/>
  <c r="C235" i="10"/>
  <c r="AD235" i="10"/>
  <c r="C215" i="10"/>
  <c r="AD215" i="10"/>
  <c r="C195" i="10"/>
  <c r="AD195" i="10"/>
  <c r="B4" i="22" l="1"/>
  <c r="B6" i="22"/>
  <c r="I210" i="23"/>
  <c r="M8" i="22"/>
  <c r="L8" i="22"/>
  <c r="I10" i="22"/>
  <c r="H7" i="22"/>
  <c r="J9" i="22"/>
  <c r="I8" i="22"/>
  <c r="M10" i="22"/>
  <c r="K9" i="22"/>
  <c r="J8" i="22"/>
  <c r="L11" i="22"/>
  <c r="K11" i="22"/>
  <c r="AC210" i="23"/>
  <c r="L189" i="23"/>
  <c r="J189" i="23"/>
  <c r="M189" i="23"/>
  <c r="K189" i="23"/>
  <c r="AA189" i="23" s="1"/>
  <c r="H189" i="23"/>
  <c r="R189" i="23" s="1"/>
  <c r="U189" i="23"/>
  <c r="N189" i="23"/>
  <c r="L210" i="23"/>
  <c r="O210" i="23"/>
  <c r="H210" i="23"/>
  <c r="R210" i="23" s="1"/>
  <c r="J210" i="23"/>
  <c r="X210" i="23" s="1"/>
  <c r="M210" i="23"/>
  <c r="K210" i="23"/>
  <c r="Y210" i="23" s="1"/>
  <c r="I9" i="22"/>
  <c r="H10" i="22"/>
  <c r="K7" i="22"/>
  <c r="M7" i="22"/>
  <c r="I12" i="22"/>
  <c r="A3" i="22"/>
  <c r="B3" i="22"/>
  <c r="K10" i="22"/>
  <c r="J12" i="22"/>
  <c r="M11" i="22"/>
  <c r="I11" i="22"/>
  <c r="H9" i="22"/>
  <c r="L7" i="22"/>
  <c r="J11" i="22"/>
  <c r="M9" i="22"/>
  <c r="I7" i="22"/>
  <c r="H12" i="22"/>
  <c r="L10" i="22"/>
  <c r="J7" i="22"/>
  <c r="M12" i="22"/>
  <c r="H8" i="22"/>
  <c r="L9" i="22"/>
  <c r="K12" i="22"/>
  <c r="J10" i="22"/>
  <c r="H11" i="22"/>
  <c r="L12" i="22"/>
  <c r="K8" i="22"/>
  <c r="A5" i="22"/>
  <c r="B5" i="22"/>
  <c r="Q119" i="26"/>
  <c r="P119" i="26"/>
  <c r="R119" i="26"/>
  <c r="U33" i="26"/>
  <c r="T33" i="26"/>
  <c r="S33" i="26"/>
  <c r="P98" i="26"/>
  <c r="R98" i="26"/>
  <c r="Q98" i="26"/>
  <c r="W3" i="26"/>
  <c r="V3" i="26"/>
  <c r="X3" i="26"/>
  <c r="Y117" i="26"/>
  <c r="Z117" i="26"/>
  <c r="AA117" i="26"/>
  <c r="Z13" i="26"/>
  <c r="Y13" i="26"/>
  <c r="AA13" i="26"/>
  <c r="U113" i="26"/>
  <c r="T113" i="26"/>
  <c r="S113" i="26"/>
  <c r="Z5" i="26"/>
  <c r="Y5" i="26"/>
  <c r="AA5" i="26"/>
  <c r="W124" i="26"/>
  <c r="X124" i="26"/>
  <c r="V124" i="26"/>
  <c r="T106" i="26"/>
  <c r="S106" i="26"/>
  <c r="U106" i="26"/>
  <c r="X158" i="26"/>
  <c r="W158" i="26"/>
  <c r="V158" i="26"/>
  <c r="AA217" i="26"/>
  <c r="Z217" i="26"/>
  <c r="Y217" i="26"/>
  <c r="Y214" i="26"/>
  <c r="Z214" i="26"/>
  <c r="AA214" i="26"/>
  <c r="T214" i="26"/>
  <c r="S214" i="26"/>
  <c r="U214" i="26"/>
  <c r="AA131" i="26"/>
  <c r="Y131" i="26"/>
  <c r="Z131" i="26"/>
  <c r="P160" i="26"/>
  <c r="Q160" i="26"/>
  <c r="R160" i="26"/>
  <c r="AA183" i="26"/>
  <c r="Y183" i="26"/>
  <c r="Z183" i="26"/>
  <c r="Q100" i="26"/>
  <c r="R100" i="26"/>
  <c r="P100" i="26"/>
  <c r="T92" i="26"/>
  <c r="U92" i="26"/>
  <c r="S92" i="26"/>
  <c r="W110" i="26"/>
  <c r="X110" i="26"/>
  <c r="V110" i="26"/>
  <c r="P120" i="26"/>
  <c r="R120" i="26"/>
  <c r="Q120" i="26"/>
  <c r="W108" i="26"/>
  <c r="V108" i="26"/>
  <c r="X108" i="26"/>
  <c r="Y129" i="26"/>
  <c r="Z129" i="26"/>
  <c r="AA129" i="26"/>
  <c r="W199" i="26"/>
  <c r="X199" i="26"/>
  <c r="V199" i="26"/>
  <c r="P216" i="26"/>
  <c r="R216" i="26"/>
  <c r="Q216" i="26"/>
  <c r="R247" i="26"/>
  <c r="Q247" i="26"/>
  <c r="P247" i="26"/>
  <c r="U105" i="26"/>
  <c r="T105" i="26"/>
  <c r="S105" i="26"/>
  <c r="U240" i="26"/>
  <c r="T240" i="26"/>
  <c r="S240" i="26"/>
  <c r="S211" i="26"/>
  <c r="U211" i="26"/>
  <c r="T211" i="26"/>
  <c r="V16" i="26"/>
  <c r="X16" i="26"/>
  <c r="W16" i="26"/>
  <c r="P33" i="26"/>
  <c r="R33" i="26"/>
  <c r="Q33" i="26"/>
  <c r="AA21" i="26"/>
  <c r="Z21" i="26"/>
  <c r="Y21" i="26"/>
  <c r="R19" i="26"/>
  <c r="Q19" i="26"/>
  <c r="P19" i="26"/>
  <c r="T8" i="26"/>
  <c r="S8" i="26"/>
  <c r="U8" i="26"/>
  <c r="X86" i="26"/>
  <c r="W86" i="26"/>
  <c r="V86" i="26"/>
  <c r="U116" i="26"/>
  <c r="S116" i="26"/>
  <c r="T116" i="26"/>
  <c r="T166" i="26"/>
  <c r="S166" i="26"/>
  <c r="U166" i="26"/>
  <c r="AA203" i="26"/>
  <c r="Z203" i="26"/>
  <c r="Y203" i="26"/>
  <c r="U236" i="26"/>
  <c r="T236" i="26"/>
  <c r="S236" i="26"/>
  <c r="P82" i="26"/>
  <c r="Q82" i="26"/>
  <c r="R82" i="26"/>
  <c r="X98" i="26"/>
  <c r="V98" i="26"/>
  <c r="W98" i="26"/>
  <c r="Q130" i="26"/>
  <c r="R130" i="26"/>
  <c r="P130" i="26"/>
  <c r="W118" i="26"/>
  <c r="X118" i="26"/>
  <c r="V118" i="26"/>
  <c r="X123" i="26"/>
  <c r="W123" i="26"/>
  <c r="V123" i="26"/>
  <c r="U136" i="26"/>
  <c r="S136" i="26"/>
  <c r="T136" i="26"/>
  <c r="X146" i="26"/>
  <c r="V146" i="26"/>
  <c r="W146" i="26"/>
  <c r="T154" i="26"/>
  <c r="S154" i="26"/>
  <c r="U154" i="26"/>
  <c r="X172" i="26"/>
  <c r="V172" i="26"/>
  <c r="W172" i="26"/>
  <c r="U204" i="26"/>
  <c r="T204" i="26"/>
  <c r="S204" i="26"/>
  <c r="R227" i="26"/>
  <c r="Q227" i="26"/>
  <c r="P227" i="26"/>
  <c r="T3" i="26"/>
  <c r="S3" i="26"/>
  <c r="U3" i="26"/>
  <c r="X17" i="26"/>
  <c r="W17" i="26"/>
  <c r="V17" i="26"/>
  <c r="T68" i="26"/>
  <c r="U68" i="26"/>
  <c r="S68" i="26"/>
  <c r="Q77" i="26"/>
  <c r="P77" i="26"/>
  <c r="R77" i="26"/>
  <c r="W126" i="26"/>
  <c r="X126" i="26"/>
  <c r="V126" i="26"/>
  <c r="W117" i="26"/>
  <c r="X117" i="26"/>
  <c r="V117" i="26"/>
  <c r="W210" i="26"/>
  <c r="V210" i="26"/>
  <c r="X210" i="26"/>
  <c r="T29" i="26"/>
  <c r="U29" i="26"/>
  <c r="S29" i="26"/>
  <c r="Q134" i="26"/>
  <c r="R134" i="26"/>
  <c r="P134" i="26"/>
  <c r="T138" i="26"/>
  <c r="U138" i="26"/>
  <c r="S138" i="26"/>
  <c r="X15" i="26"/>
  <c r="W15" i="26"/>
  <c r="V15" i="26"/>
  <c r="Z53" i="26"/>
  <c r="AA53" i="26"/>
  <c r="Y53" i="26"/>
  <c r="Y97" i="26"/>
  <c r="AA97" i="26"/>
  <c r="Z97" i="26"/>
  <c r="R112" i="26"/>
  <c r="Q112" i="26"/>
  <c r="P112" i="26"/>
  <c r="AA70" i="26"/>
  <c r="Z70" i="26"/>
  <c r="Y70" i="26"/>
  <c r="P70" i="26"/>
  <c r="R70" i="26"/>
  <c r="Q70" i="26"/>
  <c r="AA94" i="26"/>
  <c r="Z94" i="26"/>
  <c r="Y94" i="26"/>
  <c r="X62" i="26"/>
  <c r="W62" i="26"/>
  <c r="V62" i="26"/>
  <c r="AA37" i="26"/>
  <c r="Z37" i="26"/>
  <c r="Y37" i="26"/>
  <c r="W114" i="26"/>
  <c r="X114" i="26"/>
  <c r="V114" i="26"/>
  <c r="Z16" i="26"/>
  <c r="Y16" i="26"/>
  <c r="AA16" i="26"/>
  <c r="Z61" i="26"/>
  <c r="AA61" i="26"/>
  <c r="Y61" i="26"/>
  <c r="Y210" i="26"/>
  <c r="AA210" i="26"/>
  <c r="Z210" i="26"/>
  <c r="Y106" i="26"/>
  <c r="AA106" i="26"/>
  <c r="Z106" i="26"/>
  <c r="U125" i="26"/>
  <c r="T125" i="26"/>
  <c r="S125" i="26"/>
  <c r="AA158" i="26"/>
  <c r="Z158" i="26"/>
  <c r="Y158" i="26"/>
  <c r="U217" i="26"/>
  <c r="T217" i="26"/>
  <c r="S217" i="26"/>
  <c r="U192" i="26"/>
  <c r="S192" i="26"/>
  <c r="T192" i="26"/>
  <c r="R220" i="26"/>
  <c r="Q220" i="26"/>
  <c r="P220" i="26"/>
  <c r="Q223" i="26"/>
  <c r="P223" i="26"/>
  <c r="R223" i="26"/>
  <c r="U25" i="26"/>
  <c r="S25" i="26"/>
  <c r="T25" i="26"/>
  <c r="Q131" i="26"/>
  <c r="P131" i="26"/>
  <c r="R131" i="26"/>
  <c r="Q183" i="26"/>
  <c r="P183" i="26"/>
  <c r="R183" i="26"/>
  <c r="U128" i="26"/>
  <c r="S128" i="26"/>
  <c r="T128" i="26"/>
  <c r="W222" i="26"/>
  <c r="V222" i="26"/>
  <c r="X222" i="26"/>
  <c r="X119" i="26"/>
  <c r="W119" i="26"/>
  <c r="V119" i="26"/>
  <c r="R121" i="26"/>
  <c r="P121" i="26"/>
  <c r="Q121" i="26"/>
  <c r="Q218" i="26"/>
  <c r="R218" i="26"/>
  <c r="P218" i="26"/>
  <c r="X244" i="26"/>
  <c r="W244" i="26"/>
  <c r="V244" i="26"/>
  <c r="P244" i="26"/>
  <c r="Q244" i="26"/>
  <c r="R244" i="26"/>
  <c r="T48" i="26"/>
  <c r="U48" i="26"/>
  <c r="S48" i="26"/>
  <c r="W60" i="26"/>
  <c r="V60" i="26"/>
  <c r="X60" i="26"/>
  <c r="X92" i="26"/>
  <c r="W92" i="26"/>
  <c r="V92" i="26"/>
  <c r="AA108" i="26"/>
  <c r="Z108" i="26"/>
  <c r="Y108" i="26"/>
  <c r="Q114" i="26"/>
  <c r="R114" i="26"/>
  <c r="P114" i="26"/>
  <c r="P168" i="26"/>
  <c r="Q168" i="26"/>
  <c r="R168" i="26"/>
  <c r="U247" i="26"/>
  <c r="T247" i="26"/>
  <c r="S247" i="26"/>
  <c r="P9" i="26"/>
  <c r="R9" i="26"/>
  <c r="Q9" i="26"/>
  <c r="W197" i="26"/>
  <c r="V197" i="26"/>
  <c r="X197" i="26"/>
  <c r="U104" i="26"/>
  <c r="S104" i="26"/>
  <c r="T104" i="26"/>
  <c r="X144" i="26"/>
  <c r="W144" i="26"/>
  <c r="V144" i="26"/>
  <c r="S115" i="26"/>
  <c r="U115" i="26"/>
  <c r="T115" i="26"/>
  <c r="W19" i="26"/>
  <c r="V19" i="26"/>
  <c r="X19" i="26"/>
  <c r="V8" i="26"/>
  <c r="X8" i="26"/>
  <c r="W8" i="26"/>
  <c r="AA116" i="26"/>
  <c r="Y116" i="26"/>
  <c r="Z116" i="26"/>
  <c r="V137" i="26"/>
  <c r="X137" i="26"/>
  <c r="W137" i="26"/>
  <c r="X166" i="26"/>
  <c r="W166" i="26"/>
  <c r="V166" i="26"/>
  <c r="P166" i="26"/>
  <c r="Q166" i="26"/>
  <c r="R166" i="26"/>
  <c r="P156" i="26"/>
  <c r="Q156" i="26"/>
  <c r="R156" i="26"/>
  <c r="T170" i="26"/>
  <c r="S170" i="26"/>
  <c r="U170" i="26"/>
  <c r="T45" i="26"/>
  <c r="S45" i="26"/>
  <c r="U45" i="26"/>
  <c r="AA127" i="26"/>
  <c r="Y127" i="26"/>
  <c r="Z127" i="26"/>
  <c r="AA136" i="26"/>
  <c r="Y136" i="26"/>
  <c r="Z136" i="26"/>
  <c r="X154" i="26"/>
  <c r="V154" i="26"/>
  <c r="W154" i="26"/>
  <c r="P154" i="26"/>
  <c r="Q154" i="26"/>
  <c r="R154" i="26"/>
  <c r="AA227" i="26"/>
  <c r="Z227" i="26"/>
  <c r="Y227" i="26"/>
  <c r="Y56" i="26"/>
  <c r="AA56" i="26"/>
  <c r="Z56" i="26"/>
  <c r="AA17" i="26"/>
  <c r="Z17" i="26"/>
  <c r="Y17" i="26"/>
  <c r="V68" i="26"/>
  <c r="X68" i="26"/>
  <c r="W68" i="26"/>
  <c r="V77" i="26"/>
  <c r="X77" i="26"/>
  <c r="W77" i="26"/>
  <c r="AA174" i="26"/>
  <c r="Z174" i="26"/>
  <c r="Y174" i="26"/>
  <c r="Q210" i="26"/>
  <c r="R210" i="26"/>
  <c r="P210" i="26"/>
  <c r="R235" i="26"/>
  <c r="Q235" i="26"/>
  <c r="P235" i="26"/>
  <c r="AA15" i="26"/>
  <c r="Z15" i="26"/>
  <c r="Y15" i="26"/>
  <c r="S53" i="26"/>
  <c r="U53" i="26"/>
  <c r="T53" i="26"/>
  <c r="U54" i="26"/>
  <c r="T54" i="26"/>
  <c r="S54" i="26"/>
  <c r="W64" i="26"/>
  <c r="X64" i="26"/>
  <c r="V64" i="26"/>
  <c r="V97" i="26"/>
  <c r="X97" i="26"/>
  <c r="W97" i="26"/>
  <c r="X70" i="26"/>
  <c r="W70" i="26"/>
  <c r="V70" i="26"/>
  <c r="AA52" i="26"/>
  <c r="Z52" i="26"/>
  <c r="Y52" i="26"/>
  <c r="W122" i="26"/>
  <c r="X122" i="26"/>
  <c r="V122" i="26"/>
  <c r="X135" i="26"/>
  <c r="W135" i="26"/>
  <c r="V135" i="26"/>
  <c r="W113" i="26"/>
  <c r="X113" i="26"/>
  <c r="V113" i="26"/>
  <c r="T148" i="26"/>
  <c r="S148" i="26"/>
  <c r="U148" i="26"/>
  <c r="AA162" i="26"/>
  <c r="Z162" i="26"/>
  <c r="Y162" i="26"/>
  <c r="P176" i="26"/>
  <c r="Q176" i="26"/>
  <c r="R176" i="26"/>
  <c r="AA180" i="26"/>
  <c r="Z180" i="26"/>
  <c r="Y180" i="26"/>
  <c r="V184" i="26"/>
  <c r="W184" i="26"/>
  <c r="X184" i="26"/>
  <c r="P188" i="26"/>
  <c r="Q188" i="26"/>
  <c r="R188" i="26"/>
  <c r="R37" i="26"/>
  <c r="Q37" i="26"/>
  <c r="P37" i="26"/>
  <c r="Y228" i="26"/>
  <c r="AA228" i="26"/>
  <c r="Z228" i="26"/>
  <c r="P228" i="26"/>
  <c r="R228" i="26"/>
  <c r="Q228" i="26"/>
  <c r="W106" i="26"/>
  <c r="X106" i="26"/>
  <c r="V106" i="26"/>
  <c r="X152" i="26"/>
  <c r="V152" i="26"/>
  <c r="W152" i="26"/>
  <c r="Q222" i="26"/>
  <c r="R222" i="26"/>
  <c r="P222" i="26"/>
  <c r="U132" i="26"/>
  <c r="S132" i="26"/>
  <c r="T132" i="26"/>
  <c r="T19" i="26"/>
  <c r="S19" i="26"/>
  <c r="U19" i="26"/>
  <c r="S203" i="26"/>
  <c r="U203" i="26"/>
  <c r="T203" i="26"/>
  <c r="AA98" i="26"/>
  <c r="Z98" i="26"/>
  <c r="Y98" i="26"/>
  <c r="AA7" i="26"/>
  <c r="Z7" i="26"/>
  <c r="Y7" i="26"/>
  <c r="U124" i="26"/>
  <c r="S124" i="26"/>
  <c r="T124" i="26"/>
  <c r="W125" i="26"/>
  <c r="X125" i="26"/>
  <c r="V125" i="26"/>
  <c r="AA220" i="26"/>
  <c r="Z220" i="26"/>
  <c r="Y220" i="26"/>
  <c r="U243" i="26"/>
  <c r="T243" i="26"/>
  <c r="S243" i="26"/>
  <c r="X131" i="26"/>
  <c r="W131" i="26"/>
  <c r="V131" i="26"/>
  <c r="X160" i="26"/>
  <c r="V160" i="26"/>
  <c r="W160" i="26"/>
  <c r="AA152" i="26"/>
  <c r="Z152" i="26"/>
  <c r="Y152" i="26"/>
  <c r="R212" i="26"/>
  <c r="P212" i="26"/>
  <c r="Q212" i="26"/>
  <c r="Y222" i="26"/>
  <c r="Z222" i="26"/>
  <c r="AA222" i="26"/>
  <c r="U121" i="26"/>
  <c r="T121" i="26"/>
  <c r="S121" i="26"/>
  <c r="S218" i="26"/>
  <c r="U218" i="26"/>
  <c r="T218" i="26"/>
  <c r="U244" i="26"/>
  <c r="T244" i="26"/>
  <c r="S244" i="26"/>
  <c r="R239" i="26"/>
  <c r="Q239" i="26"/>
  <c r="P239" i="26"/>
  <c r="W48" i="26"/>
  <c r="X48" i="26"/>
  <c r="V48" i="26"/>
  <c r="W194" i="26"/>
  <c r="X194" i="26"/>
  <c r="V194" i="26"/>
  <c r="U194" i="26"/>
  <c r="S194" i="26"/>
  <c r="T194" i="26"/>
  <c r="Y216" i="26"/>
  <c r="AA216" i="26"/>
  <c r="Z216" i="26"/>
  <c r="V247" i="26"/>
  <c r="X247" i="26"/>
  <c r="W247" i="26"/>
  <c r="R105" i="26"/>
  <c r="Q105" i="26"/>
  <c r="P105" i="26"/>
  <c r="R133" i="26"/>
  <c r="P133" i="26"/>
  <c r="Q133" i="26"/>
  <c r="AA211" i="26"/>
  <c r="Z211" i="26"/>
  <c r="Y211" i="26"/>
  <c r="X74" i="26"/>
  <c r="V74" i="26"/>
  <c r="W74" i="26"/>
  <c r="V33" i="26"/>
  <c r="W33" i="26"/>
  <c r="X33" i="26"/>
  <c r="AA132" i="26"/>
  <c r="Y132" i="26"/>
  <c r="Z132" i="26"/>
  <c r="R104" i="26"/>
  <c r="Q104" i="26"/>
  <c r="P104" i="26"/>
  <c r="AA115" i="26"/>
  <c r="Y115" i="26"/>
  <c r="Z115" i="26"/>
  <c r="AA8" i="26"/>
  <c r="Z8" i="26"/>
  <c r="Y8" i="26"/>
  <c r="X156" i="26"/>
  <c r="V156" i="26"/>
  <c r="W156" i="26"/>
  <c r="T178" i="26"/>
  <c r="S178" i="26"/>
  <c r="U178" i="26"/>
  <c r="R11" i="26"/>
  <c r="P11" i="26"/>
  <c r="Q11" i="26"/>
  <c r="V45" i="26"/>
  <c r="W45" i="26"/>
  <c r="X45" i="26"/>
  <c r="Y130" i="26"/>
  <c r="AA130" i="26"/>
  <c r="Z130" i="26"/>
  <c r="T130" i="26"/>
  <c r="S130" i="26"/>
  <c r="U130" i="26"/>
  <c r="AA154" i="26"/>
  <c r="Z154" i="26"/>
  <c r="Y154" i="26"/>
  <c r="AA172" i="26"/>
  <c r="Z172" i="26"/>
  <c r="Y172" i="26"/>
  <c r="Y202" i="26"/>
  <c r="AA202" i="26"/>
  <c r="Z202" i="26"/>
  <c r="P56" i="26"/>
  <c r="R56" i="26"/>
  <c r="Q56" i="26"/>
  <c r="U210" i="26"/>
  <c r="T210" i="26"/>
  <c r="S210" i="26"/>
  <c r="Y134" i="26"/>
  <c r="AA134" i="26"/>
  <c r="Z134" i="26"/>
  <c r="T134" i="26"/>
  <c r="S134" i="26"/>
  <c r="U134" i="26"/>
  <c r="X138" i="26"/>
  <c r="W138" i="26"/>
  <c r="V138" i="26"/>
  <c r="R215" i="26"/>
  <c r="Q215" i="26"/>
  <c r="P215" i="26"/>
  <c r="V53" i="26"/>
  <c r="X53" i="26"/>
  <c r="W53" i="26"/>
  <c r="U13" i="26"/>
  <c r="S13" i="26"/>
  <c r="T13" i="26"/>
  <c r="X54" i="26"/>
  <c r="W54" i="26"/>
  <c r="V54" i="26"/>
  <c r="R76" i="26"/>
  <c r="P76" i="26"/>
  <c r="Q76" i="26"/>
  <c r="Y64" i="26"/>
  <c r="Z64" i="26"/>
  <c r="AA64" i="26"/>
  <c r="X112" i="26"/>
  <c r="V112" i="26"/>
  <c r="W112" i="26"/>
  <c r="T52" i="26"/>
  <c r="U52" i="26"/>
  <c r="S52" i="26"/>
  <c r="Q122" i="26"/>
  <c r="R122" i="26"/>
  <c r="P122" i="26"/>
  <c r="Y113" i="26"/>
  <c r="Z113" i="26"/>
  <c r="AA113" i="26"/>
  <c r="P148" i="26"/>
  <c r="Q148" i="26"/>
  <c r="R148" i="26"/>
  <c r="X162" i="26"/>
  <c r="V162" i="26"/>
  <c r="W162" i="26"/>
  <c r="X176" i="26"/>
  <c r="V176" i="26"/>
  <c r="W176" i="26"/>
  <c r="R231" i="26"/>
  <c r="P231" i="26"/>
  <c r="Q231" i="26"/>
  <c r="V37" i="26"/>
  <c r="W37" i="26"/>
  <c r="X37" i="26"/>
  <c r="U228" i="26"/>
  <c r="T228" i="26"/>
  <c r="S228" i="26"/>
  <c r="R243" i="26"/>
  <c r="Q243" i="26"/>
  <c r="P243" i="26"/>
  <c r="X100" i="26"/>
  <c r="V100" i="26"/>
  <c r="W100" i="26"/>
  <c r="U78" i="26"/>
  <c r="T78" i="26"/>
  <c r="S78" i="26"/>
  <c r="W105" i="26"/>
  <c r="V105" i="26"/>
  <c r="X105" i="26"/>
  <c r="AA240" i="26"/>
  <c r="Y240" i="26"/>
  <c r="Z240" i="26"/>
  <c r="Q118" i="26"/>
  <c r="R118" i="26"/>
  <c r="P118" i="26"/>
  <c r="V227" i="26"/>
  <c r="X227" i="26"/>
  <c r="W227" i="26"/>
  <c r="Q69" i="26"/>
  <c r="R69" i="26"/>
  <c r="P69" i="26"/>
  <c r="AA29" i="26"/>
  <c r="Z29" i="26"/>
  <c r="Y29" i="26"/>
  <c r="Q135" i="26"/>
  <c r="P135" i="26"/>
  <c r="R135" i="26"/>
  <c r="T176" i="26"/>
  <c r="S176" i="26"/>
  <c r="U176" i="26"/>
  <c r="Q106" i="26"/>
  <c r="R106" i="26"/>
  <c r="P106" i="26"/>
  <c r="Y125" i="26"/>
  <c r="Z125" i="26"/>
  <c r="AA125" i="26"/>
  <c r="W217" i="26"/>
  <c r="X217" i="26"/>
  <c r="V217" i="26"/>
  <c r="Q214" i="26"/>
  <c r="R214" i="26"/>
  <c r="P214" i="26"/>
  <c r="U224" i="26"/>
  <c r="T224" i="26"/>
  <c r="S224" i="26"/>
  <c r="P224" i="26"/>
  <c r="R224" i="26"/>
  <c r="Q224" i="26"/>
  <c r="U223" i="26"/>
  <c r="T223" i="26"/>
  <c r="S223" i="26"/>
  <c r="V243" i="26"/>
  <c r="W243" i="26"/>
  <c r="X243" i="26"/>
  <c r="P25" i="26"/>
  <c r="R25" i="26"/>
  <c r="Q25" i="26"/>
  <c r="AA160" i="26"/>
  <c r="Z160" i="26"/>
  <c r="Y160" i="26"/>
  <c r="U212" i="26"/>
  <c r="T212" i="26"/>
  <c r="S212" i="26"/>
  <c r="AA128" i="26"/>
  <c r="Y128" i="26"/>
  <c r="Z128" i="26"/>
  <c r="T100" i="26"/>
  <c r="U100" i="26"/>
  <c r="S100" i="26"/>
  <c r="W121" i="26"/>
  <c r="X121" i="26"/>
  <c r="V121" i="26"/>
  <c r="W218" i="26"/>
  <c r="X218" i="26"/>
  <c r="V218" i="26"/>
  <c r="AA244" i="26"/>
  <c r="Z244" i="26"/>
  <c r="Y244" i="26"/>
  <c r="Y48" i="26"/>
  <c r="AA48" i="26"/>
  <c r="Z48" i="26"/>
  <c r="P78" i="26"/>
  <c r="R78" i="26"/>
  <c r="Q78" i="26"/>
  <c r="Q110" i="26"/>
  <c r="R110" i="26"/>
  <c r="P110" i="26"/>
  <c r="U110" i="26"/>
  <c r="T110" i="26"/>
  <c r="S110" i="26"/>
  <c r="U120" i="26"/>
  <c r="S120" i="26"/>
  <c r="T120" i="26"/>
  <c r="U108" i="26"/>
  <c r="S108" i="26"/>
  <c r="T108" i="26"/>
  <c r="X168" i="26"/>
  <c r="V168" i="26"/>
  <c r="W168" i="26"/>
  <c r="Y194" i="26"/>
  <c r="AA194" i="26"/>
  <c r="Z194" i="26"/>
  <c r="AA247" i="26"/>
  <c r="Z247" i="26"/>
  <c r="Y247" i="26"/>
  <c r="U133" i="26"/>
  <c r="T133" i="26"/>
  <c r="S133" i="26"/>
  <c r="U197" i="26"/>
  <c r="T197" i="26"/>
  <c r="S197" i="26"/>
  <c r="P74" i="26"/>
  <c r="Q74" i="26"/>
  <c r="R74" i="26"/>
  <c r="Y33" i="26"/>
  <c r="AA33" i="26"/>
  <c r="Z33" i="26"/>
  <c r="AA104" i="26"/>
  <c r="Y104" i="26"/>
  <c r="Z104" i="26"/>
  <c r="R21" i="26"/>
  <c r="Q21" i="26"/>
  <c r="P21" i="26"/>
  <c r="P86" i="26"/>
  <c r="R86" i="26"/>
  <c r="Q86" i="26"/>
  <c r="P116" i="26"/>
  <c r="R116" i="26"/>
  <c r="Q116" i="26"/>
  <c r="R137" i="26"/>
  <c r="Q137" i="26"/>
  <c r="P137" i="26"/>
  <c r="X170" i="26"/>
  <c r="V170" i="26"/>
  <c r="W170" i="26"/>
  <c r="P170" i="26"/>
  <c r="Q170" i="26"/>
  <c r="R170" i="26"/>
  <c r="R203" i="26"/>
  <c r="P203" i="26"/>
  <c r="Q203" i="26"/>
  <c r="AA11" i="26"/>
  <c r="Y11" i="26"/>
  <c r="Z11" i="26"/>
  <c r="AA45" i="26"/>
  <c r="Z45" i="26"/>
  <c r="Y45" i="26"/>
  <c r="Q127" i="26"/>
  <c r="P127" i="26"/>
  <c r="R127" i="26"/>
  <c r="Y118" i="26"/>
  <c r="AA118" i="26"/>
  <c r="Z118" i="26"/>
  <c r="T118" i="26"/>
  <c r="S118" i="26"/>
  <c r="U118" i="26"/>
  <c r="S123" i="26"/>
  <c r="U123" i="26"/>
  <c r="T123" i="26"/>
  <c r="P136" i="26"/>
  <c r="R136" i="26"/>
  <c r="Q136" i="26"/>
  <c r="T146" i="26"/>
  <c r="S146" i="26"/>
  <c r="U146" i="26"/>
  <c r="Q202" i="26"/>
  <c r="R202" i="26"/>
  <c r="P202" i="26"/>
  <c r="R204" i="26"/>
  <c r="Q204" i="26"/>
  <c r="P204" i="26"/>
  <c r="T56" i="26"/>
  <c r="U56" i="26"/>
  <c r="S56" i="26"/>
  <c r="T77" i="26"/>
  <c r="S77" i="26"/>
  <c r="U77" i="26"/>
  <c r="Y126" i="26"/>
  <c r="AA126" i="26"/>
  <c r="Z126" i="26"/>
  <c r="T126" i="26"/>
  <c r="S126" i="26"/>
  <c r="U126" i="26"/>
  <c r="T150" i="26"/>
  <c r="S150" i="26"/>
  <c r="U150" i="26"/>
  <c r="U235" i="26"/>
  <c r="T235" i="26"/>
  <c r="S235" i="26"/>
  <c r="S215" i="26"/>
  <c r="T215" i="26"/>
  <c r="U215" i="26"/>
  <c r="X13" i="26"/>
  <c r="V13" i="26"/>
  <c r="W13" i="26"/>
  <c r="Y54" i="26"/>
  <c r="AA54" i="26"/>
  <c r="Z54" i="26"/>
  <c r="X76" i="26"/>
  <c r="W76" i="26"/>
  <c r="V76" i="26"/>
  <c r="P97" i="26"/>
  <c r="Q97" i="26"/>
  <c r="R97" i="26"/>
  <c r="R52" i="26"/>
  <c r="Q52" i="26"/>
  <c r="P52" i="26"/>
  <c r="X148" i="26"/>
  <c r="W148" i="26"/>
  <c r="V148" i="26"/>
  <c r="U231" i="26"/>
  <c r="T231" i="26"/>
  <c r="S231" i="26"/>
  <c r="X228" i="26"/>
  <c r="W228" i="26"/>
  <c r="V228" i="26"/>
  <c r="R125" i="26"/>
  <c r="P125" i="26"/>
  <c r="Q125" i="26"/>
  <c r="V192" i="26"/>
  <c r="X192" i="26"/>
  <c r="W192" i="26"/>
  <c r="Q187" i="26"/>
  <c r="P187" i="26"/>
  <c r="R187" i="26"/>
  <c r="T168" i="26"/>
  <c r="S168" i="26"/>
  <c r="U168" i="26"/>
  <c r="U17" i="26"/>
  <c r="T17" i="26"/>
  <c r="S17" i="26"/>
  <c r="Q126" i="26"/>
  <c r="R126" i="26"/>
  <c r="P126" i="26"/>
  <c r="U70" i="26"/>
  <c r="T70" i="26"/>
  <c r="S70" i="26"/>
  <c r="X84" i="26"/>
  <c r="W84" i="26"/>
  <c r="V84" i="26"/>
  <c r="U180" i="26"/>
  <c r="S180" i="26"/>
  <c r="T180" i="26"/>
  <c r="AA124" i="26"/>
  <c r="Y124" i="26"/>
  <c r="Z124" i="26"/>
  <c r="T158" i="26"/>
  <c r="S158" i="26"/>
  <c r="U158" i="26"/>
  <c r="Y224" i="26"/>
  <c r="Z224" i="26"/>
  <c r="AA224" i="26"/>
  <c r="U220" i="26"/>
  <c r="T220" i="26"/>
  <c r="S220" i="26"/>
  <c r="AA223" i="26"/>
  <c r="Y223" i="26"/>
  <c r="Z223" i="26"/>
  <c r="AA243" i="26"/>
  <c r="Z243" i="26"/>
  <c r="Y243" i="26"/>
  <c r="V25" i="26"/>
  <c r="W25" i="26"/>
  <c r="X25" i="26"/>
  <c r="W187" i="26"/>
  <c r="X187" i="26"/>
  <c r="V187" i="26"/>
  <c r="V212" i="26"/>
  <c r="X212" i="26"/>
  <c r="W212" i="26"/>
  <c r="Y121" i="26"/>
  <c r="Z121" i="26"/>
  <c r="AA121" i="26"/>
  <c r="Y218" i="26"/>
  <c r="AA218" i="26"/>
  <c r="Z218" i="26"/>
  <c r="U239" i="26"/>
  <c r="T239" i="26"/>
  <c r="S239" i="26"/>
  <c r="X78" i="26"/>
  <c r="W78" i="26"/>
  <c r="V78" i="26"/>
  <c r="Y114" i="26"/>
  <c r="Z114" i="26"/>
  <c r="AA114" i="26"/>
  <c r="T114" i="26"/>
  <c r="S114" i="26"/>
  <c r="U114" i="26"/>
  <c r="R129" i="26"/>
  <c r="P129" i="26"/>
  <c r="Q129" i="26"/>
  <c r="T199" i="26"/>
  <c r="S199" i="26"/>
  <c r="U199" i="26"/>
  <c r="X9" i="26"/>
  <c r="W9" i="26"/>
  <c r="V9" i="26"/>
  <c r="W133" i="26"/>
  <c r="X133" i="26"/>
  <c r="V133" i="26"/>
  <c r="AA197" i="26"/>
  <c r="Y197" i="26"/>
  <c r="Z197" i="26"/>
  <c r="S74" i="26"/>
  <c r="U74" i="26"/>
  <c r="T74" i="26"/>
  <c r="T16" i="26"/>
  <c r="S16" i="26"/>
  <c r="U16" i="26"/>
  <c r="W132" i="26"/>
  <c r="X132" i="26"/>
  <c r="V132" i="26"/>
  <c r="Q115" i="26"/>
  <c r="P115" i="26"/>
  <c r="R115" i="26"/>
  <c r="V21" i="26"/>
  <c r="X21" i="26"/>
  <c r="W21" i="26"/>
  <c r="W116" i="26"/>
  <c r="X116" i="26"/>
  <c r="V116" i="26"/>
  <c r="U137" i="26"/>
  <c r="S137" i="26"/>
  <c r="T137" i="26"/>
  <c r="AA166" i="26"/>
  <c r="Z166" i="26"/>
  <c r="Y166" i="26"/>
  <c r="AA178" i="26"/>
  <c r="Z178" i="26"/>
  <c r="Y178" i="26"/>
  <c r="P178" i="26"/>
  <c r="Q178" i="26"/>
  <c r="R178" i="26"/>
  <c r="AA170" i="26"/>
  <c r="Z170" i="26"/>
  <c r="Y170" i="26"/>
  <c r="T11" i="26"/>
  <c r="S11" i="26"/>
  <c r="U11" i="26"/>
  <c r="U61" i="26"/>
  <c r="T61" i="26"/>
  <c r="S61" i="26"/>
  <c r="S98" i="26"/>
  <c r="T98" i="26"/>
  <c r="U98" i="26"/>
  <c r="X127" i="26"/>
  <c r="W127" i="26"/>
  <c r="V127" i="26"/>
  <c r="AA123" i="26"/>
  <c r="Y123" i="26"/>
  <c r="Z123" i="26"/>
  <c r="W136" i="26"/>
  <c r="V136" i="26"/>
  <c r="X136" i="26"/>
  <c r="X202" i="26"/>
  <c r="V202" i="26"/>
  <c r="W202" i="26"/>
  <c r="U202" i="26"/>
  <c r="S202" i="26"/>
  <c r="T202" i="26"/>
  <c r="V204" i="26"/>
  <c r="W204" i="26"/>
  <c r="X204" i="26"/>
  <c r="U248" i="26"/>
  <c r="T248" i="26"/>
  <c r="S248" i="26"/>
  <c r="P248" i="26"/>
  <c r="R248" i="26"/>
  <c r="Q248" i="26"/>
  <c r="P17" i="26"/>
  <c r="R17" i="26"/>
  <c r="Q17" i="26"/>
  <c r="Z77" i="26"/>
  <c r="AA77" i="26"/>
  <c r="Y77" i="26"/>
  <c r="U69" i="26"/>
  <c r="T69" i="26"/>
  <c r="S69" i="26"/>
  <c r="T174" i="26"/>
  <c r="S174" i="26"/>
  <c r="U174" i="26"/>
  <c r="V235" i="26"/>
  <c r="X235" i="26"/>
  <c r="W235" i="26"/>
  <c r="R29" i="26"/>
  <c r="Q29" i="26"/>
  <c r="P29" i="26"/>
  <c r="X215" i="26"/>
  <c r="W215" i="26"/>
  <c r="V215" i="26"/>
  <c r="R15" i="26"/>
  <c r="Q15" i="26"/>
  <c r="P15" i="26"/>
  <c r="U97" i="26"/>
  <c r="T97" i="26"/>
  <c r="S97" i="26"/>
  <c r="P94" i="26"/>
  <c r="R94" i="26"/>
  <c r="Q94" i="26"/>
  <c r="AA84" i="26"/>
  <c r="Z84" i="26"/>
  <c r="Y84" i="26"/>
  <c r="R113" i="26"/>
  <c r="P113" i="26"/>
  <c r="Q113" i="26"/>
  <c r="U184" i="26"/>
  <c r="S184" i="26"/>
  <c r="T184" i="26"/>
  <c r="V188" i="26"/>
  <c r="W188" i="26"/>
  <c r="X188" i="26"/>
  <c r="R7" i="26"/>
  <c r="Q7" i="26"/>
  <c r="P7" i="26"/>
  <c r="V223" i="26"/>
  <c r="X223" i="26"/>
  <c r="W223" i="26"/>
  <c r="P48" i="26"/>
  <c r="R48" i="26"/>
  <c r="Q48" i="26"/>
  <c r="R92" i="26"/>
  <c r="Q92" i="26"/>
  <c r="P92" i="26"/>
  <c r="W120" i="26"/>
  <c r="X120" i="26"/>
  <c r="V120" i="26"/>
  <c r="X211" i="26"/>
  <c r="W211" i="26"/>
  <c r="V211" i="26"/>
  <c r="T144" i="26"/>
  <c r="S144" i="26"/>
  <c r="U144" i="26"/>
  <c r="Y86" i="26"/>
  <c r="AA86" i="26"/>
  <c r="Z86" i="26"/>
  <c r="Z82" i="26"/>
  <c r="Y82" i="26"/>
  <c r="AA82" i="26"/>
  <c r="AA150" i="26"/>
  <c r="Z150" i="26"/>
  <c r="Y150" i="26"/>
  <c r="Z138" i="26"/>
  <c r="AA138" i="26"/>
  <c r="Y138" i="26"/>
  <c r="P13" i="26"/>
  <c r="Q13" i="26"/>
  <c r="R13" i="26"/>
  <c r="AA112" i="26"/>
  <c r="Z112" i="26"/>
  <c r="Y112" i="26"/>
  <c r="AA62" i="26"/>
  <c r="Z62" i="26"/>
  <c r="Y62" i="26"/>
  <c r="P162" i="26"/>
  <c r="Q162" i="26"/>
  <c r="R162" i="26"/>
  <c r="P184" i="26"/>
  <c r="R184" i="26"/>
  <c r="Q184" i="26"/>
  <c r="U5" i="26"/>
  <c r="T5" i="26"/>
  <c r="S5" i="26"/>
  <c r="P5" i="26"/>
  <c r="Q5" i="26"/>
  <c r="R5" i="26"/>
  <c r="R217" i="26"/>
  <c r="Q217" i="26"/>
  <c r="P217" i="26"/>
  <c r="R192" i="26"/>
  <c r="Q192" i="26"/>
  <c r="P192" i="26"/>
  <c r="V214" i="26"/>
  <c r="X214" i="26"/>
  <c r="W214" i="26"/>
  <c r="X224" i="26"/>
  <c r="W224" i="26"/>
  <c r="V224" i="26"/>
  <c r="X220" i="26"/>
  <c r="W220" i="26"/>
  <c r="V220" i="26"/>
  <c r="Y25" i="26"/>
  <c r="AA25" i="26"/>
  <c r="Z25" i="26"/>
  <c r="T152" i="26"/>
  <c r="S152" i="26"/>
  <c r="U152" i="26"/>
  <c r="T187" i="26"/>
  <c r="S187" i="26"/>
  <c r="U187" i="26"/>
  <c r="W183" i="26"/>
  <c r="X183" i="26"/>
  <c r="V183" i="26"/>
  <c r="Z212" i="26"/>
  <c r="AA212" i="26"/>
  <c r="Y212" i="26"/>
  <c r="P128" i="26"/>
  <c r="R128" i="26"/>
  <c r="Q128" i="26"/>
  <c r="S119" i="26"/>
  <c r="U119" i="26"/>
  <c r="T119" i="26"/>
  <c r="AA100" i="26"/>
  <c r="Z100" i="26"/>
  <c r="Y100" i="26"/>
  <c r="V239" i="26"/>
  <c r="W239" i="26"/>
  <c r="X239" i="26"/>
  <c r="Z78" i="26"/>
  <c r="Y78" i="26"/>
  <c r="AA78" i="26"/>
  <c r="AA60" i="26"/>
  <c r="Z60" i="26"/>
  <c r="Y60" i="26"/>
  <c r="Y110" i="26"/>
  <c r="Z110" i="26"/>
  <c r="AA110" i="26"/>
  <c r="AA120" i="26"/>
  <c r="Y120" i="26"/>
  <c r="Z120" i="26"/>
  <c r="U129" i="26"/>
  <c r="T129" i="26"/>
  <c r="S129" i="26"/>
  <c r="AA168" i="26"/>
  <c r="Z168" i="26"/>
  <c r="Y168" i="26"/>
  <c r="Q194" i="26"/>
  <c r="R194" i="26"/>
  <c r="P194" i="26"/>
  <c r="Z199" i="26"/>
  <c r="AA199" i="26"/>
  <c r="Y199" i="26"/>
  <c r="X216" i="26"/>
  <c r="W216" i="26"/>
  <c r="V216" i="26"/>
  <c r="U9" i="26"/>
  <c r="T9" i="26"/>
  <c r="S9" i="26"/>
  <c r="Y105" i="26"/>
  <c r="AA105" i="26"/>
  <c r="Z105" i="26"/>
  <c r="Y133" i="26"/>
  <c r="Z133" i="26"/>
  <c r="AA133" i="26"/>
  <c r="R211" i="26"/>
  <c r="P211" i="26"/>
  <c r="Q211" i="26"/>
  <c r="Z74" i="26"/>
  <c r="AA74" i="26"/>
  <c r="Y74" i="26"/>
  <c r="Q16" i="26"/>
  <c r="P16" i="26"/>
  <c r="R16" i="26"/>
  <c r="V104" i="26"/>
  <c r="X104" i="26"/>
  <c r="W104" i="26"/>
  <c r="P144" i="26"/>
  <c r="R144" i="26"/>
  <c r="Q144" i="26"/>
  <c r="X115" i="26"/>
  <c r="W115" i="26"/>
  <c r="V115" i="26"/>
  <c r="Z137" i="26"/>
  <c r="Y137" i="26"/>
  <c r="AA137" i="26"/>
  <c r="AA156" i="26"/>
  <c r="Z156" i="26"/>
  <c r="Y156" i="26"/>
  <c r="X178" i="26"/>
  <c r="V178" i="26"/>
  <c r="W178" i="26"/>
  <c r="X203" i="26"/>
  <c r="W203" i="26"/>
  <c r="V203" i="26"/>
  <c r="Z236" i="26"/>
  <c r="AA236" i="26"/>
  <c r="Y236" i="26"/>
  <c r="P236" i="26"/>
  <c r="Q236" i="26"/>
  <c r="R236" i="26"/>
  <c r="W11" i="26"/>
  <c r="V11" i="26"/>
  <c r="X11" i="26"/>
  <c r="V61" i="26"/>
  <c r="X61" i="26"/>
  <c r="W61" i="26"/>
  <c r="S82" i="26"/>
  <c r="U82" i="26"/>
  <c r="T82" i="26"/>
  <c r="R45" i="26"/>
  <c r="Q45" i="26"/>
  <c r="P45" i="26"/>
  <c r="AA146" i="26"/>
  <c r="Z146" i="26"/>
  <c r="Y146" i="26"/>
  <c r="P146" i="26"/>
  <c r="Q146" i="26"/>
  <c r="R146" i="26"/>
  <c r="T172" i="26"/>
  <c r="S172" i="26"/>
  <c r="U172" i="26"/>
  <c r="AA204" i="26"/>
  <c r="Y204" i="26"/>
  <c r="Z204" i="26"/>
  <c r="X248" i="26"/>
  <c r="W248" i="26"/>
  <c r="V248" i="26"/>
  <c r="U227" i="26"/>
  <c r="T227" i="26"/>
  <c r="S227" i="26"/>
  <c r="R3" i="26"/>
  <c r="Q3" i="26"/>
  <c r="P3" i="26"/>
  <c r="R68" i="26"/>
  <c r="Q68" i="26"/>
  <c r="P68" i="26"/>
  <c r="V69" i="26"/>
  <c r="X69" i="26"/>
  <c r="W69" i="26"/>
  <c r="R117" i="26"/>
  <c r="P117" i="26"/>
  <c r="Q117" i="26"/>
  <c r="P150" i="26"/>
  <c r="Q150" i="26"/>
  <c r="R150" i="26"/>
  <c r="AA235" i="26"/>
  <c r="Z235" i="26"/>
  <c r="Y235" i="26"/>
  <c r="V29" i="26"/>
  <c r="X29" i="26"/>
  <c r="W29" i="26"/>
  <c r="T15" i="26"/>
  <c r="U15" i="26"/>
  <c r="S15" i="26"/>
  <c r="Q53" i="26"/>
  <c r="R53" i="26"/>
  <c r="P53" i="26"/>
  <c r="AA76" i="26"/>
  <c r="Z76" i="26"/>
  <c r="Y76" i="26"/>
  <c r="P64" i="26"/>
  <c r="R64" i="26"/>
  <c r="Q64" i="26"/>
  <c r="U112" i="26"/>
  <c r="S112" i="26"/>
  <c r="T112" i="26"/>
  <c r="X52" i="26"/>
  <c r="W52" i="26"/>
  <c r="V52" i="26"/>
  <c r="U94" i="26"/>
  <c r="T94" i="26"/>
  <c r="S94" i="26"/>
  <c r="U62" i="26"/>
  <c r="S62" i="26"/>
  <c r="T62" i="26"/>
  <c r="P62" i="26"/>
  <c r="R62" i="26"/>
  <c r="Q62" i="26"/>
  <c r="T84" i="26"/>
  <c r="U84" i="26"/>
  <c r="S84" i="26"/>
  <c r="Y122" i="26"/>
  <c r="AA122" i="26"/>
  <c r="Z122" i="26"/>
  <c r="T122" i="26"/>
  <c r="S122" i="26"/>
  <c r="U122" i="26"/>
  <c r="S135" i="26"/>
  <c r="U135" i="26"/>
  <c r="T135" i="26"/>
  <c r="AA148" i="26"/>
  <c r="Y148" i="26"/>
  <c r="Z148" i="26"/>
  <c r="AA176" i="26"/>
  <c r="Z176" i="26"/>
  <c r="Y176" i="26"/>
  <c r="P180" i="26"/>
  <c r="Q180" i="26"/>
  <c r="R180" i="26"/>
  <c r="AA184" i="26"/>
  <c r="Z184" i="26"/>
  <c r="Y184" i="26"/>
  <c r="U188" i="26"/>
  <c r="S188" i="26"/>
  <c r="T188" i="26"/>
  <c r="V231" i="26"/>
  <c r="X231" i="26"/>
  <c r="W231" i="26"/>
  <c r="T7" i="26"/>
  <c r="U7" i="26"/>
  <c r="S7" i="26"/>
  <c r="R60" i="26"/>
  <c r="Q60" i="26"/>
  <c r="P60" i="26"/>
  <c r="R108" i="26"/>
  <c r="Q108" i="26"/>
  <c r="P108" i="26"/>
  <c r="U216" i="26"/>
  <c r="S216" i="26"/>
  <c r="T216" i="26"/>
  <c r="T156" i="26"/>
  <c r="S156" i="26"/>
  <c r="U156" i="26"/>
  <c r="S127" i="26"/>
  <c r="U127" i="26"/>
  <c r="T127" i="26"/>
  <c r="W56" i="26"/>
  <c r="X56" i="26"/>
  <c r="V56" i="26"/>
  <c r="X5" i="26"/>
  <c r="V5" i="26"/>
  <c r="W5" i="26"/>
  <c r="P124" i="26"/>
  <c r="R124" i="26"/>
  <c r="Q124" i="26"/>
  <c r="P158" i="26"/>
  <c r="Q158" i="26"/>
  <c r="R158" i="26"/>
  <c r="AA192" i="26"/>
  <c r="Y192" i="26"/>
  <c r="Z192" i="26"/>
  <c r="S131" i="26"/>
  <c r="U131" i="26"/>
  <c r="T131" i="26"/>
  <c r="T160" i="26"/>
  <c r="S160" i="26"/>
  <c r="U160" i="26"/>
  <c r="P152" i="26"/>
  <c r="Q152" i="26"/>
  <c r="R152" i="26"/>
  <c r="AA187" i="26"/>
  <c r="Y187" i="26"/>
  <c r="Z187" i="26"/>
  <c r="T183" i="26"/>
  <c r="S183" i="26"/>
  <c r="U183" i="26"/>
  <c r="W128" i="26"/>
  <c r="X128" i="26"/>
  <c r="V128" i="26"/>
  <c r="T222" i="26"/>
  <c r="S222" i="26"/>
  <c r="U222" i="26"/>
  <c r="AA119" i="26"/>
  <c r="Y119" i="26"/>
  <c r="Z119" i="26"/>
  <c r="AA239" i="26"/>
  <c r="Z239" i="26"/>
  <c r="Y239" i="26"/>
  <c r="T60" i="26"/>
  <c r="U60" i="26"/>
  <c r="S60" i="26"/>
  <c r="AA92" i="26"/>
  <c r="Z92" i="26"/>
  <c r="Y92" i="26"/>
  <c r="W129" i="26"/>
  <c r="X129" i="26"/>
  <c r="V129" i="26"/>
  <c r="R199" i="26"/>
  <c r="Q199" i="26"/>
  <c r="P199" i="26"/>
  <c r="AA9" i="26"/>
  <c r="Z9" i="26"/>
  <c r="Y9" i="26"/>
  <c r="R197" i="26"/>
  <c r="Q197" i="26"/>
  <c r="P197" i="26"/>
  <c r="X240" i="26"/>
  <c r="W240" i="26"/>
  <c r="V240" i="26"/>
  <c r="P240" i="26"/>
  <c r="R240" i="26"/>
  <c r="Q240" i="26"/>
  <c r="P132" i="26"/>
  <c r="R132" i="26"/>
  <c r="Q132" i="26"/>
  <c r="AA144" i="26"/>
  <c r="Y144" i="26"/>
  <c r="Z144" i="26"/>
  <c r="T21" i="26"/>
  <c r="S21" i="26"/>
  <c r="U21" i="26"/>
  <c r="AA19" i="26"/>
  <c r="Z19" i="26"/>
  <c r="Y19" i="26"/>
  <c r="R8" i="26"/>
  <c r="Q8" i="26"/>
  <c r="P8" i="26"/>
  <c r="U86" i="26"/>
  <c r="T86" i="26"/>
  <c r="S86" i="26"/>
  <c r="X236" i="26"/>
  <c r="W236" i="26"/>
  <c r="V236" i="26"/>
  <c r="Q61" i="26"/>
  <c r="R61" i="26"/>
  <c r="P61" i="26"/>
  <c r="X82" i="26"/>
  <c r="W82" i="26"/>
  <c r="V82" i="26"/>
  <c r="W130" i="26"/>
  <c r="X130" i="26"/>
  <c r="V130" i="26"/>
  <c r="Q123" i="26"/>
  <c r="P123" i="26"/>
  <c r="R123" i="26"/>
  <c r="P172" i="26"/>
  <c r="Q172" i="26"/>
  <c r="R172" i="26"/>
  <c r="AA248" i="26"/>
  <c r="Z248" i="26"/>
  <c r="Y248" i="26"/>
  <c r="AA3" i="26"/>
  <c r="Z3" i="26"/>
  <c r="Y3" i="26"/>
  <c r="AA68" i="26"/>
  <c r="Y68" i="26"/>
  <c r="Z68" i="26"/>
  <c r="Z69" i="26"/>
  <c r="Y69" i="26"/>
  <c r="AA69" i="26"/>
  <c r="U117" i="26"/>
  <c r="T117" i="26"/>
  <c r="S117" i="26"/>
  <c r="X150" i="26"/>
  <c r="W150" i="26"/>
  <c r="V150" i="26"/>
  <c r="X174" i="26"/>
  <c r="W174" i="26"/>
  <c r="V174" i="26"/>
  <c r="P174" i="26"/>
  <c r="Q174" i="26"/>
  <c r="R174" i="26"/>
  <c r="W134" i="26"/>
  <c r="X134" i="26"/>
  <c r="V134" i="26"/>
  <c r="P138" i="26"/>
  <c r="R138" i="26"/>
  <c r="Q138" i="26"/>
  <c r="AA215" i="26"/>
  <c r="Y215" i="26"/>
  <c r="Z215" i="26"/>
  <c r="P54" i="26"/>
  <c r="R54" i="26"/>
  <c r="Q54" i="26"/>
  <c r="T76" i="26"/>
  <c r="U76" i="26"/>
  <c r="S76" i="26"/>
  <c r="T64" i="26"/>
  <c r="U64" i="26"/>
  <c r="S64" i="26"/>
  <c r="X94" i="26"/>
  <c r="W94" i="26"/>
  <c r="V94" i="26"/>
  <c r="R84" i="26"/>
  <c r="Q84" i="26"/>
  <c r="P84" i="26"/>
  <c r="AA135" i="26"/>
  <c r="Y135" i="26"/>
  <c r="Z135" i="26"/>
  <c r="T162" i="26"/>
  <c r="S162" i="26"/>
  <c r="U162" i="26"/>
  <c r="V180" i="26"/>
  <c r="W180" i="26"/>
  <c r="X180" i="26"/>
  <c r="AA188" i="26"/>
  <c r="Z188" i="26"/>
  <c r="Y188" i="26"/>
  <c r="AA231" i="26"/>
  <c r="Z231" i="26"/>
  <c r="Y231" i="26"/>
  <c r="T37" i="26"/>
  <c r="U37" i="26"/>
  <c r="S37" i="26"/>
  <c r="X7" i="26"/>
  <c r="W7" i="26"/>
  <c r="V7" i="26"/>
  <c r="L208" i="23"/>
  <c r="H208" i="23"/>
  <c r="Q208" i="23" s="1"/>
  <c r="I208" i="23"/>
  <c r="U208" i="23" s="1"/>
  <c r="M208" i="23"/>
  <c r="V208" i="23"/>
  <c r="X208" i="23"/>
  <c r="AC208" i="23"/>
  <c r="N208" i="23"/>
  <c r="O208" i="23"/>
  <c r="K208" i="23"/>
  <c r="Y208" i="23" s="1"/>
  <c r="N191" i="23"/>
  <c r="I191" i="23"/>
  <c r="T191" i="23" s="1"/>
  <c r="K191" i="23"/>
  <c r="Y191" i="23" s="1"/>
  <c r="O191" i="23"/>
  <c r="H191" i="23"/>
  <c r="Q191" i="23" s="1"/>
  <c r="J191" i="23"/>
  <c r="X191" i="23" s="1"/>
  <c r="AC191" i="23"/>
  <c r="M191" i="23"/>
  <c r="Q189" i="23"/>
  <c r="P189" i="23"/>
  <c r="T199" i="23"/>
  <c r="Y245" i="23"/>
  <c r="AC245" i="23"/>
  <c r="N245" i="23"/>
  <c r="L245" i="23"/>
  <c r="O245" i="23"/>
  <c r="H245" i="23"/>
  <c r="R245" i="23" s="1"/>
  <c r="I245" i="23"/>
  <c r="U245" i="23" s="1"/>
  <c r="J245" i="23"/>
  <c r="X245" i="23" s="1"/>
  <c r="AA245" i="23"/>
  <c r="M245" i="23"/>
  <c r="Z236" i="19"/>
  <c r="W216" i="23"/>
  <c r="P232" i="19"/>
  <c r="I230" i="23"/>
  <c r="U230" i="23" s="1"/>
  <c r="AC230" i="23"/>
  <c r="O230" i="23"/>
  <c r="N230" i="23"/>
  <c r="K230" i="23"/>
  <c r="Z230" i="23" s="1"/>
  <c r="H230" i="23"/>
  <c r="R230" i="23" s="1"/>
  <c r="M230" i="23"/>
  <c r="Q195" i="19"/>
  <c r="T199" i="19"/>
  <c r="V218" i="19"/>
  <c r="V197" i="23"/>
  <c r="U199" i="19"/>
  <c r="X218" i="19"/>
  <c r="X197" i="23"/>
  <c r="T207" i="19"/>
  <c r="X208" i="19"/>
  <c r="AA200" i="23"/>
  <c r="R183" i="23"/>
  <c r="T193" i="23"/>
  <c r="W208" i="19"/>
  <c r="Y200" i="23"/>
  <c r="Q183" i="23"/>
  <c r="S193" i="23"/>
  <c r="V201" i="23"/>
  <c r="Y189" i="23"/>
  <c r="AA205" i="19"/>
  <c r="W201" i="23"/>
  <c r="Y205" i="19"/>
  <c r="Y236" i="19"/>
  <c r="J230" i="23"/>
  <c r="X230" i="23" s="1"/>
  <c r="X194" i="23"/>
  <c r="AA227" i="23"/>
  <c r="U220" i="19"/>
  <c r="Z186" i="23"/>
  <c r="N231" i="19"/>
  <c r="P205" i="19"/>
  <c r="Y225" i="23"/>
  <c r="Q198" i="23"/>
  <c r="Y227" i="19"/>
  <c r="S220" i="19"/>
  <c r="Y227" i="23"/>
  <c r="U200" i="23"/>
  <c r="AA186" i="23"/>
  <c r="S199" i="23"/>
  <c r="I213" i="19"/>
  <c r="T213" i="19" s="1"/>
  <c r="J213" i="19"/>
  <c r="X213" i="19" s="1"/>
  <c r="P227" i="19"/>
  <c r="M213" i="19"/>
  <c r="R198" i="23"/>
  <c r="Z189" i="23"/>
  <c r="W194" i="23"/>
  <c r="AC213" i="19"/>
  <c r="X245" i="19"/>
  <c r="Q227" i="19"/>
  <c r="L213" i="19"/>
  <c r="W245" i="19"/>
  <c r="N213" i="19"/>
  <c r="T200" i="23"/>
  <c r="S238" i="19"/>
  <c r="O213" i="19"/>
  <c r="P176" i="19"/>
  <c r="T238" i="19"/>
  <c r="H213" i="19"/>
  <c r="Q213" i="19" s="1"/>
  <c r="AA233" i="19"/>
  <c r="J231" i="19"/>
  <c r="W231" i="19" s="1"/>
  <c r="AA225" i="23"/>
  <c r="S224" i="19"/>
  <c r="I231" i="19"/>
  <c r="U231" i="19" s="1"/>
  <c r="V216" i="23"/>
  <c r="AC231" i="19"/>
  <c r="Y187" i="19"/>
  <c r="AA179" i="19"/>
  <c r="S188" i="19"/>
  <c r="H231" i="19"/>
  <c r="P231" i="19" s="1"/>
  <c r="T224" i="19"/>
  <c r="M231" i="19"/>
  <c r="AA227" i="19"/>
  <c r="Y179" i="19"/>
  <c r="S207" i="19"/>
  <c r="T188" i="19"/>
  <c r="K231" i="19"/>
  <c r="Z231" i="19" s="1"/>
  <c r="AA229" i="23"/>
  <c r="Y229" i="23"/>
  <c r="Z187" i="19"/>
  <c r="L231" i="19"/>
  <c r="H249" i="23"/>
  <c r="AC252" i="19"/>
  <c r="R176" i="19"/>
  <c r="AC196" i="23"/>
  <c r="M196" i="23"/>
  <c r="K196" i="23"/>
  <c r="J196" i="23"/>
  <c r="H196" i="23"/>
  <c r="I196" i="23"/>
  <c r="O196" i="23"/>
  <c r="N196" i="23"/>
  <c r="L196" i="23"/>
  <c r="W200" i="23"/>
  <c r="V200" i="23"/>
  <c r="X200" i="23"/>
  <c r="W189" i="23"/>
  <c r="V189" i="23"/>
  <c r="X189" i="23"/>
  <c r="Q179" i="23"/>
  <c r="R179" i="23"/>
  <c r="P179" i="23"/>
  <c r="S182" i="23"/>
  <c r="T182" i="23"/>
  <c r="U182" i="23"/>
  <c r="X226" i="23"/>
  <c r="W226" i="23"/>
  <c r="V226" i="23"/>
  <c r="S187" i="23"/>
  <c r="U187" i="23"/>
  <c r="T187" i="23"/>
  <c r="AC253" i="23"/>
  <c r="H253" i="23"/>
  <c r="H244" i="23"/>
  <c r="O244" i="23"/>
  <c r="N244" i="23"/>
  <c r="AC244" i="23"/>
  <c r="M244" i="23"/>
  <c r="L244" i="23"/>
  <c r="K244" i="23"/>
  <c r="J244" i="23"/>
  <c r="I244" i="23"/>
  <c r="R246" i="23"/>
  <c r="Q246" i="23"/>
  <c r="P246" i="23"/>
  <c r="R242" i="23"/>
  <c r="Q242" i="23"/>
  <c r="P242" i="23"/>
  <c r="Z231" i="23"/>
  <c r="Y231" i="23"/>
  <c r="AA231" i="23"/>
  <c r="T238" i="23"/>
  <c r="S238" i="23"/>
  <c r="U238" i="23"/>
  <c r="Z235" i="23"/>
  <c r="Y235" i="23"/>
  <c r="AA235" i="23"/>
  <c r="X234" i="23"/>
  <c r="W234" i="23"/>
  <c r="V234" i="23"/>
  <c r="R233" i="23"/>
  <c r="Q233" i="23"/>
  <c r="P233" i="23"/>
  <c r="X238" i="23"/>
  <c r="W238" i="23"/>
  <c r="V238" i="23"/>
  <c r="R237" i="23"/>
  <c r="Q237" i="23"/>
  <c r="P237" i="23"/>
  <c r="O217" i="23"/>
  <c r="K217" i="23"/>
  <c r="I217" i="23"/>
  <c r="AC217" i="23"/>
  <c r="M217" i="23"/>
  <c r="L217" i="23"/>
  <c r="H217" i="23"/>
  <c r="N217" i="23"/>
  <c r="J217" i="23"/>
  <c r="Z197" i="23"/>
  <c r="AA197" i="23"/>
  <c r="Y197" i="23"/>
  <c r="U202" i="23"/>
  <c r="T202" i="23"/>
  <c r="S202" i="23"/>
  <c r="U241" i="23"/>
  <c r="T241" i="23"/>
  <c r="S241" i="23"/>
  <c r="H248" i="23"/>
  <c r="O248" i="23"/>
  <c r="N248" i="23"/>
  <c r="AC248" i="23"/>
  <c r="M248" i="23"/>
  <c r="L248" i="23"/>
  <c r="K248" i="23"/>
  <c r="J248" i="23"/>
  <c r="I248" i="23"/>
  <c r="O213" i="23"/>
  <c r="K213" i="23"/>
  <c r="I213" i="23"/>
  <c r="L213" i="23"/>
  <c r="J213" i="23"/>
  <c r="AC213" i="23"/>
  <c r="N213" i="23"/>
  <c r="M213" i="23"/>
  <c r="H213" i="23"/>
  <c r="Q178" i="23"/>
  <c r="P178" i="23"/>
  <c r="R178" i="23"/>
  <c r="AC254" i="23"/>
  <c r="H254" i="23"/>
  <c r="N247" i="23"/>
  <c r="AC247" i="23"/>
  <c r="M247" i="23"/>
  <c r="L247" i="23"/>
  <c r="K247" i="23"/>
  <c r="J247" i="23"/>
  <c r="I247" i="23"/>
  <c r="H247" i="23"/>
  <c r="O247" i="23"/>
  <c r="H240" i="23"/>
  <c r="O240" i="23"/>
  <c r="N240" i="23"/>
  <c r="AC240" i="23"/>
  <c r="M240" i="23"/>
  <c r="L240" i="23"/>
  <c r="K240" i="23"/>
  <c r="J240" i="23"/>
  <c r="I240" i="23"/>
  <c r="T246" i="23"/>
  <c r="S246" i="23"/>
  <c r="U246" i="23"/>
  <c r="T242" i="23"/>
  <c r="S242" i="23"/>
  <c r="U242" i="23"/>
  <c r="R231" i="23"/>
  <c r="Q231" i="23"/>
  <c r="P231" i="23"/>
  <c r="R235" i="23"/>
  <c r="Q235" i="23"/>
  <c r="P235" i="23"/>
  <c r="AA234" i="23"/>
  <c r="Z234" i="23"/>
  <c r="Y234" i="23"/>
  <c r="U233" i="23"/>
  <c r="T233" i="23"/>
  <c r="S233" i="23"/>
  <c r="AA238" i="23"/>
  <c r="Z238" i="23"/>
  <c r="Y238" i="23"/>
  <c r="U237" i="23"/>
  <c r="T237" i="23"/>
  <c r="S237" i="23"/>
  <c r="T226" i="23"/>
  <c r="U226" i="23"/>
  <c r="S226" i="23"/>
  <c r="K211" i="23"/>
  <c r="O211" i="23"/>
  <c r="I211" i="23"/>
  <c r="N211" i="23"/>
  <c r="M211" i="23"/>
  <c r="J211" i="23"/>
  <c r="H211" i="23"/>
  <c r="AC211" i="23"/>
  <c r="L211" i="23"/>
  <c r="R225" i="23"/>
  <c r="P225" i="23"/>
  <c r="Q225" i="23"/>
  <c r="AC212" i="23"/>
  <c r="M212" i="23"/>
  <c r="I212" i="23"/>
  <c r="H212" i="23"/>
  <c r="N212" i="23"/>
  <c r="L212" i="23"/>
  <c r="J212" i="23"/>
  <c r="O212" i="23"/>
  <c r="K212" i="23"/>
  <c r="K207" i="23"/>
  <c r="O207" i="23"/>
  <c r="I207" i="23"/>
  <c r="H207" i="23"/>
  <c r="N207" i="23"/>
  <c r="L207" i="23"/>
  <c r="M207" i="23"/>
  <c r="J207" i="23"/>
  <c r="AC207" i="23"/>
  <c r="Q200" i="23"/>
  <c r="P200" i="23"/>
  <c r="R200" i="23"/>
  <c r="P210" i="23"/>
  <c r="Z201" i="23"/>
  <c r="AA201" i="23"/>
  <c r="Y201" i="23"/>
  <c r="R223" i="23"/>
  <c r="Q223" i="23"/>
  <c r="P223" i="23"/>
  <c r="K203" i="23"/>
  <c r="J203" i="23"/>
  <c r="O203" i="23"/>
  <c r="N203" i="23"/>
  <c r="L203" i="23"/>
  <c r="I203" i="23"/>
  <c r="AC203" i="23"/>
  <c r="M203" i="23"/>
  <c r="H203" i="23"/>
  <c r="T194" i="23"/>
  <c r="U194" i="23"/>
  <c r="S194" i="23"/>
  <c r="Z193" i="23"/>
  <c r="AA193" i="23"/>
  <c r="Y193" i="23"/>
  <c r="R187" i="23"/>
  <c r="Q187" i="23"/>
  <c r="P187" i="23"/>
  <c r="Q202" i="23"/>
  <c r="R202" i="23"/>
  <c r="P202" i="23"/>
  <c r="Y183" i="23"/>
  <c r="Z183" i="23"/>
  <c r="AA183" i="23"/>
  <c r="X179" i="23"/>
  <c r="V179" i="23"/>
  <c r="W179" i="23"/>
  <c r="S176" i="23"/>
  <c r="U176" i="23"/>
  <c r="T176" i="23"/>
  <c r="AC188" i="23"/>
  <c r="M188" i="23"/>
  <c r="K188" i="23"/>
  <c r="N188" i="23"/>
  <c r="H188" i="23"/>
  <c r="L188" i="23"/>
  <c r="J188" i="23"/>
  <c r="I188" i="23"/>
  <c r="O188" i="23"/>
  <c r="Q182" i="23"/>
  <c r="P182" i="23"/>
  <c r="R182" i="23"/>
  <c r="K180" i="23"/>
  <c r="M180" i="23"/>
  <c r="H180" i="23"/>
  <c r="L180" i="23"/>
  <c r="J180" i="23"/>
  <c r="O180" i="23"/>
  <c r="N180" i="23"/>
  <c r="AC180" i="23"/>
  <c r="I180" i="23"/>
  <c r="AC220" i="23"/>
  <c r="M220" i="23"/>
  <c r="I220" i="23"/>
  <c r="H220" i="23"/>
  <c r="N220" i="23"/>
  <c r="L220" i="23"/>
  <c r="J220" i="23"/>
  <c r="K220" i="23"/>
  <c r="O220" i="23"/>
  <c r="AC192" i="23"/>
  <c r="M192" i="23"/>
  <c r="K192" i="23"/>
  <c r="J192" i="23"/>
  <c r="O192" i="23"/>
  <c r="L192" i="23"/>
  <c r="H192" i="23"/>
  <c r="N192" i="23"/>
  <c r="I192" i="23"/>
  <c r="H224" i="23"/>
  <c r="N224" i="23"/>
  <c r="L224" i="23"/>
  <c r="K224" i="23"/>
  <c r="J224" i="23"/>
  <c r="AC224" i="23"/>
  <c r="O224" i="23"/>
  <c r="M224" i="23"/>
  <c r="I224" i="23"/>
  <c r="R238" i="23"/>
  <c r="P238" i="23"/>
  <c r="Q238" i="23"/>
  <c r="T198" i="23"/>
  <c r="S198" i="23"/>
  <c r="U198" i="23"/>
  <c r="AC251" i="23"/>
  <c r="H251" i="23"/>
  <c r="N243" i="23"/>
  <c r="AC243" i="23"/>
  <c r="M243" i="23"/>
  <c r="L243" i="23"/>
  <c r="K243" i="23"/>
  <c r="J243" i="23"/>
  <c r="I243" i="23"/>
  <c r="H243" i="23"/>
  <c r="O243" i="23"/>
  <c r="U239" i="23"/>
  <c r="T239" i="23"/>
  <c r="S239" i="23"/>
  <c r="R239" i="23"/>
  <c r="Q239" i="23"/>
  <c r="P239" i="23"/>
  <c r="X246" i="23"/>
  <c r="W246" i="23"/>
  <c r="V246" i="23"/>
  <c r="X242" i="23"/>
  <c r="W242" i="23"/>
  <c r="V242" i="23"/>
  <c r="U231" i="23"/>
  <c r="T231" i="23"/>
  <c r="S231" i="23"/>
  <c r="R227" i="23"/>
  <c r="Q227" i="23"/>
  <c r="P227" i="23"/>
  <c r="U235" i="23"/>
  <c r="T235" i="23"/>
  <c r="S235" i="23"/>
  <c r="X233" i="23"/>
  <c r="V233" i="23"/>
  <c r="W233" i="23"/>
  <c r="X237" i="23"/>
  <c r="V237" i="23"/>
  <c r="W237" i="23"/>
  <c r="X225" i="23"/>
  <c r="V225" i="23"/>
  <c r="W225" i="23"/>
  <c r="T223" i="23"/>
  <c r="S223" i="23"/>
  <c r="U223" i="23"/>
  <c r="W218" i="23"/>
  <c r="V218" i="23"/>
  <c r="X218" i="23"/>
  <c r="K195" i="23"/>
  <c r="I195" i="23"/>
  <c r="H195" i="23"/>
  <c r="N195" i="23"/>
  <c r="L195" i="23"/>
  <c r="O195" i="23"/>
  <c r="AC195" i="23"/>
  <c r="M195" i="23"/>
  <c r="J195" i="23"/>
  <c r="W193" i="23"/>
  <c r="X193" i="23"/>
  <c r="V193" i="23"/>
  <c r="Y179" i="23"/>
  <c r="AA179" i="23"/>
  <c r="Z179" i="23"/>
  <c r="Q176" i="23"/>
  <c r="R176" i="23"/>
  <c r="P176" i="23"/>
  <c r="M185" i="23"/>
  <c r="N185" i="23"/>
  <c r="I185" i="23"/>
  <c r="O185" i="23"/>
  <c r="L185" i="23"/>
  <c r="H185" i="23"/>
  <c r="AC185" i="23"/>
  <c r="K185" i="23"/>
  <c r="J185" i="23"/>
  <c r="W178" i="23"/>
  <c r="X178" i="23"/>
  <c r="V178" i="23"/>
  <c r="S178" i="23"/>
  <c r="T178" i="23"/>
  <c r="U178" i="23"/>
  <c r="K184" i="23"/>
  <c r="H184" i="23"/>
  <c r="M184" i="23"/>
  <c r="L184" i="23"/>
  <c r="J184" i="23"/>
  <c r="O184" i="23"/>
  <c r="N184" i="23"/>
  <c r="I184" i="23"/>
  <c r="AC184" i="23"/>
  <c r="H228" i="23"/>
  <c r="N228" i="23"/>
  <c r="L228" i="23"/>
  <c r="K228" i="23"/>
  <c r="J228" i="23"/>
  <c r="AC228" i="23"/>
  <c r="M228" i="23"/>
  <c r="I228" i="23"/>
  <c r="O228" i="23"/>
  <c r="I206" i="23"/>
  <c r="AC206" i="23"/>
  <c r="M206" i="23"/>
  <c r="H206" i="23"/>
  <c r="O206" i="23"/>
  <c r="N206" i="23"/>
  <c r="K206" i="23"/>
  <c r="J206" i="23"/>
  <c r="L206" i="23"/>
  <c r="R234" i="23"/>
  <c r="P234" i="23"/>
  <c r="Q234" i="23"/>
  <c r="Y216" i="23"/>
  <c r="Z216" i="23"/>
  <c r="AA216" i="23"/>
  <c r="U218" i="23"/>
  <c r="S218" i="23"/>
  <c r="T218" i="23"/>
  <c r="V176" i="23"/>
  <c r="X176" i="23"/>
  <c r="W176" i="23"/>
  <c r="AA239" i="23"/>
  <c r="Z239" i="23"/>
  <c r="Y239" i="23"/>
  <c r="H236" i="23"/>
  <c r="O236" i="23"/>
  <c r="N236" i="23"/>
  <c r="L236" i="23"/>
  <c r="K236" i="23"/>
  <c r="J236" i="23"/>
  <c r="AC236" i="23"/>
  <c r="M236" i="23"/>
  <c r="I236" i="23"/>
  <c r="AA246" i="23"/>
  <c r="Z246" i="23"/>
  <c r="Y246" i="23"/>
  <c r="AA242" i="23"/>
  <c r="Z242" i="23"/>
  <c r="Y242" i="23"/>
  <c r="V231" i="23"/>
  <c r="X231" i="23"/>
  <c r="W231" i="23"/>
  <c r="T227" i="23"/>
  <c r="U227" i="23"/>
  <c r="S227" i="23"/>
  <c r="V235" i="23"/>
  <c r="X235" i="23"/>
  <c r="W235" i="23"/>
  <c r="Z233" i="23"/>
  <c r="Y233" i="23"/>
  <c r="AA233" i="23"/>
  <c r="Z237" i="23"/>
  <c r="Y237" i="23"/>
  <c r="AA237" i="23"/>
  <c r="W199" i="23"/>
  <c r="X199" i="23"/>
  <c r="V199" i="23"/>
  <c r="O209" i="23"/>
  <c r="K209" i="23"/>
  <c r="I209" i="23"/>
  <c r="AC209" i="23"/>
  <c r="M209" i="23"/>
  <c r="L209" i="23"/>
  <c r="H209" i="23"/>
  <c r="N209" i="23"/>
  <c r="J209" i="23"/>
  <c r="Z226" i="23"/>
  <c r="AA226" i="23"/>
  <c r="Y226" i="23"/>
  <c r="V198" i="23"/>
  <c r="W198" i="23"/>
  <c r="X198" i="23"/>
  <c r="Z223" i="23"/>
  <c r="Y223" i="23"/>
  <c r="AA223" i="23"/>
  <c r="V223" i="23"/>
  <c r="X223" i="23"/>
  <c r="W223" i="23"/>
  <c r="Y218" i="23"/>
  <c r="AA218" i="23"/>
  <c r="Z218" i="23"/>
  <c r="R193" i="23"/>
  <c r="P193" i="23"/>
  <c r="Q193" i="23"/>
  <c r="V202" i="23"/>
  <c r="X202" i="23"/>
  <c r="W202" i="23"/>
  <c r="T183" i="23"/>
  <c r="S183" i="23"/>
  <c r="U183" i="23"/>
  <c r="Q186" i="23"/>
  <c r="R186" i="23"/>
  <c r="P186" i="23"/>
  <c r="W190" i="23"/>
  <c r="X190" i="23"/>
  <c r="V190" i="23"/>
  <c r="AA176" i="23"/>
  <c r="Z176" i="23"/>
  <c r="Y176" i="23"/>
  <c r="W182" i="23"/>
  <c r="X182" i="23"/>
  <c r="V182" i="23"/>
  <c r="Q216" i="23"/>
  <c r="R216" i="23"/>
  <c r="P216" i="23"/>
  <c r="R226" i="23"/>
  <c r="P226" i="23"/>
  <c r="Q226" i="23"/>
  <c r="X241" i="23"/>
  <c r="W241" i="23"/>
  <c r="V241" i="23"/>
  <c r="U216" i="23"/>
  <c r="S216" i="23"/>
  <c r="T216" i="23"/>
  <c r="O205" i="23"/>
  <c r="K205" i="23"/>
  <c r="I205" i="23"/>
  <c r="L205" i="23"/>
  <c r="J205" i="23"/>
  <c r="AC205" i="23"/>
  <c r="N205" i="23"/>
  <c r="M205" i="23"/>
  <c r="H205" i="23"/>
  <c r="AA182" i="23"/>
  <c r="Z182" i="23"/>
  <c r="Y182" i="23"/>
  <c r="AC250" i="23"/>
  <c r="H250" i="23"/>
  <c r="H232" i="23"/>
  <c r="O232" i="23"/>
  <c r="N232" i="23"/>
  <c r="L232" i="23"/>
  <c r="K232" i="23"/>
  <c r="J232" i="23"/>
  <c r="AC232" i="23"/>
  <c r="M232" i="23"/>
  <c r="I232" i="23"/>
  <c r="R229" i="23"/>
  <c r="P229" i="23"/>
  <c r="Q229" i="23"/>
  <c r="V227" i="23"/>
  <c r="X227" i="23"/>
  <c r="W227" i="23"/>
  <c r="O221" i="23"/>
  <c r="K221" i="23"/>
  <c r="I221" i="23"/>
  <c r="M221" i="23"/>
  <c r="L221" i="23"/>
  <c r="J221" i="23"/>
  <c r="AC221" i="23"/>
  <c r="N221" i="23"/>
  <c r="H221" i="23"/>
  <c r="U225" i="23"/>
  <c r="T225" i="23"/>
  <c r="S225" i="23"/>
  <c r="AC204" i="23"/>
  <c r="M204" i="23"/>
  <c r="I204" i="23"/>
  <c r="H204" i="23"/>
  <c r="N204" i="23"/>
  <c r="L204" i="23"/>
  <c r="J204" i="23"/>
  <c r="O204" i="23"/>
  <c r="K204" i="23"/>
  <c r="Y198" i="23"/>
  <c r="Z198" i="23"/>
  <c r="AA198" i="23"/>
  <c r="Q197" i="23"/>
  <c r="P197" i="23"/>
  <c r="R197" i="23"/>
  <c r="U210" i="23"/>
  <c r="S210" i="23"/>
  <c r="T210" i="23"/>
  <c r="Q201" i="23"/>
  <c r="P201" i="23"/>
  <c r="R201" i="23"/>
  <c r="Q218" i="23"/>
  <c r="P218" i="23"/>
  <c r="R218" i="23"/>
  <c r="Q194" i="23"/>
  <c r="P194" i="23"/>
  <c r="R194" i="23"/>
  <c r="W186" i="23"/>
  <c r="V186" i="23"/>
  <c r="X186" i="23"/>
  <c r="Y202" i="23"/>
  <c r="Z202" i="23"/>
  <c r="AA202" i="23"/>
  <c r="S186" i="23"/>
  <c r="U186" i="23"/>
  <c r="T186" i="23"/>
  <c r="AC177" i="23"/>
  <c r="M177" i="23"/>
  <c r="N177" i="23"/>
  <c r="I177" i="23"/>
  <c r="O177" i="23"/>
  <c r="L177" i="23"/>
  <c r="K177" i="23"/>
  <c r="J177" i="23"/>
  <c r="H177" i="23"/>
  <c r="K219" i="23"/>
  <c r="O219" i="23"/>
  <c r="I219" i="23"/>
  <c r="N219" i="23"/>
  <c r="M219" i="23"/>
  <c r="J219" i="23"/>
  <c r="H219" i="23"/>
  <c r="AC219" i="23"/>
  <c r="L219" i="23"/>
  <c r="L222" i="23"/>
  <c r="O222" i="23"/>
  <c r="N222" i="23"/>
  <c r="I222" i="23"/>
  <c r="H222" i="23"/>
  <c r="K222" i="23"/>
  <c r="J222" i="23"/>
  <c r="AC222" i="23"/>
  <c r="M222" i="23"/>
  <c r="Y190" i="23"/>
  <c r="AA190" i="23"/>
  <c r="Z190" i="23"/>
  <c r="U201" i="23"/>
  <c r="S201" i="23"/>
  <c r="T201" i="23"/>
  <c r="AA178" i="23"/>
  <c r="Z178" i="23"/>
  <c r="Y178" i="23"/>
  <c r="AC181" i="23"/>
  <c r="M181" i="23"/>
  <c r="I181" i="23"/>
  <c r="N181" i="23"/>
  <c r="O181" i="23"/>
  <c r="L181" i="23"/>
  <c r="K181" i="23"/>
  <c r="J181" i="23"/>
  <c r="H181" i="23"/>
  <c r="V239" i="23"/>
  <c r="X239" i="23"/>
  <c r="W239" i="23"/>
  <c r="H252" i="23"/>
  <c r="AC252" i="23"/>
  <c r="X229" i="23"/>
  <c r="V229" i="23"/>
  <c r="W229" i="23"/>
  <c r="R241" i="23"/>
  <c r="Q241" i="23"/>
  <c r="P241" i="23"/>
  <c r="Q199" i="23"/>
  <c r="P199" i="23"/>
  <c r="R199" i="23"/>
  <c r="K215" i="23"/>
  <c r="O215" i="23"/>
  <c r="I215" i="23"/>
  <c r="H215" i="23"/>
  <c r="N215" i="23"/>
  <c r="L215" i="23"/>
  <c r="M215" i="23"/>
  <c r="J215" i="23"/>
  <c r="AC215" i="23"/>
  <c r="I214" i="23"/>
  <c r="AC214" i="23"/>
  <c r="M214" i="23"/>
  <c r="H214" i="23"/>
  <c r="O214" i="23"/>
  <c r="N214" i="23"/>
  <c r="K214" i="23"/>
  <c r="J214" i="23"/>
  <c r="L214" i="23"/>
  <c r="T208" i="23"/>
  <c r="AA187" i="23"/>
  <c r="Y187" i="23"/>
  <c r="Z187" i="23"/>
  <c r="Q190" i="23"/>
  <c r="R190" i="23"/>
  <c r="P190" i="23"/>
  <c r="T190" i="23"/>
  <c r="U190" i="23"/>
  <c r="S190" i="23"/>
  <c r="T179" i="23"/>
  <c r="S179" i="23"/>
  <c r="U179" i="23"/>
  <c r="N196" i="19"/>
  <c r="O196" i="19"/>
  <c r="M196" i="19"/>
  <c r="L196" i="19"/>
  <c r="K196" i="19"/>
  <c r="J196" i="19"/>
  <c r="W196" i="19" s="1"/>
  <c r="I196" i="19"/>
  <c r="H196" i="19"/>
  <c r="R196" i="19" s="1"/>
  <c r="U228" i="19"/>
  <c r="T228" i="19"/>
  <c r="Q197" i="19"/>
  <c r="P197" i="19"/>
  <c r="AC209" i="19"/>
  <c r="O209" i="19"/>
  <c r="N209" i="19"/>
  <c r="L209" i="19"/>
  <c r="M209" i="19"/>
  <c r="J209" i="19"/>
  <c r="W209" i="19" s="1"/>
  <c r="K209" i="19"/>
  <c r="Z209" i="19" s="1"/>
  <c r="H209" i="19"/>
  <c r="Q209" i="19" s="1"/>
  <c r="I209" i="19"/>
  <c r="T209" i="19" s="1"/>
  <c r="U241" i="19"/>
  <c r="T241" i="19"/>
  <c r="S182" i="19"/>
  <c r="T182" i="19"/>
  <c r="N239" i="19"/>
  <c r="O239" i="19"/>
  <c r="K239" i="19"/>
  <c r="Y239" i="19" s="1"/>
  <c r="M239" i="19"/>
  <c r="I239" i="19"/>
  <c r="J239" i="19"/>
  <c r="W239" i="19" s="1"/>
  <c r="L239" i="19"/>
  <c r="H239" i="19"/>
  <c r="R239" i="19" s="1"/>
  <c r="AC239" i="19"/>
  <c r="U198" i="19"/>
  <c r="T198" i="19"/>
  <c r="S198" i="19"/>
  <c r="N223" i="19"/>
  <c r="O223" i="19"/>
  <c r="M223" i="19"/>
  <c r="L223" i="19"/>
  <c r="K223" i="19"/>
  <c r="Z223" i="19" s="1"/>
  <c r="I223" i="19"/>
  <c r="U223" i="19" s="1"/>
  <c r="J223" i="19"/>
  <c r="X223" i="19" s="1"/>
  <c r="H223" i="19"/>
  <c r="R223" i="19" s="1"/>
  <c r="O189" i="19"/>
  <c r="N189" i="19"/>
  <c r="M189" i="19"/>
  <c r="L189" i="19"/>
  <c r="J189" i="19"/>
  <c r="X189" i="19" s="1"/>
  <c r="K189" i="19"/>
  <c r="Z189" i="19" s="1"/>
  <c r="I189" i="19"/>
  <c r="T189" i="19" s="1"/>
  <c r="H189" i="19"/>
  <c r="R189" i="19" s="1"/>
  <c r="O192" i="19"/>
  <c r="N192" i="19"/>
  <c r="M192" i="19"/>
  <c r="L192" i="19"/>
  <c r="J192" i="19"/>
  <c r="W192" i="19" s="1"/>
  <c r="K192" i="19"/>
  <c r="Z192" i="19" s="1"/>
  <c r="I192" i="19"/>
  <c r="H192" i="19"/>
  <c r="R192" i="19" s="1"/>
  <c r="O237" i="19"/>
  <c r="N237" i="19"/>
  <c r="M237" i="19"/>
  <c r="L237" i="19"/>
  <c r="J237" i="19"/>
  <c r="V237" i="19" s="1"/>
  <c r="K237" i="19"/>
  <c r="Y237" i="19" s="1"/>
  <c r="I237" i="19"/>
  <c r="T237" i="19" s="1"/>
  <c r="H237" i="19"/>
  <c r="R237" i="19" s="1"/>
  <c r="AC237" i="19"/>
  <c r="N214" i="19"/>
  <c r="O214" i="19"/>
  <c r="M214" i="19"/>
  <c r="L214" i="19"/>
  <c r="K214" i="19"/>
  <c r="I214" i="19"/>
  <c r="S214" i="19" s="1"/>
  <c r="H214" i="19"/>
  <c r="P214" i="19" s="1"/>
  <c r="J214" i="19"/>
  <c r="V214" i="19" s="1"/>
  <c r="O240" i="19"/>
  <c r="N240" i="19"/>
  <c r="L240" i="19"/>
  <c r="M240" i="19"/>
  <c r="J240" i="19"/>
  <c r="W240" i="19" s="1"/>
  <c r="I240" i="19"/>
  <c r="H240" i="19"/>
  <c r="Q240" i="19" s="1"/>
  <c r="K240" i="19"/>
  <c r="N230" i="19"/>
  <c r="O230" i="19"/>
  <c r="M230" i="19"/>
  <c r="L230" i="19"/>
  <c r="K230" i="19"/>
  <c r="AA230" i="19" s="1"/>
  <c r="H230" i="19"/>
  <c r="R230" i="19" s="1"/>
  <c r="I230" i="19"/>
  <c r="J230" i="19"/>
  <c r="W230" i="19" s="1"/>
  <c r="N203" i="19"/>
  <c r="O203" i="19"/>
  <c r="M203" i="19"/>
  <c r="K203" i="19"/>
  <c r="Y203" i="19" s="1"/>
  <c r="I203" i="19"/>
  <c r="S203" i="19" s="1"/>
  <c r="J203" i="19"/>
  <c r="W203" i="19" s="1"/>
  <c r="L203" i="19"/>
  <c r="H203" i="19"/>
  <c r="R203" i="19" s="1"/>
  <c r="N244" i="19"/>
  <c r="O244" i="19"/>
  <c r="M244" i="19"/>
  <c r="K244" i="19"/>
  <c r="L244" i="19"/>
  <c r="J244" i="19"/>
  <c r="X244" i="19" s="1"/>
  <c r="I244" i="19"/>
  <c r="U244" i="19" s="1"/>
  <c r="H244" i="19"/>
  <c r="Q244" i="19" s="1"/>
  <c r="N183" i="19"/>
  <c r="O183" i="19"/>
  <c r="K183" i="19"/>
  <c r="M183" i="19"/>
  <c r="L183" i="19"/>
  <c r="I183" i="19"/>
  <c r="H183" i="19"/>
  <c r="R183" i="19" s="1"/>
  <c r="J183" i="19"/>
  <c r="W183" i="19" s="1"/>
  <c r="O200" i="19"/>
  <c r="N200" i="19"/>
  <c r="L200" i="19"/>
  <c r="J200" i="19"/>
  <c r="W200" i="19" s="1"/>
  <c r="M200" i="19"/>
  <c r="H200" i="19"/>
  <c r="P200" i="19" s="1"/>
  <c r="I200" i="19"/>
  <c r="U200" i="19" s="1"/>
  <c r="K200" i="19"/>
  <c r="AA200" i="19" s="1"/>
  <c r="O177" i="19"/>
  <c r="N177" i="19"/>
  <c r="L177" i="19"/>
  <c r="M177" i="19"/>
  <c r="K177" i="19"/>
  <c r="Y177" i="19" s="1"/>
  <c r="J177" i="19"/>
  <c r="W177" i="19" s="1"/>
  <c r="I177" i="19"/>
  <c r="T177" i="19" s="1"/>
  <c r="H177" i="19"/>
  <c r="R177" i="19" s="1"/>
  <c r="O217" i="19"/>
  <c r="N217" i="19"/>
  <c r="L217" i="19"/>
  <c r="M217" i="19"/>
  <c r="K217" i="19"/>
  <c r="Z217" i="19" s="1"/>
  <c r="J217" i="19"/>
  <c r="W217" i="19" s="1"/>
  <c r="I217" i="19"/>
  <c r="T217" i="19" s="1"/>
  <c r="H217" i="19"/>
  <c r="Q217" i="19" s="1"/>
  <c r="O235" i="19"/>
  <c r="M235" i="19"/>
  <c r="N235" i="19"/>
  <c r="K235" i="19"/>
  <c r="Z235" i="19" s="1"/>
  <c r="I235" i="19"/>
  <c r="U235" i="19" s="1"/>
  <c r="J235" i="19"/>
  <c r="X235" i="19" s="1"/>
  <c r="L235" i="19"/>
  <c r="H235" i="19"/>
  <c r="R235" i="19" s="1"/>
  <c r="O242" i="19"/>
  <c r="N242" i="19"/>
  <c r="L242" i="19"/>
  <c r="M242" i="19"/>
  <c r="K242" i="19"/>
  <c r="AA242" i="19" s="1"/>
  <c r="J242" i="19"/>
  <c r="W242" i="19" s="1"/>
  <c r="I242" i="19"/>
  <c r="U242" i="19" s="1"/>
  <c r="H242" i="19"/>
  <c r="P242" i="19" s="1"/>
  <c r="AC242" i="19"/>
  <c r="N247" i="19"/>
  <c r="O247" i="19"/>
  <c r="M247" i="19"/>
  <c r="K247" i="19"/>
  <c r="L247" i="19"/>
  <c r="I247" i="19"/>
  <c r="U247" i="19" s="1"/>
  <c r="J247" i="19"/>
  <c r="W247" i="19" s="1"/>
  <c r="H247" i="19"/>
  <c r="P247" i="19" s="1"/>
  <c r="O186" i="19"/>
  <c r="N186" i="19"/>
  <c r="L186" i="19"/>
  <c r="M186" i="19"/>
  <c r="K186" i="19"/>
  <c r="AA186" i="19" s="1"/>
  <c r="J186" i="19"/>
  <c r="W186" i="19" s="1"/>
  <c r="I186" i="19"/>
  <c r="U186" i="19" s="1"/>
  <c r="H186" i="19"/>
  <c r="R186" i="19" s="1"/>
  <c r="O248" i="19"/>
  <c r="M248" i="19"/>
  <c r="N248" i="19"/>
  <c r="K248" i="19"/>
  <c r="J248" i="19"/>
  <c r="W248" i="19" s="1"/>
  <c r="L248" i="19"/>
  <c r="I248" i="19"/>
  <c r="S248" i="19" s="1"/>
  <c r="H248" i="19"/>
  <c r="Q248" i="19" s="1"/>
  <c r="N191" i="19"/>
  <c r="O191" i="19"/>
  <c r="M191" i="19"/>
  <c r="K191" i="19"/>
  <c r="Z191" i="19" s="1"/>
  <c r="L191" i="19"/>
  <c r="I191" i="19"/>
  <c r="U191" i="19" s="1"/>
  <c r="J191" i="19"/>
  <c r="W191" i="19" s="1"/>
  <c r="H191" i="19"/>
  <c r="R191" i="19" s="1"/>
  <c r="N215" i="19"/>
  <c r="O215" i="19"/>
  <c r="K215" i="19"/>
  <c r="AA215" i="19" s="1"/>
  <c r="L215" i="19"/>
  <c r="M215" i="19"/>
  <c r="I215" i="19"/>
  <c r="H215" i="19"/>
  <c r="R215" i="19" s="1"/>
  <c r="J215" i="19"/>
  <c r="X215" i="19" s="1"/>
  <c r="O184" i="19"/>
  <c r="K184" i="19"/>
  <c r="Z184" i="19" s="1"/>
  <c r="N184" i="19"/>
  <c r="J184" i="19"/>
  <c r="W184" i="19" s="1"/>
  <c r="M184" i="19"/>
  <c r="L184" i="19"/>
  <c r="H184" i="19"/>
  <c r="I184" i="19"/>
  <c r="U184" i="19" s="1"/>
  <c r="O185" i="19"/>
  <c r="N185" i="19"/>
  <c r="L185" i="19"/>
  <c r="M185" i="19"/>
  <c r="K185" i="19"/>
  <c r="J185" i="19"/>
  <c r="W185" i="19" s="1"/>
  <c r="I185" i="19"/>
  <c r="H185" i="19"/>
  <c r="Q185" i="19" s="1"/>
  <c r="N229" i="19"/>
  <c r="O229" i="19"/>
  <c r="L229" i="19"/>
  <c r="J229" i="19"/>
  <c r="W229" i="19" s="1"/>
  <c r="M229" i="19"/>
  <c r="H229" i="19"/>
  <c r="R229" i="19" s="1"/>
  <c r="I229" i="19"/>
  <c r="S229" i="19" s="1"/>
  <c r="K229" i="19"/>
  <c r="Y229" i="19" s="1"/>
  <c r="N246" i="19"/>
  <c r="O246" i="19"/>
  <c r="M246" i="19"/>
  <c r="L246" i="19"/>
  <c r="K246" i="19"/>
  <c r="AA246" i="19" s="1"/>
  <c r="H246" i="19"/>
  <c r="Q246" i="19" s="1"/>
  <c r="I246" i="19"/>
  <c r="T246" i="19" s="1"/>
  <c r="AC246" i="19"/>
  <c r="J246" i="19"/>
  <c r="X246" i="19" s="1"/>
  <c r="N206" i="19"/>
  <c r="O206" i="19"/>
  <c r="M206" i="19"/>
  <c r="L206" i="19"/>
  <c r="J206" i="19"/>
  <c r="X206" i="19" s="1"/>
  <c r="H206" i="19"/>
  <c r="R206" i="19" s="1"/>
  <c r="I206" i="19"/>
  <c r="K206" i="19"/>
  <c r="Z206" i="19" s="1"/>
  <c r="Z178" i="19"/>
  <c r="Y178" i="19"/>
  <c r="Y233" i="19"/>
  <c r="P243" i="19"/>
  <c r="Q243" i="19"/>
  <c r="X182" i="19"/>
  <c r="W182" i="19"/>
  <c r="V182" i="19"/>
  <c r="P190" i="19"/>
  <c r="Q190" i="19"/>
  <c r="U236" i="19"/>
  <c r="T236" i="19"/>
  <c r="S236" i="19"/>
  <c r="T181" i="19"/>
  <c r="U181" i="19"/>
  <c r="S181" i="19"/>
  <c r="W221" i="19"/>
  <c r="X221" i="19"/>
  <c r="V221" i="19"/>
  <c r="W188" i="19"/>
  <c r="X188" i="19"/>
  <c r="V188" i="19"/>
  <c r="P220" i="19"/>
  <c r="Q220" i="19"/>
  <c r="T187" i="19"/>
  <c r="S187" i="19"/>
  <c r="U187" i="19"/>
  <c r="W210" i="19"/>
  <c r="X210" i="19"/>
  <c r="V210" i="19"/>
  <c r="X222" i="19"/>
  <c r="W222" i="19"/>
  <c r="V222" i="19"/>
  <c r="X238" i="19"/>
  <c r="W238" i="19"/>
  <c r="V238" i="19"/>
  <c r="P202" i="19"/>
  <c r="Q202" i="19"/>
  <c r="T179" i="19"/>
  <c r="S179" i="19"/>
  <c r="U179" i="19"/>
  <c r="W187" i="19"/>
  <c r="X187" i="19"/>
  <c r="V187" i="19"/>
  <c r="U227" i="19"/>
  <c r="S227" i="19"/>
  <c r="T227" i="19"/>
  <c r="W180" i="19"/>
  <c r="X180" i="19"/>
  <c r="V180" i="19"/>
  <c r="W241" i="19"/>
  <c r="X241" i="19"/>
  <c r="V241" i="19"/>
  <c r="W201" i="19"/>
  <c r="X201" i="19"/>
  <c r="V201" i="19"/>
  <c r="W225" i="19"/>
  <c r="X225" i="19"/>
  <c r="V225" i="19"/>
  <c r="U212" i="19"/>
  <c r="T212" i="19"/>
  <c r="S212" i="19"/>
  <c r="P187" i="19"/>
  <c r="Q187" i="19"/>
  <c r="X190" i="19"/>
  <c r="V190" i="19"/>
  <c r="W190" i="19"/>
  <c r="W207" i="19"/>
  <c r="X207" i="19"/>
  <c r="V207" i="19"/>
  <c r="P199" i="19"/>
  <c r="Q199" i="19"/>
  <c r="Q221" i="19"/>
  <c r="P221" i="19"/>
  <c r="P219" i="19"/>
  <c r="Q219" i="19"/>
  <c r="W216" i="19"/>
  <c r="X216" i="19"/>
  <c r="V216" i="19"/>
  <c r="W199" i="19"/>
  <c r="X199" i="19"/>
  <c r="V199" i="19"/>
  <c r="R187" i="19"/>
  <c r="Z176" i="19"/>
  <c r="U178" i="19"/>
  <c r="T178" i="19"/>
  <c r="S178" i="19"/>
  <c r="AA176" i="19"/>
  <c r="W226" i="19"/>
  <c r="X226" i="19"/>
  <c r="V226" i="19"/>
  <c r="U232" i="19"/>
  <c r="T232" i="19"/>
  <c r="S232" i="19"/>
  <c r="Q241" i="19"/>
  <c r="P241" i="19"/>
  <c r="W232" i="19"/>
  <c r="X232" i="19"/>
  <c r="V232" i="19"/>
  <c r="X198" i="19"/>
  <c r="V198" i="19"/>
  <c r="W198" i="19"/>
  <c r="Q182" i="19"/>
  <c r="P182" i="19"/>
  <c r="P222" i="19"/>
  <c r="Q222" i="19"/>
  <c r="W197" i="19"/>
  <c r="X197" i="19"/>
  <c r="V197" i="19"/>
  <c r="W205" i="19"/>
  <c r="V205" i="19"/>
  <c r="X205" i="19"/>
  <c r="Q180" i="19"/>
  <c r="P180" i="19"/>
  <c r="Q212" i="19"/>
  <c r="P212" i="19"/>
  <c r="W179" i="19"/>
  <c r="X179" i="19"/>
  <c r="V179" i="19"/>
  <c r="W195" i="19"/>
  <c r="X195" i="19"/>
  <c r="V195" i="19"/>
  <c r="T219" i="19"/>
  <c r="S219" i="19"/>
  <c r="U219" i="19"/>
  <c r="U208" i="19"/>
  <c r="T208" i="19"/>
  <c r="S208" i="19"/>
  <c r="W178" i="19"/>
  <c r="X178" i="19"/>
  <c r="V178" i="19"/>
  <c r="W224" i="19"/>
  <c r="X224" i="19"/>
  <c r="V224" i="19"/>
  <c r="U176" i="19"/>
  <c r="T176" i="19"/>
  <c r="S176" i="19"/>
  <c r="U190" i="19"/>
  <c r="T190" i="19"/>
  <c r="S190" i="19"/>
  <c r="W227" i="19"/>
  <c r="X227" i="19"/>
  <c r="V227" i="19"/>
  <c r="T233" i="19"/>
  <c r="S233" i="19"/>
  <c r="U233" i="19"/>
  <c r="P210" i="19"/>
  <c r="Q210" i="19"/>
  <c r="W176" i="19"/>
  <c r="X176" i="19"/>
  <c r="V176" i="19"/>
  <c r="U210" i="19"/>
  <c r="S210" i="19"/>
  <c r="T210" i="19"/>
  <c r="U222" i="19"/>
  <c r="T222" i="19"/>
  <c r="S222" i="19"/>
  <c r="T201" i="19"/>
  <c r="U201" i="19"/>
  <c r="S201" i="19"/>
  <c r="P178" i="19"/>
  <c r="Q178" i="19"/>
  <c r="Q224" i="19"/>
  <c r="P224" i="19"/>
  <c r="T197" i="19"/>
  <c r="U197" i="19"/>
  <c r="S197" i="19"/>
  <c r="T205" i="19"/>
  <c r="U205" i="19"/>
  <c r="S205" i="19"/>
  <c r="U194" i="19"/>
  <c r="T194" i="19"/>
  <c r="S194" i="19"/>
  <c r="W220" i="19"/>
  <c r="X220" i="19"/>
  <c r="V220" i="19"/>
  <c r="P194" i="19"/>
  <c r="Q194" i="19"/>
  <c r="T211" i="19"/>
  <c r="S211" i="19"/>
  <c r="U211" i="19"/>
  <c r="W219" i="19"/>
  <c r="X219" i="19"/>
  <c r="V219" i="19"/>
  <c r="U218" i="19"/>
  <c r="T218" i="19"/>
  <c r="S218" i="19"/>
  <c r="W202" i="19"/>
  <c r="X202" i="19"/>
  <c r="V202" i="19"/>
  <c r="Q208" i="19"/>
  <c r="P208" i="19"/>
  <c r="U180" i="19"/>
  <c r="S180" i="19"/>
  <c r="T180" i="19"/>
  <c r="Q179" i="19"/>
  <c r="P179" i="19"/>
  <c r="P234" i="19"/>
  <c r="Q234" i="19"/>
  <c r="U245" i="19"/>
  <c r="T245" i="19"/>
  <c r="S245" i="19"/>
  <c r="U216" i="19"/>
  <c r="S216" i="19"/>
  <c r="T216" i="19"/>
  <c r="Q193" i="19"/>
  <c r="P193" i="19"/>
  <c r="Q204" i="19"/>
  <c r="P204" i="19"/>
  <c r="W212" i="19"/>
  <c r="X212" i="19"/>
  <c r="V212" i="19"/>
  <c r="Q236" i="19"/>
  <c r="P236" i="19"/>
  <c r="Q216" i="19"/>
  <c r="P216" i="19"/>
  <c r="S243" i="19"/>
  <c r="U243" i="19"/>
  <c r="T243" i="19"/>
  <c r="W233" i="19"/>
  <c r="X233" i="19"/>
  <c r="V233" i="19"/>
  <c r="P218" i="19"/>
  <c r="Q218" i="19"/>
  <c r="W193" i="19"/>
  <c r="X193" i="19"/>
  <c r="V193" i="19"/>
  <c r="U202" i="19"/>
  <c r="S202" i="19"/>
  <c r="T202" i="19"/>
  <c r="Q201" i="19"/>
  <c r="P201" i="19"/>
  <c r="P198" i="19"/>
  <c r="Q198" i="19"/>
  <c r="W236" i="19"/>
  <c r="X236" i="19"/>
  <c r="V236" i="19"/>
  <c r="T193" i="19"/>
  <c r="U193" i="19"/>
  <c r="S193" i="19"/>
  <c r="Q245" i="19"/>
  <c r="P245" i="19"/>
  <c r="U226" i="19"/>
  <c r="T226" i="19"/>
  <c r="S226" i="19"/>
  <c r="W204" i="19"/>
  <c r="X204" i="19"/>
  <c r="V204" i="19"/>
  <c r="P226" i="19"/>
  <c r="Q226" i="19"/>
  <c r="W243" i="19"/>
  <c r="X243" i="19"/>
  <c r="V243" i="19"/>
  <c r="Q207" i="19"/>
  <c r="P207" i="19"/>
  <c r="P211" i="19"/>
  <c r="Q211" i="19"/>
  <c r="U204" i="19"/>
  <c r="T204" i="19"/>
  <c r="S204" i="19"/>
  <c r="Q228" i="19"/>
  <c r="P228" i="19"/>
  <c r="W194" i="19"/>
  <c r="X194" i="19"/>
  <c r="V194" i="19"/>
  <c r="W181" i="19"/>
  <c r="V181" i="19"/>
  <c r="X181" i="19"/>
  <c r="U234" i="19"/>
  <c r="T234" i="19"/>
  <c r="S234" i="19"/>
  <c r="Q233" i="19"/>
  <c r="P233" i="19"/>
  <c r="Q238" i="19"/>
  <c r="P238" i="19"/>
  <c r="T225" i="19"/>
  <c r="U225" i="19"/>
  <c r="S225" i="19"/>
  <c r="P181" i="19"/>
  <c r="Q181" i="19"/>
  <c r="T221" i="19"/>
  <c r="U221" i="19"/>
  <c r="S221" i="19"/>
  <c r="Q225" i="19"/>
  <c r="P225" i="19"/>
  <c r="P188" i="19"/>
  <c r="Q188" i="19"/>
  <c r="W228" i="19"/>
  <c r="X228" i="19"/>
  <c r="V228" i="19"/>
  <c r="U195" i="19"/>
  <c r="S195" i="19"/>
  <c r="T195" i="19"/>
  <c r="W211" i="19"/>
  <c r="X211" i="19"/>
  <c r="V211" i="19"/>
  <c r="W234" i="19"/>
  <c r="X234" i="19"/>
  <c r="V234" i="19"/>
  <c r="R233" i="19"/>
  <c r="R234" i="19"/>
  <c r="R205" i="19"/>
  <c r="AC198" i="19"/>
  <c r="R202" i="19"/>
  <c r="R226" i="19"/>
  <c r="AC201" i="19"/>
  <c r="AC216" i="19"/>
  <c r="AC210" i="19"/>
  <c r="Y197" i="19"/>
  <c r="Z197" i="19"/>
  <c r="AA197" i="19"/>
  <c r="AC248" i="19"/>
  <c r="Z241" i="19"/>
  <c r="Y241" i="19"/>
  <c r="AA241" i="19"/>
  <c r="R238" i="19"/>
  <c r="AA226" i="19"/>
  <c r="Z226" i="19"/>
  <c r="Y226" i="19"/>
  <c r="Z221" i="19"/>
  <c r="AA221" i="19"/>
  <c r="Y221" i="19"/>
  <c r="AC194" i="19"/>
  <c r="AC188" i="19"/>
  <c r="R178" i="19"/>
  <c r="AC232" i="19"/>
  <c r="AC220" i="19"/>
  <c r="Z202" i="19"/>
  <c r="Y202" i="19"/>
  <c r="AA202" i="19"/>
  <c r="R179" i="19"/>
  <c r="R182" i="19"/>
  <c r="AC253" i="19"/>
  <c r="AA238" i="19"/>
  <c r="Z238" i="19"/>
  <c r="Y238" i="19"/>
  <c r="R221" i="19"/>
  <c r="Z213" i="19"/>
  <c r="AA213" i="19"/>
  <c r="Y213" i="19"/>
  <c r="AC247" i="19"/>
  <c r="R245" i="19"/>
  <c r="R228" i="19"/>
  <c r="R236" i="19"/>
  <c r="Z245" i="19"/>
  <c r="Y245" i="19"/>
  <c r="AA245" i="19"/>
  <c r="AA207" i="19"/>
  <c r="Z207" i="19"/>
  <c r="Y207" i="19"/>
  <c r="Z225" i="19"/>
  <c r="Y225" i="19"/>
  <c r="AA225" i="19"/>
  <c r="AC190" i="19"/>
  <c r="R204" i="19"/>
  <c r="AC212" i="19"/>
  <c r="AC185" i="19"/>
  <c r="AC195" i="19"/>
  <c r="R219" i="19"/>
  <c r="R211" i="19"/>
  <c r="Y218" i="19"/>
  <c r="AA218" i="19"/>
  <c r="Z218" i="19"/>
  <c r="AA204" i="19"/>
  <c r="Z204" i="19"/>
  <c r="Y204" i="19"/>
  <c r="AA182" i="19"/>
  <c r="Z182" i="19"/>
  <c r="Y182" i="19"/>
  <c r="AC254" i="19"/>
  <c r="AC243" i="19"/>
  <c r="R241" i="19"/>
  <c r="AC224" i="19"/>
  <c r="R207" i="19"/>
  <c r="AC208" i="19"/>
  <c r="R218" i="19"/>
  <c r="AC199" i="19"/>
  <c r="AC193" i="19"/>
  <c r="AC251" i="19"/>
  <c r="R180" i="19"/>
  <c r="AC244" i="19"/>
  <c r="R225" i="19"/>
  <c r="AA211" i="19"/>
  <c r="Z211" i="19"/>
  <c r="Y211" i="19"/>
  <c r="AA180" i="19"/>
  <c r="Y180" i="19"/>
  <c r="Z180" i="19"/>
  <c r="AC250" i="19"/>
  <c r="AA228" i="19"/>
  <c r="Z228" i="19"/>
  <c r="Y228" i="19"/>
  <c r="AC222" i="19"/>
  <c r="AA219" i="19"/>
  <c r="Z219" i="19"/>
  <c r="Y219" i="19"/>
  <c r="AA234" i="19"/>
  <c r="Z234" i="19"/>
  <c r="Y234" i="19"/>
  <c r="R197" i="19"/>
  <c r="AC181" i="19"/>
  <c r="AC183" i="10"/>
  <c r="M183" i="10"/>
  <c r="O183" i="10"/>
  <c r="H183" i="10"/>
  <c r="L183" i="10"/>
  <c r="I183" i="10"/>
  <c r="J183" i="10"/>
  <c r="K183" i="10"/>
  <c r="N183" i="10"/>
  <c r="AC247" i="10"/>
  <c r="O247" i="10"/>
  <c r="I247" i="10"/>
  <c r="J247" i="10"/>
  <c r="K247" i="10"/>
  <c r="L247" i="10"/>
  <c r="M247" i="10"/>
  <c r="N247" i="10"/>
  <c r="H247" i="10"/>
  <c r="AC178" i="10"/>
  <c r="M178" i="10"/>
  <c r="O178" i="10"/>
  <c r="H178" i="10"/>
  <c r="N178" i="10"/>
  <c r="I178" i="10"/>
  <c r="J178" i="10"/>
  <c r="K178" i="10"/>
  <c r="L178" i="10"/>
  <c r="AC194" i="10"/>
  <c r="M194" i="10"/>
  <c r="O194" i="10"/>
  <c r="I194" i="10"/>
  <c r="J194" i="10"/>
  <c r="K194" i="10"/>
  <c r="L194" i="10"/>
  <c r="N194" i="10"/>
  <c r="H194" i="10"/>
  <c r="AC210" i="10"/>
  <c r="M210" i="10"/>
  <c r="O210" i="10"/>
  <c r="I210" i="10"/>
  <c r="J210" i="10"/>
  <c r="K210" i="10"/>
  <c r="L210" i="10"/>
  <c r="N210" i="10"/>
  <c r="H210" i="10"/>
  <c r="AC226" i="10"/>
  <c r="O226" i="10"/>
  <c r="I226" i="10"/>
  <c r="J226" i="10"/>
  <c r="K226" i="10"/>
  <c r="L226" i="10"/>
  <c r="M226" i="10"/>
  <c r="H226" i="10"/>
  <c r="N226" i="10"/>
  <c r="AC242" i="10"/>
  <c r="O242" i="10"/>
  <c r="I242" i="10"/>
  <c r="J242" i="10"/>
  <c r="K242" i="10"/>
  <c r="L242" i="10"/>
  <c r="M242" i="10"/>
  <c r="H242" i="10"/>
  <c r="N242" i="10"/>
  <c r="AC227" i="10"/>
  <c r="O227" i="10"/>
  <c r="I227" i="10"/>
  <c r="J227" i="10"/>
  <c r="K227" i="10"/>
  <c r="L227" i="10"/>
  <c r="M227" i="10"/>
  <c r="N227" i="10"/>
  <c r="H227" i="10"/>
  <c r="AC181" i="10"/>
  <c r="M181" i="10"/>
  <c r="O181" i="10"/>
  <c r="H181" i="10"/>
  <c r="I181" i="10"/>
  <c r="J181" i="10"/>
  <c r="K181" i="10"/>
  <c r="L181" i="10"/>
  <c r="N181" i="10"/>
  <c r="AC197" i="10"/>
  <c r="M197" i="10"/>
  <c r="O197" i="10"/>
  <c r="N197" i="10"/>
  <c r="H197" i="10"/>
  <c r="I197" i="10"/>
  <c r="J197" i="10"/>
  <c r="K197" i="10"/>
  <c r="L197" i="10"/>
  <c r="AC213" i="10"/>
  <c r="M213" i="10"/>
  <c r="O213" i="10"/>
  <c r="N213" i="10"/>
  <c r="H213" i="10"/>
  <c r="I213" i="10"/>
  <c r="J213" i="10"/>
  <c r="K213" i="10"/>
  <c r="L213" i="10"/>
  <c r="AC229" i="10"/>
  <c r="O229" i="10"/>
  <c r="I229" i="10"/>
  <c r="J229" i="10"/>
  <c r="K229" i="10"/>
  <c r="L229" i="10"/>
  <c r="M229" i="10"/>
  <c r="H229" i="10"/>
  <c r="N229" i="10"/>
  <c r="AC245" i="10"/>
  <c r="O245" i="10"/>
  <c r="I245" i="10"/>
  <c r="J245" i="10"/>
  <c r="K245" i="10"/>
  <c r="L245" i="10"/>
  <c r="M245" i="10"/>
  <c r="H245" i="10"/>
  <c r="N245" i="10"/>
  <c r="AC184" i="10"/>
  <c r="M184" i="10"/>
  <c r="O184" i="10"/>
  <c r="H184" i="10"/>
  <c r="I184" i="10"/>
  <c r="J184" i="10"/>
  <c r="K184" i="10"/>
  <c r="L184" i="10"/>
  <c r="N184" i="10"/>
  <c r="AC200" i="10"/>
  <c r="M200" i="10"/>
  <c r="O200" i="10"/>
  <c r="K200" i="10"/>
  <c r="N200" i="10"/>
  <c r="H200" i="10"/>
  <c r="I200" i="10"/>
  <c r="J200" i="10"/>
  <c r="L200" i="10"/>
  <c r="AC216" i="10"/>
  <c r="M216" i="10"/>
  <c r="O216" i="10"/>
  <c r="K216" i="10"/>
  <c r="N216" i="10"/>
  <c r="H216" i="10"/>
  <c r="I216" i="10"/>
  <c r="J216" i="10"/>
  <c r="L216" i="10"/>
  <c r="AC232" i="10"/>
  <c r="O232" i="10"/>
  <c r="I232" i="10"/>
  <c r="J232" i="10"/>
  <c r="K232" i="10"/>
  <c r="L232" i="10"/>
  <c r="M232" i="10"/>
  <c r="H232" i="10"/>
  <c r="N232" i="10"/>
  <c r="AC248" i="10"/>
  <c r="O248" i="10"/>
  <c r="I248" i="10"/>
  <c r="J248" i="10"/>
  <c r="K248" i="10"/>
  <c r="L248" i="10"/>
  <c r="M248" i="10"/>
  <c r="H248" i="10"/>
  <c r="N248" i="10"/>
  <c r="AC199" i="10"/>
  <c r="M199" i="10"/>
  <c r="O199" i="10"/>
  <c r="I199" i="10"/>
  <c r="K199" i="10"/>
  <c r="L199" i="10"/>
  <c r="N199" i="10"/>
  <c r="H199" i="10"/>
  <c r="J199" i="10"/>
  <c r="AC251" i="10"/>
  <c r="H251" i="10"/>
  <c r="AC195" i="10"/>
  <c r="M195" i="10"/>
  <c r="O195" i="10"/>
  <c r="I195" i="10"/>
  <c r="K195" i="10"/>
  <c r="L195" i="10"/>
  <c r="N195" i="10"/>
  <c r="H195" i="10"/>
  <c r="J195" i="10"/>
  <c r="AC182" i="10"/>
  <c r="M182" i="10"/>
  <c r="O182" i="10"/>
  <c r="H182" i="10"/>
  <c r="I182" i="10"/>
  <c r="K182" i="10"/>
  <c r="L182" i="10"/>
  <c r="N182" i="10"/>
  <c r="J182" i="10"/>
  <c r="AC198" i="10"/>
  <c r="M198" i="10"/>
  <c r="O198" i="10"/>
  <c r="I198" i="10"/>
  <c r="J198" i="10"/>
  <c r="K198" i="10"/>
  <c r="L198" i="10"/>
  <c r="N198" i="10"/>
  <c r="H198" i="10"/>
  <c r="AC214" i="10"/>
  <c r="M214" i="10"/>
  <c r="O214" i="10"/>
  <c r="I214" i="10"/>
  <c r="J214" i="10"/>
  <c r="K214" i="10"/>
  <c r="L214" i="10"/>
  <c r="N214" i="10"/>
  <c r="H214" i="10"/>
  <c r="AC230" i="10"/>
  <c r="O230" i="10"/>
  <c r="I230" i="10"/>
  <c r="J230" i="10"/>
  <c r="K230" i="10"/>
  <c r="L230" i="10"/>
  <c r="M230" i="10"/>
  <c r="H230" i="10"/>
  <c r="N230" i="10"/>
  <c r="AC246" i="10"/>
  <c r="O246" i="10"/>
  <c r="I246" i="10"/>
  <c r="J246" i="10"/>
  <c r="K246" i="10"/>
  <c r="L246" i="10"/>
  <c r="M246" i="10"/>
  <c r="H246" i="10"/>
  <c r="N246" i="10"/>
  <c r="AC239" i="10"/>
  <c r="O239" i="10"/>
  <c r="I239" i="10"/>
  <c r="J239" i="10"/>
  <c r="K239" i="10"/>
  <c r="L239" i="10"/>
  <c r="M239" i="10"/>
  <c r="N239" i="10"/>
  <c r="H239" i="10"/>
  <c r="AC185" i="10"/>
  <c r="M185" i="10"/>
  <c r="O185" i="10"/>
  <c r="H185" i="10"/>
  <c r="J185" i="10"/>
  <c r="L185" i="10"/>
  <c r="N185" i="10"/>
  <c r="I185" i="10"/>
  <c r="K185" i="10"/>
  <c r="AC201" i="10"/>
  <c r="M201" i="10"/>
  <c r="O201" i="10"/>
  <c r="N201" i="10"/>
  <c r="H201" i="10"/>
  <c r="I201" i="10"/>
  <c r="J201" i="10"/>
  <c r="K201" i="10"/>
  <c r="L201" i="10"/>
  <c r="AC217" i="10"/>
  <c r="M217" i="10"/>
  <c r="O217" i="10"/>
  <c r="N217" i="10"/>
  <c r="H217" i="10"/>
  <c r="I217" i="10"/>
  <c r="J217" i="10"/>
  <c r="K217" i="10"/>
  <c r="L217" i="10"/>
  <c r="AC233" i="10"/>
  <c r="O233" i="10"/>
  <c r="I233" i="10"/>
  <c r="J233" i="10"/>
  <c r="K233" i="10"/>
  <c r="L233" i="10"/>
  <c r="M233" i="10"/>
  <c r="H233" i="10"/>
  <c r="N233" i="10"/>
  <c r="AC249" i="10"/>
  <c r="H249" i="10"/>
  <c r="AC191" i="10"/>
  <c r="M191" i="10"/>
  <c r="O191" i="10"/>
  <c r="I191" i="10"/>
  <c r="K191" i="10"/>
  <c r="L191" i="10"/>
  <c r="N191" i="10"/>
  <c r="H191" i="10"/>
  <c r="J191" i="10"/>
  <c r="AC188" i="10"/>
  <c r="M188" i="10"/>
  <c r="O188" i="10"/>
  <c r="H188" i="10"/>
  <c r="K188" i="10"/>
  <c r="N188" i="10"/>
  <c r="I188" i="10"/>
  <c r="J188" i="10"/>
  <c r="L188" i="10"/>
  <c r="AC204" i="10"/>
  <c r="M204" i="10"/>
  <c r="O204" i="10"/>
  <c r="K204" i="10"/>
  <c r="N204" i="10"/>
  <c r="H204" i="10"/>
  <c r="I204" i="10"/>
  <c r="J204" i="10"/>
  <c r="L204" i="10"/>
  <c r="AC220" i="10"/>
  <c r="M220" i="10"/>
  <c r="O220" i="10"/>
  <c r="K220" i="10"/>
  <c r="N220" i="10"/>
  <c r="H220" i="10"/>
  <c r="I220" i="10"/>
  <c r="J220" i="10"/>
  <c r="L220" i="10"/>
  <c r="AC236" i="10"/>
  <c r="O236" i="10"/>
  <c r="I236" i="10"/>
  <c r="J236" i="10"/>
  <c r="K236" i="10"/>
  <c r="L236" i="10"/>
  <c r="M236" i="10"/>
  <c r="H236" i="10"/>
  <c r="N236" i="10"/>
  <c r="AC252" i="10"/>
  <c r="H252" i="10"/>
  <c r="AC203" i="10"/>
  <c r="M203" i="10"/>
  <c r="O203" i="10"/>
  <c r="I203" i="10"/>
  <c r="K203" i="10"/>
  <c r="L203" i="10"/>
  <c r="N203" i="10"/>
  <c r="H203" i="10"/>
  <c r="J203" i="10"/>
  <c r="AC215" i="10"/>
  <c r="M215" i="10"/>
  <c r="O215" i="10"/>
  <c r="I215" i="10"/>
  <c r="K215" i="10"/>
  <c r="L215" i="10"/>
  <c r="N215" i="10"/>
  <c r="H215" i="10"/>
  <c r="J215" i="10"/>
  <c r="AC186" i="10"/>
  <c r="M186" i="10"/>
  <c r="O186" i="10"/>
  <c r="H186" i="10"/>
  <c r="N186" i="10"/>
  <c r="I186" i="10"/>
  <c r="J186" i="10"/>
  <c r="K186" i="10"/>
  <c r="L186" i="10"/>
  <c r="AC202" i="10"/>
  <c r="M202" i="10"/>
  <c r="O202" i="10"/>
  <c r="I202" i="10"/>
  <c r="J202" i="10"/>
  <c r="K202" i="10"/>
  <c r="L202" i="10"/>
  <c r="N202" i="10"/>
  <c r="H202" i="10"/>
  <c r="AC218" i="10"/>
  <c r="M218" i="10"/>
  <c r="O218" i="10"/>
  <c r="I218" i="10"/>
  <c r="J218" i="10"/>
  <c r="K218" i="10"/>
  <c r="L218" i="10"/>
  <c r="N218" i="10"/>
  <c r="H218" i="10"/>
  <c r="AC234" i="10"/>
  <c r="O234" i="10"/>
  <c r="I234" i="10"/>
  <c r="J234" i="10"/>
  <c r="K234" i="10"/>
  <c r="L234" i="10"/>
  <c r="M234" i="10"/>
  <c r="H234" i="10"/>
  <c r="N234" i="10"/>
  <c r="AC250" i="10"/>
  <c r="H250" i="10"/>
  <c r="AC187" i="10"/>
  <c r="M187" i="10"/>
  <c r="O187" i="10"/>
  <c r="H187" i="10"/>
  <c r="J187" i="10"/>
  <c r="K187" i="10"/>
  <c r="L187" i="10"/>
  <c r="N187" i="10"/>
  <c r="I187" i="10"/>
  <c r="AC243" i="10"/>
  <c r="O243" i="10"/>
  <c r="I243" i="10"/>
  <c r="J243" i="10"/>
  <c r="K243" i="10"/>
  <c r="L243" i="10"/>
  <c r="M243" i="10"/>
  <c r="N243" i="10"/>
  <c r="H243" i="10"/>
  <c r="AC189" i="10"/>
  <c r="M189" i="10"/>
  <c r="O189" i="10"/>
  <c r="N189" i="10"/>
  <c r="H189" i="10"/>
  <c r="I189" i="10"/>
  <c r="J189" i="10"/>
  <c r="K189" i="10"/>
  <c r="L189" i="10"/>
  <c r="AC205" i="10"/>
  <c r="M205" i="10"/>
  <c r="O205" i="10"/>
  <c r="N205" i="10"/>
  <c r="H205" i="10"/>
  <c r="I205" i="10"/>
  <c r="J205" i="10"/>
  <c r="K205" i="10"/>
  <c r="L205" i="10"/>
  <c r="AC221" i="10"/>
  <c r="M221" i="10"/>
  <c r="O221" i="10"/>
  <c r="N221" i="10"/>
  <c r="H221" i="10"/>
  <c r="I221" i="10"/>
  <c r="J221" i="10"/>
  <c r="K221" i="10"/>
  <c r="L221" i="10"/>
  <c r="AC237" i="10"/>
  <c r="O237" i="10"/>
  <c r="I237" i="10"/>
  <c r="J237" i="10"/>
  <c r="K237" i="10"/>
  <c r="L237" i="10"/>
  <c r="M237" i="10"/>
  <c r="H237" i="10"/>
  <c r="N237" i="10"/>
  <c r="AC253" i="10"/>
  <c r="H253" i="10"/>
  <c r="AC211" i="10"/>
  <c r="M211" i="10"/>
  <c r="O211" i="10"/>
  <c r="I211" i="10"/>
  <c r="K211" i="10"/>
  <c r="L211" i="10"/>
  <c r="N211" i="10"/>
  <c r="H211" i="10"/>
  <c r="J211" i="10"/>
  <c r="AC176" i="10"/>
  <c r="M176" i="10"/>
  <c r="O176" i="10"/>
  <c r="H176" i="10"/>
  <c r="I176" i="10"/>
  <c r="J176" i="10"/>
  <c r="K176" i="10"/>
  <c r="L176" i="10"/>
  <c r="N176" i="10"/>
  <c r="AC192" i="10"/>
  <c r="M192" i="10"/>
  <c r="O192" i="10"/>
  <c r="K192" i="10"/>
  <c r="N192" i="10"/>
  <c r="H192" i="10"/>
  <c r="I192" i="10"/>
  <c r="J192" i="10"/>
  <c r="L192" i="10"/>
  <c r="AC208" i="10"/>
  <c r="M208" i="10"/>
  <c r="O208" i="10"/>
  <c r="K208" i="10"/>
  <c r="N208" i="10"/>
  <c r="H208" i="10"/>
  <c r="I208" i="10"/>
  <c r="J208" i="10"/>
  <c r="L208" i="10"/>
  <c r="AC224" i="10"/>
  <c r="M224" i="10"/>
  <c r="O224" i="10"/>
  <c r="K224" i="10"/>
  <c r="N224" i="10"/>
  <c r="H224" i="10"/>
  <c r="I224" i="10"/>
  <c r="J224" i="10"/>
  <c r="L224" i="10"/>
  <c r="AC240" i="10"/>
  <c r="O240" i="10"/>
  <c r="I240" i="10"/>
  <c r="J240" i="10"/>
  <c r="K240" i="10"/>
  <c r="L240" i="10"/>
  <c r="M240" i="10"/>
  <c r="H240" i="10"/>
  <c r="N240" i="10"/>
  <c r="AC219" i="10"/>
  <c r="M219" i="10"/>
  <c r="O219" i="10"/>
  <c r="I219" i="10"/>
  <c r="K219" i="10"/>
  <c r="L219" i="10"/>
  <c r="N219" i="10"/>
  <c r="H219" i="10"/>
  <c r="J219" i="10"/>
  <c r="AC235" i="10"/>
  <c r="O235" i="10"/>
  <c r="I235" i="10"/>
  <c r="J235" i="10"/>
  <c r="K235" i="10"/>
  <c r="L235" i="10"/>
  <c r="M235" i="10"/>
  <c r="N235" i="10"/>
  <c r="H235" i="10"/>
  <c r="AC190" i="10"/>
  <c r="M190" i="10"/>
  <c r="O190" i="10"/>
  <c r="I190" i="10"/>
  <c r="J190" i="10"/>
  <c r="K190" i="10"/>
  <c r="L190" i="10"/>
  <c r="N190" i="10"/>
  <c r="H190" i="10"/>
  <c r="AC206" i="10"/>
  <c r="M206" i="10"/>
  <c r="O206" i="10"/>
  <c r="I206" i="10"/>
  <c r="J206" i="10"/>
  <c r="K206" i="10"/>
  <c r="L206" i="10"/>
  <c r="N206" i="10"/>
  <c r="H206" i="10"/>
  <c r="AC222" i="10"/>
  <c r="M222" i="10"/>
  <c r="O222" i="10"/>
  <c r="I222" i="10"/>
  <c r="J222" i="10"/>
  <c r="K222" i="10"/>
  <c r="L222" i="10"/>
  <c r="N222" i="10"/>
  <c r="H222" i="10"/>
  <c r="AC238" i="10"/>
  <c r="O238" i="10"/>
  <c r="I238" i="10"/>
  <c r="J238" i="10"/>
  <c r="K238" i="10"/>
  <c r="L238" i="10"/>
  <c r="M238" i="10"/>
  <c r="H238" i="10"/>
  <c r="N238" i="10"/>
  <c r="AC254" i="10"/>
  <c r="H254" i="10"/>
  <c r="AC207" i="10"/>
  <c r="M207" i="10"/>
  <c r="O207" i="10"/>
  <c r="I207" i="10"/>
  <c r="K207" i="10"/>
  <c r="L207" i="10"/>
  <c r="N207" i="10"/>
  <c r="H207" i="10"/>
  <c r="J207" i="10"/>
  <c r="AC177" i="10"/>
  <c r="M177" i="10"/>
  <c r="O177" i="10"/>
  <c r="H177" i="10"/>
  <c r="J177" i="10"/>
  <c r="L177" i="10"/>
  <c r="N177" i="10"/>
  <c r="I177" i="10"/>
  <c r="K177" i="10"/>
  <c r="AC193" i="10"/>
  <c r="M193" i="10"/>
  <c r="O193" i="10"/>
  <c r="N193" i="10"/>
  <c r="H193" i="10"/>
  <c r="I193" i="10"/>
  <c r="J193" i="10"/>
  <c r="K193" i="10"/>
  <c r="L193" i="10"/>
  <c r="AC209" i="10"/>
  <c r="M209" i="10"/>
  <c r="O209" i="10"/>
  <c r="N209" i="10"/>
  <c r="H209" i="10"/>
  <c r="I209" i="10"/>
  <c r="J209" i="10"/>
  <c r="K209" i="10"/>
  <c r="L209" i="10"/>
  <c r="AC225" i="10"/>
  <c r="M225" i="10"/>
  <c r="O225" i="10"/>
  <c r="N225" i="10"/>
  <c r="H225" i="10"/>
  <c r="I225" i="10"/>
  <c r="J225" i="10"/>
  <c r="K225" i="10"/>
  <c r="L225" i="10"/>
  <c r="AC241" i="10"/>
  <c r="O241" i="10"/>
  <c r="I241" i="10"/>
  <c r="J241" i="10"/>
  <c r="K241" i="10"/>
  <c r="L241" i="10"/>
  <c r="M241" i="10"/>
  <c r="H241" i="10"/>
  <c r="N241" i="10"/>
  <c r="AC223" i="10"/>
  <c r="M223" i="10"/>
  <c r="O223" i="10"/>
  <c r="I223" i="10"/>
  <c r="K223" i="10"/>
  <c r="L223" i="10"/>
  <c r="N223" i="10"/>
  <c r="H223" i="10"/>
  <c r="J223" i="10"/>
  <c r="AC180" i="10"/>
  <c r="M180" i="10"/>
  <c r="O180" i="10"/>
  <c r="H180" i="10"/>
  <c r="K180" i="10"/>
  <c r="N180" i="10"/>
  <c r="I180" i="10"/>
  <c r="J180" i="10"/>
  <c r="L180" i="10"/>
  <c r="AC196" i="10"/>
  <c r="M196" i="10"/>
  <c r="O196" i="10"/>
  <c r="K196" i="10"/>
  <c r="N196" i="10"/>
  <c r="H196" i="10"/>
  <c r="I196" i="10"/>
  <c r="J196" i="10"/>
  <c r="L196" i="10"/>
  <c r="AC212" i="10"/>
  <c r="M212" i="10"/>
  <c r="O212" i="10"/>
  <c r="K212" i="10"/>
  <c r="N212" i="10"/>
  <c r="H212" i="10"/>
  <c r="I212" i="10"/>
  <c r="J212" i="10"/>
  <c r="L212" i="10"/>
  <c r="AC228" i="10"/>
  <c r="O228" i="10"/>
  <c r="I228" i="10"/>
  <c r="J228" i="10"/>
  <c r="K228" i="10"/>
  <c r="L228" i="10"/>
  <c r="M228" i="10"/>
  <c r="H228" i="10"/>
  <c r="N228" i="10"/>
  <c r="AC244" i="10"/>
  <c r="O244" i="10"/>
  <c r="I244" i="10"/>
  <c r="J244" i="10"/>
  <c r="K244" i="10"/>
  <c r="L244" i="10"/>
  <c r="M244" i="10"/>
  <c r="H244" i="10"/>
  <c r="N244" i="10"/>
  <c r="AC179" i="10"/>
  <c r="M179" i="10"/>
  <c r="O179" i="10"/>
  <c r="H179" i="10"/>
  <c r="J179" i="10"/>
  <c r="K179" i="10"/>
  <c r="L179" i="10"/>
  <c r="N179" i="10"/>
  <c r="I179" i="10"/>
  <c r="AC231" i="10"/>
  <c r="O231" i="10"/>
  <c r="I231" i="10"/>
  <c r="J231" i="10"/>
  <c r="K231" i="10"/>
  <c r="L231" i="10"/>
  <c r="M231" i="10"/>
  <c r="N231" i="10"/>
  <c r="H231" i="10"/>
  <c r="Y10" i="22" l="1"/>
  <c r="Q10" i="22"/>
  <c r="O7" i="22"/>
  <c r="N7" i="22"/>
  <c r="X9" i="22"/>
  <c r="T12" i="22"/>
  <c r="V10" i="22"/>
  <c r="P10" i="22"/>
  <c r="U8" i="22"/>
  <c r="S9" i="22"/>
  <c r="Q8" i="22"/>
  <c r="R9" i="22"/>
  <c r="C9" i="22" s="1"/>
  <c r="A9" i="22" s="1"/>
  <c r="Q7" i="22"/>
  <c r="W7" i="22"/>
  <c r="X10" i="22"/>
  <c r="N11" i="22"/>
  <c r="V7" i="22"/>
  <c r="S208" i="23"/>
  <c r="AA184" i="19"/>
  <c r="P208" i="23"/>
  <c r="Y230" i="19"/>
  <c r="R208" i="23"/>
  <c r="Q210" i="23"/>
  <c r="V210" i="23"/>
  <c r="W210" i="23"/>
  <c r="AA191" i="23"/>
  <c r="AA210" i="23"/>
  <c r="Z210" i="23"/>
  <c r="Z191" i="23"/>
  <c r="X12" i="22"/>
  <c r="Y12" i="22"/>
  <c r="W10" i="22"/>
  <c r="V9" i="22"/>
  <c r="P9" i="22"/>
  <c r="X8" i="22"/>
  <c r="O10" i="22"/>
  <c r="Y8" i="22"/>
  <c r="W9" i="22"/>
  <c r="S12" i="22"/>
  <c r="U11" i="22"/>
  <c r="R12" i="22"/>
  <c r="C12" i="22" s="1"/>
  <c r="T8" i="22"/>
  <c r="T11" i="22"/>
  <c r="Q9" i="22"/>
  <c r="V12" i="22"/>
  <c r="P12" i="22"/>
  <c r="X11" i="22"/>
  <c r="O9" i="22"/>
  <c r="Y11" i="22"/>
  <c r="N10" i="22"/>
  <c r="W12" i="22"/>
  <c r="S8" i="22"/>
  <c r="U7" i="22"/>
  <c r="R8" i="22"/>
  <c r="C8" i="22" s="1"/>
  <c r="T7" i="22"/>
  <c r="Q12" i="22"/>
  <c r="V8" i="22"/>
  <c r="P8" i="22"/>
  <c r="X7" i="22"/>
  <c r="O12" i="22"/>
  <c r="Y7" i="22"/>
  <c r="N9" i="22"/>
  <c r="W8" i="22"/>
  <c r="S11" i="22"/>
  <c r="U10" i="22"/>
  <c r="R11" i="22"/>
  <c r="C11" i="22" s="1"/>
  <c r="Y9" i="22"/>
  <c r="T10" i="22"/>
  <c r="V11" i="22"/>
  <c r="P11" i="22"/>
  <c r="O8" i="22"/>
  <c r="N12" i="22"/>
  <c r="W11" i="22"/>
  <c r="S7" i="22"/>
  <c r="U9" i="22"/>
  <c r="R7" i="22"/>
  <c r="C7" i="22" s="1"/>
  <c r="T9" i="22"/>
  <c r="Q11" i="22"/>
  <c r="P7" i="22"/>
  <c r="O11" i="22"/>
  <c r="N8" i="22"/>
  <c r="S10" i="22"/>
  <c r="U12" i="22"/>
  <c r="R10" i="22"/>
  <c r="C10" i="22" s="1"/>
  <c r="S191" i="23"/>
  <c r="Z208" i="23"/>
  <c r="AA208" i="23"/>
  <c r="R191" i="23"/>
  <c r="V230" i="23"/>
  <c r="U191" i="23"/>
  <c r="W191" i="23"/>
  <c r="P191" i="23"/>
  <c r="V191" i="23"/>
  <c r="T229" i="19"/>
  <c r="U229" i="19"/>
  <c r="W215" i="19"/>
  <c r="P206" i="19"/>
  <c r="Q206" i="19"/>
  <c r="V215" i="19"/>
  <c r="W213" i="19"/>
  <c r="T230" i="23"/>
  <c r="S230" i="23"/>
  <c r="Z237" i="19"/>
  <c r="Z230" i="19"/>
  <c r="S213" i="19"/>
  <c r="V200" i="19"/>
  <c r="U213" i="19"/>
  <c r="AA237" i="19"/>
  <c r="Z215" i="19"/>
  <c r="U203" i="19"/>
  <c r="Y184" i="19"/>
  <c r="Y215" i="19"/>
  <c r="X200" i="19"/>
  <c r="Y235" i="19"/>
  <c r="AA235" i="19"/>
  <c r="S189" i="19"/>
  <c r="V240" i="19"/>
  <c r="X240" i="19"/>
  <c r="Q192" i="19"/>
  <c r="T203" i="19"/>
  <c r="T231" i="19"/>
  <c r="R240" i="19"/>
  <c r="P240" i="19"/>
  <c r="P192" i="19"/>
  <c r="W230" i="23"/>
  <c r="Y186" i="19"/>
  <c r="W237" i="19"/>
  <c r="V213" i="19"/>
  <c r="Z239" i="19"/>
  <c r="Z186" i="19"/>
  <c r="AA206" i="19"/>
  <c r="V223" i="19"/>
  <c r="Y206" i="19"/>
  <c r="AA203" i="19"/>
  <c r="W223" i="19"/>
  <c r="Z203" i="19"/>
  <c r="X237" i="19"/>
  <c r="AA189" i="19"/>
  <c r="V209" i="19"/>
  <c r="T191" i="19"/>
  <c r="Z246" i="19"/>
  <c r="V177" i="19"/>
  <c r="X242" i="19"/>
  <c r="V217" i="19"/>
  <c r="S245" i="23"/>
  <c r="AA230" i="23"/>
  <c r="V242" i="19"/>
  <c r="R200" i="19"/>
  <c r="X177" i="19"/>
  <c r="X217" i="19"/>
  <c r="V184" i="19"/>
  <c r="T245" i="23"/>
  <c r="W235" i="19"/>
  <c r="S244" i="19"/>
  <c r="X184" i="19"/>
  <c r="Q203" i="19"/>
  <c r="X214" i="19"/>
  <c r="S242" i="19"/>
  <c r="Q183" i="19"/>
  <c r="V231" i="19"/>
  <c r="X231" i="19"/>
  <c r="R231" i="19"/>
  <c r="S209" i="19"/>
  <c r="Q231" i="19"/>
  <c r="V245" i="23"/>
  <c r="W245" i="23"/>
  <c r="S223" i="19"/>
  <c r="Y230" i="23"/>
  <c r="W189" i="19"/>
  <c r="S217" i="19"/>
  <c r="S200" i="19"/>
  <c r="U177" i="19"/>
  <c r="X230" i="19"/>
  <c r="U217" i="19"/>
  <c r="T200" i="19"/>
  <c r="S177" i="19"/>
  <c r="W214" i="19"/>
  <c r="P244" i="19"/>
  <c r="Y246" i="19"/>
  <c r="P203" i="19"/>
  <c r="S191" i="19"/>
  <c r="P239" i="19"/>
  <c r="X209" i="19"/>
  <c r="T242" i="19"/>
  <c r="Q239" i="19"/>
  <c r="V183" i="19"/>
  <c r="X183" i="19"/>
  <c r="V230" i="19"/>
  <c r="Q177" i="19"/>
  <c r="P245" i="23"/>
  <c r="Q245" i="23"/>
  <c r="S247" i="19"/>
  <c r="Y189" i="19"/>
  <c r="T247" i="19"/>
  <c r="V246" i="19"/>
  <c r="U246" i="19"/>
  <c r="W246" i="19"/>
  <c r="AA191" i="19"/>
  <c r="Y242" i="19"/>
  <c r="U214" i="19"/>
  <c r="V239" i="19"/>
  <c r="S231" i="19"/>
  <c r="P196" i="19"/>
  <c r="Q196" i="19"/>
  <c r="S235" i="19"/>
  <c r="P189" i="19"/>
  <c r="Q230" i="23"/>
  <c r="Y191" i="19"/>
  <c r="T248" i="19"/>
  <c r="P230" i="23"/>
  <c r="U248" i="19"/>
  <c r="Q247" i="19"/>
  <c r="P177" i="19"/>
  <c r="P235" i="19"/>
  <c r="R217" i="19"/>
  <c r="Z200" i="19"/>
  <c r="Y209" i="19"/>
  <c r="R242" i="19"/>
  <c r="Q235" i="19"/>
  <c r="Y200" i="19"/>
  <c r="AA209" i="19"/>
  <c r="P217" i="19"/>
  <c r="Q242" i="19"/>
  <c r="X229" i="19"/>
  <c r="V189" i="19"/>
  <c r="AA239" i="19"/>
  <c r="U209" i="19"/>
  <c r="T223" i="19"/>
  <c r="V229" i="19"/>
  <c r="AA192" i="19"/>
  <c r="P185" i="19"/>
  <c r="S184" i="19"/>
  <c r="Y192" i="19"/>
  <c r="R209" i="19"/>
  <c r="T244" i="19"/>
  <c r="P183" i="19"/>
  <c r="Y223" i="19"/>
  <c r="V192" i="19"/>
  <c r="AA223" i="19"/>
  <c r="V191" i="19"/>
  <c r="X192" i="19"/>
  <c r="P209" i="19"/>
  <c r="X191" i="19"/>
  <c r="S186" i="19"/>
  <c r="R246" i="19"/>
  <c r="V235" i="19"/>
  <c r="Q200" i="19"/>
  <c r="T186" i="19"/>
  <c r="P215" i="19"/>
  <c r="Z229" i="19"/>
  <c r="T235" i="19"/>
  <c r="T214" i="19"/>
  <c r="W244" i="19"/>
  <c r="T184" i="19"/>
  <c r="Z242" i="19"/>
  <c r="AA217" i="19"/>
  <c r="Q230" i="19"/>
  <c r="X239" i="19"/>
  <c r="Q189" i="19"/>
  <c r="Y217" i="19"/>
  <c r="P230" i="19"/>
  <c r="V248" i="19"/>
  <c r="S237" i="19"/>
  <c r="X248" i="19"/>
  <c r="Z177" i="19"/>
  <c r="Y231" i="19"/>
  <c r="R213" i="19"/>
  <c r="V203" i="19"/>
  <c r="U237" i="19"/>
  <c r="S246" i="19"/>
  <c r="AA177" i="19"/>
  <c r="AA231" i="19"/>
  <c r="AA229" i="19"/>
  <c r="X203" i="19"/>
  <c r="V244" i="19"/>
  <c r="P213" i="19"/>
  <c r="V247" i="19"/>
  <c r="P246" i="19"/>
  <c r="Q215" i="19"/>
  <c r="U189" i="19"/>
  <c r="X247" i="19"/>
  <c r="V186" i="19"/>
  <c r="R214" i="19"/>
  <c r="V185" i="19"/>
  <c r="X186" i="19"/>
  <c r="X185" i="19"/>
  <c r="V206" i="19"/>
  <c r="V196" i="19"/>
  <c r="P248" i="19"/>
  <c r="Q214" i="19"/>
  <c r="W206" i="19"/>
  <c r="X196" i="19"/>
  <c r="U214" i="23"/>
  <c r="S214" i="23"/>
  <c r="T214" i="23"/>
  <c r="AA181" i="23"/>
  <c r="Z181" i="23"/>
  <c r="Y181" i="23"/>
  <c r="T222" i="23"/>
  <c r="U222" i="23"/>
  <c r="S222" i="23"/>
  <c r="Y204" i="23"/>
  <c r="Z204" i="23"/>
  <c r="AA204" i="23"/>
  <c r="S209" i="23"/>
  <c r="T209" i="23"/>
  <c r="U209" i="23"/>
  <c r="W185" i="23"/>
  <c r="X185" i="23"/>
  <c r="V185" i="23"/>
  <c r="X224" i="23"/>
  <c r="V224" i="23"/>
  <c r="W224" i="23"/>
  <c r="X220" i="23"/>
  <c r="V220" i="23"/>
  <c r="W220" i="23"/>
  <c r="Q180" i="23"/>
  <c r="P180" i="23"/>
  <c r="R180" i="23"/>
  <c r="U188" i="23"/>
  <c r="S188" i="23"/>
  <c r="T188" i="23"/>
  <c r="Q203" i="23"/>
  <c r="P203" i="23"/>
  <c r="R203" i="23"/>
  <c r="AA203" i="23"/>
  <c r="Z203" i="23"/>
  <c r="Y203" i="23"/>
  <c r="X212" i="23"/>
  <c r="V212" i="23"/>
  <c r="W212" i="23"/>
  <c r="S211" i="23"/>
  <c r="T211" i="23"/>
  <c r="U211" i="23"/>
  <c r="AA240" i="23"/>
  <c r="Z240" i="23"/>
  <c r="Y240" i="23"/>
  <c r="R247" i="23"/>
  <c r="Q247" i="23"/>
  <c r="P247" i="23"/>
  <c r="W213" i="23"/>
  <c r="X213" i="23"/>
  <c r="V213" i="23"/>
  <c r="R217" i="23"/>
  <c r="Q217" i="23"/>
  <c r="P217" i="23"/>
  <c r="W214" i="23"/>
  <c r="V214" i="23"/>
  <c r="X214" i="23"/>
  <c r="AA215" i="23"/>
  <c r="Z215" i="23"/>
  <c r="Y215" i="23"/>
  <c r="X232" i="23"/>
  <c r="W232" i="23"/>
  <c r="V232" i="23"/>
  <c r="AA209" i="23"/>
  <c r="Y209" i="23"/>
  <c r="Z209" i="23"/>
  <c r="Q206" i="23"/>
  <c r="R206" i="23"/>
  <c r="P206" i="23"/>
  <c r="X228" i="23"/>
  <c r="V228" i="23"/>
  <c r="W228" i="23"/>
  <c r="AA185" i="23"/>
  <c r="Z185" i="23"/>
  <c r="Y185" i="23"/>
  <c r="AA224" i="23"/>
  <c r="Z224" i="23"/>
  <c r="Y224" i="23"/>
  <c r="V188" i="23"/>
  <c r="X188" i="23"/>
  <c r="W188" i="23"/>
  <c r="U247" i="23"/>
  <c r="T247" i="23"/>
  <c r="S247" i="23"/>
  <c r="Y214" i="23"/>
  <c r="AA214" i="23"/>
  <c r="Z214" i="23"/>
  <c r="W215" i="23"/>
  <c r="X215" i="23"/>
  <c r="V215" i="23"/>
  <c r="S219" i="23"/>
  <c r="T219" i="23"/>
  <c r="U219" i="23"/>
  <c r="U177" i="23"/>
  <c r="S177" i="23"/>
  <c r="T177" i="23"/>
  <c r="X204" i="23"/>
  <c r="V204" i="23"/>
  <c r="W204" i="23"/>
  <c r="S221" i="23"/>
  <c r="T221" i="23"/>
  <c r="U221" i="23"/>
  <c r="AA232" i="23"/>
  <c r="Z232" i="23"/>
  <c r="Y232" i="23"/>
  <c r="W209" i="23"/>
  <c r="X209" i="23"/>
  <c r="V209" i="23"/>
  <c r="AA228" i="23"/>
  <c r="Z228" i="23"/>
  <c r="Y228" i="23"/>
  <c r="V184" i="23"/>
  <c r="X184" i="23"/>
  <c r="W184" i="23"/>
  <c r="V192" i="23"/>
  <c r="X192" i="23"/>
  <c r="W192" i="23"/>
  <c r="S180" i="23"/>
  <c r="T180" i="23"/>
  <c r="U180" i="23"/>
  <c r="AA180" i="23"/>
  <c r="Z180" i="23"/>
  <c r="Y180" i="23"/>
  <c r="R207" i="23"/>
  <c r="P207" i="23"/>
  <c r="Q207" i="23"/>
  <c r="AA211" i="23"/>
  <c r="Z211" i="23"/>
  <c r="Y211" i="23"/>
  <c r="V247" i="23"/>
  <c r="X247" i="23"/>
  <c r="W247" i="23"/>
  <c r="S213" i="23"/>
  <c r="T213" i="23"/>
  <c r="U213" i="23"/>
  <c r="U244" i="23"/>
  <c r="T244" i="23"/>
  <c r="S244" i="23"/>
  <c r="P244" i="23"/>
  <c r="R244" i="23"/>
  <c r="Q244" i="23"/>
  <c r="AA221" i="23"/>
  <c r="Y221" i="23"/>
  <c r="Z221" i="23"/>
  <c r="W205" i="23"/>
  <c r="X205" i="23"/>
  <c r="V205" i="23"/>
  <c r="T236" i="23"/>
  <c r="S236" i="23"/>
  <c r="U236" i="23"/>
  <c r="P236" i="23"/>
  <c r="R236" i="23"/>
  <c r="Q236" i="23"/>
  <c r="R185" i="23"/>
  <c r="Q185" i="23"/>
  <c r="P185" i="23"/>
  <c r="Q195" i="23"/>
  <c r="P195" i="23"/>
  <c r="R195" i="23"/>
  <c r="R243" i="23"/>
  <c r="Q243" i="23"/>
  <c r="P243" i="23"/>
  <c r="AA192" i="23"/>
  <c r="Z192" i="23"/>
  <c r="Y192" i="23"/>
  <c r="Q220" i="23"/>
  <c r="R220" i="23"/>
  <c r="P220" i="23"/>
  <c r="R188" i="23"/>
  <c r="Q188" i="23"/>
  <c r="P188" i="23"/>
  <c r="S203" i="23"/>
  <c r="T203" i="23"/>
  <c r="U203" i="23"/>
  <c r="S207" i="23"/>
  <c r="T207" i="23"/>
  <c r="U207" i="23"/>
  <c r="Q212" i="23"/>
  <c r="R212" i="23"/>
  <c r="P212" i="23"/>
  <c r="AA247" i="23"/>
  <c r="Z247" i="23"/>
  <c r="Y247" i="23"/>
  <c r="AA213" i="23"/>
  <c r="Z213" i="23"/>
  <c r="Y213" i="23"/>
  <c r="X244" i="23"/>
  <c r="W244" i="23"/>
  <c r="V244" i="23"/>
  <c r="U196" i="23"/>
  <c r="S196" i="23"/>
  <c r="T196" i="23"/>
  <c r="U181" i="23"/>
  <c r="S181" i="23"/>
  <c r="T181" i="23"/>
  <c r="AA219" i="23"/>
  <c r="Z219" i="23"/>
  <c r="Y219" i="23"/>
  <c r="R221" i="23"/>
  <c r="Q221" i="23"/>
  <c r="P221" i="23"/>
  <c r="Q209" i="23"/>
  <c r="P209" i="23"/>
  <c r="R209" i="23"/>
  <c r="U206" i="23"/>
  <c r="S206" i="23"/>
  <c r="T206" i="23"/>
  <c r="S195" i="23"/>
  <c r="U195" i="23"/>
  <c r="T195" i="23"/>
  <c r="U243" i="23"/>
  <c r="T243" i="23"/>
  <c r="S243" i="23"/>
  <c r="T224" i="23"/>
  <c r="S224" i="23"/>
  <c r="U224" i="23"/>
  <c r="P224" i="23"/>
  <c r="R224" i="23"/>
  <c r="Q224" i="23"/>
  <c r="U220" i="23"/>
  <c r="S220" i="23"/>
  <c r="T220" i="23"/>
  <c r="U212" i="23"/>
  <c r="S212" i="23"/>
  <c r="T212" i="23"/>
  <c r="Q211" i="23"/>
  <c r="R211" i="23"/>
  <c r="P211" i="23"/>
  <c r="R213" i="23"/>
  <c r="Q213" i="23"/>
  <c r="P213" i="23"/>
  <c r="S217" i="23"/>
  <c r="T217" i="23"/>
  <c r="U217" i="23"/>
  <c r="AA244" i="23"/>
  <c r="Z244" i="23"/>
  <c r="Y244" i="23"/>
  <c r="R196" i="23"/>
  <c r="P196" i="23"/>
  <c r="Q196" i="23"/>
  <c r="Q214" i="23"/>
  <c r="R214" i="23"/>
  <c r="P214" i="23"/>
  <c r="W222" i="23"/>
  <c r="V222" i="23"/>
  <c r="X222" i="23"/>
  <c r="R177" i="23"/>
  <c r="Q177" i="23"/>
  <c r="P177" i="23"/>
  <c r="Q204" i="23"/>
  <c r="R204" i="23"/>
  <c r="P204" i="23"/>
  <c r="S205" i="23"/>
  <c r="T205" i="23"/>
  <c r="U205" i="23"/>
  <c r="W206" i="23"/>
  <c r="V206" i="23"/>
  <c r="X206" i="23"/>
  <c r="P228" i="23"/>
  <c r="R228" i="23"/>
  <c r="Q228" i="23"/>
  <c r="Q184" i="23"/>
  <c r="R184" i="23"/>
  <c r="P184" i="23"/>
  <c r="X195" i="23"/>
  <c r="V195" i="23"/>
  <c r="W195" i="23"/>
  <c r="AA195" i="23"/>
  <c r="Y195" i="23"/>
  <c r="Z195" i="23"/>
  <c r="V243" i="23"/>
  <c r="X243" i="23"/>
  <c r="W243" i="23"/>
  <c r="U192" i="23"/>
  <c r="S192" i="23"/>
  <c r="T192" i="23"/>
  <c r="AA188" i="23"/>
  <c r="Y188" i="23"/>
  <c r="Z188" i="23"/>
  <c r="AA207" i="23"/>
  <c r="Z207" i="23"/>
  <c r="Y207" i="23"/>
  <c r="W211" i="23"/>
  <c r="V211" i="23"/>
  <c r="X211" i="23"/>
  <c r="U248" i="23"/>
  <c r="T248" i="23"/>
  <c r="S248" i="23"/>
  <c r="P248" i="23"/>
  <c r="R248" i="23"/>
  <c r="Q248" i="23"/>
  <c r="AA217" i="23"/>
  <c r="Y217" i="23"/>
  <c r="Z217" i="23"/>
  <c r="X196" i="23"/>
  <c r="W196" i="23"/>
  <c r="V196" i="23"/>
  <c r="R215" i="23"/>
  <c r="P215" i="23"/>
  <c r="Q215" i="23"/>
  <c r="R181" i="23"/>
  <c r="Q181" i="23"/>
  <c r="P181" i="23"/>
  <c r="Z222" i="23"/>
  <c r="AA222" i="23"/>
  <c r="Y222" i="23"/>
  <c r="P219" i="23"/>
  <c r="Q219" i="23"/>
  <c r="R219" i="23"/>
  <c r="W177" i="23"/>
  <c r="V177" i="23"/>
  <c r="X177" i="23"/>
  <c r="U204" i="23"/>
  <c r="S204" i="23"/>
  <c r="T204" i="23"/>
  <c r="T232" i="23"/>
  <c r="S232" i="23"/>
  <c r="U232" i="23"/>
  <c r="P232" i="23"/>
  <c r="R232" i="23"/>
  <c r="Q232" i="23"/>
  <c r="AA205" i="23"/>
  <c r="Z205" i="23"/>
  <c r="Y205" i="23"/>
  <c r="X236" i="23"/>
  <c r="W236" i="23"/>
  <c r="V236" i="23"/>
  <c r="Y206" i="23"/>
  <c r="AA206" i="23"/>
  <c r="Z206" i="23"/>
  <c r="T228" i="23"/>
  <c r="S228" i="23"/>
  <c r="U228" i="23"/>
  <c r="AA184" i="23"/>
  <c r="Z184" i="23"/>
  <c r="Y184" i="23"/>
  <c r="U185" i="23"/>
  <c r="T185" i="23"/>
  <c r="S185" i="23"/>
  <c r="AA243" i="23"/>
  <c r="Z243" i="23"/>
  <c r="Y243" i="23"/>
  <c r="V180" i="23"/>
  <c r="X180" i="23"/>
  <c r="W180" i="23"/>
  <c r="W207" i="23"/>
  <c r="X207" i="23"/>
  <c r="V207" i="23"/>
  <c r="Y212" i="23"/>
  <c r="Z212" i="23"/>
  <c r="AA212" i="23"/>
  <c r="U240" i="23"/>
  <c r="T240" i="23"/>
  <c r="S240" i="23"/>
  <c r="P240" i="23"/>
  <c r="R240" i="23"/>
  <c r="Q240" i="23"/>
  <c r="X248" i="23"/>
  <c r="W248" i="23"/>
  <c r="V248" i="23"/>
  <c r="W217" i="23"/>
  <c r="X217" i="23"/>
  <c r="V217" i="23"/>
  <c r="AA196" i="23"/>
  <c r="Z196" i="23"/>
  <c r="Y196" i="23"/>
  <c r="S215" i="23"/>
  <c r="T215" i="23"/>
  <c r="U215" i="23"/>
  <c r="W181" i="23"/>
  <c r="X181" i="23"/>
  <c r="V181" i="23"/>
  <c r="R222" i="23"/>
  <c r="P222" i="23"/>
  <c r="Q222" i="23"/>
  <c r="W219" i="23"/>
  <c r="V219" i="23"/>
  <c r="X219" i="23"/>
  <c r="AA177" i="23"/>
  <c r="Z177" i="23"/>
  <c r="Y177" i="23"/>
  <c r="W221" i="23"/>
  <c r="X221" i="23"/>
  <c r="V221" i="23"/>
  <c r="R205" i="23"/>
  <c r="Q205" i="23"/>
  <c r="P205" i="23"/>
  <c r="AA236" i="23"/>
  <c r="Z236" i="23"/>
  <c r="Y236" i="23"/>
  <c r="S184" i="23"/>
  <c r="U184" i="23"/>
  <c r="T184" i="23"/>
  <c r="Q192" i="23"/>
  <c r="R192" i="23"/>
  <c r="P192" i="23"/>
  <c r="Y220" i="23"/>
  <c r="Z220" i="23"/>
  <c r="AA220" i="23"/>
  <c r="W203" i="23"/>
  <c r="V203" i="23"/>
  <c r="X203" i="23"/>
  <c r="X240" i="23"/>
  <c r="W240" i="23"/>
  <c r="V240" i="23"/>
  <c r="AA248" i="23"/>
  <c r="Z248" i="23"/>
  <c r="Y248" i="23"/>
  <c r="T206" i="19"/>
  <c r="U206" i="19"/>
  <c r="S206" i="19"/>
  <c r="Q229" i="19"/>
  <c r="P229" i="19"/>
  <c r="U185" i="19"/>
  <c r="S185" i="19"/>
  <c r="T185" i="19"/>
  <c r="R184" i="19"/>
  <c r="Q184" i="19"/>
  <c r="P184" i="19"/>
  <c r="T215" i="19"/>
  <c r="S215" i="19"/>
  <c r="U215" i="19"/>
  <c r="Q191" i="19"/>
  <c r="P191" i="19"/>
  <c r="P186" i="19"/>
  <c r="Q186" i="19"/>
  <c r="U183" i="19"/>
  <c r="T183" i="19"/>
  <c r="S183" i="19"/>
  <c r="Z183" i="19"/>
  <c r="AA183" i="19"/>
  <c r="Y183" i="19"/>
  <c r="U230" i="19"/>
  <c r="T230" i="19"/>
  <c r="S230" i="19"/>
  <c r="Y240" i="19"/>
  <c r="AA240" i="19"/>
  <c r="Z240" i="19"/>
  <c r="T240" i="19"/>
  <c r="S240" i="19"/>
  <c r="U240" i="19"/>
  <c r="Z214" i="19"/>
  <c r="AA214" i="19"/>
  <c r="Y214" i="19"/>
  <c r="Q237" i="19"/>
  <c r="P237" i="19"/>
  <c r="U192" i="19"/>
  <c r="T192" i="19"/>
  <c r="S192" i="19"/>
  <c r="P223" i="19"/>
  <c r="Q223" i="19"/>
  <c r="U239" i="19"/>
  <c r="T239" i="19"/>
  <c r="S239" i="19"/>
  <c r="U196" i="19"/>
  <c r="T196" i="19"/>
  <c r="S196" i="19"/>
  <c r="Y196" i="19"/>
  <c r="AA196" i="19"/>
  <c r="Z196" i="19"/>
  <c r="AA181" i="19"/>
  <c r="Y181" i="19"/>
  <c r="Z181" i="19"/>
  <c r="R244" i="19"/>
  <c r="Y208" i="19"/>
  <c r="AA208" i="19"/>
  <c r="Z208" i="19"/>
  <c r="AA195" i="19"/>
  <c r="Y195" i="19"/>
  <c r="Z195" i="19"/>
  <c r="AA247" i="19"/>
  <c r="Z247" i="19"/>
  <c r="Y247" i="19"/>
  <c r="Z220" i="19"/>
  <c r="Y220" i="19"/>
  <c r="AA220" i="19"/>
  <c r="AA222" i="19"/>
  <c r="Z222" i="19"/>
  <c r="Y222" i="19"/>
  <c r="AA244" i="19"/>
  <c r="Z244" i="19"/>
  <c r="Y244" i="19"/>
  <c r="R193" i="19"/>
  <c r="R195" i="19"/>
  <c r="R185" i="19"/>
  <c r="R212" i="19"/>
  <c r="AA188" i="19"/>
  <c r="Y188" i="19"/>
  <c r="Z188" i="19"/>
  <c r="R248" i="19"/>
  <c r="AA201" i="19"/>
  <c r="Y201" i="19"/>
  <c r="Z201" i="19"/>
  <c r="R199" i="19"/>
  <c r="AA199" i="19"/>
  <c r="Z199" i="19"/>
  <c r="Y199" i="19"/>
  <c r="R194" i="19"/>
  <c r="R216" i="19"/>
  <c r="R198" i="19"/>
  <c r="R181" i="19"/>
  <c r="AA243" i="19"/>
  <c r="Z243" i="19"/>
  <c r="Y243" i="19"/>
  <c r="Z212" i="19"/>
  <c r="AA212" i="19"/>
  <c r="Y212" i="19"/>
  <c r="R232" i="19"/>
  <c r="AA248" i="19"/>
  <c r="Z248" i="19"/>
  <c r="Y248" i="19"/>
  <c r="R224" i="19"/>
  <c r="R247" i="19"/>
  <c r="AA232" i="19"/>
  <c r="Z232" i="19"/>
  <c r="Y232" i="19"/>
  <c r="Y194" i="19"/>
  <c r="AA194" i="19"/>
  <c r="Z194" i="19"/>
  <c r="Y210" i="19"/>
  <c r="AA210" i="19"/>
  <c r="Z210" i="19"/>
  <c r="Y198" i="19"/>
  <c r="AA198" i="19"/>
  <c r="Z198" i="19"/>
  <c r="Z224" i="19"/>
  <c r="Y224" i="19"/>
  <c r="AA224" i="19"/>
  <c r="AA185" i="19"/>
  <c r="Y185" i="19"/>
  <c r="Z185" i="19"/>
  <c r="R220" i="19"/>
  <c r="R188" i="19"/>
  <c r="Y216" i="19"/>
  <c r="AA216" i="19"/>
  <c r="Z216" i="19"/>
  <c r="Y193" i="19"/>
  <c r="AA193" i="19"/>
  <c r="Z193" i="19"/>
  <c r="R208" i="19"/>
  <c r="R190" i="19"/>
  <c r="R210" i="19"/>
  <c r="R201" i="19"/>
  <c r="R222" i="19"/>
  <c r="R243" i="19"/>
  <c r="Y190" i="19"/>
  <c r="Z190" i="19"/>
  <c r="AA190" i="19"/>
  <c r="S222" i="10"/>
  <c r="T222" i="10"/>
  <c r="U222" i="10"/>
  <c r="V192" i="10"/>
  <c r="X192" i="10"/>
  <c r="W192" i="10"/>
  <c r="Z189" i="10"/>
  <c r="Y189" i="10"/>
  <c r="AA189" i="10"/>
  <c r="S188" i="10"/>
  <c r="U188" i="10"/>
  <c r="T188" i="10"/>
  <c r="Y214" i="10"/>
  <c r="Z214" i="10"/>
  <c r="AA214" i="10"/>
  <c r="V227" i="10"/>
  <c r="W227" i="10"/>
  <c r="X227" i="10"/>
  <c r="Y196" i="10"/>
  <c r="Z196" i="10"/>
  <c r="AA196" i="10"/>
  <c r="Z180" i="10"/>
  <c r="Y180" i="10"/>
  <c r="AA180" i="10"/>
  <c r="P241" i="10"/>
  <c r="R241" i="10"/>
  <c r="Q241" i="10"/>
  <c r="P177" i="10"/>
  <c r="Q177" i="10"/>
  <c r="R177" i="10"/>
  <c r="V207" i="10"/>
  <c r="W207" i="10"/>
  <c r="X207" i="10"/>
  <c r="S206" i="10"/>
  <c r="T206" i="10"/>
  <c r="U206" i="10"/>
  <c r="V190" i="10"/>
  <c r="X190" i="10"/>
  <c r="W190" i="10"/>
  <c r="X240" i="10"/>
  <c r="V240" i="10"/>
  <c r="W240" i="10"/>
  <c r="P208" i="10"/>
  <c r="Q208" i="10"/>
  <c r="R208" i="10"/>
  <c r="S192" i="10"/>
  <c r="U192" i="10"/>
  <c r="T192" i="10"/>
  <c r="V211" i="10"/>
  <c r="W211" i="10"/>
  <c r="X211" i="10"/>
  <c r="V237" i="10"/>
  <c r="W237" i="10"/>
  <c r="X237" i="10"/>
  <c r="R221" i="10"/>
  <c r="P221" i="10"/>
  <c r="Q221" i="10"/>
  <c r="T205" i="10"/>
  <c r="U205" i="10"/>
  <c r="S205" i="10"/>
  <c r="V189" i="10"/>
  <c r="W189" i="10"/>
  <c r="X189" i="10"/>
  <c r="P243" i="10"/>
  <c r="R243" i="10"/>
  <c r="Q243" i="10"/>
  <c r="P202" i="10"/>
  <c r="Q202" i="10"/>
  <c r="R202" i="10"/>
  <c r="T215" i="10"/>
  <c r="U215" i="10"/>
  <c r="S215" i="10"/>
  <c r="R203" i="10"/>
  <c r="Q203" i="10"/>
  <c r="P203" i="10"/>
  <c r="S236" i="10"/>
  <c r="T236" i="10"/>
  <c r="U236" i="10"/>
  <c r="Y220" i="10"/>
  <c r="Z220" i="10"/>
  <c r="AA220" i="10"/>
  <c r="R191" i="10"/>
  <c r="P191" i="10"/>
  <c r="Q191" i="10"/>
  <c r="T233" i="10"/>
  <c r="U233" i="10"/>
  <c r="S233" i="10"/>
  <c r="R201" i="10"/>
  <c r="P201" i="10"/>
  <c r="Q201" i="10"/>
  <c r="S246" i="10"/>
  <c r="T246" i="10"/>
  <c r="U246" i="10"/>
  <c r="X230" i="10"/>
  <c r="V230" i="10"/>
  <c r="W230" i="10"/>
  <c r="V214" i="10"/>
  <c r="X214" i="10"/>
  <c r="W214" i="10"/>
  <c r="Y198" i="10"/>
  <c r="Z198" i="10"/>
  <c r="AA198" i="10"/>
  <c r="V195" i="10"/>
  <c r="W195" i="10"/>
  <c r="X195" i="10"/>
  <c r="Z199" i="10"/>
  <c r="Y199" i="10"/>
  <c r="AA199" i="10"/>
  <c r="V216" i="10"/>
  <c r="X216" i="10"/>
  <c r="W216" i="10"/>
  <c r="Z245" i="10"/>
  <c r="Y245" i="10"/>
  <c r="AA245" i="10"/>
  <c r="V213" i="10"/>
  <c r="W213" i="10"/>
  <c r="X213" i="10"/>
  <c r="Z197" i="10"/>
  <c r="Y197" i="10"/>
  <c r="AA197" i="10"/>
  <c r="T227" i="10"/>
  <c r="U227" i="10"/>
  <c r="S227" i="10"/>
  <c r="P242" i="10"/>
  <c r="Q242" i="10"/>
  <c r="R242" i="10"/>
  <c r="R178" i="10"/>
  <c r="P178" i="10"/>
  <c r="Q178" i="10"/>
  <c r="Z247" i="10"/>
  <c r="Y247" i="10"/>
  <c r="AA247" i="10"/>
  <c r="P183" i="10"/>
  <c r="Q183" i="10"/>
  <c r="R183" i="10"/>
  <c r="Y212" i="10"/>
  <c r="Z212" i="10"/>
  <c r="AA212" i="10"/>
  <c r="S238" i="10"/>
  <c r="T238" i="10"/>
  <c r="U238" i="10"/>
  <c r="X246" i="10"/>
  <c r="V246" i="10"/>
  <c r="W246" i="10"/>
  <c r="Z213" i="10"/>
  <c r="Y213" i="10"/>
  <c r="AA213" i="10"/>
  <c r="P244" i="10"/>
  <c r="Q244" i="10"/>
  <c r="R244" i="10"/>
  <c r="R180" i="10"/>
  <c r="P180" i="10"/>
  <c r="Q180" i="10"/>
  <c r="Z223" i="10"/>
  <c r="AA223" i="10"/>
  <c r="Y223" i="10"/>
  <c r="Z225" i="10"/>
  <c r="Y225" i="10"/>
  <c r="AA225" i="10"/>
  <c r="R207" i="10"/>
  <c r="P207" i="10"/>
  <c r="Q207" i="10"/>
  <c r="S190" i="10"/>
  <c r="T190" i="10"/>
  <c r="U190" i="10"/>
  <c r="V219" i="10"/>
  <c r="W219" i="10"/>
  <c r="X219" i="10"/>
  <c r="S240" i="10"/>
  <c r="T240" i="10"/>
  <c r="U240" i="10"/>
  <c r="Y224" i="10"/>
  <c r="Z224" i="10"/>
  <c r="AA224" i="10"/>
  <c r="P192" i="10"/>
  <c r="Q192" i="10"/>
  <c r="R192" i="10"/>
  <c r="Z176" i="10"/>
  <c r="AA176" i="10"/>
  <c r="Y176" i="10"/>
  <c r="R211" i="10"/>
  <c r="P211" i="10"/>
  <c r="Q211" i="10"/>
  <c r="T237" i="10"/>
  <c r="U237" i="10"/>
  <c r="S237" i="10"/>
  <c r="R205" i="10"/>
  <c r="P205" i="10"/>
  <c r="Q205" i="10"/>
  <c r="T189" i="10"/>
  <c r="U189" i="10"/>
  <c r="S189" i="10"/>
  <c r="S187" i="10"/>
  <c r="T187" i="10"/>
  <c r="U187" i="10"/>
  <c r="Y204" i="10"/>
  <c r="Z204" i="10"/>
  <c r="AA204" i="10"/>
  <c r="Y188" i="10"/>
  <c r="Z188" i="10"/>
  <c r="AA188" i="10"/>
  <c r="V185" i="10"/>
  <c r="X185" i="10"/>
  <c r="W185" i="10"/>
  <c r="S230" i="10"/>
  <c r="T230" i="10"/>
  <c r="U230" i="10"/>
  <c r="S214" i="10"/>
  <c r="T214" i="10"/>
  <c r="U214" i="10"/>
  <c r="V198" i="10"/>
  <c r="X198" i="10"/>
  <c r="W198" i="10"/>
  <c r="Z182" i="10"/>
  <c r="AA182" i="10"/>
  <c r="Y182" i="10"/>
  <c r="R195" i="10"/>
  <c r="P195" i="10"/>
  <c r="Q195" i="10"/>
  <c r="T199" i="10"/>
  <c r="U199" i="10"/>
  <c r="S199" i="10"/>
  <c r="Y248" i="10"/>
  <c r="Z248" i="10"/>
  <c r="AA248" i="10"/>
  <c r="S216" i="10"/>
  <c r="T216" i="10"/>
  <c r="U216" i="10"/>
  <c r="V200" i="10"/>
  <c r="X200" i="10"/>
  <c r="W200" i="10"/>
  <c r="V245" i="10"/>
  <c r="W245" i="10"/>
  <c r="X245" i="10"/>
  <c r="Z229" i="10"/>
  <c r="Y229" i="10"/>
  <c r="AA229" i="10"/>
  <c r="T213" i="10"/>
  <c r="U213" i="10"/>
  <c r="S213" i="10"/>
  <c r="V197" i="10"/>
  <c r="W197" i="10"/>
  <c r="X197" i="10"/>
  <c r="Q226" i="10"/>
  <c r="P226" i="10"/>
  <c r="R226" i="10"/>
  <c r="P210" i="10"/>
  <c r="Q210" i="10"/>
  <c r="R210" i="10"/>
  <c r="V247" i="10"/>
  <c r="W247" i="10"/>
  <c r="X247" i="10"/>
  <c r="S228" i="10"/>
  <c r="T228" i="10"/>
  <c r="U228" i="10"/>
  <c r="Y190" i="10"/>
  <c r="Z190" i="10"/>
  <c r="AA190" i="10"/>
  <c r="V203" i="10"/>
  <c r="W203" i="10"/>
  <c r="X203" i="10"/>
  <c r="V191" i="10"/>
  <c r="W191" i="10"/>
  <c r="X191" i="10"/>
  <c r="P239" i="10"/>
  <c r="R239" i="10"/>
  <c r="Q239" i="10"/>
  <c r="S194" i="10"/>
  <c r="T194" i="10"/>
  <c r="U194" i="10"/>
  <c r="Z231" i="10"/>
  <c r="Y231" i="10"/>
  <c r="AA231" i="10"/>
  <c r="Y179" i="10"/>
  <c r="AA179" i="10"/>
  <c r="Z179" i="10"/>
  <c r="P228" i="10"/>
  <c r="Q228" i="10"/>
  <c r="R228" i="10"/>
  <c r="T223" i="10"/>
  <c r="U223" i="10"/>
  <c r="S223" i="10"/>
  <c r="X225" i="10"/>
  <c r="V225" i="10"/>
  <c r="W225" i="10"/>
  <c r="Z209" i="10"/>
  <c r="Y209" i="10"/>
  <c r="AA209" i="10"/>
  <c r="P238" i="10"/>
  <c r="Q238" i="10"/>
  <c r="R238" i="10"/>
  <c r="P222" i="10"/>
  <c r="Q222" i="10"/>
  <c r="R222" i="10"/>
  <c r="Z235" i="10"/>
  <c r="Y235" i="10"/>
  <c r="AA235" i="10"/>
  <c r="R219" i="10"/>
  <c r="Q219" i="10"/>
  <c r="P219" i="10"/>
  <c r="Y208" i="10"/>
  <c r="Z208" i="10"/>
  <c r="AA208" i="10"/>
  <c r="W176" i="10"/>
  <c r="V176" i="10"/>
  <c r="X176" i="10"/>
  <c r="R189" i="10"/>
  <c r="P189" i="10"/>
  <c r="Q189" i="10"/>
  <c r="Y234" i="10"/>
  <c r="Z234" i="10"/>
  <c r="AA234" i="10"/>
  <c r="Y218" i="10"/>
  <c r="Z218" i="10"/>
  <c r="AA218" i="10"/>
  <c r="Z186" i="10"/>
  <c r="AA186" i="10"/>
  <c r="Y186" i="10"/>
  <c r="P188" i="10"/>
  <c r="Q188" i="10"/>
  <c r="R188" i="10"/>
  <c r="P185" i="10"/>
  <c r="Q185" i="10"/>
  <c r="R185" i="10"/>
  <c r="S198" i="10"/>
  <c r="T198" i="10"/>
  <c r="U198" i="10"/>
  <c r="T182" i="10"/>
  <c r="U182" i="10"/>
  <c r="S182" i="10"/>
  <c r="X248" i="10"/>
  <c r="V248" i="10"/>
  <c r="W248" i="10"/>
  <c r="Y232" i="10"/>
  <c r="Z232" i="10"/>
  <c r="AA232" i="10"/>
  <c r="P216" i="10"/>
  <c r="Q216" i="10"/>
  <c r="R216" i="10"/>
  <c r="S200" i="10"/>
  <c r="T200" i="10"/>
  <c r="U200" i="10"/>
  <c r="T245" i="10"/>
  <c r="U245" i="10"/>
  <c r="S245" i="10"/>
  <c r="V229" i="10"/>
  <c r="W229" i="10"/>
  <c r="X229" i="10"/>
  <c r="R213" i="10"/>
  <c r="P213" i="10"/>
  <c r="Q213" i="10"/>
  <c r="T197" i="10"/>
  <c r="U197" i="10"/>
  <c r="S197" i="10"/>
  <c r="Y181" i="10"/>
  <c r="AA181" i="10"/>
  <c r="Z181" i="10"/>
  <c r="P227" i="10"/>
  <c r="R227" i="10"/>
  <c r="Q227" i="10"/>
  <c r="P194" i="10"/>
  <c r="Q194" i="10"/>
  <c r="R194" i="10"/>
  <c r="T247" i="10"/>
  <c r="U247" i="10"/>
  <c r="S247" i="10"/>
  <c r="Q224" i="10"/>
  <c r="P224" i="10"/>
  <c r="R224" i="10"/>
  <c r="T221" i="10"/>
  <c r="U221" i="10"/>
  <c r="S221" i="10"/>
  <c r="V233" i="10"/>
  <c r="W233" i="10"/>
  <c r="X233" i="10"/>
  <c r="P232" i="10"/>
  <c r="Q232" i="10"/>
  <c r="R232" i="10"/>
  <c r="V231" i="10"/>
  <c r="W231" i="10"/>
  <c r="X231" i="10"/>
  <c r="V179" i="10"/>
  <c r="X179" i="10"/>
  <c r="W179" i="10"/>
  <c r="V212" i="10"/>
  <c r="X212" i="10"/>
  <c r="W212" i="10"/>
  <c r="Z241" i="10"/>
  <c r="Y241" i="10"/>
  <c r="AA241" i="10"/>
  <c r="U225" i="10"/>
  <c r="S225" i="10"/>
  <c r="T225" i="10"/>
  <c r="V209" i="10"/>
  <c r="W209" i="10"/>
  <c r="X209" i="10"/>
  <c r="Z193" i="10"/>
  <c r="Y193" i="10"/>
  <c r="AA193" i="10"/>
  <c r="Y177" i="10"/>
  <c r="AA177" i="10"/>
  <c r="Z177" i="10"/>
  <c r="P206" i="10"/>
  <c r="Q206" i="10"/>
  <c r="R206" i="10"/>
  <c r="V235" i="10"/>
  <c r="W235" i="10"/>
  <c r="X235" i="10"/>
  <c r="Y192" i="10"/>
  <c r="Z192" i="10"/>
  <c r="AA192" i="10"/>
  <c r="S176" i="10"/>
  <c r="T176" i="10"/>
  <c r="U176" i="10"/>
  <c r="X234" i="10"/>
  <c r="V234" i="10"/>
  <c r="W234" i="10"/>
  <c r="V218" i="10"/>
  <c r="X218" i="10"/>
  <c r="W218" i="10"/>
  <c r="Y202" i="10"/>
  <c r="Z202" i="10"/>
  <c r="AA202" i="10"/>
  <c r="W186" i="10"/>
  <c r="X186" i="10"/>
  <c r="V186" i="10"/>
  <c r="V215" i="10"/>
  <c r="W215" i="10"/>
  <c r="X215" i="10"/>
  <c r="Z203" i="10"/>
  <c r="Y203" i="10"/>
  <c r="AA203" i="10"/>
  <c r="P236" i="10"/>
  <c r="Q236" i="10"/>
  <c r="R236" i="10"/>
  <c r="Z191" i="10"/>
  <c r="AA191" i="10"/>
  <c r="Y191" i="10"/>
  <c r="P233" i="10"/>
  <c r="R233" i="10"/>
  <c r="Q233" i="10"/>
  <c r="Z239" i="10"/>
  <c r="Y239" i="10"/>
  <c r="AA239" i="10"/>
  <c r="P246" i="10"/>
  <c r="Q246" i="10"/>
  <c r="R246" i="10"/>
  <c r="R182" i="10"/>
  <c r="P182" i="10"/>
  <c r="Q182" i="10"/>
  <c r="S248" i="10"/>
  <c r="T248" i="10"/>
  <c r="U248" i="10"/>
  <c r="X232" i="10"/>
  <c r="V232" i="10"/>
  <c r="W232" i="10"/>
  <c r="P200" i="10"/>
  <c r="Q200" i="10"/>
  <c r="R200" i="10"/>
  <c r="Z184" i="10"/>
  <c r="Y184" i="10"/>
  <c r="AA184" i="10"/>
  <c r="T229" i="10"/>
  <c r="U229" i="10"/>
  <c r="S229" i="10"/>
  <c r="R197" i="10"/>
  <c r="P197" i="10"/>
  <c r="Q197" i="10"/>
  <c r="V181" i="10"/>
  <c r="X181" i="10"/>
  <c r="W181" i="10"/>
  <c r="Y242" i="10"/>
  <c r="Z242" i="10"/>
  <c r="AA242" i="10"/>
  <c r="S179" i="10"/>
  <c r="T179" i="10"/>
  <c r="U179" i="10"/>
  <c r="V177" i="10"/>
  <c r="W177" i="10"/>
  <c r="X177" i="10"/>
  <c r="V206" i="10"/>
  <c r="X206" i="10"/>
  <c r="W206" i="10"/>
  <c r="Y240" i="10"/>
  <c r="Z240" i="10"/>
  <c r="AA240" i="10"/>
  <c r="Z237" i="10"/>
  <c r="Y237" i="10"/>
  <c r="AA237" i="10"/>
  <c r="Z215" i="10"/>
  <c r="Y215" i="10"/>
  <c r="AA215" i="10"/>
  <c r="P204" i="10"/>
  <c r="Q204" i="10"/>
  <c r="R204" i="10"/>
  <c r="T201" i="10"/>
  <c r="U201" i="10"/>
  <c r="S201" i="10"/>
  <c r="Y230" i="10"/>
  <c r="Z230" i="10"/>
  <c r="AA230" i="10"/>
  <c r="T231" i="10"/>
  <c r="U231" i="10"/>
  <c r="S231" i="10"/>
  <c r="P179" i="10"/>
  <c r="Q179" i="10"/>
  <c r="R179" i="10"/>
  <c r="Y244" i="10"/>
  <c r="Z244" i="10"/>
  <c r="AA244" i="10"/>
  <c r="S212" i="10"/>
  <c r="T212" i="10"/>
  <c r="U212" i="10"/>
  <c r="V196" i="10"/>
  <c r="X196" i="10"/>
  <c r="W196" i="10"/>
  <c r="V241" i="10"/>
  <c r="W241" i="10"/>
  <c r="X241" i="10"/>
  <c r="R225" i="10"/>
  <c r="P225" i="10"/>
  <c r="Q225" i="10"/>
  <c r="T209" i="10"/>
  <c r="U209" i="10"/>
  <c r="S209" i="10"/>
  <c r="V193" i="10"/>
  <c r="W193" i="10"/>
  <c r="X193" i="10"/>
  <c r="S177" i="10"/>
  <c r="T177" i="10"/>
  <c r="U177" i="10"/>
  <c r="Z207" i="10"/>
  <c r="AA207" i="10"/>
  <c r="Y207" i="10"/>
  <c r="P190" i="10"/>
  <c r="Q190" i="10"/>
  <c r="R190" i="10"/>
  <c r="T235" i="10"/>
  <c r="U235" i="10"/>
  <c r="S235" i="10"/>
  <c r="P240" i="10"/>
  <c r="Q240" i="10"/>
  <c r="R240" i="10"/>
  <c r="R176" i="10"/>
  <c r="P176" i="10"/>
  <c r="Q176" i="10"/>
  <c r="Z211" i="10"/>
  <c r="AA211" i="10"/>
  <c r="Y211" i="10"/>
  <c r="P237" i="10"/>
  <c r="R237" i="10"/>
  <c r="Q237" i="10"/>
  <c r="Z243" i="10"/>
  <c r="Y243" i="10"/>
  <c r="AA243" i="10"/>
  <c r="AA187" i="10"/>
  <c r="Y187" i="10"/>
  <c r="Z187" i="10"/>
  <c r="S234" i="10"/>
  <c r="T234" i="10"/>
  <c r="U234" i="10"/>
  <c r="S218" i="10"/>
  <c r="T218" i="10"/>
  <c r="U218" i="10"/>
  <c r="V202" i="10"/>
  <c r="X202" i="10"/>
  <c r="W202" i="10"/>
  <c r="T186" i="10"/>
  <c r="U186" i="10"/>
  <c r="S186" i="10"/>
  <c r="R215" i="10"/>
  <c r="Q215" i="10"/>
  <c r="P215" i="10"/>
  <c r="T203" i="10"/>
  <c r="U203" i="10"/>
  <c r="S203" i="10"/>
  <c r="V220" i="10"/>
  <c r="X220" i="10"/>
  <c r="W220" i="10"/>
  <c r="T191" i="10"/>
  <c r="U191" i="10"/>
  <c r="S191" i="10"/>
  <c r="Z217" i="10"/>
  <c r="Y217" i="10"/>
  <c r="AA217" i="10"/>
  <c r="V239" i="10"/>
  <c r="W239" i="10"/>
  <c r="X239" i="10"/>
  <c r="P230" i="10"/>
  <c r="Q230" i="10"/>
  <c r="R230" i="10"/>
  <c r="P214" i="10"/>
  <c r="Q214" i="10"/>
  <c r="R214" i="10"/>
  <c r="Z195" i="10"/>
  <c r="AA195" i="10"/>
  <c r="Y195" i="10"/>
  <c r="V199" i="10"/>
  <c r="W199" i="10"/>
  <c r="X199" i="10"/>
  <c r="S232" i="10"/>
  <c r="T232" i="10"/>
  <c r="U232" i="10"/>
  <c r="Y216" i="10"/>
  <c r="Z216" i="10"/>
  <c r="AA216" i="10"/>
  <c r="W184" i="10"/>
  <c r="V184" i="10"/>
  <c r="X184" i="10"/>
  <c r="S181" i="10"/>
  <c r="T181" i="10"/>
  <c r="U181" i="10"/>
  <c r="X242" i="10"/>
  <c r="V242" i="10"/>
  <c r="W242" i="10"/>
  <c r="Y226" i="10"/>
  <c r="Z226" i="10"/>
  <c r="AA226" i="10"/>
  <c r="Y210" i="10"/>
  <c r="Z210" i="10"/>
  <c r="AA210" i="10"/>
  <c r="Z178" i="10"/>
  <c r="AA178" i="10"/>
  <c r="Y178" i="10"/>
  <c r="P247" i="10"/>
  <c r="R247" i="10"/>
  <c r="Q247" i="10"/>
  <c r="Y183" i="10"/>
  <c r="AA183" i="10"/>
  <c r="Z183" i="10"/>
  <c r="S208" i="10"/>
  <c r="U208" i="10"/>
  <c r="T208" i="10"/>
  <c r="V205" i="10"/>
  <c r="W205" i="10"/>
  <c r="X205" i="10"/>
  <c r="P218" i="10"/>
  <c r="Q218" i="10"/>
  <c r="R218" i="10"/>
  <c r="X244" i="10"/>
  <c r="V244" i="10"/>
  <c r="W244" i="10"/>
  <c r="Y228" i="10"/>
  <c r="Z228" i="10"/>
  <c r="AA228" i="10"/>
  <c r="P212" i="10"/>
  <c r="Q212" i="10"/>
  <c r="R212" i="10"/>
  <c r="S196" i="10"/>
  <c r="T196" i="10"/>
  <c r="U196" i="10"/>
  <c r="W180" i="10"/>
  <c r="V180" i="10"/>
  <c r="X180" i="10"/>
  <c r="V223" i="10"/>
  <c r="X223" i="10"/>
  <c r="W223" i="10"/>
  <c r="T241" i="10"/>
  <c r="U241" i="10"/>
  <c r="S241" i="10"/>
  <c r="R209" i="10"/>
  <c r="P209" i="10"/>
  <c r="Q209" i="10"/>
  <c r="T193" i="10"/>
  <c r="U193" i="10"/>
  <c r="S193" i="10"/>
  <c r="T207" i="10"/>
  <c r="U207" i="10"/>
  <c r="S207" i="10"/>
  <c r="Y238" i="10"/>
  <c r="Z238" i="10"/>
  <c r="AA238" i="10"/>
  <c r="Y222" i="10"/>
  <c r="Z222" i="10"/>
  <c r="AA222" i="10"/>
  <c r="Z219" i="10"/>
  <c r="Y219" i="10"/>
  <c r="AA219" i="10"/>
  <c r="V224" i="10"/>
  <c r="W224" i="10"/>
  <c r="X224" i="10"/>
  <c r="T211" i="10"/>
  <c r="U211" i="10"/>
  <c r="S211" i="10"/>
  <c r="Z221" i="10"/>
  <c r="Y221" i="10"/>
  <c r="AA221" i="10"/>
  <c r="V243" i="10"/>
  <c r="W243" i="10"/>
  <c r="X243" i="10"/>
  <c r="V187" i="10"/>
  <c r="W187" i="10"/>
  <c r="X187" i="10"/>
  <c r="S202" i="10"/>
  <c r="T202" i="10"/>
  <c r="U202" i="10"/>
  <c r="S220" i="10"/>
  <c r="U220" i="10"/>
  <c r="T220" i="10"/>
  <c r="V204" i="10"/>
  <c r="X204" i="10"/>
  <c r="W204" i="10"/>
  <c r="V217" i="10"/>
  <c r="W217" i="10"/>
  <c r="X217" i="10"/>
  <c r="Z201" i="10"/>
  <c r="Y201" i="10"/>
  <c r="AA201" i="10"/>
  <c r="Y185" i="10"/>
  <c r="AA185" i="10"/>
  <c r="Z185" i="10"/>
  <c r="T239" i="10"/>
  <c r="U239" i="10"/>
  <c r="S239" i="10"/>
  <c r="P198" i="10"/>
  <c r="Q198" i="10"/>
  <c r="R198" i="10"/>
  <c r="T195" i="10"/>
  <c r="U195" i="10"/>
  <c r="S195" i="10"/>
  <c r="R199" i="10"/>
  <c r="Q199" i="10"/>
  <c r="P199" i="10"/>
  <c r="Y200" i="10"/>
  <c r="Z200" i="10"/>
  <c r="AA200" i="10"/>
  <c r="T184" i="10"/>
  <c r="U184" i="10"/>
  <c r="S184" i="10"/>
  <c r="P245" i="10"/>
  <c r="R245" i="10"/>
  <c r="Q245" i="10"/>
  <c r="P181" i="10"/>
  <c r="Q181" i="10"/>
  <c r="R181" i="10"/>
  <c r="S242" i="10"/>
  <c r="T242" i="10"/>
  <c r="U242" i="10"/>
  <c r="V226" i="10"/>
  <c r="W226" i="10"/>
  <c r="X226" i="10"/>
  <c r="V210" i="10"/>
  <c r="X210" i="10"/>
  <c r="W210" i="10"/>
  <c r="Y194" i="10"/>
  <c r="Z194" i="10"/>
  <c r="AA194" i="10"/>
  <c r="W178" i="10"/>
  <c r="X178" i="10"/>
  <c r="V178" i="10"/>
  <c r="V183" i="10"/>
  <c r="X183" i="10"/>
  <c r="W183" i="10"/>
  <c r="P234" i="10"/>
  <c r="Q234" i="10"/>
  <c r="R234" i="10"/>
  <c r="X236" i="10"/>
  <c r="V236" i="10"/>
  <c r="W236" i="10"/>
  <c r="R217" i="10"/>
  <c r="P217" i="10"/>
  <c r="Q217" i="10"/>
  <c r="P231" i="10"/>
  <c r="R231" i="10"/>
  <c r="Q231" i="10"/>
  <c r="S244" i="10"/>
  <c r="T244" i="10"/>
  <c r="U244" i="10"/>
  <c r="X228" i="10"/>
  <c r="V228" i="10"/>
  <c r="W228" i="10"/>
  <c r="P196" i="10"/>
  <c r="Q196" i="10"/>
  <c r="R196" i="10"/>
  <c r="T180" i="10"/>
  <c r="U180" i="10"/>
  <c r="S180" i="10"/>
  <c r="R223" i="10"/>
  <c r="P223" i="10"/>
  <c r="Q223" i="10"/>
  <c r="R193" i="10"/>
  <c r="P193" i="10"/>
  <c r="Q193" i="10"/>
  <c r="X238" i="10"/>
  <c r="V238" i="10"/>
  <c r="W238" i="10"/>
  <c r="V222" i="10"/>
  <c r="X222" i="10"/>
  <c r="W222" i="10"/>
  <c r="Y206" i="10"/>
  <c r="Z206" i="10"/>
  <c r="AA206" i="10"/>
  <c r="P235" i="10"/>
  <c r="R235" i="10"/>
  <c r="Q235" i="10"/>
  <c r="T219" i="10"/>
  <c r="U219" i="10"/>
  <c r="S219" i="10"/>
  <c r="S224" i="10"/>
  <c r="T224" i="10"/>
  <c r="U224" i="10"/>
  <c r="V208" i="10"/>
  <c r="X208" i="10"/>
  <c r="W208" i="10"/>
  <c r="V221" i="10"/>
  <c r="W221" i="10"/>
  <c r="X221" i="10"/>
  <c r="Z205" i="10"/>
  <c r="Y205" i="10"/>
  <c r="AA205" i="10"/>
  <c r="T243" i="10"/>
  <c r="U243" i="10"/>
  <c r="S243" i="10"/>
  <c r="P187" i="10"/>
  <c r="Q187" i="10"/>
  <c r="R187" i="10"/>
  <c r="R186" i="10"/>
  <c r="P186" i="10"/>
  <c r="Q186" i="10"/>
  <c r="Y236" i="10"/>
  <c r="Z236" i="10"/>
  <c r="AA236" i="10"/>
  <c r="P220" i="10"/>
  <c r="Q220" i="10"/>
  <c r="R220" i="10"/>
  <c r="S204" i="10"/>
  <c r="U204" i="10"/>
  <c r="T204" i="10"/>
  <c r="V188" i="10"/>
  <c r="X188" i="10"/>
  <c r="W188" i="10"/>
  <c r="Z233" i="10"/>
  <c r="Y233" i="10"/>
  <c r="AA233" i="10"/>
  <c r="T217" i="10"/>
  <c r="U217" i="10"/>
  <c r="S217" i="10"/>
  <c r="V201" i="10"/>
  <c r="W201" i="10"/>
  <c r="X201" i="10"/>
  <c r="S185" i="10"/>
  <c r="T185" i="10"/>
  <c r="U185" i="10"/>
  <c r="Y246" i="10"/>
  <c r="Z246" i="10"/>
  <c r="AA246" i="10"/>
  <c r="W182" i="10"/>
  <c r="X182" i="10"/>
  <c r="V182" i="10"/>
  <c r="P248" i="10"/>
  <c r="Q248" i="10"/>
  <c r="R248" i="10"/>
  <c r="R184" i="10"/>
  <c r="P184" i="10"/>
  <c r="Q184" i="10"/>
  <c r="P229" i="10"/>
  <c r="R229" i="10"/>
  <c r="Q229" i="10"/>
  <c r="Z227" i="10"/>
  <c r="Y227" i="10"/>
  <c r="AA227" i="10"/>
  <c r="T226" i="10"/>
  <c r="S226" i="10"/>
  <c r="U226" i="10"/>
  <c r="S210" i="10"/>
  <c r="T210" i="10"/>
  <c r="U210" i="10"/>
  <c r="V194" i="10"/>
  <c r="X194" i="10"/>
  <c r="W194" i="10"/>
  <c r="S178" i="10"/>
  <c r="T178" i="10"/>
  <c r="U178" i="10"/>
  <c r="S183" i="10"/>
  <c r="T183" i="10"/>
  <c r="U183" i="10"/>
  <c r="B9" i="22" l="1"/>
  <c r="B7" i="22"/>
  <c r="A7" i="22"/>
  <c r="A10" i="22"/>
  <c r="B10" i="22"/>
  <c r="B11" i="22"/>
  <c r="A11" i="22"/>
  <c r="A8" i="22"/>
  <c r="B8" i="22"/>
  <c r="A12" i="22"/>
  <c r="B12" i="2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2" i="1"/>
  <c r="B173" i="23" l="1"/>
  <c r="A173" i="23"/>
  <c r="AB173" i="23" s="1"/>
  <c r="D173" i="23"/>
  <c r="E173" i="23"/>
  <c r="F173" i="19"/>
  <c r="G173" i="19"/>
  <c r="E173" i="19"/>
  <c r="D173" i="19"/>
  <c r="B173" i="19"/>
  <c r="A173" i="19"/>
  <c r="AB173" i="19" s="1"/>
  <c r="A173" i="10"/>
  <c r="AB173" i="10" s="1"/>
  <c r="B173" i="10"/>
  <c r="D173" i="10"/>
  <c r="E173" i="10"/>
  <c r="F173" i="10"/>
  <c r="G173" i="10"/>
  <c r="B172" i="23"/>
  <c r="E172" i="23"/>
  <c r="A172" i="23"/>
  <c r="AB172" i="23" s="1"/>
  <c r="F172" i="23"/>
  <c r="G172" i="23"/>
  <c r="D172" i="23"/>
  <c r="F172" i="19"/>
  <c r="E172" i="19"/>
  <c r="A172" i="19"/>
  <c r="AB172" i="19" s="1"/>
  <c r="B172" i="19"/>
  <c r="D172" i="19"/>
  <c r="A172" i="10"/>
  <c r="AB172" i="10" s="1"/>
  <c r="B172" i="10"/>
  <c r="D172" i="10"/>
  <c r="E172" i="10"/>
  <c r="B148" i="23"/>
  <c r="D148" i="23"/>
  <c r="A148" i="23"/>
  <c r="AB148" i="23" s="1"/>
  <c r="E148" i="23"/>
  <c r="F148" i="23"/>
  <c r="G148" i="23"/>
  <c r="F148" i="19"/>
  <c r="E148" i="19"/>
  <c r="G148" i="19"/>
  <c r="A148" i="19"/>
  <c r="AB148" i="19" s="1"/>
  <c r="B148" i="19"/>
  <c r="D148" i="19"/>
  <c r="A148" i="10"/>
  <c r="AB148" i="10" s="1"/>
  <c r="B148" i="10"/>
  <c r="D148" i="10"/>
  <c r="E148" i="10"/>
  <c r="F148" i="10"/>
  <c r="B136" i="23"/>
  <c r="D136" i="23"/>
  <c r="E136" i="23"/>
  <c r="F136" i="23"/>
  <c r="A136" i="23"/>
  <c r="AB136" i="23" s="1"/>
  <c r="G136" i="23"/>
  <c r="E136" i="19"/>
  <c r="G136" i="19"/>
  <c r="F136" i="19"/>
  <c r="D136" i="19"/>
  <c r="A136" i="19"/>
  <c r="AB136" i="19" s="1"/>
  <c r="B136" i="19"/>
  <c r="A136" i="10"/>
  <c r="AB136" i="10" s="1"/>
  <c r="B136" i="10"/>
  <c r="D136" i="10"/>
  <c r="E136" i="10"/>
  <c r="F136" i="10"/>
  <c r="G136" i="10"/>
  <c r="F109" i="23"/>
  <c r="B109" i="23"/>
  <c r="D109" i="23"/>
  <c r="E109" i="23"/>
  <c r="A109" i="23"/>
  <c r="AB109" i="23" s="1"/>
  <c r="F109" i="19"/>
  <c r="G109" i="19"/>
  <c r="E109" i="19"/>
  <c r="D109" i="19"/>
  <c r="B109" i="19"/>
  <c r="A109" i="19"/>
  <c r="AB109" i="19" s="1"/>
  <c r="E109" i="10"/>
  <c r="F109" i="10"/>
  <c r="A109" i="10"/>
  <c r="AB109" i="10" s="1"/>
  <c r="B109" i="10"/>
  <c r="D109" i="10"/>
  <c r="G123" i="23"/>
  <c r="B123" i="23"/>
  <c r="D123" i="23"/>
  <c r="E123" i="23"/>
  <c r="F123" i="23"/>
  <c r="A123" i="23"/>
  <c r="AB123" i="23" s="1"/>
  <c r="E123" i="19"/>
  <c r="A123" i="19"/>
  <c r="AB123" i="19" s="1"/>
  <c r="B123" i="19"/>
  <c r="D123" i="19"/>
  <c r="A123" i="10"/>
  <c r="AB123" i="10" s="1"/>
  <c r="B123" i="10"/>
  <c r="B129" i="23"/>
  <c r="D129" i="23"/>
  <c r="E129" i="23"/>
  <c r="A129" i="23"/>
  <c r="AB129" i="23" s="1"/>
  <c r="E129" i="19"/>
  <c r="G129" i="19"/>
  <c r="F129" i="19"/>
  <c r="B129" i="19"/>
  <c r="D129" i="19"/>
  <c r="A129" i="19"/>
  <c r="AB129" i="19" s="1"/>
  <c r="B129" i="10"/>
  <c r="D129" i="10"/>
  <c r="E129" i="10"/>
  <c r="F129" i="10"/>
  <c r="G129" i="10"/>
  <c r="A129" i="10"/>
  <c r="AB129" i="10" s="1"/>
  <c r="B141" i="23"/>
  <c r="A141" i="23"/>
  <c r="AB141" i="23" s="1"/>
  <c r="D141" i="23"/>
  <c r="E141" i="23"/>
  <c r="F141" i="23"/>
  <c r="G141" i="19"/>
  <c r="F141" i="19"/>
  <c r="E141" i="19"/>
  <c r="D141" i="19"/>
  <c r="B141" i="19"/>
  <c r="A141" i="19"/>
  <c r="AB141" i="19" s="1"/>
  <c r="A141" i="10"/>
  <c r="AB141" i="10" s="1"/>
  <c r="B141" i="10"/>
  <c r="F105" i="23"/>
  <c r="G105" i="23"/>
  <c r="B105" i="23"/>
  <c r="D105" i="23"/>
  <c r="E105" i="23"/>
  <c r="A105" i="23"/>
  <c r="AB105" i="23" s="1"/>
  <c r="G105" i="19"/>
  <c r="E105" i="19"/>
  <c r="F105" i="19"/>
  <c r="B105" i="19"/>
  <c r="D105" i="19"/>
  <c r="A105" i="19"/>
  <c r="AB105" i="19" s="1"/>
  <c r="D105" i="10"/>
  <c r="E105" i="10"/>
  <c r="F105" i="10"/>
  <c r="A105" i="10"/>
  <c r="AB105" i="10" s="1"/>
  <c r="B105" i="10"/>
  <c r="B133" i="23"/>
  <c r="F133" i="23"/>
  <c r="G133" i="23"/>
  <c r="A133" i="23"/>
  <c r="AB133" i="23" s="1"/>
  <c r="D133" i="23"/>
  <c r="E133" i="23"/>
  <c r="F133" i="19"/>
  <c r="E133" i="19"/>
  <c r="D133" i="19"/>
  <c r="B133" i="19"/>
  <c r="A133" i="19"/>
  <c r="AB133" i="19" s="1"/>
  <c r="B133" i="10"/>
  <c r="D133" i="10"/>
  <c r="E133" i="10"/>
  <c r="F133" i="10"/>
  <c r="G133" i="10"/>
  <c r="A133" i="10"/>
  <c r="AB133" i="10" s="1"/>
  <c r="D125" i="23"/>
  <c r="B125" i="23"/>
  <c r="E125" i="23"/>
  <c r="A125" i="23"/>
  <c r="AB125" i="23" s="1"/>
  <c r="F125" i="23"/>
  <c r="G125" i="19"/>
  <c r="F125" i="19"/>
  <c r="E125" i="19"/>
  <c r="D125" i="19"/>
  <c r="B125" i="19"/>
  <c r="A125" i="19"/>
  <c r="AB125" i="19" s="1"/>
  <c r="A125" i="10"/>
  <c r="AB125" i="10" s="1"/>
  <c r="B125" i="10"/>
  <c r="D125" i="10"/>
  <c r="E125" i="10"/>
  <c r="F125" i="10"/>
  <c r="B149" i="23"/>
  <c r="A149" i="23"/>
  <c r="AB149" i="23" s="1"/>
  <c r="D149" i="23"/>
  <c r="E149" i="23"/>
  <c r="F149" i="23"/>
  <c r="G149" i="23"/>
  <c r="E149" i="19"/>
  <c r="D149" i="19"/>
  <c r="B149" i="19"/>
  <c r="A149" i="19"/>
  <c r="AB149" i="19" s="1"/>
  <c r="A149" i="10"/>
  <c r="AB149" i="10" s="1"/>
  <c r="B149" i="10"/>
  <c r="D149" i="10"/>
  <c r="E149" i="10"/>
  <c r="B96" i="23"/>
  <c r="D96" i="23"/>
  <c r="E96" i="23"/>
  <c r="A96" i="23"/>
  <c r="AB96" i="23" s="1"/>
  <c r="E96" i="19"/>
  <c r="F96" i="19"/>
  <c r="G96" i="19"/>
  <c r="D96" i="19"/>
  <c r="A96" i="19"/>
  <c r="AB96" i="19" s="1"/>
  <c r="B96" i="19"/>
  <c r="A96" i="10"/>
  <c r="AB96" i="10" s="1"/>
  <c r="B96" i="10"/>
  <c r="D96" i="10"/>
  <c r="E96" i="10"/>
  <c r="F96" i="10"/>
  <c r="G96" i="10"/>
  <c r="B87" i="23"/>
  <c r="D87" i="23"/>
  <c r="E87" i="23"/>
  <c r="F87" i="23"/>
  <c r="G87" i="23"/>
  <c r="A87" i="23"/>
  <c r="AB87" i="23" s="1"/>
  <c r="E87" i="19"/>
  <c r="F87" i="19"/>
  <c r="G87" i="19"/>
  <c r="D87" i="19"/>
  <c r="A87" i="19"/>
  <c r="AB87" i="19" s="1"/>
  <c r="B87" i="19"/>
  <c r="G87" i="10"/>
  <c r="A87" i="10"/>
  <c r="AB87" i="10" s="1"/>
  <c r="B87" i="10"/>
  <c r="D87" i="10"/>
  <c r="E87" i="10"/>
  <c r="F87" i="10"/>
  <c r="G74" i="23"/>
  <c r="B74" i="23"/>
  <c r="D74" i="23"/>
  <c r="E74" i="23"/>
  <c r="F74" i="23"/>
  <c r="A74" i="23"/>
  <c r="AB74" i="23" s="1"/>
  <c r="D74" i="19"/>
  <c r="G74" i="19"/>
  <c r="E74" i="19"/>
  <c r="F74" i="19"/>
  <c r="A74" i="19"/>
  <c r="AB74" i="19" s="1"/>
  <c r="B74" i="19"/>
  <c r="A74" i="10"/>
  <c r="AB74" i="10" s="1"/>
  <c r="B74" i="10"/>
  <c r="D74" i="10"/>
  <c r="E74" i="10"/>
  <c r="F74" i="10"/>
  <c r="G74" i="10"/>
  <c r="G76" i="23"/>
  <c r="B76" i="23"/>
  <c r="D76" i="23"/>
  <c r="E76" i="23"/>
  <c r="F76" i="23"/>
  <c r="A76" i="23"/>
  <c r="AB76" i="23" s="1"/>
  <c r="F76" i="19"/>
  <c r="D76" i="19"/>
  <c r="G76" i="19"/>
  <c r="E76" i="19"/>
  <c r="A76" i="19"/>
  <c r="AB76" i="19" s="1"/>
  <c r="B76" i="19"/>
  <c r="E76" i="10"/>
  <c r="F76" i="10"/>
  <c r="G76" i="10"/>
  <c r="A76" i="10"/>
  <c r="AB76" i="10" s="1"/>
  <c r="B76" i="10"/>
  <c r="D76" i="10"/>
  <c r="D69" i="23"/>
  <c r="E69" i="23"/>
  <c r="F69" i="23"/>
  <c r="G69" i="23"/>
  <c r="B69" i="23"/>
  <c r="A69" i="23"/>
  <c r="AB69" i="23" s="1"/>
  <c r="F69" i="19"/>
  <c r="D69" i="19"/>
  <c r="E69" i="19"/>
  <c r="B69" i="19"/>
  <c r="A69" i="19"/>
  <c r="AB69" i="19" s="1"/>
  <c r="G69" i="10"/>
  <c r="A69" i="10"/>
  <c r="AB69" i="10" s="1"/>
  <c r="B69" i="10"/>
  <c r="D69" i="10"/>
  <c r="E69" i="10"/>
  <c r="F69" i="10"/>
  <c r="B40" i="23"/>
  <c r="D40" i="23"/>
  <c r="E40" i="23"/>
  <c r="A40" i="23"/>
  <c r="AB40" i="23" s="1"/>
  <c r="E40" i="19"/>
  <c r="D40" i="19"/>
  <c r="B40" i="10"/>
  <c r="A40" i="19"/>
  <c r="AB40" i="19" s="1"/>
  <c r="B40" i="19"/>
  <c r="A40" i="10"/>
  <c r="AB40" i="10" s="1"/>
  <c r="B63" i="23"/>
  <c r="D63" i="23"/>
  <c r="E63" i="23"/>
  <c r="F63" i="23"/>
  <c r="G63" i="23"/>
  <c r="A63" i="23"/>
  <c r="AB63" i="23" s="1"/>
  <c r="E63" i="19"/>
  <c r="F63" i="19"/>
  <c r="D63" i="19"/>
  <c r="G63" i="19"/>
  <c r="A63" i="19"/>
  <c r="AB63" i="19" s="1"/>
  <c r="B63" i="19"/>
  <c r="A63" i="10"/>
  <c r="AB63" i="10" s="1"/>
  <c r="B63" i="10"/>
  <c r="D63" i="10"/>
  <c r="E63" i="10"/>
  <c r="F50" i="23"/>
  <c r="G50" i="23"/>
  <c r="B50" i="23"/>
  <c r="D50" i="23"/>
  <c r="E50" i="23"/>
  <c r="A50" i="23"/>
  <c r="AB50" i="23" s="1"/>
  <c r="D50" i="19"/>
  <c r="E50" i="19"/>
  <c r="G50" i="19"/>
  <c r="F50" i="19"/>
  <c r="A50" i="19"/>
  <c r="AB50" i="19" s="1"/>
  <c r="B50" i="19"/>
  <c r="A50" i="10"/>
  <c r="AB50" i="10" s="1"/>
  <c r="B50" i="10"/>
  <c r="D50" i="10"/>
  <c r="E50" i="10"/>
  <c r="B41" i="23"/>
  <c r="D41" i="23"/>
  <c r="E41" i="23"/>
  <c r="F41" i="23"/>
  <c r="G41" i="23"/>
  <c r="A41" i="23"/>
  <c r="AB41" i="23" s="1"/>
  <c r="E41" i="19"/>
  <c r="G41" i="19"/>
  <c r="F41" i="19"/>
  <c r="D41" i="19"/>
  <c r="B41" i="19"/>
  <c r="A41" i="10"/>
  <c r="AB41" i="10" s="1"/>
  <c r="B41" i="10"/>
  <c r="D41" i="10"/>
  <c r="E41" i="10"/>
  <c r="F41" i="10"/>
  <c r="G41" i="10"/>
  <c r="A41" i="19"/>
  <c r="AB41" i="19" s="1"/>
  <c r="D30" i="23"/>
  <c r="E30" i="23"/>
  <c r="F30" i="23"/>
  <c r="G30" i="23"/>
  <c r="B30" i="23"/>
  <c r="A30" i="23"/>
  <c r="AB30" i="23" s="1"/>
  <c r="G30" i="19"/>
  <c r="F30" i="19"/>
  <c r="D30" i="19"/>
  <c r="E30" i="19"/>
  <c r="A30" i="10"/>
  <c r="AB30" i="10" s="1"/>
  <c r="A30" i="19"/>
  <c r="AB30" i="19" s="1"/>
  <c r="B30" i="10"/>
  <c r="B30" i="19"/>
  <c r="D30" i="10"/>
  <c r="E30" i="10"/>
  <c r="F30" i="10"/>
  <c r="G30" i="10"/>
  <c r="D21" i="23"/>
  <c r="E21" i="23"/>
  <c r="F21" i="23"/>
  <c r="G21" i="23"/>
  <c r="B21" i="23"/>
  <c r="A21" i="23"/>
  <c r="AB21" i="23" s="1"/>
  <c r="G21" i="19"/>
  <c r="F21" i="19"/>
  <c r="D21" i="19"/>
  <c r="E21" i="19"/>
  <c r="B21" i="19"/>
  <c r="A21" i="10"/>
  <c r="AB21" i="10" s="1"/>
  <c r="B21" i="10"/>
  <c r="D21" i="10"/>
  <c r="E21" i="10"/>
  <c r="F21" i="10"/>
  <c r="A21" i="19"/>
  <c r="AB21" i="19" s="1"/>
  <c r="D12" i="23"/>
  <c r="B12" i="23"/>
  <c r="E12" i="23"/>
  <c r="F12" i="23"/>
  <c r="G12" i="23"/>
  <c r="A12" i="23"/>
  <c r="AB12" i="23" s="1"/>
  <c r="F12" i="19"/>
  <c r="G12" i="19"/>
  <c r="D12" i="19"/>
  <c r="E12" i="19"/>
  <c r="A12" i="10"/>
  <c r="AB12" i="10" s="1"/>
  <c r="B12" i="10"/>
  <c r="D12" i="10"/>
  <c r="A12" i="19"/>
  <c r="AB12" i="19" s="1"/>
  <c r="E12" i="10"/>
  <c r="B12" i="19"/>
  <c r="B88" i="23"/>
  <c r="D88" i="23"/>
  <c r="E88" i="23"/>
  <c r="F88" i="23"/>
  <c r="G88" i="23"/>
  <c r="A88" i="23"/>
  <c r="AB88" i="23" s="1"/>
  <c r="E88" i="19"/>
  <c r="F88" i="19"/>
  <c r="G88" i="19"/>
  <c r="D88" i="19"/>
  <c r="A88" i="19"/>
  <c r="AB88" i="19" s="1"/>
  <c r="B88" i="19"/>
  <c r="A88" i="10"/>
  <c r="AB88" i="10" s="1"/>
  <c r="B88" i="10"/>
  <c r="D88" i="10"/>
  <c r="E88" i="10"/>
  <c r="D75" i="23"/>
  <c r="E75" i="23"/>
  <c r="F75" i="23"/>
  <c r="B75" i="23"/>
  <c r="G75" i="23"/>
  <c r="A75" i="23"/>
  <c r="AB75" i="23" s="1"/>
  <c r="D75" i="19"/>
  <c r="G75" i="19"/>
  <c r="E75" i="19"/>
  <c r="F75" i="19"/>
  <c r="A75" i="19"/>
  <c r="AB75" i="19" s="1"/>
  <c r="B75" i="19"/>
  <c r="B75" i="10"/>
  <c r="D75" i="10"/>
  <c r="E75" i="10"/>
  <c r="F75" i="10"/>
  <c r="G75" i="10"/>
  <c r="A75" i="10"/>
  <c r="AB75" i="10" s="1"/>
  <c r="B58" i="23"/>
  <c r="D58" i="23"/>
  <c r="E58" i="23"/>
  <c r="A58" i="23"/>
  <c r="AB58" i="23" s="1"/>
  <c r="D58" i="19"/>
  <c r="E58" i="19"/>
  <c r="A58" i="19"/>
  <c r="AB58" i="19" s="1"/>
  <c r="B58" i="19"/>
  <c r="A58" i="10"/>
  <c r="AB58" i="10" s="1"/>
  <c r="B58" i="10"/>
  <c r="D58" i="10"/>
  <c r="E58" i="10"/>
  <c r="E36" i="23"/>
  <c r="F36" i="23"/>
  <c r="G36" i="23"/>
  <c r="B36" i="23"/>
  <c r="D36" i="23"/>
  <c r="A36" i="23"/>
  <c r="AB36" i="23" s="1"/>
  <c r="F36" i="19"/>
  <c r="D36" i="19"/>
  <c r="E36" i="19"/>
  <c r="G36" i="19"/>
  <c r="F36" i="10"/>
  <c r="A36" i="10"/>
  <c r="AB36" i="10" s="1"/>
  <c r="A36" i="19"/>
  <c r="AB36" i="19" s="1"/>
  <c r="B36" i="10"/>
  <c r="B36" i="19"/>
  <c r="D36" i="10"/>
  <c r="E36" i="10"/>
  <c r="G62" i="23"/>
  <c r="D62" i="23"/>
  <c r="E62" i="23"/>
  <c r="B62" i="23"/>
  <c r="F62" i="23"/>
  <c r="A62" i="23"/>
  <c r="AB62" i="23" s="1"/>
  <c r="D62" i="19"/>
  <c r="E62" i="19"/>
  <c r="A62" i="19"/>
  <c r="AB62" i="19" s="1"/>
  <c r="B62" i="19"/>
  <c r="A62" i="10"/>
  <c r="AB62" i="10" s="1"/>
  <c r="B62" i="10"/>
  <c r="B49" i="23"/>
  <c r="D49" i="23"/>
  <c r="E49" i="23"/>
  <c r="F49" i="23"/>
  <c r="G49" i="23"/>
  <c r="A49" i="23"/>
  <c r="AB49" i="23" s="1"/>
  <c r="E49" i="19"/>
  <c r="G49" i="19"/>
  <c r="F49" i="19"/>
  <c r="D49" i="19"/>
  <c r="B49" i="19"/>
  <c r="A49" i="10"/>
  <c r="AB49" i="10" s="1"/>
  <c r="B49" i="10"/>
  <c r="D49" i="10"/>
  <c r="A49" i="19"/>
  <c r="AB49" i="19" s="1"/>
  <c r="E49" i="10"/>
  <c r="F49" i="10"/>
  <c r="G49" i="10"/>
  <c r="B31" i="23"/>
  <c r="G31" i="23"/>
  <c r="D31" i="23"/>
  <c r="E31" i="23"/>
  <c r="F31" i="23"/>
  <c r="A31" i="23"/>
  <c r="AB31" i="23" s="1"/>
  <c r="E31" i="19"/>
  <c r="G31" i="19"/>
  <c r="F31" i="19"/>
  <c r="D31" i="19"/>
  <c r="D31" i="10"/>
  <c r="E31" i="10"/>
  <c r="F31" i="10"/>
  <c r="A31" i="19"/>
  <c r="AB31" i="19" s="1"/>
  <c r="B31" i="19"/>
  <c r="A31" i="10"/>
  <c r="AB31" i="10" s="1"/>
  <c r="B31" i="10"/>
  <c r="F29" i="23"/>
  <c r="B29" i="23"/>
  <c r="D29" i="23"/>
  <c r="E29" i="23"/>
  <c r="A29" i="23"/>
  <c r="AB29" i="23" s="1"/>
  <c r="G29" i="19"/>
  <c r="F29" i="19"/>
  <c r="D29" i="19"/>
  <c r="E29" i="19"/>
  <c r="B29" i="19"/>
  <c r="A29" i="10"/>
  <c r="AB29" i="10" s="1"/>
  <c r="A29" i="19"/>
  <c r="AB29" i="19" s="1"/>
  <c r="B29" i="10"/>
  <c r="B15" i="23"/>
  <c r="D15" i="23"/>
  <c r="E15" i="23"/>
  <c r="F15" i="23"/>
  <c r="G15" i="23"/>
  <c r="A15" i="23"/>
  <c r="AB15" i="23" s="1"/>
  <c r="E15" i="19"/>
  <c r="G15" i="19"/>
  <c r="F15" i="19"/>
  <c r="D15" i="19"/>
  <c r="A15" i="10"/>
  <c r="AB15" i="10" s="1"/>
  <c r="B15" i="10"/>
  <c r="D15" i="10"/>
  <c r="A15" i="19"/>
  <c r="AB15" i="19" s="1"/>
  <c r="E15" i="10"/>
  <c r="B15" i="19"/>
  <c r="D9" i="23"/>
  <c r="E9" i="23"/>
  <c r="B9" i="23"/>
  <c r="F9" i="23"/>
  <c r="G9" i="23"/>
  <c r="A9" i="23"/>
  <c r="AB9" i="23" s="1"/>
  <c r="E9" i="19"/>
  <c r="F9" i="19"/>
  <c r="G9" i="19"/>
  <c r="D9" i="19"/>
  <c r="B9" i="19"/>
  <c r="A9" i="10"/>
  <c r="AB9" i="10" s="1"/>
  <c r="B9" i="10"/>
  <c r="D9" i="10"/>
  <c r="E9" i="10"/>
  <c r="F9" i="10"/>
  <c r="A9" i="19"/>
  <c r="AB9" i="19" s="1"/>
  <c r="B163" i="23"/>
  <c r="D163" i="23"/>
  <c r="E163" i="23"/>
  <c r="A163" i="23"/>
  <c r="AB163" i="23" s="1"/>
  <c r="G163" i="19"/>
  <c r="E163" i="19"/>
  <c r="F163" i="19"/>
  <c r="A163" i="19"/>
  <c r="AB163" i="19" s="1"/>
  <c r="B163" i="19"/>
  <c r="D163" i="19"/>
  <c r="F163" i="10"/>
  <c r="G163" i="10"/>
  <c r="A163" i="10"/>
  <c r="AB163" i="10" s="1"/>
  <c r="B163" i="10"/>
  <c r="D163" i="10"/>
  <c r="E163" i="10"/>
  <c r="D106" i="23"/>
  <c r="B106" i="23"/>
  <c r="E106" i="23"/>
  <c r="F106" i="23"/>
  <c r="G106" i="23"/>
  <c r="A106" i="23"/>
  <c r="AB106" i="23" s="1"/>
  <c r="E106" i="19"/>
  <c r="A106" i="19"/>
  <c r="AB106" i="19" s="1"/>
  <c r="B106" i="19"/>
  <c r="D106" i="19"/>
  <c r="A106" i="10"/>
  <c r="AB106" i="10" s="1"/>
  <c r="B106" i="10"/>
  <c r="B98" i="23"/>
  <c r="D98" i="23"/>
  <c r="E98" i="23"/>
  <c r="A98" i="23"/>
  <c r="AB98" i="23" s="1"/>
  <c r="E98" i="19"/>
  <c r="F98" i="19"/>
  <c r="A98" i="19"/>
  <c r="AB98" i="19" s="1"/>
  <c r="B98" i="19"/>
  <c r="D98" i="19"/>
  <c r="F98" i="10"/>
  <c r="G98" i="10"/>
  <c r="A98" i="10"/>
  <c r="AB98" i="10" s="1"/>
  <c r="B98" i="10"/>
  <c r="D98" i="10"/>
  <c r="E98" i="10"/>
  <c r="F2" i="23"/>
  <c r="A2" i="23"/>
  <c r="AB2" i="23" s="1"/>
  <c r="E2" i="23"/>
  <c r="D2" i="23"/>
  <c r="B2" i="23"/>
  <c r="E2" i="19"/>
  <c r="F2" i="19"/>
  <c r="G2" i="19"/>
  <c r="D2" i="19"/>
  <c r="B2" i="19"/>
  <c r="A2" i="19"/>
  <c r="AB2" i="19" s="1"/>
  <c r="B2" i="10"/>
  <c r="A2" i="10"/>
  <c r="AB2" i="10" s="1"/>
  <c r="D110" i="23"/>
  <c r="E110" i="23"/>
  <c r="F110" i="23"/>
  <c r="G110" i="23"/>
  <c r="B110" i="23"/>
  <c r="A110" i="23"/>
  <c r="AB110" i="23" s="1"/>
  <c r="F110" i="19"/>
  <c r="G110" i="19"/>
  <c r="E110" i="19"/>
  <c r="D110" i="19"/>
  <c r="A110" i="19"/>
  <c r="AB110" i="19" s="1"/>
  <c r="B110" i="19"/>
  <c r="G110" i="10"/>
  <c r="A110" i="10"/>
  <c r="AB110" i="10" s="1"/>
  <c r="B110" i="10"/>
  <c r="D110" i="10"/>
  <c r="E110" i="10"/>
  <c r="F110" i="10"/>
  <c r="B171" i="23"/>
  <c r="D171" i="23"/>
  <c r="E171" i="23"/>
  <c r="F171" i="23"/>
  <c r="G171" i="23"/>
  <c r="A171" i="23"/>
  <c r="AB171" i="23" s="1"/>
  <c r="E171" i="19"/>
  <c r="F171" i="19"/>
  <c r="A171" i="19"/>
  <c r="AB171" i="19" s="1"/>
  <c r="B171" i="19"/>
  <c r="D171" i="19"/>
  <c r="D171" i="10"/>
  <c r="E171" i="10"/>
  <c r="F171" i="10"/>
  <c r="G171" i="10"/>
  <c r="A171" i="10"/>
  <c r="AB171" i="10" s="1"/>
  <c r="B171" i="10"/>
  <c r="B142" i="23"/>
  <c r="D142" i="23"/>
  <c r="E142" i="23"/>
  <c r="F142" i="23"/>
  <c r="A142" i="23"/>
  <c r="AB142" i="23" s="1"/>
  <c r="G142" i="23"/>
  <c r="F142" i="19"/>
  <c r="E142" i="19"/>
  <c r="D142" i="19"/>
  <c r="A142" i="19"/>
  <c r="AB142" i="19" s="1"/>
  <c r="B142" i="19"/>
  <c r="E142" i="10"/>
  <c r="F142" i="10"/>
  <c r="G142" i="10"/>
  <c r="A142" i="10"/>
  <c r="AB142" i="10" s="1"/>
  <c r="B142" i="10"/>
  <c r="D142" i="10"/>
  <c r="B165" i="23"/>
  <c r="A165" i="23"/>
  <c r="AB165" i="23" s="1"/>
  <c r="D165" i="23"/>
  <c r="E165" i="23"/>
  <c r="F165" i="23"/>
  <c r="G165" i="23"/>
  <c r="F165" i="19"/>
  <c r="G165" i="19"/>
  <c r="E165" i="19"/>
  <c r="D165" i="19"/>
  <c r="B165" i="19"/>
  <c r="A165" i="19"/>
  <c r="AB165" i="19" s="1"/>
  <c r="B165" i="10"/>
  <c r="D165" i="10"/>
  <c r="E165" i="10"/>
  <c r="A165" i="10"/>
  <c r="AB165" i="10" s="1"/>
  <c r="B150" i="23"/>
  <c r="D150" i="23"/>
  <c r="E150" i="23"/>
  <c r="F150" i="23"/>
  <c r="A150" i="23"/>
  <c r="AB150" i="23" s="1"/>
  <c r="G150" i="23"/>
  <c r="G150" i="19"/>
  <c r="F150" i="19"/>
  <c r="E150" i="19"/>
  <c r="D150" i="19"/>
  <c r="A150" i="19"/>
  <c r="AB150" i="19" s="1"/>
  <c r="B150" i="19"/>
  <c r="B150" i="10"/>
  <c r="D150" i="10"/>
  <c r="E150" i="10"/>
  <c r="F150" i="10"/>
  <c r="A150" i="10"/>
  <c r="AB150" i="10" s="1"/>
  <c r="B120" i="23"/>
  <c r="D120" i="23"/>
  <c r="E120" i="23"/>
  <c r="A120" i="23"/>
  <c r="AB120" i="23" s="1"/>
  <c r="E120" i="19"/>
  <c r="G120" i="19"/>
  <c r="F120" i="19"/>
  <c r="D120" i="19"/>
  <c r="A120" i="19"/>
  <c r="AB120" i="19" s="1"/>
  <c r="B120" i="19"/>
  <c r="B120" i="10"/>
  <c r="D120" i="10"/>
  <c r="E120" i="10"/>
  <c r="F120" i="10"/>
  <c r="G120" i="10"/>
  <c r="A120" i="10"/>
  <c r="AB120" i="10" s="1"/>
  <c r="D102" i="23"/>
  <c r="E102" i="23"/>
  <c r="B102" i="23"/>
  <c r="A102" i="23"/>
  <c r="AB102" i="23" s="1"/>
  <c r="F102" i="19"/>
  <c r="G102" i="19"/>
  <c r="E102" i="19"/>
  <c r="D102" i="19"/>
  <c r="A102" i="19"/>
  <c r="AB102" i="19" s="1"/>
  <c r="B102" i="19"/>
  <c r="A102" i="10"/>
  <c r="AB102" i="10" s="1"/>
  <c r="B102" i="10"/>
  <c r="B139" i="23"/>
  <c r="F139" i="23"/>
  <c r="G139" i="23"/>
  <c r="D139" i="23"/>
  <c r="E139" i="23"/>
  <c r="A139" i="23"/>
  <c r="AB139" i="23" s="1"/>
  <c r="E139" i="19"/>
  <c r="G139" i="19"/>
  <c r="F139" i="19"/>
  <c r="A139" i="19"/>
  <c r="AB139" i="19" s="1"/>
  <c r="B139" i="19"/>
  <c r="D139" i="19"/>
  <c r="G139" i="10"/>
  <c r="A139" i="10"/>
  <c r="AB139" i="10" s="1"/>
  <c r="B139" i="10"/>
  <c r="D139" i="10"/>
  <c r="E139" i="10"/>
  <c r="F139" i="10"/>
  <c r="G113" i="23"/>
  <c r="B113" i="23"/>
  <c r="D113" i="23"/>
  <c r="E113" i="23"/>
  <c r="F113" i="23"/>
  <c r="A113" i="23"/>
  <c r="AB113" i="23" s="1"/>
  <c r="E113" i="19"/>
  <c r="F113" i="19"/>
  <c r="G113" i="19"/>
  <c r="B113" i="19"/>
  <c r="D113" i="19"/>
  <c r="A113" i="19"/>
  <c r="AB113" i="19" s="1"/>
  <c r="A113" i="10"/>
  <c r="AB113" i="10" s="1"/>
  <c r="B113" i="10"/>
  <c r="D113" i="10"/>
  <c r="E113" i="10"/>
  <c r="F113" i="10"/>
  <c r="D99" i="23"/>
  <c r="E99" i="23"/>
  <c r="B99" i="23"/>
  <c r="A99" i="23"/>
  <c r="AB99" i="23" s="1"/>
  <c r="G99" i="19"/>
  <c r="E99" i="19"/>
  <c r="F99" i="19"/>
  <c r="A99" i="19"/>
  <c r="AB99" i="19" s="1"/>
  <c r="B99" i="19"/>
  <c r="D99" i="19"/>
  <c r="A99" i="10"/>
  <c r="AB99" i="10" s="1"/>
  <c r="B99" i="10"/>
  <c r="D99" i="10"/>
  <c r="E99" i="10"/>
  <c r="F99" i="10"/>
  <c r="D94" i="23"/>
  <c r="E94" i="23"/>
  <c r="F94" i="23"/>
  <c r="B94" i="23"/>
  <c r="G94" i="23"/>
  <c r="A94" i="23"/>
  <c r="AB94" i="23" s="1"/>
  <c r="F94" i="19"/>
  <c r="G94" i="19"/>
  <c r="E94" i="19"/>
  <c r="D94" i="19"/>
  <c r="A94" i="19"/>
  <c r="AB94" i="19" s="1"/>
  <c r="B94" i="19"/>
  <c r="A94" i="10"/>
  <c r="AB94" i="10" s="1"/>
  <c r="B94" i="10"/>
  <c r="D94" i="10"/>
  <c r="E94" i="10"/>
  <c r="B82" i="23"/>
  <c r="D82" i="23"/>
  <c r="E82" i="23"/>
  <c r="A82" i="23"/>
  <c r="AB82" i="23" s="1"/>
  <c r="D82" i="19"/>
  <c r="G82" i="19"/>
  <c r="E82" i="19"/>
  <c r="F82" i="19"/>
  <c r="A82" i="19"/>
  <c r="AB82" i="19" s="1"/>
  <c r="B82" i="19"/>
  <c r="A82" i="10"/>
  <c r="AB82" i="10" s="1"/>
  <c r="B82" i="10"/>
  <c r="D82" i="10"/>
  <c r="E82" i="10"/>
  <c r="F82" i="10"/>
  <c r="D45" i="23"/>
  <c r="E45" i="23"/>
  <c r="B45" i="23"/>
  <c r="A45" i="23"/>
  <c r="AB45" i="23" s="1"/>
  <c r="F45" i="19"/>
  <c r="D45" i="19"/>
  <c r="E45" i="19"/>
  <c r="G45" i="19"/>
  <c r="B45" i="19"/>
  <c r="A45" i="10"/>
  <c r="AB45" i="10" s="1"/>
  <c r="B45" i="10"/>
  <c r="D45" i="10"/>
  <c r="E45" i="10"/>
  <c r="F45" i="10"/>
  <c r="G45" i="10"/>
  <c r="A45" i="19"/>
  <c r="AB45" i="19" s="1"/>
  <c r="D70" i="23"/>
  <c r="E70" i="23"/>
  <c r="B70" i="23"/>
  <c r="A70" i="23"/>
  <c r="AB70" i="23" s="1"/>
  <c r="F70" i="19"/>
  <c r="D70" i="19"/>
  <c r="G70" i="19"/>
  <c r="E70" i="19"/>
  <c r="A70" i="19"/>
  <c r="AB70" i="19" s="1"/>
  <c r="B70" i="19"/>
  <c r="A70" i="10"/>
  <c r="AB70" i="10" s="1"/>
  <c r="B70" i="10"/>
  <c r="D70" i="10"/>
  <c r="E70" i="10"/>
  <c r="F70" i="10"/>
  <c r="G70" i="10"/>
  <c r="D65" i="23"/>
  <c r="B65" i="23"/>
  <c r="E65" i="23"/>
  <c r="A65" i="23"/>
  <c r="AB65" i="23" s="1"/>
  <c r="E65" i="19"/>
  <c r="D65" i="19"/>
  <c r="B65" i="19"/>
  <c r="A65" i="19"/>
  <c r="AB65" i="19" s="1"/>
  <c r="B65" i="10"/>
  <c r="A65" i="10"/>
  <c r="AB65" i="10" s="1"/>
  <c r="B56" i="23"/>
  <c r="D56" i="23"/>
  <c r="E56" i="23"/>
  <c r="A56" i="23"/>
  <c r="AB56" i="23" s="1"/>
  <c r="G56" i="19"/>
  <c r="E56" i="19"/>
  <c r="F56" i="19"/>
  <c r="D56" i="19"/>
  <c r="A56" i="19"/>
  <c r="AB56" i="19" s="1"/>
  <c r="B56" i="19"/>
  <c r="D56" i="10"/>
  <c r="E56" i="10"/>
  <c r="F56" i="10"/>
  <c r="G56" i="10"/>
  <c r="A56" i="10"/>
  <c r="AB56" i="10" s="1"/>
  <c r="B56" i="10"/>
  <c r="F38" i="23"/>
  <c r="G38" i="23"/>
  <c r="D38" i="23"/>
  <c r="B38" i="23"/>
  <c r="E38" i="23"/>
  <c r="A38" i="23"/>
  <c r="AB38" i="23" s="1"/>
  <c r="D38" i="19"/>
  <c r="E38" i="19"/>
  <c r="A38" i="19"/>
  <c r="AB38" i="19" s="1"/>
  <c r="B38" i="19"/>
  <c r="A38" i="10"/>
  <c r="AB38" i="10" s="1"/>
  <c r="B38" i="10"/>
  <c r="D38" i="10"/>
  <c r="E38" i="10"/>
  <c r="D35" i="23"/>
  <c r="B35" i="23"/>
  <c r="E35" i="23"/>
  <c r="F35" i="23"/>
  <c r="G35" i="23"/>
  <c r="A35" i="23"/>
  <c r="AB35" i="23" s="1"/>
  <c r="D35" i="19"/>
  <c r="E35" i="19"/>
  <c r="G35" i="19"/>
  <c r="F35" i="19"/>
  <c r="D35" i="10"/>
  <c r="E35" i="10"/>
  <c r="F35" i="10"/>
  <c r="A35" i="19"/>
  <c r="AB35" i="19" s="1"/>
  <c r="G35" i="10"/>
  <c r="B35" i="19"/>
  <c r="A35" i="10"/>
  <c r="AB35" i="10" s="1"/>
  <c r="B35" i="10"/>
  <c r="D17" i="23"/>
  <c r="E17" i="23"/>
  <c r="B17" i="23"/>
  <c r="F17" i="23"/>
  <c r="G17" i="23"/>
  <c r="A17" i="23"/>
  <c r="AB17" i="23" s="1"/>
  <c r="E17" i="19"/>
  <c r="G17" i="19"/>
  <c r="F17" i="19"/>
  <c r="D17" i="19"/>
  <c r="B17" i="19"/>
  <c r="A17" i="10"/>
  <c r="AB17" i="10" s="1"/>
  <c r="B17" i="10"/>
  <c r="D17" i="10"/>
  <c r="E17" i="10"/>
  <c r="A17" i="19"/>
  <c r="AB17" i="19" s="1"/>
  <c r="D22" i="23"/>
  <c r="E22" i="23"/>
  <c r="F22" i="23"/>
  <c r="B22" i="23"/>
  <c r="G22" i="23"/>
  <c r="A22" i="23"/>
  <c r="AB22" i="23" s="1"/>
  <c r="D22" i="19"/>
  <c r="E22" i="19"/>
  <c r="A22" i="10"/>
  <c r="AB22" i="10" s="1"/>
  <c r="A22" i="19"/>
  <c r="AB22" i="19" s="1"/>
  <c r="B22" i="10"/>
  <c r="B22" i="19"/>
  <c r="D5" i="23"/>
  <c r="E5" i="23"/>
  <c r="F5" i="23"/>
  <c r="G5" i="23"/>
  <c r="B5" i="23"/>
  <c r="A5" i="23"/>
  <c r="AB5" i="23" s="1"/>
  <c r="D5" i="19"/>
  <c r="E5" i="19"/>
  <c r="B5" i="19"/>
  <c r="A5" i="10"/>
  <c r="AB5" i="10" s="1"/>
  <c r="B5" i="10"/>
  <c r="A5" i="19"/>
  <c r="AB5" i="19" s="1"/>
  <c r="B132" i="23"/>
  <c r="A132" i="23"/>
  <c r="AB132" i="23" s="1"/>
  <c r="D132" i="23"/>
  <c r="E132" i="23"/>
  <c r="F132" i="23"/>
  <c r="F132" i="19"/>
  <c r="E132" i="19"/>
  <c r="G132" i="19"/>
  <c r="A132" i="19"/>
  <c r="AB132" i="19" s="1"/>
  <c r="B132" i="19"/>
  <c r="D132" i="19"/>
  <c r="A132" i="10"/>
  <c r="AB132" i="10" s="1"/>
  <c r="B132" i="10"/>
  <c r="D132" i="10"/>
  <c r="E132" i="10"/>
  <c r="F132" i="10"/>
  <c r="B159" i="23"/>
  <c r="A159" i="23"/>
  <c r="AB159" i="23" s="1"/>
  <c r="D159" i="23"/>
  <c r="E159" i="23"/>
  <c r="E159" i="19"/>
  <c r="F159" i="19"/>
  <c r="G159" i="19"/>
  <c r="D159" i="19"/>
  <c r="A159" i="19"/>
  <c r="AB159" i="19" s="1"/>
  <c r="B159" i="19"/>
  <c r="F159" i="10"/>
  <c r="G159" i="10"/>
  <c r="A159" i="10"/>
  <c r="AB159" i="10" s="1"/>
  <c r="B159" i="10"/>
  <c r="D159" i="10"/>
  <c r="E159" i="10"/>
  <c r="B155" i="23"/>
  <c r="D155" i="23"/>
  <c r="E155" i="23"/>
  <c r="F155" i="23"/>
  <c r="G155" i="23"/>
  <c r="A155" i="23"/>
  <c r="AB155" i="23" s="1"/>
  <c r="G155" i="19"/>
  <c r="E155" i="19"/>
  <c r="F155" i="19"/>
  <c r="A155" i="19"/>
  <c r="AB155" i="19" s="1"/>
  <c r="B155" i="19"/>
  <c r="D155" i="19"/>
  <c r="A155" i="10"/>
  <c r="AB155" i="10" s="1"/>
  <c r="B155" i="10"/>
  <c r="D155" i="10"/>
  <c r="E155" i="10"/>
  <c r="F155" i="10"/>
  <c r="G155" i="10"/>
  <c r="D91" i="23"/>
  <c r="E91" i="23"/>
  <c r="F91" i="23"/>
  <c r="G91" i="23"/>
  <c r="B91" i="23"/>
  <c r="A91" i="23"/>
  <c r="AB91" i="23" s="1"/>
  <c r="E91" i="19"/>
  <c r="F91" i="19"/>
  <c r="A91" i="19"/>
  <c r="AB91" i="19" s="1"/>
  <c r="B91" i="19"/>
  <c r="D91" i="19"/>
  <c r="A91" i="10"/>
  <c r="AB91" i="10" s="1"/>
  <c r="B91" i="10"/>
  <c r="D91" i="10"/>
  <c r="E91" i="10"/>
  <c r="F91" i="10"/>
  <c r="G91" i="10"/>
  <c r="D118" i="23"/>
  <c r="E118" i="23"/>
  <c r="F118" i="23"/>
  <c r="G118" i="23"/>
  <c r="B118" i="23"/>
  <c r="A118" i="23"/>
  <c r="AB118" i="23" s="1"/>
  <c r="E118" i="19"/>
  <c r="D118" i="19"/>
  <c r="A118" i="19"/>
  <c r="AB118" i="19" s="1"/>
  <c r="B118" i="19"/>
  <c r="A118" i="10"/>
  <c r="AB118" i="10" s="1"/>
  <c r="B118" i="10"/>
  <c r="D118" i="10"/>
  <c r="E118" i="10"/>
  <c r="B174" i="23"/>
  <c r="E174" i="23"/>
  <c r="F174" i="23"/>
  <c r="G174" i="23"/>
  <c r="A174" i="23"/>
  <c r="AB174" i="23" s="1"/>
  <c r="D174" i="23"/>
  <c r="F174" i="19"/>
  <c r="G174" i="19"/>
  <c r="E174" i="19"/>
  <c r="D174" i="19"/>
  <c r="A174" i="19"/>
  <c r="AB174" i="19" s="1"/>
  <c r="B174" i="19"/>
  <c r="A174" i="10"/>
  <c r="AB174" i="10" s="1"/>
  <c r="B174" i="10"/>
  <c r="D174" i="10"/>
  <c r="E174" i="10"/>
  <c r="B170" i="23"/>
  <c r="E170" i="23"/>
  <c r="F170" i="23"/>
  <c r="G170" i="23"/>
  <c r="D170" i="23"/>
  <c r="A170" i="23"/>
  <c r="AB170" i="23" s="1"/>
  <c r="G170" i="19"/>
  <c r="E170" i="19"/>
  <c r="F170" i="19"/>
  <c r="A170" i="19"/>
  <c r="AB170" i="19" s="1"/>
  <c r="B170" i="19"/>
  <c r="D170" i="19"/>
  <c r="A170" i="10"/>
  <c r="AB170" i="10" s="1"/>
  <c r="B170" i="10"/>
  <c r="D170" i="10"/>
  <c r="E170" i="10"/>
  <c r="F170" i="10"/>
  <c r="B169" i="23"/>
  <c r="D169" i="23"/>
  <c r="E169" i="23"/>
  <c r="F169" i="23"/>
  <c r="A169" i="23"/>
  <c r="AB169" i="23" s="1"/>
  <c r="E169" i="19"/>
  <c r="B169" i="19"/>
  <c r="D169" i="19"/>
  <c r="A169" i="19"/>
  <c r="AB169" i="19" s="1"/>
  <c r="A169" i="10"/>
  <c r="AB169" i="10" s="1"/>
  <c r="B169" i="10"/>
  <c r="D169" i="10"/>
  <c r="E169" i="10"/>
  <c r="B103" i="23"/>
  <c r="E103" i="23"/>
  <c r="F103" i="23"/>
  <c r="D103" i="23"/>
  <c r="A103" i="23"/>
  <c r="AB103" i="23" s="1"/>
  <c r="E103" i="19"/>
  <c r="F103" i="19"/>
  <c r="G103" i="19"/>
  <c r="D103" i="19"/>
  <c r="A103" i="19"/>
  <c r="AB103" i="19" s="1"/>
  <c r="B103" i="19"/>
  <c r="A103" i="10"/>
  <c r="AB103" i="10" s="1"/>
  <c r="B103" i="10"/>
  <c r="B162" i="23"/>
  <c r="D162" i="23"/>
  <c r="E162" i="23"/>
  <c r="F162" i="23"/>
  <c r="G162" i="23"/>
  <c r="A162" i="23"/>
  <c r="AB162" i="23" s="1"/>
  <c r="G162" i="19"/>
  <c r="E162" i="19"/>
  <c r="F162" i="19"/>
  <c r="A162" i="19"/>
  <c r="AB162" i="19" s="1"/>
  <c r="B162" i="19"/>
  <c r="D162" i="19"/>
  <c r="D162" i="10"/>
  <c r="E162" i="10"/>
  <c r="F162" i="10"/>
  <c r="A162" i="10"/>
  <c r="AB162" i="10" s="1"/>
  <c r="B162" i="10"/>
  <c r="B158" i="23"/>
  <c r="D158" i="23"/>
  <c r="E158" i="23"/>
  <c r="F158" i="23"/>
  <c r="A158" i="23"/>
  <c r="AB158" i="23" s="1"/>
  <c r="G158" i="23"/>
  <c r="F158" i="19"/>
  <c r="G158" i="19"/>
  <c r="E158" i="19"/>
  <c r="D158" i="19"/>
  <c r="A158" i="19"/>
  <c r="AB158" i="19" s="1"/>
  <c r="B158" i="19"/>
  <c r="D158" i="10"/>
  <c r="E158" i="10"/>
  <c r="A158" i="10"/>
  <c r="AB158" i="10" s="1"/>
  <c r="B158" i="10"/>
  <c r="B135" i="23"/>
  <c r="F135" i="23"/>
  <c r="G135" i="23"/>
  <c r="A135" i="23"/>
  <c r="AB135" i="23" s="1"/>
  <c r="D135" i="23"/>
  <c r="E135" i="23"/>
  <c r="E135" i="19"/>
  <c r="G135" i="19"/>
  <c r="F135" i="19"/>
  <c r="D135" i="19"/>
  <c r="A135" i="19"/>
  <c r="AB135" i="19" s="1"/>
  <c r="B135" i="19"/>
  <c r="G135" i="10"/>
  <c r="A135" i="10"/>
  <c r="AB135" i="10" s="1"/>
  <c r="B135" i="10"/>
  <c r="D135" i="10"/>
  <c r="E135" i="10"/>
  <c r="F135" i="10"/>
  <c r="B140" i="23"/>
  <c r="A140" i="23"/>
  <c r="AB140" i="23" s="1"/>
  <c r="D140" i="23"/>
  <c r="E140" i="23"/>
  <c r="F140" i="23"/>
  <c r="F140" i="19"/>
  <c r="E140" i="19"/>
  <c r="G140" i="19"/>
  <c r="A140" i="19"/>
  <c r="AB140" i="19" s="1"/>
  <c r="B140" i="19"/>
  <c r="D140" i="19"/>
  <c r="A140" i="10"/>
  <c r="AB140" i="10" s="1"/>
  <c r="B140" i="10"/>
  <c r="B152" i="23"/>
  <c r="D152" i="23"/>
  <c r="E152" i="23"/>
  <c r="F152" i="23"/>
  <c r="G152" i="23"/>
  <c r="A152" i="23"/>
  <c r="AB152" i="23" s="1"/>
  <c r="G152" i="19"/>
  <c r="E152" i="19"/>
  <c r="F152" i="19"/>
  <c r="D152" i="19"/>
  <c r="A152" i="19"/>
  <c r="AB152" i="19" s="1"/>
  <c r="B152" i="19"/>
  <c r="B152" i="10"/>
  <c r="D152" i="10"/>
  <c r="E152" i="10"/>
  <c r="F152" i="10"/>
  <c r="A152" i="10"/>
  <c r="AB152" i="10" s="1"/>
  <c r="D97" i="23"/>
  <c r="E97" i="23"/>
  <c r="B97" i="23"/>
  <c r="A97" i="23"/>
  <c r="AB97" i="23" s="1"/>
  <c r="G97" i="19"/>
  <c r="E97" i="19"/>
  <c r="F97" i="19"/>
  <c r="B97" i="19"/>
  <c r="D97" i="19"/>
  <c r="A97" i="19"/>
  <c r="AB97" i="19" s="1"/>
  <c r="D97" i="10"/>
  <c r="E97" i="10"/>
  <c r="F97" i="10"/>
  <c r="G97" i="10"/>
  <c r="A97" i="10"/>
  <c r="AB97" i="10" s="1"/>
  <c r="B97" i="10"/>
  <c r="D85" i="23"/>
  <c r="E85" i="23"/>
  <c r="F85" i="23"/>
  <c r="B85" i="23"/>
  <c r="A85" i="23"/>
  <c r="AB85" i="23" s="1"/>
  <c r="F85" i="19"/>
  <c r="G85" i="19"/>
  <c r="E85" i="19"/>
  <c r="D85" i="19"/>
  <c r="B85" i="19"/>
  <c r="A85" i="19"/>
  <c r="AB85" i="19" s="1"/>
  <c r="A85" i="10"/>
  <c r="AB85" i="10" s="1"/>
  <c r="B85" i="10"/>
  <c r="D81" i="23"/>
  <c r="B81" i="23"/>
  <c r="E81" i="23"/>
  <c r="F81" i="23"/>
  <c r="G81" i="23"/>
  <c r="A81" i="23"/>
  <c r="AB81" i="23" s="1"/>
  <c r="G81" i="19"/>
  <c r="E81" i="19"/>
  <c r="F81" i="19"/>
  <c r="B81" i="19"/>
  <c r="D81" i="19"/>
  <c r="A81" i="19"/>
  <c r="AB81" i="19" s="1"/>
  <c r="G81" i="10"/>
  <c r="A81" i="10"/>
  <c r="AB81" i="10" s="1"/>
  <c r="B81" i="10"/>
  <c r="D81" i="10"/>
  <c r="E81" i="10"/>
  <c r="F81" i="10"/>
  <c r="D73" i="23"/>
  <c r="B73" i="23"/>
  <c r="E73" i="23"/>
  <c r="F73" i="23"/>
  <c r="G73" i="23"/>
  <c r="A73" i="23"/>
  <c r="AB73" i="23" s="1"/>
  <c r="G73" i="19"/>
  <c r="E73" i="19"/>
  <c r="F73" i="19"/>
  <c r="D73" i="19"/>
  <c r="B73" i="19"/>
  <c r="A73" i="19"/>
  <c r="AB73" i="19" s="1"/>
  <c r="G73" i="10"/>
  <c r="A73" i="10"/>
  <c r="AB73" i="10" s="1"/>
  <c r="B73" i="10"/>
  <c r="D73" i="10"/>
  <c r="E73" i="10"/>
  <c r="F73" i="10"/>
  <c r="D53" i="23"/>
  <c r="E53" i="23"/>
  <c r="F53" i="23"/>
  <c r="G53" i="23"/>
  <c r="B53" i="23"/>
  <c r="A53" i="23"/>
  <c r="AB53" i="23" s="1"/>
  <c r="D53" i="19"/>
  <c r="E53" i="19"/>
  <c r="B53" i="19"/>
  <c r="A53" i="19"/>
  <c r="AB53" i="19" s="1"/>
  <c r="A53" i="10"/>
  <c r="AB53" i="10" s="1"/>
  <c r="B53" i="10"/>
  <c r="G64" i="23"/>
  <c r="B64" i="23"/>
  <c r="D64" i="23"/>
  <c r="E64" i="23"/>
  <c r="F64" i="23"/>
  <c r="A64" i="23"/>
  <c r="AB64" i="23" s="1"/>
  <c r="E64" i="19"/>
  <c r="F64" i="19"/>
  <c r="D64" i="19"/>
  <c r="A64" i="19"/>
  <c r="AB64" i="19" s="1"/>
  <c r="B64" i="19"/>
  <c r="A64" i="10"/>
  <c r="AB64" i="10" s="1"/>
  <c r="B64" i="10"/>
  <c r="D64" i="10"/>
  <c r="E64" i="10"/>
  <c r="B48" i="23"/>
  <c r="D48" i="23"/>
  <c r="E48" i="23"/>
  <c r="A48" i="23"/>
  <c r="AB48" i="23" s="1"/>
  <c r="E48" i="19"/>
  <c r="G48" i="19"/>
  <c r="F48" i="19"/>
  <c r="D48" i="19"/>
  <c r="G48" i="10"/>
  <c r="A48" i="10"/>
  <c r="AB48" i="10" s="1"/>
  <c r="B48" i="10"/>
  <c r="A48" i="19"/>
  <c r="AB48" i="19" s="1"/>
  <c r="D48" i="10"/>
  <c r="B48" i="19"/>
  <c r="E48" i="10"/>
  <c r="F48" i="10"/>
  <c r="D51" i="23"/>
  <c r="E51" i="23"/>
  <c r="B51" i="23"/>
  <c r="F51" i="23"/>
  <c r="G51" i="23"/>
  <c r="A51" i="23"/>
  <c r="AB51" i="23" s="1"/>
  <c r="D51" i="19"/>
  <c r="E51" i="19"/>
  <c r="F51" i="19"/>
  <c r="A51" i="19"/>
  <c r="AB51" i="19" s="1"/>
  <c r="B51" i="19"/>
  <c r="A51" i="10"/>
  <c r="AB51" i="10" s="1"/>
  <c r="B51" i="10"/>
  <c r="D51" i="10"/>
  <c r="E51" i="10"/>
  <c r="F51" i="10"/>
  <c r="G51" i="10"/>
  <c r="B24" i="23"/>
  <c r="D24" i="23"/>
  <c r="E24" i="23"/>
  <c r="F24" i="23"/>
  <c r="G24" i="23"/>
  <c r="A24" i="23"/>
  <c r="AB24" i="23" s="1"/>
  <c r="E24" i="19"/>
  <c r="G24" i="19"/>
  <c r="F24" i="19"/>
  <c r="D24" i="19"/>
  <c r="F24" i="10"/>
  <c r="G24" i="10"/>
  <c r="A24" i="10"/>
  <c r="AB24" i="10" s="1"/>
  <c r="A24" i="19"/>
  <c r="AB24" i="19" s="1"/>
  <c r="B24" i="10"/>
  <c r="B24" i="19"/>
  <c r="D24" i="10"/>
  <c r="E24" i="10"/>
  <c r="D19" i="23"/>
  <c r="E19" i="23"/>
  <c r="F19" i="23"/>
  <c r="G19" i="23"/>
  <c r="B19" i="23"/>
  <c r="A19" i="23"/>
  <c r="AB19" i="23" s="1"/>
  <c r="D19" i="19"/>
  <c r="E19" i="19"/>
  <c r="G19" i="19"/>
  <c r="F19" i="19"/>
  <c r="D19" i="10"/>
  <c r="E19" i="10"/>
  <c r="F19" i="10"/>
  <c r="A19" i="19"/>
  <c r="AB19" i="19" s="1"/>
  <c r="G19" i="10"/>
  <c r="B19" i="19"/>
  <c r="A19" i="10"/>
  <c r="AB19" i="10" s="1"/>
  <c r="B19" i="10"/>
  <c r="D13" i="23"/>
  <c r="E13" i="23"/>
  <c r="F13" i="23"/>
  <c r="G13" i="23"/>
  <c r="B13" i="23"/>
  <c r="A13" i="23"/>
  <c r="AB13" i="23" s="1"/>
  <c r="F13" i="19"/>
  <c r="D13" i="19"/>
  <c r="E13" i="19"/>
  <c r="B13" i="19"/>
  <c r="A13" i="10"/>
  <c r="AB13" i="10" s="1"/>
  <c r="B13" i="10"/>
  <c r="D13" i="10"/>
  <c r="E13" i="10"/>
  <c r="F13" i="10"/>
  <c r="G13" i="10"/>
  <c r="A13" i="19"/>
  <c r="AB13" i="19" s="1"/>
  <c r="B8" i="23"/>
  <c r="D8" i="23"/>
  <c r="E8" i="23"/>
  <c r="F8" i="23"/>
  <c r="A8" i="23"/>
  <c r="AB8" i="23" s="1"/>
  <c r="E8" i="19"/>
  <c r="F8" i="19"/>
  <c r="G8" i="19"/>
  <c r="D8" i="19"/>
  <c r="A8" i="10"/>
  <c r="AB8" i="10" s="1"/>
  <c r="B8" i="10"/>
  <c r="A8" i="19"/>
  <c r="AB8" i="19" s="1"/>
  <c r="D8" i="10"/>
  <c r="B8" i="19"/>
  <c r="E8" i="10"/>
  <c r="F8" i="10"/>
  <c r="B134" i="23"/>
  <c r="D134" i="23"/>
  <c r="A134" i="23"/>
  <c r="AB134" i="23" s="1"/>
  <c r="E134" i="23"/>
  <c r="F134" i="23"/>
  <c r="G134" i="23"/>
  <c r="G134" i="19"/>
  <c r="F134" i="19"/>
  <c r="E134" i="19"/>
  <c r="D134" i="19"/>
  <c r="A134" i="19"/>
  <c r="AB134" i="19" s="1"/>
  <c r="B134" i="19"/>
  <c r="E134" i="10"/>
  <c r="F134" i="10"/>
  <c r="A134" i="10"/>
  <c r="AB134" i="10" s="1"/>
  <c r="B134" i="10"/>
  <c r="D134" i="10"/>
  <c r="B166" i="23"/>
  <c r="D166" i="23"/>
  <c r="E166" i="23"/>
  <c r="F166" i="23"/>
  <c r="A166" i="23"/>
  <c r="AB166" i="23" s="1"/>
  <c r="G166" i="23"/>
  <c r="E166" i="19"/>
  <c r="D166" i="19"/>
  <c r="A166" i="19"/>
  <c r="AB166" i="19" s="1"/>
  <c r="B166" i="19"/>
  <c r="E166" i="10"/>
  <c r="A166" i="10"/>
  <c r="AB166" i="10" s="1"/>
  <c r="B166" i="10"/>
  <c r="D166" i="10"/>
  <c r="B153" i="23"/>
  <c r="D153" i="23"/>
  <c r="E153" i="23"/>
  <c r="A153" i="23"/>
  <c r="AB153" i="23" s="1"/>
  <c r="F153" i="23"/>
  <c r="G153" i="23"/>
  <c r="E153" i="19"/>
  <c r="F153" i="19"/>
  <c r="B153" i="19"/>
  <c r="D153" i="19"/>
  <c r="A153" i="19"/>
  <c r="AB153" i="19" s="1"/>
  <c r="E153" i="10"/>
  <c r="F153" i="10"/>
  <c r="G153" i="10"/>
  <c r="A153" i="10"/>
  <c r="AB153" i="10" s="1"/>
  <c r="B153" i="10"/>
  <c r="D153" i="10"/>
  <c r="D122" i="23"/>
  <c r="E122" i="23"/>
  <c r="B122" i="23"/>
  <c r="F122" i="23"/>
  <c r="G122" i="23"/>
  <c r="A122" i="23"/>
  <c r="AB122" i="23" s="1"/>
  <c r="E122" i="19"/>
  <c r="G122" i="19"/>
  <c r="F122" i="19"/>
  <c r="A122" i="19"/>
  <c r="AB122" i="19" s="1"/>
  <c r="B122" i="19"/>
  <c r="D122" i="19"/>
  <c r="A122" i="10"/>
  <c r="AB122" i="10" s="1"/>
  <c r="B122" i="10"/>
  <c r="D122" i="10"/>
  <c r="E122" i="10"/>
  <c r="B151" i="23"/>
  <c r="A151" i="23"/>
  <c r="AB151" i="23" s="1"/>
  <c r="D151" i="23"/>
  <c r="E151" i="23"/>
  <c r="F151" i="23"/>
  <c r="G151" i="23"/>
  <c r="E151" i="19"/>
  <c r="D151" i="19"/>
  <c r="A151" i="19"/>
  <c r="AB151" i="19" s="1"/>
  <c r="B151" i="19"/>
  <c r="A151" i="10"/>
  <c r="AB151" i="10" s="1"/>
  <c r="B151" i="10"/>
  <c r="D116" i="23"/>
  <c r="E116" i="23"/>
  <c r="F116" i="23"/>
  <c r="G116" i="23"/>
  <c r="B116" i="23"/>
  <c r="A116" i="23"/>
  <c r="AB116" i="23" s="1"/>
  <c r="F116" i="19"/>
  <c r="G116" i="19"/>
  <c r="E116" i="19"/>
  <c r="A116" i="19"/>
  <c r="AB116" i="19" s="1"/>
  <c r="B116" i="19"/>
  <c r="D116" i="19"/>
  <c r="G116" i="10"/>
  <c r="A116" i="10"/>
  <c r="AB116" i="10" s="1"/>
  <c r="B116" i="10"/>
  <c r="D116" i="10"/>
  <c r="E116" i="10"/>
  <c r="F116" i="10"/>
  <c r="B115" i="23"/>
  <c r="D115" i="23"/>
  <c r="E115" i="23"/>
  <c r="F115" i="23"/>
  <c r="A115" i="23"/>
  <c r="AB115" i="23" s="1"/>
  <c r="G115" i="19"/>
  <c r="E115" i="19"/>
  <c r="F115" i="19"/>
  <c r="A115" i="19"/>
  <c r="AB115" i="19" s="1"/>
  <c r="B115" i="19"/>
  <c r="D115" i="19"/>
  <c r="E115" i="10"/>
  <c r="F115" i="10"/>
  <c r="A115" i="10"/>
  <c r="AB115" i="10" s="1"/>
  <c r="B115" i="10"/>
  <c r="D115" i="10"/>
  <c r="D124" i="23"/>
  <c r="E124" i="23"/>
  <c r="F124" i="23"/>
  <c r="G124" i="23"/>
  <c r="B124" i="23"/>
  <c r="A124" i="23"/>
  <c r="AB124" i="23" s="1"/>
  <c r="F124" i="19"/>
  <c r="E124" i="19"/>
  <c r="G124" i="19"/>
  <c r="A124" i="19"/>
  <c r="AB124" i="19" s="1"/>
  <c r="B124" i="19"/>
  <c r="D124" i="19"/>
  <c r="A124" i="10"/>
  <c r="AB124" i="10" s="1"/>
  <c r="B124" i="10"/>
  <c r="D124" i="10"/>
  <c r="E124" i="10"/>
  <c r="B147" i="23"/>
  <c r="D147" i="23"/>
  <c r="E147" i="23"/>
  <c r="A147" i="23"/>
  <c r="AB147" i="23" s="1"/>
  <c r="E147" i="19"/>
  <c r="G147" i="19"/>
  <c r="F147" i="19"/>
  <c r="A147" i="19"/>
  <c r="AB147" i="19" s="1"/>
  <c r="B147" i="19"/>
  <c r="D147" i="19"/>
  <c r="E147" i="10"/>
  <c r="F147" i="10"/>
  <c r="G147" i="10"/>
  <c r="A147" i="10"/>
  <c r="AB147" i="10" s="1"/>
  <c r="B147" i="10"/>
  <c r="D147" i="10"/>
  <c r="B111" i="23"/>
  <c r="F111" i="23"/>
  <c r="D111" i="23"/>
  <c r="E111" i="23"/>
  <c r="A111" i="23"/>
  <c r="AB111" i="23" s="1"/>
  <c r="E111" i="19"/>
  <c r="F111" i="19"/>
  <c r="G111" i="19"/>
  <c r="D111" i="19"/>
  <c r="A111" i="19"/>
  <c r="AB111" i="19" s="1"/>
  <c r="B111" i="19"/>
  <c r="A111" i="10"/>
  <c r="AB111" i="10" s="1"/>
  <c r="B111" i="10"/>
  <c r="B112" i="23"/>
  <c r="D112" i="23"/>
  <c r="E112" i="23"/>
  <c r="F112" i="23"/>
  <c r="G112" i="23"/>
  <c r="A112" i="23"/>
  <c r="AB112" i="23" s="1"/>
  <c r="E112" i="19"/>
  <c r="F112" i="19"/>
  <c r="G112" i="19"/>
  <c r="D112" i="19"/>
  <c r="A112" i="19"/>
  <c r="AB112" i="19" s="1"/>
  <c r="B112" i="19"/>
  <c r="G112" i="10"/>
  <c r="A112" i="10"/>
  <c r="AB112" i="10" s="1"/>
  <c r="B112" i="10"/>
  <c r="D112" i="10"/>
  <c r="E112" i="10"/>
  <c r="F112" i="10"/>
  <c r="B119" i="23"/>
  <c r="G119" i="23"/>
  <c r="D119" i="23"/>
  <c r="E119" i="23"/>
  <c r="F119" i="23"/>
  <c r="A119" i="23"/>
  <c r="AB119" i="23" s="1"/>
  <c r="E119" i="19"/>
  <c r="G119" i="19"/>
  <c r="F119" i="19"/>
  <c r="D119" i="19"/>
  <c r="A119" i="19"/>
  <c r="AB119" i="19" s="1"/>
  <c r="B119" i="19"/>
  <c r="A119" i="10"/>
  <c r="AB119" i="10" s="1"/>
  <c r="B119" i="10"/>
  <c r="D119" i="10"/>
  <c r="E119" i="10"/>
  <c r="F119" i="10"/>
  <c r="G119" i="10"/>
  <c r="B144" i="23"/>
  <c r="D144" i="23"/>
  <c r="E144" i="23"/>
  <c r="F144" i="23"/>
  <c r="G144" i="23"/>
  <c r="A144" i="23"/>
  <c r="AB144" i="23" s="1"/>
  <c r="E144" i="19"/>
  <c r="G144" i="19"/>
  <c r="F144" i="19"/>
  <c r="D144" i="19"/>
  <c r="A144" i="19"/>
  <c r="AB144" i="19" s="1"/>
  <c r="B144" i="19"/>
  <c r="A144" i="10"/>
  <c r="AB144" i="10" s="1"/>
  <c r="B144" i="10"/>
  <c r="D144" i="10"/>
  <c r="E144" i="10"/>
  <c r="D93" i="23"/>
  <c r="E93" i="23"/>
  <c r="B93" i="23"/>
  <c r="A93" i="23"/>
  <c r="AB93" i="23" s="1"/>
  <c r="F93" i="19"/>
  <c r="G93" i="19"/>
  <c r="E93" i="19"/>
  <c r="D93" i="19"/>
  <c r="B93" i="19"/>
  <c r="A93" i="19"/>
  <c r="AB93" i="19" s="1"/>
  <c r="D93" i="10"/>
  <c r="E93" i="10"/>
  <c r="F93" i="10"/>
  <c r="G93" i="10"/>
  <c r="A93" i="10"/>
  <c r="AB93" i="10" s="1"/>
  <c r="B93" i="10"/>
  <c r="G84" i="23"/>
  <c r="B84" i="23"/>
  <c r="D84" i="23"/>
  <c r="E84" i="23"/>
  <c r="F84" i="23"/>
  <c r="A84" i="23"/>
  <c r="AB84" i="23" s="1"/>
  <c r="F84" i="19"/>
  <c r="G84" i="19"/>
  <c r="E84" i="19"/>
  <c r="A84" i="19"/>
  <c r="AB84" i="19" s="1"/>
  <c r="B84" i="19"/>
  <c r="D84" i="19"/>
  <c r="E84" i="10"/>
  <c r="F84" i="10"/>
  <c r="G84" i="10"/>
  <c r="A84" i="10"/>
  <c r="AB84" i="10" s="1"/>
  <c r="B84" i="10"/>
  <c r="D84" i="10"/>
  <c r="B80" i="23"/>
  <c r="D80" i="23"/>
  <c r="E80" i="23"/>
  <c r="A80" i="23"/>
  <c r="AB80" i="23" s="1"/>
  <c r="E80" i="19"/>
  <c r="F80" i="19"/>
  <c r="D80" i="19"/>
  <c r="G80" i="19"/>
  <c r="A80" i="19"/>
  <c r="AB80" i="19" s="1"/>
  <c r="B80" i="19"/>
  <c r="E80" i="10"/>
  <c r="F80" i="10"/>
  <c r="G80" i="10"/>
  <c r="A80" i="10"/>
  <c r="AB80" i="10" s="1"/>
  <c r="B80" i="10"/>
  <c r="D80" i="10"/>
  <c r="B72" i="23"/>
  <c r="D72" i="23"/>
  <c r="E72" i="23"/>
  <c r="A72" i="23"/>
  <c r="AB72" i="23" s="1"/>
  <c r="E72" i="19"/>
  <c r="F72" i="19"/>
  <c r="D72" i="19"/>
  <c r="A72" i="19"/>
  <c r="AB72" i="19" s="1"/>
  <c r="B72" i="19"/>
  <c r="E72" i="10"/>
  <c r="F72" i="10"/>
  <c r="G72" i="10"/>
  <c r="A72" i="10"/>
  <c r="AB72" i="10" s="1"/>
  <c r="B72" i="10"/>
  <c r="D72" i="10"/>
  <c r="D43" i="23"/>
  <c r="E43" i="23"/>
  <c r="B43" i="23"/>
  <c r="F43" i="23"/>
  <c r="G43" i="23"/>
  <c r="A43" i="23"/>
  <c r="AB43" i="23" s="1"/>
  <c r="D43" i="19"/>
  <c r="E43" i="19"/>
  <c r="E43" i="10"/>
  <c r="A43" i="19"/>
  <c r="AB43" i="19" s="1"/>
  <c r="B43" i="19"/>
  <c r="A43" i="10"/>
  <c r="AB43" i="10" s="1"/>
  <c r="B43" i="10"/>
  <c r="D43" i="10"/>
  <c r="B55" i="23"/>
  <c r="D55" i="23"/>
  <c r="E55" i="23"/>
  <c r="F55" i="23"/>
  <c r="G55" i="23"/>
  <c r="A55" i="23"/>
  <c r="AB55" i="23" s="1"/>
  <c r="G55" i="19"/>
  <c r="E55" i="19"/>
  <c r="F55" i="19"/>
  <c r="D55" i="19"/>
  <c r="A55" i="19"/>
  <c r="AB55" i="19" s="1"/>
  <c r="B55" i="19"/>
  <c r="A55" i="10"/>
  <c r="AB55" i="10" s="1"/>
  <c r="B55" i="10"/>
  <c r="D55" i="10"/>
  <c r="E55" i="10"/>
  <c r="D59" i="23"/>
  <c r="E59" i="23"/>
  <c r="B59" i="23"/>
  <c r="A59" i="23"/>
  <c r="AB59" i="23" s="1"/>
  <c r="D59" i="19"/>
  <c r="G59" i="19"/>
  <c r="E59" i="19"/>
  <c r="F59" i="19"/>
  <c r="A59" i="19"/>
  <c r="AB59" i="19" s="1"/>
  <c r="B59" i="19"/>
  <c r="A59" i="10"/>
  <c r="AB59" i="10" s="1"/>
  <c r="B59" i="10"/>
  <c r="D59" i="10"/>
  <c r="E59" i="10"/>
  <c r="F59" i="10"/>
  <c r="G59" i="10"/>
  <c r="B32" i="23"/>
  <c r="D32" i="23"/>
  <c r="E32" i="23"/>
  <c r="F32" i="23"/>
  <c r="A32" i="23"/>
  <c r="AB32" i="23" s="1"/>
  <c r="E32" i="19"/>
  <c r="G32" i="19"/>
  <c r="F32" i="19"/>
  <c r="D32" i="19"/>
  <c r="A32" i="10"/>
  <c r="AB32" i="10" s="1"/>
  <c r="A32" i="19"/>
  <c r="AB32" i="19" s="1"/>
  <c r="B32" i="10"/>
  <c r="B32" i="19"/>
  <c r="D34" i="23"/>
  <c r="E34" i="23"/>
  <c r="F34" i="23"/>
  <c r="B34" i="23"/>
  <c r="A34" i="23"/>
  <c r="AB34" i="23" s="1"/>
  <c r="D34" i="19"/>
  <c r="E34" i="19"/>
  <c r="G34" i="19"/>
  <c r="F34" i="19"/>
  <c r="A34" i="19"/>
  <c r="AB34" i="19" s="1"/>
  <c r="B34" i="19"/>
  <c r="A34" i="10"/>
  <c r="AB34" i="10" s="1"/>
  <c r="B34" i="10"/>
  <c r="B26" i="23"/>
  <c r="D26" i="23"/>
  <c r="E26" i="23"/>
  <c r="F26" i="23"/>
  <c r="G26" i="23"/>
  <c r="A26" i="23"/>
  <c r="AB26" i="23" s="1"/>
  <c r="D26" i="19"/>
  <c r="E26" i="19"/>
  <c r="A26" i="10"/>
  <c r="AB26" i="10" s="1"/>
  <c r="A26" i="19"/>
  <c r="AB26" i="19" s="1"/>
  <c r="B26" i="10"/>
  <c r="B26" i="19"/>
  <c r="D26" i="10"/>
  <c r="E26" i="10"/>
  <c r="D14" i="23"/>
  <c r="E14" i="23"/>
  <c r="F14" i="23"/>
  <c r="B14" i="23"/>
  <c r="G14" i="23"/>
  <c r="A14" i="23"/>
  <c r="AB14" i="23" s="1"/>
  <c r="D14" i="19"/>
  <c r="E14" i="19"/>
  <c r="A14" i="19"/>
  <c r="AB14" i="19" s="1"/>
  <c r="B14" i="19"/>
  <c r="A14" i="10"/>
  <c r="AB14" i="10" s="1"/>
  <c r="B14" i="10"/>
  <c r="B7" i="23"/>
  <c r="D7" i="23"/>
  <c r="E7" i="23"/>
  <c r="F7" i="23"/>
  <c r="G7" i="23"/>
  <c r="A7" i="23"/>
  <c r="AB7" i="23" s="1"/>
  <c r="E7" i="19"/>
  <c r="D7" i="19"/>
  <c r="E7" i="10"/>
  <c r="A7" i="19"/>
  <c r="AB7" i="19" s="1"/>
  <c r="B7" i="19"/>
  <c r="A7" i="10"/>
  <c r="AB7" i="10" s="1"/>
  <c r="B7" i="10"/>
  <c r="D7" i="10"/>
  <c r="B168" i="23"/>
  <c r="E168" i="23"/>
  <c r="F168" i="23"/>
  <c r="G168" i="23"/>
  <c r="A168" i="23"/>
  <c r="AB168" i="23" s="1"/>
  <c r="D168" i="23"/>
  <c r="G168" i="19"/>
  <c r="E168" i="19"/>
  <c r="F168" i="19"/>
  <c r="D168" i="19"/>
  <c r="A168" i="19"/>
  <c r="AB168" i="19" s="1"/>
  <c r="B168" i="19"/>
  <c r="F168" i="10"/>
  <c r="A168" i="10"/>
  <c r="AB168" i="10" s="1"/>
  <c r="B168" i="10"/>
  <c r="D168" i="10"/>
  <c r="E168" i="10"/>
  <c r="B164" i="23"/>
  <c r="D164" i="23"/>
  <c r="A164" i="23"/>
  <c r="AB164" i="23" s="1"/>
  <c r="E164" i="23"/>
  <c r="F164" i="23"/>
  <c r="G164" i="23"/>
  <c r="F164" i="19"/>
  <c r="G164" i="19"/>
  <c r="E164" i="19"/>
  <c r="A164" i="19"/>
  <c r="AB164" i="19" s="1"/>
  <c r="B164" i="19"/>
  <c r="D164" i="19"/>
  <c r="A164" i="10"/>
  <c r="AB164" i="10" s="1"/>
  <c r="B164" i="10"/>
  <c r="D164" i="10"/>
  <c r="E164" i="10"/>
  <c r="B161" i="23"/>
  <c r="D161" i="23"/>
  <c r="E161" i="23"/>
  <c r="A161" i="23"/>
  <c r="AB161" i="23" s="1"/>
  <c r="F161" i="23"/>
  <c r="G161" i="23"/>
  <c r="G161" i="19"/>
  <c r="E161" i="19"/>
  <c r="F161" i="19"/>
  <c r="B161" i="19"/>
  <c r="D161" i="19"/>
  <c r="A161" i="19"/>
  <c r="AB161" i="19" s="1"/>
  <c r="A161" i="10"/>
  <c r="AB161" i="10" s="1"/>
  <c r="B161" i="10"/>
  <c r="D161" i="10"/>
  <c r="E161" i="10"/>
  <c r="F161" i="10"/>
  <c r="B145" i="23"/>
  <c r="D145" i="23"/>
  <c r="E145" i="23"/>
  <c r="A145" i="23"/>
  <c r="AB145" i="23" s="1"/>
  <c r="F145" i="23"/>
  <c r="G145" i="23"/>
  <c r="E145" i="19"/>
  <c r="B145" i="19"/>
  <c r="D145" i="19"/>
  <c r="A145" i="19"/>
  <c r="AB145" i="19" s="1"/>
  <c r="A145" i="10"/>
  <c r="AB145" i="10" s="1"/>
  <c r="B145" i="10"/>
  <c r="D126" i="23"/>
  <c r="E126" i="23"/>
  <c r="F126" i="23"/>
  <c r="G126" i="23"/>
  <c r="B126" i="23"/>
  <c r="A126" i="23"/>
  <c r="AB126" i="23" s="1"/>
  <c r="E126" i="19"/>
  <c r="D126" i="19"/>
  <c r="A126" i="19"/>
  <c r="AB126" i="19" s="1"/>
  <c r="B126" i="19"/>
  <c r="D126" i="10"/>
  <c r="E126" i="10"/>
  <c r="A126" i="10"/>
  <c r="AB126" i="10" s="1"/>
  <c r="B126" i="10"/>
  <c r="B131" i="23"/>
  <c r="F131" i="23"/>
  <c r="D131" i="23"/>
  <c r="E131" i="23"/>
  <c r="A131" i="23"/>
  <c r="AB131" i="23" s="1"/>
  <c r="E131" i="19"/>
  <c r="G131" i="19"/>
  <c r="F131" i="19"/>
  <c r="A131" i="19"/>
  <c r="AB131" i="19" s="1"/>
  <c r="B131" i="19"/>
  <c r="D131" i="19"/>
  <c r="A131" i="10"/>
  <c r="AB131" i="10" s="1"/>
  <c r="B131" i="10"/>
  <c r="D131" i="10"/>
  <c r="E131" i="10"/>
  <c r="F131" i="10"/>
  <c r="B95" i="23"/>
  <c r="D95" i="23"/>
  <c r="E95" i="23"/>
  <c r="A95" i="23"/>
  <c r="AB95" i="23" s="1"/>
  <c r="E95" i="19"/>
  <c r="F95" i="19"/>
  <c r="G95" i="19"/>
  <c r="D95" i="19"/>
  <c r="A95" i="19"/>
  <c r="AB95" i="19" s="1"/>
  <c r="B95" i="19"/>
  <c r="A95" i="10"/>
  <c r="AB95" i="10" s="1"/>
  <c r="B95" i="10"/>
  <c r="D95" i="10"/>
  <c r="E95" i="10"/>
  <c r="F95" i="10"/>
  <c r="G95" i="10"/>
  <c r="D92" i="23"/>
  <c r="B92" i="23"/>
  <c r="E92" i="23"/>
  <c r="A92" i="23"/>
  <c r="AB92" i="23" s="1"/>
  <c r="F92" i="19"/>
  <c r="G92" i="19"/>
  <c r="E92" i="19"/>
  <c r="A92" i="19"/>
  <c r="AB92" i="19" s="1"/>
  <c r="B92" i="19"/>
  <c r="D92" i="19"/>
  <c r="A92" i="10"/>
  <c r="AB92" i="10" s="1"/>
  <c r="B92" i="10"/>
  <c r="D92" i="10"/>
  <c r="E92" i="10"/>
  <c r="F92" i="10"/>
  <c r="D83" i="23"/>
  <c r="E83" i="23"/>
  <c r="F83" i="23"/>
  <c r="B83" i="23"/>
  <c r="G83" i="23"/>
  <c r="A83" i="23"/>
  <c r="AB83" i="23" s="1"/>
  <c r="G83" i="19"/>
  <c r="E83" i="19"/>
  <c r="F83" i="19"/>
  <c r="A83" i="19"/>
  <c r="AB83" i="19" s="1"/>
  <c r="B83" i="19"/>
  <c r="D83" i="19"/>
  <c r="B83" i="10"/>
  <c r="D83" i="10"/>
  <c r="E83" i="10"/>
  <c r="F83" i="10"/>
  <c r="G83" i="10"/>
  <c r="A83" i="10"/>
  <c r="AB83" i="10" s="1"/>
  <c r="B79" i="23"/>
  <c r="D79" i="23"/>
  <c r="E79" i="23"/>
  <c r="F79" i="23"/>
  <c r="G79" i="23"/>
  <c r="A79" i="23"/>
  <c r="AB79" i="23" s="1"/>
  <c r="E79" i="19"/>
  <c r="F79" i="19"/>
  <c r="G79" i="19"/>
  <c r="A79" i="19"/>
  <c r="AB79" i="19" s="1"/>
  <c r="D79" i="19"/>
  <c r="B79" i="19"/>
  <c r="B79" i="10"/>
  <c r="D79" i="10"/>
  <c r="E79" i="10"/>
  <c r="F79" i="10"/>
  <c r="G79" i="10"/>
  <c r="A79" i="10"/>
  <c r="AB79" i="10" s="1"/>
  <c r="G78" i="23"/>
  <c r="D78" i="23"/>
  <c r="E78" i="23"/>
  <c r="B78" i="23"/>
  <c r="F78" i="23"/>
  <c r="A78" i="23"/>
  <c r="AB78" i="23" s="1"/>
  <c r="F78" i="19"/>
  <c r="D78" i="19"/>
  <c r="E78" i="19"/>
  <c r="A78" i="19"/>
  <c r="AB78" i="19" s="1"/>
  <c r="B78" i="19"/>
  <c r="A78" i="10"/>
  <c r="AB78" i="10" s="1"/>
  <c r="B78" i="10"/>
  <c r="D78" i="10"/>
  <c r="E78" i="10"/>
  <c r="F78" i="10"/>
  <c r="G78" i="10"/>
  <c r="B66" i="23"/>
  <c r="D66" i="23"/>
  <c r="E66" i="23"/>
  <c r="F66" i="23"/>
  <c r="A66" i="23"/>
  <c r="AB66" i="23" s="1"/>
  <c r="D66" i="19"/>
  <c r="G66" i="19"/>
  <c r="E66" i="19"/>
  <c r="F66" i="19"/>
  <c r="A66" i="19"/>
  <c r="AB66" i="19" s="1"/>
  <c r="B66" i="19"/>
  <c r="A66" i="10"/>
  <c r="AB66" i="10" s="1"/>
  <c r="B66" i="10"/>
  <c r="D66" i="10"/>
  <c r="E66" i="10"/>
  <c r="F42" i="23"/>
  <c r="G42" i="23"/>
  <c r="B42" i="23"/>
  <c r="D42" i="23"/>
  <c r="E42" i="23"/>
  <c r="A42" i="23"/>
  <c r="AB42" i="23" s="1"/>
  <c r="D42" i="19"/>
  <c r="E42" i="19"/>
  <c r="B42" i="10"/>
  <c r="A42" i="19"/>
  <c r="AB42" i="19" s="1"/>
  <c r="D42" i="10"/>
  <c r="B42" i="19"/>
  <c r="E42" i="10"/>
  <c r="A42" i="10"/>
  <c r="AB42" i="10" s="1"/>
  <c r="D57" i="23"/>
  <c r="B57" i="23"/>
  <c r="E57" i="23"/>
  <c r="A57" i="23"/>
  <c r="AB57" i="23" s="1"/>
  <c r="G57" i="19"/>
  <c r="E57" i="19"/>
  <c r="F57" i="19"/>
  <c r="D57" i="19"/>
  <c r="B57" i="19"/>
  <c r="A57" i="19"/>
  <c r="AB57" i="19" s="1"/>
  <c r="F57" i="10"/>
  <c r="A57" i="10"/>
  <c r="AB57" i="10" s="1"/>
  <c r="B57" i="10"/>
  <c r="D57" i="10"/>
  <c r="E57" i="10"/>
  <c r="B44" i="23"/>
  <c r="D44" i="23"/>
  <c r="E44" i="23"/>
  <c r="A44" i="23"/>
  <c r="AB44" i="23" s="1"/>
  <c r="F44" i="19"/>
  <c r="D44" i="19"/>
  <c r="E44" i="19"/>
  <c r="G44" i="19"/>
  <c r="G44" i="10"/>
  <c r="A44" i="10"/>
  <c r="AB44" i="10" s="1"/>
  <c r="B44" i="10"/>
  <c r="A44" i="19"/>
  <c r="AB44" i="19" s="1"/>
  <c r="D44" i="10"/>
  <c r="B44" i="19"/>
  <c r="E44" i="10"/>
  <c r="F44" i="10"/>
  <c r="B33" i="23"/>
  <c r="D33" i="23"/>
  <c r="E33" i="23"/>
  <c r="F33" i="23"/>
  <c r="G33" i="23"/>
  <c r="A33" i="23"/>
  <c r="AB33" i="23" s="1"/>
  <c r="E33" i="19"/>
  <c r="G33" i="19"/>
  <c r="F33" i="19"/>
  <c r="D33" i="19"/>
  <c r="B33" i="19"/>
  <c r="D33" i="10"/>
  <c r="E33" i="10"/>
  <c r="F33" i="10"/>
  <c r="A33" i="10"/>
  <c r="AB33" i="10" s="1"/>
  <c r="A33" i="19"/>
  <c r="AB33" i="19" s="1"/>
  <c r="B33" i="10"/>
  <c r="E27" i="23"/>
  <c r="F27" i="23"/>
  <c r="G27" i="23"/>
  <c r="B27" i="23"/>
  <c r="D27" i="23"/>
  <c r="A27" i="23"/>
  <c r="AB27" i="23" s="1"/>
  <c r="D27" i="19"/>
  <c r="E27" i="19"/>
  <c r="G27" i="19"/>
  <c r="F27" i="19"/>
  <c r="D27" i="10"/>
  <c r="E27" i="10"/>
  <c r="F27" i="10"/>
  <c r="A27" i="19"/>
  <c r="AB27" i="19" s="1"/>
  <c r="B27" i="19"/>
  <c r="A27" i="10"/>
  <c r="AB27" i="10" s="1"/>
  <c r="B27" i="10"/>
  <c r="B10" i="23"/>
  <c r="D10" i="23"/>
  <c r="E10" i="23"/>
  <c r="F10" i="23"/>
  <c r="G10" i="23"/>
  <c r="A10" i="23"/>
  <c r="AB10" i="23" s="1"/>
  <c r="D10" i="19"/>
  <c r="E10" i="19"/>
  <c r="F10" i="19"/>
  <c r="G10" i="19"/>
  <c r="B10" i="10"/>
  <c r="A10" i="19"/>
  <c r="AB10" i="19" s="1"/>
  <c r="D10" i="10"/>
  <c r="B10" i="19"/>
  <c r="E10" i="10"/>
  <c r="A10" i="10"/>
  <c r="AB10" i="10" s="1"/>
  <c r="D6" i="23"/>
  <c r="E6" i="23"/>
  <c r="F6" i="23"/>
  <c r="B6" i="23"/>
  <c r="G6" i="23"/>
  <c r="A6" i="23"/>
  <c r="AB6" i="23" s="1"/>
  <c r="D6" i="19"/>
  <c r="E6" i="19"/>
  <c r="A6" i="19"/>
  <c r="AB6" i="19" s="1"/>
  <c r="B6" i="19"/>
  <c r="A6" i="10"/>
  <c r="AB6" i="10" s="1"/>
  <c r="B6" i="10"/>
  <c r="B175" i="23"/>
  <c r="D175" i="23"/>
  <c r="A175" i="23"/>
  <c r="AB175" i="23" s="1"/>
  <c r="E175" i="23"/>
  <c r="F175" i="23"/>
  <c r="G175" i="23"/>
  <c r="E175" i="19"/>
  <c r="D175" i="19"/>
  <c r="A175" i="19"/>
  <c r="AB175" i="19" s="1"/>
  <c r="B175" i="19"/>
  <c r="A175" i="10"/>
  <c r="AB175" i="10" s="1"/>
  <c r="B175" i="10"/>
  <c r="B104" i="23"/>
  <c r="D104" i="23"/>
  <c r="E104" i="23"/>
  <c r="A104" i="23"/>
  <c r="AB104" i="23" s="1"/>
  <c r="E104" i="19"/>
  <c r="F104" i="19"/>
  <c r="G104" i="19"/>
  <c r="D104" i="19"/>
  <c r="A104" i="19"/>
  <c r="AB104" i="19" s="1"/>
  <c r="B104" i="19"/>
  <c r="A104" i="10"/>
  <c r="AB104" i="10" s="1"/>
  <c r="B104" i="10"/>
  <c r="D104" i="10"/>
  <c r="E104" i="10"/>
  <c r="F104" i="10"/>
  <c r="B138" i="23"/>
  <c r="D138" i="23"/>
  <c r="E138" i="23"/>
  <c r="F138" i="23"/>
  <c r="G138" i="23"/>
  <c r="E138" i="19"/>
  <c r="G138" i="19"/>
  <c r="A138" i="23"/>
  <c r="AB138" i="23" s="1"/>
  <c r="F138" i="19"/>
  <c r="A138" i="19"/>
  <c r="AB138" i="19" s="1"/>
  <c r="B138" i="19"/>
  <c r="D138" i="19"/>
  <c r="E138" i="10"/>
  <c r="F138" i="10"/>
  <c r="G138" i="10"/>
  <c r="A138" i="10"/>
  <c r="AB138" i="10" s="1"/>
  <c r="B138" i="10"/>
  <c r="D138" i="10"/>
  <c r="B127" i="23"/>
  <c r="G127" i="23"/>
  <c r="D127" i="23"/>
  <c r="E127" i="23"/>
  <c r="F127" i="23"/>
  <c r="A127" i="23"/>
  <c r="AB127" i="23" s="1"/>
  <c r="E127" i="19"/>
  <c r="G127" i="19"/>
  <c r="F127" i="19"/>
  <c r="D127" i="19"/>
  <c r="A127" i="19"/>
  <c r="AB127" i="19" s="1"/>
  <c r="B127" i="19"/>
  <c r="A127" i="10"/>
  <c r="AB127" i="10" s="1"/>
  <c r="B127" i="10"/>
  <c r="D127" i="10"/>
  <c r="E127" i="10"/>
  <c r="B167" i="23"/>
  <c r="A167" i="23"/>
  <c r="AB167" i="23" s="1"/>
  <c r="D167" i="23"/>
  <c r="E167" i="23"/>
  <c r="F167" i="23"/>
  <c r="E167" i="19"/>
  <c r="F167" i="19"/>
  <c r="G167" i="19"/>
  <c r="D167" i="19"/>
  <c r="A167" i="19"/>
  <c r="AB167" i="19" s="1"/>
  <c r="B167" i="19"/>
  <c r="A167" i="10"/>
  <c r="AB167" i="10" s="1"/>
  <c r="B167" i="10"/>
  <c r="G121" i="23"/>
  <c r="B121" i="23"/>
  <c r="D121" i="23"/>
  <c r="E121" i="23"/>
  <c r="F121" i="23"/>
  <c r="A121" i="23"/>
  <c r="AB121" i="23" s="1"/>
  <c r="E121" i="19"/>
  <c r="G121" i="19"/>
  <c r="F121" i="19"/>
  <c r="B121" i="19"/>
  <c r="D121" i="19"/>
  <c r="A121" i="19"/>
  <c r="AB121" i="19" s="1"/>
  <c r="E121" i="10"/>
  <c r="F121" i="10"/>
  <c r="G121" i="10"/>
  <c r="A121" i="10"/>
  <c r="AB121" i="10" s="1"/>
  <c r="B121" i="10"/>
  <c r="D121" i="10"/>
  <c r="B160" i="23"/>
  <c r="D160" i="23"/>
  <c r="E160" i="23"/>
  <c r="F160" i="23"/>
  <c r="G160" i="23"/>
  <c r="A160" i="23"/>
  <c r="AB160" i="23" s="1"/>
  <c r="G160" i="19"/>
  <c r="E160" i="19"/>
  <c r="F160" i="19"/>
  <c r="D160" i="19"/>
  <c r="A160" i="19"/>
  <c r="AB160" i="19" s="1"/>
  <c r="B160" i="19"/>
  <c r="A160" i="10"/>
  <c r="AB160" i="10" s="1"/>
  <c r="B160" i="10"/>
  <c r="D160" i="10"/>
  <c r="E160" i="10"/>
  <c r="F160" i="10"/>
  <c r="D108" i="23"/>
  <c r="E108" i="23"/>
  <c r="F108" i="23"/>
  <c r="B108" i="23"/>
  <c r="G108" i="23"/>
  <c r="A108" i="23"/>
  <c r="AB108" i="23" s="1"/>
  <c r="E108" i="19"/>
  <c r="A108" i="19"/>
  <c r="AB108" i="19" s="1"/>
  <c r="B108" i="19"/>
  <c r="D108" i="19"/>
  <c r="A108" i="10"/>
  <c r="AB108" i="10" s="1"/>
  <c r="B108" i="10"/>
  <c r="B156" i="23"/>
  <c r="D156" i="23"/>
  <c r="A156" i="23"/>
  <c r="AB156" i="23" s="1"/>
  <c r="E156" i="23"/>
  <c r="F156" i="23"/>
  <c r="F156" i="19"/>
  <c r="G156" i="19"/>
  <c r="E156" i="19"/>
  <c r="A156" i="19"/>
  <c r="AB156" i="19" s="1"/>
  <c r="B156" i="19"/>
  <c r="D156" i="19"/>
  <c r="D156" i="10"/>
  <c r="E156" i="10"/>
  <c r="F156" i="10"/>
  <c r="A156" i="10"/>
  <c r="AB156" i="10" s="1"/>
  <c r="B156" i="10"/>
  <c r="B154" i="23"/>
  <c r="D154" i="23"/>
  <c r="E154" i="23"/>
  <c r="F154" i="23"/>
  <c r="G154" i="23"/>
  <c r="A154" i="23"/>
  <c r="AB154" i="23" s="1"/>
  <c r="E154" i="19"/>
  <c r="A154" i="19"/>
  <c r="AB154" i="19" s="1"/>
  <c r="B154" i="19"/>
  <c r="D154" i="19"/>
  <c r="A154" i="10"/>
  <c r="AB154" i="10" s="1"/>
  <c r="B154" i="10"/>
  <c r="D154" i="10"/>
  <c r="E154" i="10"/>
  <c r="D100" i="23"/>
  <c r="B100" i="23"/>
  <c r="E100" i="23"/>
  <c r="F100" i="23"/>
  <c r="G100" i="23"/>
  <c r="A100" i="23"/>
  <c r="AB100" i="23" s="1"/>
  <c r="F100" i="19"/>
  <c r="E100" i="19"/>
  <c r="A100" i="19"/>
  <c r="AB100" i="19" s="1"/>
  <c r="B100" i="19"/>
  <c r="D100" i="19"/>
  <c r="A100" i="10"/>
  <c r="AB100" i="10" s="1"/>
  <c r="B100" i="10"/>
  <c r="D100" i="10"/>
  <c r="E100" i="10"/>
  <c r="F100" i="10"/>
  <c r="G100" i="10"/>
  <c r="D89" i="23"/>
  <c r="E89" i="23"/>
  <c r="B89" i="23"/>
  <c r="F89" i="23"/>
  <c r="A89" i="23"/>
  <c r="AB89" i="23" s="1"/>
  <c r="G89" i="19"/>
  <c r="E89" i="19"/>
  <c r="F89" i="19"/>
  <c r="B89" i="19"/>
  <c r="D89" i="19"/>
  <c r="A89" i="19"/>
  <c r="AB89" i="19" s="1"/>
  <c r="D89" i="10"/>
  <c r="E89" i="10"/>
  <c r="F89" i="10"/>
  <c r="A89" i="10"/>
  <c r="AB89" i="10" s="1"/>
  <c r="B89" i="10"/>
  <c r="D86" i="23"/>
  <c r="E86" i="23"/>
  <c r="F86" i="23"/>
  <c r="B86" i="23"/>
  <c r="A86" i="23"/>
  <c r="AB86" i="23" s="1"/>
  <c r="F86" i="19"/>
  <c r="G86" i="19"/>
  <c r="E86" i="19"/>
  <c r="D86" i="19"/>
  <c r="A86" i="19"/>
  <c r="AB86" i="19" s="1"/>
  <c r="B86" i="19"/>
  <c r="E86" i="10"/>
  <c r="F86" i="10"/>
  <c r="A86" i="10"/>
  <c r="AB86" i="10" s="1"/>
  <c r="B86" i="10"/>
  <c r="D86" i="10"/>
  <c r="B39" i="23"/>
  <c r="D39" i="23"/>
  <c r="E39" i="23"/>
  <c r="F39" i="23"/>
  <c r="G39" i="23"/>
  <c r="A39" i="23"/>
  <c r="AB39" i="23" s="1"/>
  <c r="E39" i="19"/>
  <c r="G39" i="19"/>
  <c r="F39" i="19"/>
  <c r="D39" i="19"/>
  <c r="A39" i="10"/>
  <c r="AB39" i="10" s="1"/>
  <c r="B39" i="10"/>
  <c r="A39" i="19"/>
  <c r="AB39" i="19" s="1"/>
  <c r="D39" i="10"/>
  <c r="B39" i="19"/>
  <c r="E39" i="10"/>
  <c r="F39" i="10"/>
  <c r="F52" i="23"/>
  <c r="G52" i="23"/>
  <c r="B52" i="23"/>
  <c r="D52" i="23"/>
  <c r="E52" i="23"/>
  <c r="A52" i="23"/>
  <c r="AB52" i="23" s="1"/>
  <c r="F52" i="19"/>
  <c r="D52" i="19"/>
  <c r="E52" i="19"/>
  <c r="A52" i="19"/>
  <c r="AB52" i="19" s="1"/>
  <c r="B52" i="19"/>
  <c r="B52" i="10"/>
  <c r="D52" i="10"/>
  <c r="E52" i="10"/>
  <c r="F52" i="10"/>
  <c r="G52" i="10"/>
  <c r="A52" i="10"/>
  <c r="AB52" i="10" s="1"/>
  <c r="D28" i="23"/>
  <c r="E28" i="23"/>
  <c r="B28" i="23"/>
  <c r="F28" i="23"/>
  <c r="A28" i="23"/>
  <c r="AB28" i="23" s="1"/>
  <c r="F28" i="19"/>
  <c r="D28" i="19"/>
  <c r="E28" i="19"/>
  <c r="G28" i="19"/>
  <c r="A28" i="10"/>
  <c r="AB28" i="10" s="1"/>
  <c r="A28" i="19"/>
  <c r="AB28" i="19" s="1"/>
  <c r="B28" i="10"/>
  <c r="B28" i="19"/>
  <c r="G60" i="23"/>
  <c r="B60" i="23"/>
  <c r="D60" i="23"/>
  <c r="E60" i="23"/>
  <c r="F60" i="23"/>
  <c r="A60" i="23"/>
  <c r="AB60" i="23" s="1"/>
  <c r="F60" i="19"/>
  <c r="D60" i="19"/>
  <c r="G60" i="19"/>
  <c r="E60" i="19"/>
  <c r="A60" i="19"/>
  <c r="AB60" i="19" s="1"/>
  <c r="B60" i="19"/>
  <c r="D60" i="10"/>
  <c r="E60" i="10"/>
  <c r="F60" i="10"/>
  <c r="G60" i="10"/>
  <c r="A60" i="10"/>
  <c r="AB60" i="10" s="1"/>
  <c r="B60" i="10"/>
  <c r="D37" i="23"/>
  <c r="E37" i="23"/>
  <c r="B37" i="23"/>
  <c r="A37" i="23"/>
  <c r="AB37" i="23" s="1"/>
  <c r="G37" i="19"/>
  <c r="F37" i="19"/>
  <c r="D37" i="19"/>
  <c r="E37" i="19"/>
  <c r="B37" i="19"/>
  <c r="A37" i="10"/>
  <c r="AB37" i="10" s="1"/>
  <c r="B37" i="10"/>
  <c r="A37" i="19"/>
  <c r="AB37" i="19" s="1"/>
  <c r="B47" i="23"/>
  <c r="D47" i="23"/>
  <c r="E47" i="23"/>
  <c r="F47" i="23"/>
  <c r="G47" i="23"/>
  <c r="A47" i="23"/>
  <c r="AB47" i="23" s="1"/>
  <c r="E47" i="19"/>
  <c r="G47" i="19"/>
  <c r="F47" i="19"/>
  <c r="D47" i="19"/>
  <c r="E47" i="10"/>
  <c r="F47" i="10"/>
  <c r="A47" i="19"/>
  <c r="AB47" i="19" s="1"/>
  <c r="B47" i="19"/>
  <c r="A47" i="10"/>
  <c r="AB47" i="10" s="1"/>
  <c r="B47" i="10"/>
  <c r="D47" i="10"/>
  <c r="E25" i="23"/>
  <c r="F25" i="23"/>
  <c r="B25" i="23"/>
  <c r="G25" i="23"/>
  <c r="D25" i="23"/>
  <c r="A25" i="23"/>
  <c r="AB25" i="23" s="1"/>
  <c r="E25" i="19"/>
  <c r="G25" i="19"/>
  <c r="F25" i="19"/>
  <c r="D25" i="19"/>
  <c r="B25" i="19"/>
  <c r="A25" i="10"/>
  <c r="AB25" i="10" s="1"/>
  <c r="B25" i="10"/>
  <c r="D25" i="10"/>
  <c r="E25" i="10"/>
  <c r="F25" i="10"/>
  <c r="A25" i="19"/>
  <c r="AB25" i="19" s="1"/>
  <c r="G25" i="10"/>
  <c r="B18" i="23"/>
  <c r="D18" i="23"/>
  <c r="E18" i="23"/>
  <c r="F18" i="23"/>
  <c r="A18" i="23"/>
  <c r="AB18" i="23" s="1"/>
  <c r="D18" i="19"/>
  <c r="E18" i="19"/>
  <c r="G18" i="19"/>
  <c r="F18" i="19"/>
  <c r="A18" i="10"/>
  <c r="AB18" i="10" s="1"/>
  <c r="A18" i="19"/>
  <c r="AB18" i="19" s="1"/>
  <c r="B18" i="10"/>
  <c r="B18" i="19"/>
  <c r="D18" i="10"/>
  <c r="E18" i="10"/>
  <c r="F18" i="10"/>
  <c r="D11" i="23"/>
  <c r="E11" i="23"/>
  <c r="B11" i="23"/>
  <c r="A11" i="23"/>
  <c r="AB11" i="23" s="1"/>
  <c r="G11" i="19"/>
  <c r="D11" i="19"/>
  <c r="E11" i="19"/>
  <c r="F11" i="19"/>
  <c r="F11" i="10"/>
  <c r="G11" i="10"/>
  <c r="A11" i="19"/>
  <c r="AB11" i="19" s="1"/>
  <c r="B11" i="19"/>
  <c r="A11" i="10"/>
  <c r="AB11" i="10" s="1"/>
  <c r="B11" i="10"/>
  <c r="D11" i="10"/>
  <c r="E11" i="10"/>
  <c r="D4" i="23"/>
  <c r="B4" i="23"/>
  <c r="E4" i="23"/>
  <c r="F4" i="23"/>
  <c r="G4" i="23"/>
  <c r="A4" i="23"/>
  <c r="AB4" i="23" s="1"/>
  <c r="F4" i="19"/>
  <c r="D4" i="19"/>
  <c r="G4" i="19"/>
  <c r="E4" i="19"/>
  <c r="A4" i="10"/>
  <c r="AB4" i="10" s="1"/>
  <c r="B4" i="10"/>
  <c r="A4" i="19"/>
  <c r="AB4" i="19" s="1"/>
  <c r="D4" i="10"/>
  <c r="B4" i="19"/>
  <c r="E4" i="10"/>
  <c r="F4" i="10"/>
  <c r="D114" i="23"/>
  <c r="E114" i="23"/>
  <c r="B114" i="23"/>
  <c r="F114" i="23"/>
  <c r="G114" i="23"/>
  <c r="A114" i="23"/>
  <c r="AB114" i="23" s="1"/>
  <c r="E114" i="19"/>
  <c r="A114" i="19"/>
  <c r="AB114" i="19" s="1"/>
  <c r="B114" i="19"/>
  <c r="D114" i="19"/>
  <c r="B114" i="10"/>
  <c r="D114" i="10"/>
  <c r="E114" i="10"/>
  <c r="A114" i="10"/>
  <c r="AB114" i="10" s="1"/>
  <c r="B137" i="23"/>
  <c r="F137" i="23"/>
  <c r="G137" i="23"/>
  <c r="A137" i="23"/>
  <c r="AB137" i="23" s="1"/>
  <c r="D137" i="23"/>
  <c r="E137" i="23"/>
  <c r="E137" i="19"/>
  <c r="G137" i="19"/>
  <c r="F137" i="19"/>
  <c r="B137" i="19"/>
  <c r="D137" i="19"/>
  <c r="A137" i="19"/>
  <c r="AB137" i="19" s="1"/>
  <c r="B137" i="10"/>
  <c r="D137" i="10"/>
  <c r="E137" i="10"/>
  <c r="F137" i="10"/>
  <c r="A137" i="10"/>
  <c r="AB137" i="10" s="1"/>
  <c r="D117" i="23"/>
  <c r="B117" i="23"/>
  <c r="E117" i="23"/>
  <c r="A117" i="23"/>
  <c r="AB117" i="23" s="1"/>
  <c r="E117" i="19"/>
  <c r="D117" i="19"/>
  <c r="B117" i="19"/>
  <c r="A117" i="19"/>
  <c r="AB117" i="19" s="1"/>
  <c r="A117" i="10"/>
  <c r="AB117" i="10" s="1"/>
  <c r="B117" i="10"/>
  <c r="B107" i="23"/>
  <c r="D107" i="23"/>
  <c r="E107" i="23"/>
  <c r="A107" i="23"/>
  <c r="AB107" i="23" s="1"/>
  <c r="G107" i="19"/>
  <c r="E107" i="19"/>
  <c r="F107" i="19"/>
  <c r="A107" i="19"/>
  <c r="AB107" i="19" s="1"/>
  <c r="B107" i="19"/>
  <c r="D107" i="19"/>
  <c r="D107" i="10"/>
  <c r="E107" i="10"/>
  <c r="A107" i="10"/>
  <c r="AB107" i="10" s="1"/>
  <c r="B107" i="10"/>
  <c r="B128" i="23"/>
  <c r="D128" i="23"/>
  <c r="E128" i="23"/>
  <c r="F128" i="23"/>
  <c r="G128" i="23"/>
  <c r="A128" i="23"/>
  <c r="AB128" i="23" s="1"/>
  <c r="E128" i="19"/>
  <c r="G128" i="19"/>
  <c r="F128" i="19"/>
  <c r="D128" i="19"/>
  <c r="A128" i="19"/>
  <c r="AB128" i="19" s="1"/>
  <c r="B128" i="19"/>
  <c r="A128" i="10"/>
  <c r="AB128" i="10" s="1"/>
  <c r="B128" i="10"/>
  <c r="D128" i="10"/>
  <c r="E128" i="10"/>
  <c r="F128" i="10"/>
  <c r="B146" i="23"/>
  <c r="D146" i="23"/>
  <c r="E146" i="23"/>
  <c r="F146" i="23"/>
  <c r="G146" i="23"/>
  <c r="E146" i="19"/>
  <c r="G146" i="19"/>
  <c r="F146" i="19"/>
  <c r="A146" i="23"/>
  <c r="AB146" i="23" s="1"/>
  <c r="A146" i="19"/>
  <c r="AB146" i="19" s="1"/>
  <c r="B146" i="19"/>
  <c r="D146" i="19"/>
  <c r="B146" i="10"/>
  <c r="D146" i="10"/>
  <c r="E146" i="10"/>
  <c r="F146" i="10"/>
  <c r="A146" i="10"/>
  <c r="AB146" i="10" s="1"/>
  <c r="B157" i="23"/>
  <c r="A157" i="23"/>
  <c r="AB157" i="23" s="1"/>
  <c r="D157" i="23"/>
  <c r="E157" i="23"/>
  <c r="F157" i="23"/>
  <c r="G157" i="23"/>
  <c r="E157" i="19"/>
  <c r="D157" i="19"/>
  <c r="B157" i="19"/>
  <c r="A157" i="19"/>
  <c r="AB157" i="19" s="1"/>
  <c r="A157" i="10"/>
  <c r="AB157" i="10" s="1"/>
  <c r="B157" i="10"/>
  <c r="D130" i="23"/>
  <c r="E130" i="23"/>
  <c r="B130" i="23"/>
  <c r="F130" i="23"/>
  <c r="G130" i="23"/>
  <c r="E130" i="19"/>
  <c r="A130" i="23"/>
  <c r="AB130" i="23" s="1"/>
  <c r="F130" i="19"/>
  <c r="A130" i="19"/>
  <c r="AB130" i="19" s="1"/>
  <c r="B130" i="19"/>
  <c r="D130" i="19"/>
  <c r="E130" i="10"/>
  <c r="F130" i="10"/>
  <c r="G130" i="10"/>
  <c r="A130" i="10"/>
  <c r="AB130" i="10" s="1"/>
  <c r="B130" i="10"/>
  <c r="D130" i="10"/>
  <c r="B143" i="23"/>
  <c r="A143" i="23"/>
  <c r="AB143" i="23" s="1"/>
  <c r="D143" i="23"/>
  <c r="E143" i="23"/>
  <c r="F143" i="23"/>
  <c r="G143" i="23"/>
  <c r="E143" i="19"/>
  <c r="G143" i="19"/>
  <c r="F143" i="19"/>
  <c r="D143" i="19"/>
  <c r="A143" i="19"/>
  <c r="AB143" i="19" s="1"/>
  <c r="B143" i="19"/>
  <c r="A143" i="10"/>
  <c r="AB143" i="10" s="1"/>
  <c r="B143" i="10"/>
  <c r="D143" i="10"/>
  <c r="E143" i="10"/>
  <c r="D101" i="23"/>
  <c r="E101" i="23"/>
  <c r="F101" i="23"/>
  <c r="B101" i="23"/>
  <c r="A101" i="23"/>
  <c r="AB101" i="23" s="1"/>
  <c r="F101" i="19"/>
  <c r="G101" i="19"/>
  <c r="E101" i="19"/>
  <c r="D101" i="19"/>
  <c r="B101" i="19"/>
  <c r="A101" i="19"/>
  <c r="AB101" i="19" s="1"/>
  <c r="D101" i="10"/>
  <c r="E101" i="10"/>
  <c r="F101" i="10"/>
  <c r="A101" i="10"/>
  <c r="AB101" i="10" s="1"/>
  <c r="B101" i="10"/>
  <c r="B90" i="23"/>
  <c r="D90" i="23"/>
  <c r="E90" i="23"/>
  <c r="F90" i="23"/>
  <c r="G90" i="23"/>
  <c r="A90" i="23"/>
  <c r="AB90" i="23" s="1"/>
  <c r="E90" i="19"/>
  <c r="F90" i="19"/>
  <c r="A90" i="19"/>
  <c r="AB90" i="19" s="1"/>
  <c r="B90" i="19"/>
  <c r="D90" i="19"/>
  <c r="F90" i="10"/>
  <c r="G90" i="10"/>
  <c r="A90" i="10"/>
  <c r="AB90" i="10" s="1"/>
  <c r="B90" i="10"/>
  <c r="D90" i="10"/>
  <c r="E90" i="10"/>
  <c r="B71" i="23"/>
  <c r="D71" i="23"/>
  <c r="E71" i="23"/>
  <c r="F71" i="23"/>
  <c r="A71" i="23"/>
  <c r="AB71" i="23" s="1"/>
  <c r="E71" i="19"/>
  <c r="F71" i="19"/>
  <c r="D71" i="19"/>
  <c r="G71" i="19"/>
  <c r="A71" i="19"/>
  <c r="AB71" i="19" s="1"/>
  <c r="B71" i="19"/>
  <c r="B71" i="10"/>
  <c r="D71" i="10"/>
  <c r="E71" i="10"/>
  <c r="F71" i="10"/>
  <c r="A71" i="10"/>
  <c r="AB71" i="10" s="1"/>
  <c r="D77" i="23"/>
  <c r="E77" i="23"/>
  <c r="F77" i="23"/>
  <c r="G77" i="23"/>
  <c r="B77" i="23"/>
  <c r="A77" i="23"/>
  <c r="AB77" i="23" s="1"/>
  <c r="F77" i="19"/>
  <c r="D77" i="19"/>
  <c r="G77" i="19"/>
  <c r="E77" i="19"/>
  <c r="B77" i="19"/>
  <c r="A77" i="19"/>
  <c r="AB77" i="19" s="1"/>
  <c r="G77" i="10"/>
  <c r="A77" i="10"/>
  <c r="AB77" i="10" s="1"/>
  <c r="B77" i="10"/>
  <c r="D77" i="10"/>
  <c r="E77" i="10"/>
  <c r="F77" i="10"/>
  <c r="G68" i="23"/>
  <c r="B68" i="23"/>
  <c r="D68" i="23"/>
  <c r="E68" i="23"/>
  <c r="F68" i="23"/>
  <c r="A68" i="23"/>
  <c r="AB68" i="23" s="1"/>
  <c r="F68" i="19"/>
  <c r="D68" i="19"/>
  <c r="E68" i="19"/>
  <c r="A68" i="19"/>
  <c r="AB68" i="19" s="1"/>
  <c r="B68" i="19"/>
  <c r="E68" i="10"/>
  <c r="F68" i="10"/>
  <c r="G68" i="10"/>
  <c r="A68" i="10"/>
  <c r="AB68" i="10" s="1"/>
  <c r="B68" i="10"/>
  <c r="D68" i="10"/>
  <c r="D67" i="23"/>
  <c r="E67" i="23"/>
  <c r="B67" i="23"/>
  <c r="A67" i="23"/>
  <c r="AB67" i="23" s="1"/>
  <c r="D67" i="19"/>
  <c r="G67" i="19"/>
  <c r="E67" i="19"/>
  <c r="F67" i="19"/>
  <c r="A67" i="19"/>
  <c r="AB67" i="19" s="1"/>
  <c r="B67" i="19"/>
  <c r="B67" i="10"/>
  <c r="D67" i="10"/>
  <c r="E67" i="10"/>
  <c r="F67" i="10"/>
  <c r="A67" i="10"/>
  <c r="AB67" i="10" s="1"/>
  <c r="D61" i="23"/>
  <c r="E61" i="23"/>
  <c r="F61" i="23"/>
  <c r="G61" i="23"/>
  <c r="B61" i="23"/>
  <c r="A61" i="23"/>
  <c r="AB61" i="23" s="1"/>
  <c r="F61" i="19"/>
  <c r="D61" i="19"/>
  <c r="G61" i="19"/>
  <c r="E61" i="19"/>
  <c r="B61" i="19"/>
  <c r="A61" i="19"/>
  <c r="AB61" i="19" s="1"/>
  <c r="A61" i="10"/>
  <c r="AB61" i="10" s="1"/>
  <c r="B61" i="10"/>
  <c r="D61" i="10"/>
  <c r="E61" i="10"/>
  <c r="F54" i="23"/>
  <c r="D54" i="23"/>
  <c r="B54" i="23"/>
  <c r="E54" i="23"/>
  <c r="A54" i="23"/>
  <c r="AB54" i="23" s="1"/>
  <c r="F54" i="19"/>
  <c r="D54" i="19"/>
  <c r="G54" i="19"/>
  <c r="E54" i="19"/>
  <c r="A54" i="19"/>
  <c r="AB54" i="19" s="1"/>
  <c r="B54" i="19"/>
  <c r="B54" i="10"/>
  <c r="A54" i="10"/>
  <c r="AB54" i="10" s="1"/>
  <c r="F46" i="23"/>
  <c r="G46" i="23"/>
  <c r="D46" i="23"/>
  <c r="B46" i="23"/>
  <c r="E46" i="23"/>
  <c r="A46" i="23"/>
  <c r="AB46" i="23" s="1"/>
  <c r="G46" i="19"/>
  <c r="F46" i="19"/>
  <c r="D46" i="19"/>
  <c r="E46" i="19"/>
  <c r="B46" i="10"/>
  <c r="A46" i="19"/>
  <c r="AB46" i="19" s="1"/>
  <c r="D46" i="10"/>
  <c r="B46" i="19"/>
  <c r="E46" i="10"/>
  <c r="F46" i="10"/>
  <c r="A46" i="10"/>
  <c r="AB46" i="10" s="1"/>
  <c r="B23" i="23"/>
  <c r="D23" i="23"/>
  <c r="E23" i="23"/>
  <c r="F23" i="23"/>
  <c r="A23" i="23"/>
  <c r="AB23" i="23" s="1"/>
  <c r="E23" i="19"/>
  <c r="G23" i="19"/>
  <c r="F23" i="19"/>
  <c r="D23" i="19"/>
  <c r="A23" i="10"/>
  <c r="AB23" i="10" s="1"/>
  <c r="A23" i="19"/>
  <c r="AB23" i="19" s="1"/>
  <c r="B23" i="10"/>
  <c r="B23" i="19"/>
  <c r="D20" i="23"/>
  <c r="B20" i="23"/>
  <c r="E20" i="23"/>
  <c r="F20" i="23"/>
  <c r="G20" i="23"/>
  <c r="A20" i="23"/>
  <c r="AB20" i="23" s="1"/>
  <c r="G20" i="19"/>
  <c r="F20" i="19"/>
  <c r="D20" i="19"/>
  <c r="E20" i="19"/>
  <c r="F20" i="10"/>
  <c r="A20" i="10"/>
  <c r="AB20" i="10" s="1"/>
  <c r="A20" i="19"/>
  <c r="AB20" i="19" s="1"/>
  <c r="B20" i="10"/>
  <c r="B20" i="19"/>
  <c r="D20" i="10"/>
  <c r="E20" i="10"/>
  <c r="B16" i="23"/>
  <c r="D16" i="23"/>
  <c r="E16" i="23"/>
  <c r="A16" i="23"/>
  <c r="AB16" i="23" s="1"/>
  <c r="E16" i="19"/>
  <c r="G16" i="19"/>
  <c r="F16" i="19"/>
  <c r="D16" i="19"/>
  <c r="D16" i="10"/>
  <c r="E16" i="10"/>
  <c r="A16" i="19"/>
  <c r="AB16" i="19" s="1"/>
  <c r="B16" i="19"/>
  <c r="A16" i="10"/>
  <c r="AB16" i="10" s="1"/>
  <c r="B16" i="10"/>
  <c r="D3" i="23"/>
  <c r="E3" i="23"/>
  <c r="F3" i="23"/>
  <c r="B3" i="23"/>
  <c r="A3" i="23"/>
  <c r="AB3" i="23" s="1"/>
  <c r="D3" i="19"/>
  <c r="G3" i="19"/>
  <c r="E3" i="19"/>
  <c r="F3" i="19"/>
  <c r="E3" i="10"/>
  <c r="F3" i="10"/>
  <c r="A3" i="19"/>
  <c r="AB3" i="19" s="1"/>
  <c r="B3" i="19"/>
  <c r="A3" i="10"/>
  <c r="AB3" i="10" s="1"/>
  <c r="B3" i="10"/>
  <c r="D3" i="10"/>
  <c r="E175" i="10"/>
  <c r="D175" i="10"/>
  <c r="E110" i="1"/>
  <c r="E113" i="1"/>
  <c r="E116" i="1"/>
  <c r="D123" i="10"/>
  <c r="E124" i="1"/>
  <c r="F124" i="10" s="1"/>
  <c r="E119" i="1"/>
  <c r="E126" i="1"/>
  <c r="E125" i="1"/>
  <c r="E165" i="1"/>
  <c r="E97" i="1"/>
  <c r="F98" i="23" s="1"/>
  <c r="E156" i="1"/>
  <c r="E167" i="1"/>
  <c r="F167" i="10" s="1"/>
  <c r="E151" i="1"/>
  <c r="F151" i="19" s="1"/>
  <c r="D157" i="10"/>
  <c r="E173" i="1"/>
  <c r="F104" i="23" s="1"/>
  <c r="E134" i="1"/>
  <c r="E2" i="10"/>
  <c r="E6" i="10"/>
  <c r="E171" i="1"/>
  <c r="E25" i="1"/>
  <c r="E146" i="1"/>
  <c r="E44" i="1"/>
  <c r="F37" i="23" s="1"/>
  <c r="E161" i="1"/>
  <c r="E51" i="1"/>
  <c r="E169" i="1"/>
  <c r="E62" i="10"/>
  <c r="E76" i="1"/>
  <c r="E170" i="1"/>
  <c r="E158" i="1"/>
  <c r="E72" i="1"/>
  <c r="E77" i="1"/>
  <c r="E71" i="1"/>
  <c r="E88" i="1"/>
  <c r="F94" i="10" s="1"/>
  <c r="E166" i="1"/>
  <c r="E93" i="1"/>
  <c r="F92" i="23" s="1"/>
  <c r="E135" i="1"/>
  <c r="E86" i="1"/>
  <c r="M3" i="7"/>
  <c r="M4" i="7"/>
  <c r="E33" i="1" s="1"/>
  <c r="M5" i="7"/>
  <c r="E34" i="1" s="1"/>
  <c r="F34" i="10" s="1"/>
  <c r="M6" i="7"/>
  <c r="E45" i="1" s="1"/>
  <c r="F57" i="23" s="1"/>
  <c r="M7" i="7"/>
  <c r="E37" i="1" s="1"/>
  <c r="F37" i="10" s="1"/>
  <c r="M8" i="7"/>
  <c r="M9" i="7"/>
  <c r="M10" i="7"/>
  <c r="M11" i="7"/>
  <c r="M12" i="7"/>
  <c r="E53" i="1" s="1"/>
  <c r="F53" i="10" s="1"/>
  <c r="M13" i="7"/>
  <c r="E28" i="1" s="1"/>
  <c r="F28" i="10" s="1"/>
  <c r="M14" i="7"/>
  <c r="M15" i="7"/>
  <c r="E69" i="1" s="1"/>
  <c r="M16" i="7"/>
  <c r="M17" i="7"/>
  <c r="M18" i="7"/>
  <c r="M19" i="7"/>
  <c r="E10" i="1" s="1"/>
  <c r="F12" i="10" s="1"/>
  <c r="M20" i="7"/>
  <c r="M21" i="7"/>
  <c r="M22" i="7"/>
  <c r="M23" i="7"/>
  <c r="M24" i="7"/>
  <c r="M25" i="7"/>
  <c r="M26" i="7"/>
  <c r="M27" i="7"/>
  <c r="M28" i="7"/>
  <c r="E5" i="1" s="1"/>
  <c r="F5" i="10" s="1"/>
  <c r="M29" i="7"/>
  <c r="M30" i="7"/>
  <c r="M31" i="7"/>
  <c r="E38" i="1" s="1"/>
  <c r="M32" i="7"/>
  <c r="M33" i="7"/>
  <c r="E58" i="1" s="1"/>
  <c r="F40" i="23" s="1"/>
  <c r="M34" i="7"/>
  <c r="M35" i="7"/>
  <c r="M36" i="7"/>
  <c r="M37" i="7"/>
  <c r="M38" i="7"/>
  <c r="M39" i="7"/>
  <c r="E43" i="1" s="1"/>
  <c r="M40" i="7"/>
  <c r="M41" i="7"/>
  <c r="M42" i="7"/>
  <c r="E9" i="1" s="1"/>
  <c r="M43" i="7"/>
  <c r="M44" i="7"/>
  <c r="E90" i="1" s="1"/>
  <c r="M45" i="7"/>
  <c r="E73" i="1" s="1"/>
  <c r="M46" i="7"/>
  <c r="M47" i="7"/>
  <c r="M48" i="7"/>
  <c r="M49" i="7"/>
  <c r="M50" i="7"/>
  <c r="M51" i="7"/>
  <c r="M52" i="7"/>
  <c r="E12" i="1" s="1"/>
  <c r="M53" i="7"/>
  <c r="M54" i="7"/>
  <c r="M55" i="7"/>
  <c r="M56" i="7"/>
  <c r="M57" i="7"/>
  <c r="M58" i="7"/>
  <c r="E109" i="1" s="1"/>
  <c r="M59" i="7"/>
  <c r="M60" i="7"/>
  <c r="E21" i="1" s="1"/>
  <c r="M61" i="7"/>
  <c r="M62" i="7"/>
  <c r="M63" i="7"/>
  <c r="M64" i="7"/>
  <c r="M65" i="7"/>
  <c r="E66" i="1" s="1"/>
  <c r="M66" i="7"/>
  <c r="M67" i="7"/>
  <c r="E41" i="1" s="1"/>
  <c r="M68" i="7"/>
  <c r="E174" i="1" s="1"/>
  <c r="F122" i="10" s="1"/>
  <c r="M69" i="7"/>
  <c r="M70" i="7"/>
  <c r="E26" i="1" s="1"/>
  <c r="M71" i="7"/>
  <c r="M72" i="7"/>
  <c r="M73" i="7"/>
  <c r="E52" i="1" s="1"/>
  <c r="M74" i="7"/>
  <c r="E142" i="1" s="1"/>
  <c r="M75" i="7"/>
  <c r="E95" i="1" s="1"/>
  <c r="F97" i="23" s="1"/>
  <c r="M76" i="7"/>
  <c r="M77" i="7"/>
  <c r="M78" i="7"/>
  <c r="E129" i="1" s="1"/>
  <c r="F159" i="23" s="1"/>
  <c r="M79" i="7"/>
  <c r="E59" i="1" s="1"/>
  <c r="F67" i="23" s="1"/>
  <c r="M80" i="7"/>
  <c r="M81" i="7"/>
  <c r="E162" i="1" s="1"/>
  <c r="M82" i="7"/>
  <c r="M83" i="7"/>
  <c r="M84" i="7"/>
  <c r="M85" i="7"/>
  <c r="M86" i="7"/>
  <c r="M87" i="7"/>
  <c r="M88" i="7"/>
  <c r="E99" i="1" s="1"/>
  <c r="M89" i="7"/>
  <c r="M90" i="7"/>
  <c r="M91" i="7"/>
  <c r="E175" i="1" s="1"/>
  <c r="F175" i="10" s="1"/>
  <c r="M92" i="7"/>
  <c r="E29" i="1" s="1"/>
  <c r="F29" i="10" s="1"/>
  <c r="M93" i="7"/>
  <c r="M94" i="7"/>
  <c r="M95" i="7"/>
  <c r="E32" i="1" s="1"/>
  <c r="F32" i="10" s="1"/>
  <c r="M96" i="7"/>
  <c r="M97" i="7"/>
  <c r="M98" i="7"/>
  <c r="E30" i="1" s="1"/>
  <c r="M99" i="7"/>
  <c r="E121" i="1" s="1"/>
  <c r="M100" i="7"/>
  <c r="M101" i="7"/>
  <c r="E98" i="1" s="1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2" i="7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2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2" i="6"/>
  <c r="W25" i="6"/>
  <c r="W41" i="6"/>
  <c r="AD41" i="6" s="1"/>
  <c r="W42" i="6"/>
  <c r="AD42" i="6" s="1"/>
  <c r="W43" i="6"/>
  <c r="AD43" i="6" s="1"/>
  <c r="W65" i="6"/>
  <c r="W90" i="6"/>
  <c r="W97" i="6"/>
  <c r="V3" i="6"/>
  <c r="W3" i="6" s="1"/>
  <c r="V4" i="6"/>
  <c r="W4" i="6" s="1"/>
  <c r="V5" i="6"/>
  <c r="W5" i="6" s="1"/>
  <c r="V6" i="6"/>
  <c r="W6" i="6" s="1"/>
  <c r="V7" i="6"/>
  <c r="W7" i="6" s="1"/>
  <c r="V8" i="6"/>
  <c r="W8" i="6" s="1"/>
  <c r="V9" i="6"/>
  <c r="W9" i="6" s="1"/>
  <c r="V10" i="6"/>
  <c r="W10" i="6" s="1"/>
  <c r="V11" i="6"/>
  <c r="W11" i="6" s="1"/>
  <c r="AD11" i="6" s="1"/>
  <c r="V12" i="6"/>
  <c r="W12" i="6" s="1"/>
  <c r="V13" i="6"/>
  <c r="W13" i="6" s="1"/>
  <c r="V14" i="6"/>
  <c r="W14" i="6" s="1"/>
  <c r="V15" i="6"/>
  <c r="W15" i="6" s="1"/>
  <c r="V16" i="6"/>
  <c r="W16" i="6" s="1"/>
  <c r="V17" i="6"/>
  <c r="W17" i="6" s="1"/>
  <c r="V18" i="6"/>
  <c r="W18" i="6" s="1"/>
  <c r="V19" i="6"/>
  <c r="W19" i="6" s="1"/>
  <c r="V20" i="6"/>
  <c r="W20" i="6" s="1"/>
  <c r="V21" i="6"/>
  <c r="W21" i="6" s="1"/>
  <c r="V22" i="6"/>
  <c r="W22" i="6" s="1"/>
  <c r="V23" i="6"/>
  <c r="W23" i="6" s="1"/>
  <c r="V24" i="6"/>
  <c r="W24" i="6" s="1"/>
  <c r="V25" i="6"/>
  <c r="V26" i="6"/>
  <c r="W26" i="6" s="1"/>
  <c r="V27" i="6"/>
  <c r="W27" i="6" s="1"/>
  <c r="V28" i="6"/>
  <c r="W28" i="6" s="1"/>
  <c r="V29" i="6"/>
  <c r="W29" i="6" s="1"/>
  <c r="V30" i="6"/>
  <c r="W30" i="6" s="1"/>
  <c r="V31" i="6"/>
  <c r="W31" i="6" s="1"/>
  <c r="V32" i="6"/>
  <c r="W32" i="6" s="1"/>
  <c r="V33" i="6"/>
  <c r="W33" i="6" s="1"/>
  <c r="V34" i="6"/>
  <c r="W34" i="6" s="1"/>
  <c r="V35" i="6"/>
  <c r="W35" i="6" s="1"/>
  <c r="V36" i="6"/>
  <c r="W36" i="6" s="1"/>
  <c r="V37" i="6"/>
  <c r="W37" i="6" s="1"/>
  <c r="V38" i="6"/>
  <c r="W38" i="6" s="1"/>
  <c r="V39" i="6"/>
  <c r="W39" i="6" s="1"/>
  <c r="V40" i="6"/>
  <c r="W40" i="6" s="1"/>
  <c r="V41" i="6"/>
  <c r="V42" i="6"/>
  <c r="V43" i="6"/>
  <c r="V44" i="6"/>
  <c r="W44" i="6" s="1"/>
  <c r="V45" i="6"/>
  <c r="W45" i="6" s="1"/>
  <c r="V46" i="6"/>
  <c r="W46" i="6" s="1"/>
  <c r="V47" i="6"/>
  <c r="W47" i="6" s="1"/>
  <c r="V48" i="6"/>
  <c r="W48" i="6" s="1"/>
  <c r="V49" i="6"/>
  <c r="W49" i="6" s="1"/>
  <c r="V50" i="6"/>
  <c r="W50" i="6" s="1"/>
  <c r="V51" i="6"/>
  <c r="W51" i="6" s="1"/>
  <c r="V52" i="6"/>
  <c r="W52" i="6" s="1"/>
  <c r="V53" i="6"/>
  <c r="W53" i="6" s="1"/>
  <c r="V54" i="6"/>
  <c r="W54" i="6" s="1"/>
  <c r="V55" i="6"/>
  <c r="W55" i="6" s="1"/>
  <c r="V56" i="6"/>
  <c r="W56" i="6" s="1"/>
  <c r="V57" i="6"/>
  <c r="W57" i="6" s="1"/>
  <c r="V58" i="6"/>
  <c r="W58" i="6" s="1"/>
  <c r="V59" i="6"/>
  <c r="W59" i="6" s="1"/>
  <c r="V60" i="6"/>
  <c r="W60" i="6" s="1"/>
  <c r="V61" i="6"/>
  <c r="W61" i="6" s="1"/>
  <c r="V62" i="6"/>
  <c r="W62" i="6" s="1"/>
  <c r="V63" i="6"/>
  <c r="W63" i="6" s="1"/>
  <c r="V64" i="6"/>
  <c r="W64" i="6" s="1"/>
  <c r="V65" i="6"/>
  <c r="V66" i="6"/>
  <c r="W66" i="6" s="1"/>
  <c r="V67" i="6"/>
  <c r="W67" i="6" s="1"/>
  <c r="V68" i="6"/>
  <c r="W68" i="6" s="1"/>
  <c r="V69" i="6"/>
  <c r="W69" i="6" s="1"/>
  <c r="V70" i="6"/>
  <c r="W70" i="6" s="1"/>
  <c r="V71" i="6"/>
  <c r="W71" i="6" s="1"/>
  <c r="V72" i="6"/>
  <c r="W72" i="6" s="1"/>
  <c r="V73" i="6"/>
  <c r="W73" i="6" s="1"/>
  <c r="V74" i="6"/>
  <c r="W74" i="6" s="1"/>
  <c r="V75" i="6"/>
  <c r="W75" i="6" s="1"/>
  <c r="V76" i="6"/>
  <c r="W76" i="6" s="1"/>
  <c r="V77" i="6"/>
  <c r="W77" i="6" s="1"/>
  <c r="V78" i="6"/>
  <c r="W78" i="6" s="1"/>
  <c r="V79" i="6"/>
  <c r="W79" i="6" s="1"/>
  <c r="V80" i="6"/>
  <c r="W80" i="6" s="1"/>
  <c r="V81" i="6"/>
  <c r="W81" i="6" s="1"/>
  <c r="V82" i="6"/>
  <c r="W82" i="6" s="1"/>
  <c r="V83" i="6"/>
  <c r="W83" i="6" s="1"/>
  <c r="V84" i="6"/>
  <c r="W84" i="6" s="1"/>
  <c r="V85" i="6"/>
  <c r="W85" i="6" s="1"/>
  <c r="V86" i="6"/>
  <c r="W86" i="6" s="1"/>
  <c r="V87" i="6"/>
  <c r="W87" i="6" s="1"/>
  <c r="V88" i="6"/>
  <c r="W88" i="6" s="1"/>
  <c r="V89" i="6"/>
  <c r="W89" i="6" s="1"/>
  <c r="V90" i="6"/>
  <c r="V91" i="6"/>
  <c r="W91" i="6" s="1"/>
  <c r="AD91" i="6" s="1"/>
  <c r="V92" i="6"/>
  <c r="W92" i="6" s="1"/>
  <c r="V93" i="6"/>
  <c r="W93" i="6" s="1"/>
  <c r="V94" i="6"/>
  <c r="W94" i="6" s="1"/>
  <c r="V95" i="6"/>
  <c r="W95" i="6" s="1"/>
  <c r="V96" i="6"/>
  <c r="W96" i="6" s="1"/>
  <c r="V97" i="6"/>
  <c r="V98" i="6"/>
  <c r="W98" i="6" s="1"/>
  <c r="V99" i="6"/>
  <c r="W99" i="6" s="1"/>
  <c r="V100" i="6"/>
  <c r="W100" i="6" s="1"/>
  <c r="V101" i="6"/>
  <c r="W101" i="6" s="1"/>
  <c r="V2" i="6"/>
  <c r="W2" i="6" s="1"/>
  <c r="AH3" i="3"/>
  <c r="AI3" i="3"/>
  <c r="AJ3" i="3"/>
  <c r="AK3" i="3"/>
  <c r="AL3" i="3"/>
  <c r="AM3" i="3"/>
  <c r="AH4" i="3"/>
  <c r="AI4" i="3"/>
  <c r="AJ4" i="3"/>
  <c r="AK4" i="3"/>
  <c r="AL4" i="3"/>
  <c r="AM4" i="3"/>
  <c r="AH5" i="3"/>
  <c r="AI5" i="3"/>
  <c r="AJ5" i="3"/>
  <c r="AK5" i="3"/>
  <c r="AL5" i="3"/>
  <c r="AM5" i="3"/>
  <c r="AH6" i="3"/>
  <c r="AI6" i="3"/>
  <c r="AJ6" i="3"/>
  <c r="AK6" i="3"/>
  <c r="AL6" i="3"/>
  <c r="AM6" i="3"/>
  <c r="AH7" i="3"/>
  <c r="AI7" i="3"/>
  <c r="AJ7" i="3"/>
  <c r="AK7" i="3"/>
  <c r="AL7" i="3"/>
  <c r="AM7" i="3"/>
  <c r="AH8" i="3"/>
  <c r="AI8" i="3"/>
  <c r="AJ8" i="3"/>
  <c r="AK8" i="3"/>
  <c r="AL8" i="3"/>
  <c r="AM8" i="3"/>
  <c r="AH9" i="3"/>
  <c r="AI9" i="3"/>
  <c r="AJ9" i="3"/>
  <c r="AK9" i="3"/>
  <c r="AL9" i="3"/>
  <c r="AM9" i="3"/>
  <c r="AH10" i="3"/>
  <c r="AI10" i="3"/>
  <c r="AJ10" i="3"/>
  <c r="AK10" i="3"/>
  <c r="AL10" i="3"/>
  <c r="AM10" i="3"/>
  <c r="AH11" i="3"/>
  <c r="AI11" i="3"/>
  <c r="AJ11" i="3"/>
  <c r="AK11" i="3"/>
  <c r="AL11" i="3"/>
  <c r="AM11" i="3"/>
  <c r="AH12" i="3"/>
  <c r="AI12" i="3"/>
  <c r="AJ12" i="3"/>
  <c r="AK12" i="3"/>
  <c r="AL12" i="3"/>
  <c r="AM12" i="3"/>
  <c r="AH13" i="3"/>
  <c r="AI13" i="3"/>
  <c r="AJ13" i="3"/>
  <c r="AK13" i="3"/>
  <c r="AL13" i="3"/>
  <c r="AM13" i="3"/>
  <c r="AH14" i="3"/>
  <c r="AI14" i="3"/>
  <c r="AJ14" i="3"/>
  <c r="AK14" i="3"/>
  <c r="AL14" i="3"/>
  <c r="AM14" i="3"/>
  <c r="AH15" i="3"/>
  <c r="AI15" i="3"/>
  <c r="AJ15" i="3"/>
  <c r="AK15" i="3"/>
  <c r="AL15" i="3"/>
  <c r="AM15" i="3"/>
  <c r="AH16" i="3"/>
  <c r="AI16" i="3"/>
  <c r="AJ16" i="3"/>
  <c r="AK16" i="3"/>
  <c r="AL16" i="3"/>
  <c r="AM16" i="3"/>
  <c r="AH17" i="3"/>
  <c r="AI17" i="3"/>
  <c r="AJ17" i="3"/>
  <c r="AK17" i="3"/>
  <c r="AL17" i="3"/>
  <c r="AM17" i="3"/>
  <c r="AH18" i="3"/>
  <c r="AI18" i="3"/>
  <c r="AJ18" i="3"/>
  <c r="AK18" i="3"/>
  <c r="AL18" i="3"/>
  <c r="AM18" i="3"/>
  <c r="AH19" i="3"/>
  <c r="AI19" i="3"/>
  <c r="AJ19" i="3"/>
  <c r="AK19" i="3"/>
  <c r="AL19" i="3"/>
  <c r="AM19" i="3"/>
  <c r="AH20" i="3"/>
  <c r="AI20" i="3"/>
  <c r="AJ20" i="3"/>
  <c r="AK20" i="3"/>
  <c r="AL20" i="3"/>
  <c r="AM20" i="3"/>
  <c r="AH21" i="3"/>
  <c r="AI21" i="3"/>
  <c r="AJ21" i="3"/>
  <c r="AK21" i="3"/>
  <c r="AL21" i="3"/>
  <c r="AM21" i="3"/>
  <c r="AH22" i="3"/>
  <c r="AI22" i="3"/>
  <c r="AJ22" i="3"/>
  <c r="AK22" i="3"/>
  <c r="AL22" i="3"/>
  <c r="AM22" i="3"/>
  <c r="AH23" i="3"/>
  <c r="AI23" i="3"/>
  <c r="AJ23" i="3"/>
  <c r="AK23" i="3"/>
  <c r="AL23" i="3"/>
  <c r="AM23" i="3"/>
  <c r="AH24" i="3"/>
  <c r="AI24" i="3"/>
  <c r="AJ24" i="3"/>
  <c r="AK24" i="3"/>
  <c r="AL24" i="3"/>
  <c r="AM24" i="3"/>
  <c r="AH25" i="3"/>
  <c r="AI25" i="3"/>
  <c r="AJ25" i="3"/>
  <c r="AK25" i="3"/>
  <c r="AL25" i="3"/>
  <c r="AM25" i="3"/>
  <c r="AH26" i="3"/>
  <c r="AI26" i="3"/>
  <c r="AJ26" i="3"/>
  <c r="AK26" i="3"/>
  <c r="AL26" i="3"/>
  <c r="AM26" i="3"/>
  <c r="AH27" i="3"/>
  <c r="AI27" i="3"/>
  <c r="AJ27" i="3"/>
  <c r="AK27" i="3"/>
  <c r="AL27" i="3"/>
  <c r="AM27" i="3"/>
  <c r="AH28" i="3"/>
  <c r="AI28" i="3"/>
  <c r="AJ28" i="3"/>
  <c r="AK28" i="3"/>
  <c r="AL28" i="3"/>
  <c r="AM28" i="3"/>
  <c r="AH29" i="3"/>
  <c r="AI29" i="3"/>
  <c r="AJ29" i="3"/>
  <c r="AK29" i="3"/>
  <c r="AL29" i="3"/>
  <c r="AM29" i="3"/>
  <c r="AH30" i="3"/>
  <c r="AI30" i="3"/>
  <c r="AJ30" i="3"/>
  <c r="AK30" i="3"/>
  <c r="AL30" i="3"/>
  <c r="AM30" i="3"/>
  <c r="AH31" i="3"/>
  <c r="AI31" i="3"/>
  <c r="AJ31" i="3"/>
  <c r="AK31" i="3"/>
  <c r="AL31" i="3"/>
  <c r="AM31" i="3"/>
  <c r="AH32" i="3"/>
  <c r="AI32" i="3"/>
  <c r="AJ32" i="3"/>
  <c r="AK32" i="3"/>
  <c r="AL32" i="3"/>
  <c r="AM32" i="3"/>
  <c r="AH33" i="3"/>
  <c r="AI33" i="3"/>
  <c r="AJ33" i="3"/>
  <c r="AK33" i="3"/>
  <c r="AL33" i="3"/>
  <c r="AM33" i="3"/>
  <c r="AH34" i="3"/>
  <c r="AI34" i="3"/>
  <c r="AJ34" i="3"/>
  <c r="AK34" i="3"/>
  <c r="AL34" i="3"/>
  <c r="AM34" i="3"/>
  <c r="AH35" i="3"/>
  <c r="AI35" i="3"/>
  <c r="AJ35" i="3"/>
  <c r="AK35" i="3"/>
  <c r="AL35" i="3"/>
  <c r="AM35" i="3"/>
  <c r="AH36" i="3"/>
  <c r="AI36" i="3"/>
  <c r="AJ36" i="3"/>
  <c r="AK36" i="3"/>
  <c r="AL36" i="3"/>
  <c r="AM36" i="3"/>
  <c r="AH37" i="3"/>
  <c r="AI37" i="3"/>
  <c r="AJ37" i="3"/>
  <c r="AK37" i="3"/>
  <c r="AL37" i="3"/>
  <c r="AM37" i="3"/>
  <c r="AH38" i="3"/>
  <c r="AI38" i="3"/>
  <c r="AJ38" i="3"/>
  <c r="AK38" i="3"/>
  <c r="AL38" i="3"/>
  <c r="AM38" i="3"/>
  <c r="AH39" i="3"/>
  <c r="AI39" i="3"/>
  <c r="AJ39" i="3"/>
  <c r="AK39" i="3"/>
  <c r="AL39" i="3"/>
  <c r="AM39" i="3"/>
  <c r="AH40" i="3"/>
  <c r="AI40" i="3"/>
  <c r="AJ40" i="3"/>
  <c r="AK40" i="3"/>
  <c r="AL40" i="3"/>
  <c r="AM40" i="3"/>
  <c r="AH41" i="3"/>
  <c r="AI41" i="3"/>
  <c r="AJ41" i="3"/>
  <c r="AK41" i="3"/>
  <c r="AL41" i="3"/>
  <c r="AM41" i="3"/>
  <c r="AH42" i="3"/>
  <c r="AI42" i="3"/>
  <c r="AJ42" i="3"/>
  <c r="AK42" i="3"/>
  <c r="AL42" i="3"/>
  <c r="AM42" i="3"/>
  <c r="AH43" i="3"/>
  <c r="AI43" i="3"/>
  <c r="AJ43" i="3"/>
  <c r="AK43" i="3"/>
  <c r="AL43" i="3"/>
  <c r="AM43" i="3"/>
  <c r="AH44" i="3"/>
  <c r="AI44" i="3"/>
  <c r="AJ44" i="3"/>
  <c r="AK44" i="3"/>
  <c r="AL44" i="3"/>
  <c r="AM44" i="3"/>
  <c r="AH45" i="3"/>
  <c r="AI45" i="3"/>
  <c r="AJ45" i="3"/>
  <c r="AK45" i="3"/>
  <c r="AL45" i="3"/>
  <c r="AM45" i="3"/>
  <c r="AH46" i="3"/>
  <c r="AI46" i="3"/>
  <c r="AJ46" i="3"/>
  <c r="AK46" i="3"/>
  <c r="AL46" i="3"/>
  <c r="AM46" i="3"/>
  <c r="AH47" i="3"/>
  <c r="AI47" i="3"/>
  <c r="AJ47" i="3"/>
  <c r="AK47" i="3"/>
  <c r="AL47" i="3"/>
  <c r="AM47" i="3"/>
  <c r="AH48" i="3"/>
  <c r="AI48" i="3"/>
  <c r="AJ48" i="3"/>
  <c r="AK48" i="3"/>
  <c r="AL48" i="3"/>
  <c r="AM48" i="3"/>
  <c r="AH49" i="3"/>
  <c r="AI49" i="3"/>
  <c r="AJ49" i="3"/>
  <c r="AK49" i="3"/>
  <c r="AL49" i="3"/>
  <c r="AM49" i="3"/>
  <c r="AH50" i="3"/>
  <c r="AI50" i="3"/>
  <c r="AJ50" i="3"/>
  <c r="AK50" i="3"/>
  <c r="AL50" i="3"/>
  <c r="AM50" i="3"/>
  <c r="AH51" i="3"/>
  <c r="AI51" i="3"/>
  <c r="AJ51" i="3"/>
  <c r="AK51" i="3"/>
  <c r="AL51" i="3"/>
  <c r="AM51" i="3"/>
  <c r="AH52" i="3"/>
  <c r="AI52" i="3"/>
  <c r="AJ52" i="3"/>
  <c r="AK52" i="3"/>
  <c r="AL52" i="3"/>
  <c r="AM52" i="3"/>
  <c r="AH53" i="3"/>
  <c r="AI53" i="3"/>
  <c r="AJ53" i="3"/>
  <c r="AK53" i="3"/>
  <c r="AL53" i="3"/>
  <c r="AM53" i="3"/>
  <c r="AH54" i="3"/>
  <c r="AI54" i="3"/>
  <c r="AJ54" i="3"/>
  <c r="AK54" i="3"/>
  <c r="AL54" i="3"/>
  <c r="AM54" i="3"/>
  <c r="AH55" i="3"/>
  <c r="AI55" i="3"/>
  <c r="AJ55" i="3"/>
  <c r="AK55" i="3"/>
  <c r="AL55" i="3"/>
  <c r="AM55" i="3"/>
  <c r="AH56" i="3"/>
  <c r="AI56" i="3"/>
  <c r="AJ56" i="3"/>
  <c r="AK56" i="3"/>
  <c r="AL56" i="3"/>
  <c r="AM56" i="3"/>
  <c r="AH57" i="3"/>
  <c r="AI57" i="3"/>
  <c r="AJ57" i="3"/>
  <c r="AK57" i="3"/>
  <c r="AL57" i="3"/>
  <c r="AM57" i="3"/>
  <c r="AH58" i="3"/>
  <c r="AI58" i="3"/>
  <c r="AJ58" i="3"/>
  <c r="AK58" i="3"/>
  <c r="AL58" i="3"/>
  <c r="AM58" i="3"/>
  <c r="AH59" i="3"/>
  <c r="AI59" i="3"/>
  <c r="AJ59" i="3"/>
  <c r="AK59" i="3"/>
  <c r="AL59" i="3"/>
  <c r="AM59" i="3"/>
  <c r="AH60" i="3"/>
  <c r="AI60" i="3"/>
  <c r="AJ60" i="3"/>
  <c r="AK60" i="3"/>
  <c r="AL60" i="3"/>
  <c r="AM60" i="3"/>
  <c r="AH61" i="3"/>
  <c r="AI61" i="3"/>
  <c r="AJ61" i="3"/>
  <c r="AK61" i="3"/>
  <c r="AL61" i="3"/>
  <c r="AM61" i="3"/>
  <c r="AH62" i="3"/>
  <c r="AI62" i="3"/>
  <c r="AJ62" i="3"/>
  <c r="AK62" i="3"/>
  <c r="AL62" i="3"/>
  <c r="AM62" i="3"/>
  <c r="AH63" i="3"/>
  <c r="AI63" i="3"/>
  <c r="AJ63" i="3"/>
  <c r="AK63" i="3"/>
  <c r="AL63" i="3"/>
  <c r="AM63" i="3"/>
  <c r="AH64" i="3"/>
  <c r="AI64" i="3"/>
  <c r="AJ64" i="3"/>
  <c r="AK64" i="3"/>
  <c r="AL64" i="3"/>
  <c r="AM64" i="3"/>
  <c r="AH65" i="3"/>
  <c r="AI65" i="3"/>
  <c r="AJ65" i="3"/>
  <c r="AK65" i="3"/>
  <c r="AL65" i="3"/>
  <c r="AM65" i="3"/>
  <c r="AH66" i="3"/>
  <c r="AI66" i="3"/>
  <c r="AJ66" i="3"/>
  <c r="AK66" i="3"/>
  <c r="AL66" i="3"/>
  <c r="AM66" i="3"/>
  <c r="AH67" i="3"/>
  <c r="AI67" i="3"/>
  <c r="AJ67" i="3"/>
  <c r="AK67" i="3"/>
  <c r="AL67" i="3"/>
  <c r="AM67" i="3"/>
  <c r="AH68" i="3"/>
  <c r="AI68" i="3"/>
  <c r="AJ68" i="3"/>
  <c r="AK68" i="3"/>
  <c r="AL68" i="3"/>
  <c r="AM68" i="3"/>
  <c r="AH69" i="3"/>
  <c r="AI69" i="3"/>
  <c r="AJ69" i="3"/>
  <c r="AK69" i="3"/>
  <c r="AL69" i="3"/>
  <c r="AM69" i="3"/>
  <c r="AH70" i="3"/>
  <c r="AI70" i="3"/>
  <c r="AJ70" i="3"/>
  <c r="AK70" i="3"/>
  <c r="AL70" i="3"/>
  <c r="AM70" i="3"/>
  <c r="AH71" i="3"/>
  <c r="AI71" i="3"/>
  <c r="AJ71" i="3"/>
  <c r="AK71" i="3"/>
  <c r="AL71" i="3"/>
  <c r="AM71" i="3"/>
  <c r="AH72" i="3"/>
  <c r="AI72" i="3"/>
  <c r="AJ72" i="3"/>
  <c r="AK72" i="3"/>
  <c r="AL72" i="3"/>
  <c r="AM72" i="3"/>
  <c r="AH73" i="3"/>
  <c r="AI73" i="3"/>
  <c r="AJ73" i="3"/>
  <c r="AK73" i="3"/>
  <c r="AL73" i="3"/>
  <c r="AM73" i="3"/>
  <c r="AH74" i="3"/>
  <c r="AI74" i="3"/>
  <c r="AJ74" i="3"/>
  <c r="AK74" i="3"/>
  <c r="AL74" i="3"/>
  <c r="AM74" i="3"/>
  <c r="AH75" i="3"/>
  <c r="AI75" i="3"/>
  <c r="AJ75" i="3"/>
  <c r="AK75" i="3"/>
  <c r="AL75" i="3"/>
  <c r="AM75" i="3"/>
  <c r="AH76" i="3"/>
  <c r="AI76" i="3"/>
  <c r="AJ76" i="3"/>
  <c r="AK76" i="3"/>
  <c r="AL76" i="3"/>
  <c r="AM76" i="3"/>
  <c r="AH77" i="3"/>
  <c r="AI77" i="3"/>
  <c r="AJ77" i="3"/>
  <c r="AK77" i="3"/>
  <c r="AL77" i="3"/>
  <c r="AM77" i="3"/>
  <c r="AH78" i="3"/>
  <c r="AI78" i="3"/>
  <c r="AJ78" i="3"/>
  <c r="AK78" i="3"/>
  <c r="AL78" i="3"/>
  <c r="AM78" i="3"/>
  <c r="AH79" i="3"/>
  <c r="AI79" i="3"/>
  <c r="AJ79" i="3"/>
  <c r="AK79" i="3"/>
  <c r="AL79" i="3"/>
  <c r="AM79" i="3"/>
  <c r="AH80" i="3"/>
  <c r="AI80" i="3"/>
  <c r="AJ80" i="3"/>
  <c r="AK80" i="3"/>
  <c r="AL80" i="3"/>
  <c r="AM80" i="3"/>
  <c r="AH81" i="3"/>
  <c r="AI81" i="3"/>
  <c r="AJ81" i="3"/>
  <c r="AK81" i="3"/>
  <c r="AL81" i="3"/>
  <c r="AM81" i="3"/>
  <c r="AH82" i="3"/>
  <c r="AI82" i="3"/>
  <c r="AJ82" i="3"/>
  <c r="AK82" i="3"/>
  <c r="AL82" i="3"/>
  <c r="AM82" i="3"/>
  <c r="AH83" i="3"/>
  <c r="AI83" i="3"/>
  <c r="AJ83" i="3"/>
  <c r="AK83" i="3"/>
  <c r="AL83" i="3"/>
  <c r="AM83" i="3"/>
  <c r="AH84" i="3"/>
  <c r="AI84" i="3"/>
  <c r="AJ84" i="3"/>
  <c r="AK84" i="3"/>
  <c r="AL84" i="3"/>
  <c r="AM84" i="3"/>
  <c r="AH85" i="3"/>
  <c r="AI85" i="3"/>
  <c r="AJ85" i="3"/>
  <c r="AK85" i="3"/>
  <c r="AL85" i="3"/>
  <c r="AM85" i="3"/>
  <c r="AH86" i="3"/>
  <c r="AI86" i="3"/>
  <c r="AJ86" i="3"/>
  <c r="AK86" i="3"/>
  <c r="AL86" i="3"/>
  <c r="AM86" i="3"/>
  <c r="AH87" i="3"/>
  <c r="AI87" i="3"/>
  <c r="AJ87" i="3"/>
  <c r="AK87" i="3"/>
  <c r="AL87" i="3"/>
  <c r="AM87" i="3"/>
  <c r="AH88" i="3"/>
  <c r="AI88" i="3"/>
  <c r="AJ88" i="3"/>
  <c r="AK88" i="3"/>
  <c r="AL88" i="3"/>
  <c r="AM88" i="3"/>
  <c r="AH89" i="3"/>
  <c r="AI89" i="3"/>
  <c r="AJ89" i="3"/>
  <c r="AK89" i="3"/>
  <c r="AL89" i="3"/>
  <c r="AM89" i="3"/>
  <c r="AH90" i="3"/>
  <c r="AI90" i="3"/>
  <c r="AJ90" i="3"/>
  <c r="AK90" i="3"/>
  <c r="AL90" i="3"/>
  <c r="AM90" i="3"/>
  <c r="AH91" i="3"/>
  <c r="AI91" i="3"/>
  <c r="AJ91" i="3"/>
  <c r="AK91" i="3"/>
  <c r="AL91" i="3"/>
  <c r="AM91" i="3"/>
  <c r="AH92" i="3"/>
  <c r="AI92" i="3"/>
  <c r="AJ92" i="3"/>
  <c r="AK92" i="3"/>
  <c r="AL92" i="3"/>
  <c r="AM92" i="3"/>
  <c r="AH93" i="3"/>
  <c r="AI93" i="3"/>
  <c r="AJ93" i="3"/>
  <c r="AK93" i="3"/>
  <c r="AL93" i="3"/>
  <c r="AM93" i="3"/>
  <c r="AH94" i="3"/>
  <c r="AI94" i="3"/>
  <c r="AJ94" i="3"/>
  <c r="AK94" i="3"/>
  <c r="AL94" i="3"/>
  <c r="AM94" i="3"/>
  <c r="AH95" i="3"/>
  <c r="AI95" i="3"/>
  <c r="AJ95" i="3"/>
  <c r="AK95" i="3"/>
  <c r="AL95" i="3"/>
  <c r="AM95" i="3"/>
  <c r="AH96" i="3"/>
  <c r="AI96" i="3"/>
  <c r="AJ96" i="3"/>
  <c r="AK96" i="3"/>
  <c r="AL96" i="3"/>
  <c r="AM96" i="3"/>
  <c r="AH97" i="3"/>
  <c r="AI97" i="3"/>
  <c r="AJ97" i="3"/>
  <c r="AK97" i="3"/>
  <c r="AL97" i="3"/>
  <c r="AM97" i="3"/>
  <c r="AH98" i="3"/>
  <c r="AI98" i="3"/>
  <c r="AJ98" i="3"/>
  <c r="AK98" i="3"/>
  <c r="AL98" i="3"/>
  <c r="AM98" i="3"/>
  <c r="AH99" i="3"/>
  <c r="AI99" i="3"/>
  <c r="AJ99" i="3"/>
  <c r="AK99" i="3"/>
  <c r="AL99" i="3"/>
  <c r="AM99" i="3"/>
  <c r="AH100" i="3"/>
  <c r="AI100" i="3"/>
  <c r="AJ100" i="3"/>
  <c r="AK100" i="3"/>
  <c r="AL100" i="3"/>
  <c r="AM100" i="3"/>
  <c r="AH101" i="3"/>
  <c r="AI101" i="3"/>
  <c r="AJ101" i="3"/>
  <c r="AK101" i="3"/>
  <c r="AL101" i="3"/>
  <c r="AM101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F3" i="3"/>
  <c r="AF4" i="3"/>
  <c r="AF5" i="3"/>
  <c r="AF6" i="3"/>
  <c r="AF7" i="3"/>
  <c r="AF8" i="3"/>
  <c r="AF9" i="3"/>
  <c r="AN9" i="3" s="1"/>
  <c r="AF10" i="3"/>
  <c r="AF11" i="3"/>
  <c r="AF12" i="3"/>
  <c r="AF13" i="3"/>
  <c r="AF14" i="3"/>
  <c r="AF15" i="3"/>
  <c r="AF16" i="3"/>
  <c r="AF17" i="3"/>
  <c r="AN17" i="3" s="1"/>
  <c r="AF18" i="3"/>
  <c r="AF19" i="3"/>
  <c r="AF20" i="3"/>
  <c r="AF21" i="3"/>
  <c r="AF22" i="3"/>
  <c r="AF23" i="3"/>
  <c r="AF24" i="3"/>
  <c r="AF25" i="3"/>
  <c r="AN25" i="3" s="1"/>
  <c r="AF26" i="3"/>
  <c r="AF27" i="3"/>
  <c r="AF28" i="3"/>
  <c r="AF29" i="3"/>
  <c r="AF30" i="3"/>
  <c r="AF31" i="3"/>
  <c r="AF32" i="3"/>
  <c r="AF33" i="3"/>
  <c r="AN33" i="3" s="1"/>
  <c r="AF34" i="3"/>
  <c r="AF35" i="3"/>
  <c r="AF36" i="3"/>
  <c r="AF37" i="3"/>
  <c r="AF38" i="3"/>
  <c r="AF39" i="3"/>
  <c r="AF40" i="3"/>
  <c r="AF41" i="3"/>
  <c r="AN41" i="3" s="1"/>
  <c r="AF42" i="3"/>
  <c r="AF43" i="3"/>
  <c r="AF44" i="3"/>
  <c r="AF45" i="3"/>
  <c r="AF46" i="3"/>
  <c r="AF47" i="3"/>
  <c r="AF48" i="3"/>
  <c r="AF49" i="3"/>
  <c r="AN49" i="3" s="1"/>
  <c r="AF50" i="3"/>
  <c r="AF51" i="3"/>
  <c r="AF52" i="3"/>
  <c r="AF53" i="3"/>
  <c r="AF54" i="3"/>
  <c r="AF55" i="3"/>
  <c r="AF56" i="3"/>
  <c r="AF57" i="3"/>
  <c r="AN57" i="3" s="1"/>
  <c r="AF58" i="3"/>
  <c r="AF59" i="3"/>
  <c r="AF60" i="3"/>
  <c r="AF61" i="3"/>
  <c r="AF62" i="3"/>
  <c r="AF63" i="3"/>
  <c r="AF64" i="3"/>
  <c r="AF65" i="3"/>
  <c r="AN65" i="3" s="1"/>
  <c r="D37" i="10" s="1"/>
  <c r="AF66" i="3"/>
  <c r="AF67" i="3"/>
  <c r="AF68" i="3"/>
  <c r="AF69" i="3"/>
  <c r="AF70" i="3"/>
  <c r="AF71" i="3"/>
  <c r="AF72" i="3"/>
  <c r="AF73" i="3"/>
  <c r="AN73" i="3" s="1"/>
  <c r="AF74" i="3"/>
  <c r="AF75" i="3"/>
  <c r="AF76" i="3"/>
  <c r="AF77" i="3"/>
  <c r="AF78" i="3"/>
  <c r="AF79" i="3"/>
  <c r="AF80" i="3"/>
  <c r="AF81" i="3"/>
  <c r="AN81" i="3" s="1"/>
  <c r="AF82" i="3"/>
  <c r="AF83" i="3"/>
  <c r="AF84" i="3"/>
  <c r="AF85" i="3"/>
  <c r="AF86" i="3"/>
  <c r="AF87" i="3"/>
  <c r="AF88" i="3"/>
  <c r="AF89" i="3"/>
  <c r="AN89" i="3" s="1"/>
  <c r="AF90" i="3"/>
  <c r="AF91" i="3"/>
  <c r="AF92" i="3"/>
  <c r="AF93" i="3"/>
  <c r="AF94" i="3"/>
  <c r="AF95" i="3"/>
  <c r="AF96" i="3"/>
  <c r="AF97" i="3"/>
  <c r="AN97" i="3" s="1"/>
  <c r="AF98" i="3"/>
  <c r="AF99" i="3"/>
  <c r="AF100" i="3"/>
  <c r="AF101" i="3"/>
  <c r="AM2" i="3"/>
  <c r="AL2" i="3"/>
  <c r="AK2" i="3"/>
  <c r="AJ2" i="3"/>
  <c r="AI2" i="3"/>
  <c r="AH2" i="3"/>
  <c r="AG2" i="3"/>
  <c r="AF2" i="3"/>
  <c r="D6" i="27" l="1"/>
  <c r="D5" i="27"/>
  <c r="D4" i="27"/>
  <c r="D3" i="27"/>
  <c r="D2" i="27"/>
  <c r="C2" i="27" s="1"/>
  <c r="E8" i="27"/>
  <c r="E7" i="27"/>
  <c r="E12" i="27"/>
  <c r="E11" i="27"/>
  <c r="E9" i="27"/>
  <c r="E10" i="27"/>
  <c r="F44" i="23"/>
  <c r="F45" i="23"/>
  <c r="F59" i="23"/>
  <c r="F10" i="10"/>
  <c r="F95" i="23"/>
  <c r="F88" i="10"/>
  <c r="F173" i="23"/>
  <c r="F53" i="19"/>
  <c r="F174" i="10"/>
  <c r="F58" i="23"/>
  <c r="F175" i="19"/>
  <c r="F93" i="23"/>
  <c r="F5" i="19"/>
  <c r="F129" i="23"/>
  <c r="AD46" i="23"/>
  <c r="C46" i="23"/>
  <c r="AD67" i="19"/>
  <c r="C67" i="19"/>
  <c r="C67" i="23"/>
  <c r="AD67" i="23"/>
  <c r="C130" i="10"/>
  <c r="AD130" i="10"/>
  <c r="C107" i="19"/>
  <c r="AD107" i="19"/>
  <c r="AD107" i="23"/>
  <c r="C107" i="23"/>
  <c r="C137" i="19"/>
  <c r="AD137" i="19"/>
  <c r="AD11" i="10"/>
  <c r="C11" i="10"/>
  <c r="C52" i="19"/>
  <c r="AD52" i="19"/>
  <c r="AD89" i="10"/>
  <c r="C89" i="10"/>
  <c r="C89" i="19"/>
  <c r="AD89" i="19"/>
  <c r="AD108" i="23"/>
  <c r="C108" i="23"/>
  <c r="C160" i="10"/>
  <c r="AD160" i="10"/>
  <c r="AD167" i="10"/>
  <c r="C167" i="10"/>
  <c r="AC167" i="10" s="1"/>
  <c r="C6" i="23"/>
  <c r="AD6" i="23"/>
  <c r="C33" i="23"/>
  <c r="AD33" i="23"/>
  <c r="AD44" i="23"/>
  <c r="C44" i="23"/>
  <c r="C79" i="10"/>
  <c r="AD79" i="10"/>
  <c r="C161" i="10"/>
  <c r="AD161" i="10"/>
  <c r="C168" i="23"/>
  <c r="AD168" i="23"/>
  <c r="C32" i="10"/>
  <c r="AC32" i="10" s="1"/>
  <c r="AD32" i="10"/>
  <c r="AD59" i="10"/>
  <c r="C59" i="10"/>
  <c r="AD43" i="10"/>
  <c r="C43" i="10"/>
  <c r="C119" i="19"/>
  <c r="AD119" i="19"/>
  <c r="C111" i="19"/>
  <c r="AD111" i="19"/>
  <c r="C124" i="10"/>
  <c r="AD124" i="10"/>
  <c r="AD166" i="19"/>
  <c r="C166" i="19"/>
  <c r="C8" i="19"/>
  <c r="AD8" i="19"/>
  <c r="C48" i="23"/>
  <c r="AD48" i="23"/>
  <c r="C64" i="19"/>
  <c r="AD64" i="19"/>
  <c r="AD73" i="19"/>
  <c r="C73" i="19"/>
  <c r="C85" i="19"/>
  <c r="AD85" i="19"/>
  <c r="C162" i="23"/>
  <c r="AD162" i="23"/>
  <c r="AD118" i="23"/>
  <c r="C118" i="23"/>
  <c r="C155" i="23"/>
  <c r="AD155" i="23"/>
  <c r="C5" i="19"/>
  <c r="AD5" i="19"/>
  <c r="C35" i="10"/>
  <c r="AD35" i="10"/>
  <c r="C35" i="23"/>
  <c r="AD35" i="23"/>
  <c r="C65" i="19"/>
  <c r="AD65" i="19"/>
  <c r="C65" i="23"/>
  <c r="AD65" i="23"/>
  <c r="AD70" i="19"/>
  <c r="C70" i="19"/>
  <c r="AD70" i="23"/>
  <c r="C70" i="23"/>
  <c r="C113" i="10"/>
  <c r="AD113" i="10"/>
  <c r="C102" i="10"/>
  <c r="AC102" i="10" s="1"/>
  <c r="AD102" i="10"/>
  <c r="C150" i="23"/>
  <c r="AD150" i="23"/>
  <c r="C165" i="19"/>
  <c r="AD165" i="19"/>
  <c r="C98" i="10"/>
  <c r="AD98" i="10"/>
  <c r="AD106" i="10"/>
  <c r="C106" i="10"/>
  <c r="AC106" i="10" s="1"/>
  <c r="C31" i="10"/>
  <c r="AD31" i="10"/>
  <c r="C12" i="23"/>
  <c r="AD12" i="23"/>
  <c r="C30" i="19"/>
  <c r="AD30" i="19"/>
  <c r="C76" i="19"/>
  <c r="AD76" i="19"/>
  <c r="AD74" i="10"/>
  <c r="C74" i="10"/>
  <c r="C125" i="10"/>
  <c r="AD125" i="10"/>
  <c r="AD105" i="10"/>
  <c r="C105" i="10"/>
  <c r="C105" i="19"/>
  <c r="AD105" i="19"/>
  <c r="C129" i="23"/>
  <c r="AD129" i="23"/>
  <c r="C3" i="10"/>
  <c r="AD3" i="10"/>
  <c r="AD23" i="23"/>
  <c r="C23" i="23"/>
  <c r="C46" i="10"/>
  <c r="AD46" i="10"/>
  <c r="C77" i="10"/>
  <c r="AD77" i="10"/>
  <c r="C71" i="23"/>
  <c r="AD71" i="23"/>
  <c r="C90" i="19"/>
  <c r="AD90" i="19"/>
  <c r="AD101" i="23"/>
  <c r="C101" i="23"/>
  <c r="C143" i="10"/>
  <c r="AD143" i="10"/>
  <c r="C157" i="10"/>
  <c r="AC157" i="10" s="1"/>
  <c r="AD157" i="10"/>
  <c r="C128" i="23"/>
  <c r="AD128" i="23"/>
  <c r="C137" i="23"/>
  <c r="AD137" i="23"/>
  <c r="C114" i="19"/>
  <c r="AD114" i="19"/>
  <c r="AD114" i="23"/>
  <c r="C114" i="23"/>
  <c r="C4" i="10"/>
  <c r="AD4" i="10"/>
  <c r="AD18" i="23"/>
  <c r="C18" i="23"/>
  <c r="C25" i="19"/>
  <c r="AD25" i="19"/>
  <c r="C25" i="23"/>
  <c r="AD25" i="23"/>
  <c r="C37" i="19"/>
  <c r="AD37" i="19"/>
  <c r="C60" i="19"/>
  <c r="AD60" i="19"/>
  <c r="AD52" i="23"/>
  <c r="C52" i="23"/>
  <c r="C100" i="19"/>
  <c r="AD100" i="19"/>
  <c r="AD104" i="23"/>
  <c r="C104" i="23"/>
  <c r="AD6" i="19"/>
  <c r="C6" i="19"/>
  <c r="AD42" i="19"/>
  <c r="C42" i="19"/>
  <c r="C79" i="19"/>
  <c r="AD79" i="19"/>
  <c r="C164" i="10"/>
  <c r="AD164" i="10"/>
  <c r="C168" i="10"/>
  <c r="AD168" i="10"/>
  <c r="AD26" i="23"/>
  <c r="C26" i="23"/>
  <c r="C55" i="10"/>
  <c r="AD55" i="10"/>
  <c r="AD72" i="23"/>
  <c r="C72" i="23"/>
  <c r="C80" i="19"/>
  <c r="AD80" i="19"/>
  <c r="C144" i="23"/>
  <c r="AD144" i="23"/>
  <c r="C124" i="23"/>
  <c r="AD124" i="23"/>
  <c r="C153" i="19"/>
  <c r="AD153" i="19"/>
  <c r="AD73" i="23"/>
  <c r="C73" i="23"/>
  <c r="AD97" i="23"/>
  <c r="C97" i="23"/>
  <c r="AD152" i="10"/>
  <c r="C152" i="10"/>
  <c r="C140" i="19"/>
  <c r="AD140" i="19"/>
  <c r="C135" i="19"/>
  <c r="AD135" i="19"/>
  <c r="C103" i="10"/>
  <c r="AC103" i="10" s="1"/>
  <c r="AD103" i="10"/>
  <c r="C170" i="23"/>
  <c r="AD170" i="23"/>
  <c r="C118" i="19"/>
  <c r="AD118" i="19"/>
  <c r="AD91" i="10"/>
  <c r="C91" i="10"/>
  <c r="C56" i="19"/>
  <c r="AD56" i="19"/>
  <c r="C45" i="10"/>
  <c r="AD45" i="10"/>
  <c r="C45" i="23"/>
  <c r="AD45" i="23"/>
  <c r="C99" i="19"/>
  <c r="AD99" i="19"/>
  <c r="AD139" i="10"/>
  <c r="C139" i="10"/>
  <c r="AD102" i="23"/>
  <c r="C102" i="23"/>
  <c r="AD142" i="19"/>
  <c r="C142" i="19"/>
  <c r="C2" i="23"/>
  <c r="AD2" i="23"/>
  <c r="C31" i="23"/>
  <c r="AD31" i="23"/>
  <c r="C49" i="19"/>
  <c r="AD49" i="19"/>
  <c r="C58" i="19"/>
  <c r="AD58" i="19"/>
  <c r="C21" i="19"/>
  <c r="AD21" i="19"/>
  <c r="C30" i="10"/>
  <c r="AD30" i="10"/>
  <c r="AD30" i="23"/>
  <c r="C30" i="23"/>
  <c r="C87" i="10"/>
  <c r="AD87" i="10"/>
  <c r="AD96" i="23"/>
  <c r="C96" i="23"/>
  <c r="AD149" i="19"/>
  <c r="C149" i="19"/>
  <c r="AD123" i="10"/>
  <c r="C123" i="10"/>
  <c r="AC123" i="10" s="1"/>
  <c r="AD136" i="23"/>
  <c r="C136" i="23"/>
  <c r="C148" i="19"/>
  <c r="AD148" i="19"/>
  <c r="C16" i="10"/>
  <c r="AD16" i="10"/>
  <c r="C16" i="23"/>
  <c r="AD16" i="23"/>
  <c r="C68" i="19"/>
  <c r="AD68" i="19"/>
  <c r="AD107" i="10"/>
  <c r="C107" i="10"/>
  <c r="C11" i="19"/>
  <c r="AD11" i="19"/>
  <c r="C39" i="10"/>
  <c r="AD39" i="10"/>
  <c r="AD100" i="23"/>
  <c r="C100" i="23"/>
  <c r="C154" i="19"/>
  <c r="AD154" i="19"/>
  <c r="C108" i="19"/>
  <c r="AD108" i="19"/>
  <c r="AD160" i="19"/>
  <c r="C160" i="19"/>
  <c r="C167" i="19"/>
  <c r="AD167" i="19"/>
  <c r="C127" i="19"/>
  <c r="AD127" i="19"/>
  <c r="C175" i="10"/>
  <c r="AC175" i="10" s="1"/>
  <c r="AD175" i="10"/>
  <c r="AD10" i="10"/>
  <c r="C10" i="10"/>
  <c r="C57" i="19"/>
  <c r="AD57" i="19"/>
  <c r="C83" i="10"/>
  <c r="AD83" i="10"/>
  <c r="AD95" i="23"/>
  <c r="C95" i="23"/>
  <c r="C131" i="19"/>
  <c r="AD131" i="19"/>
  <c r="AD126" i="23"/>
  <c r="C126" i="23"/>
  <c r="C7" i="10"/>
  <c r="AD7" i="10"/>
  <c r="AD7" i="23"/>
  <c r="C7" i="23"/>
  <c r="C34" i="10"/>
  <c r="AC34" i="10" s="1"/>
  <c r="AD34" i="10"/>
  <c r="C59" i="19"/>
  <c r="AD59" i="19"/>
  <c r="C59" i="23"/>
  <c r="AD59" i="23"/>
  <c r="C43" i="19"/>
  <c r="AD43" i="19"/>
  <c r="AD72" i="10"/>
  <c r="C72" i="10"/>
  <c r="C112" i="19"/>
  <c r="AD112" i="19"/>
  <c r="C111" i="23"/>
  <c r="AD111" i="23"/>
  <c r="C147" i="19"/>
  <c r="AD147" i="19"/>
  <c r="C151" i="10"/>
  <c r="AC151" i="10" s="1"/>
  <c r="AD151" i="10"/>
  <c r="AD122" i="10"/>
  <c r="C122" i="10"/>
  <c r="AD153" i="10"/>
  <c r="C153" i="10"/>
  <c r="C153" i="23"/>
  <c r="AD153" i="23"/>
  <c r="C134" i="19"/>
  <c r="AD134" i="19"/>
  <c r="C19" i="10"/>
  <c r="AD19" i="10"/>
  <c r="C51" i="10"/>
  <c r="AD51" i="10"/>
  <c r="AD48" i="19"/>
  <c r="C48" i="19"/>
  <c r="C64" i="23"/>
  <c r="AD64" i="23"/>
  <c r="C97" i="10"/>
  <c r="AD97" i="10"/>
  <c r="C97" i="19"/>
  <c r="AD97" i="19"/>
  <c r="AD152" i="19"/>
  <c r="C152" i="19"/>
  <c r="AD140" i="23"/>
  <c r="C140" i="23"/>
  <c r="C169" i="10"/>
  <c r="AD169" i="10"/>
  <c r="AD174" i="23"/>
  <c r="C174" i="23"/>
  <c r="C91" i="23"/>
  <c r="AD91" i="23"/>
  <c r="AD159" i="23"/>
  <c r="C159" i="23"/>
  <c r="C132" i="19"/>
  <c r="AD132" i="19"/>
  <c r="C22" i="19"/>
  <c r="AD22" i="19"/>
  <c r="C35" i="19"/>
  <c r="AD35" i="19"/>
  <c r="C82" i="10"/>
  <c r="AD82" i="10"/>
  <c r="C94" i="10"/>
  <c r="AD94" i="10"/>
  <c r="AD102" i="19"/>
  <c r="C102" i="19"/>
  <c r="AD120" i="10"/>
  <c r="C120" i="10"/>
  <c r="C165" i="23"/>
  <c r="AD165" i="23"/>
  <c r="C110" i="10"/>
  <c r="AD110" i="10"/>
  <c r="C2" i="10"/>
  <c r="AC2" i="10" s="1"/>
  <c r="AD2" i="10"/>
  <c r="D6" i="24"/>
  <c r="D2" i="24"/>
  <c r="C2" i="24" s="1"/>
  <c r="D4" i="24"/>
  <c r="D3" i="24"/>
  <c r="D5" i="24"/>
  <c r="AD15" i="23"/>
  <c r="C15" i="23"/>
  <c r="AD31" i="19"/>
  <c r="C31" i="19"/>
  <c r="AD75" i="10"/>
  <c r="C75" i="10"/>
  <c r="AD88" i="10"/>
  <c r="C88" i="10"/>
  <c r="C12" i="19"/>
  <c r="AD12" i="19"/>
  <c r="C50" i="10"/>
  <c r="AD50" i="10"/>
  <c r="C63" i="23"/>
  <c r="AD63" i="23"/>
  <c r="AD76" i="23"/>
  <c r="C76" i="23"/>
  <c r="C74" i="19"/>
  <c r="AD74" i="19"/>
  <c r="C141" i="10"/>
  <c r="AC141" i="10" s="1"/>
  <c r="AD141" i="10"/>
  <c r="AD173" i="10"/>
  <c r="C173" i="10"/>
  <c r="C3" i="19"/>
  <c r="AD3" i="19"/>
  <c r="C20" i="23"/>
  <c r="AD20" i="23"/>
  <c r="C61" i="10"/>
  <c r="AD61" i="10"/>
  <c r="C77" i="23"/>
  <c r="AD77" i="23"/>
  <c r="AD90" i="23"/>
  <c r="C90" i="23"/>
  <c r="C101" i="19"/>
  <c r="AD101" i="19"/>
  <c r="AD143" i="19"/>
  <c r="C143" i="19"/>
  <c r="C146" i="10"/>
  <c r="AD146" i="10"/>
  <c r="C117" i="10"/>
  <c r="AC117" i="10" s="1"/>
  <c r="AD117" i="10"/>
  <c r="AD11" i="23"/>
  <c r="C11" i="23"/>
  <c r="C60" i="10"/>
  <c r="AD60" i="10"/>
  <c r="AD60" i="23"/>
  <c r="C60" i="23"/>
  <c r="AD27" i="23"/>
  <c r="C27" i="23"/>
  <c r="C44" i="19"/>
  <c r="AD44" i="19"/>
  <c r="AD57" i="23"/>
  <c r="C57" i="23"/>
  <c r="C66" i="10"/>
  <c r="AD66" i="10"/>
  <c r="C83" i="23"/>
  <c r="AD83" i="23"/>
  <c r="C92" i="10"/>
  <c r="AD92" i="10"/>
  <c r="C126" i="19"/>
  <c r="AD126" i="19"/>
  <c r="C145" i="19"/>
  <c r="AD145" i="19"/>
  <c r="C145" i="23"/>
  <c r="AD145" i="23"/>
  <c r="C14" i="10"/>
  <c r="AC14" i="10" s="1"/>
  <c r="AD14" i="10"/>
  <c r="AD34" i="23"/>
  <c r="C34" i="23"/>
  <c r="AD32" i="23"/>
  <c r="C32" i="23"/>
  <c r="C55" i="19"/>
  <c r="AD55" i="19"/>
  <c r="AD80" i="23"/>
  <c r="C80" i="23"/>
  <c r="AD119" i="23"/>
  <c r="C119" i="23"/>
  <c r="C124" i="19"/>
  <c r="AD124" i="19"/>
  <c r="C116" i="10"/>
  <c r="AD116" i="10"/>
  <c r="C166" i="23"/>
  <c r="AD166" i="23"/>
  <c r="AD8" i="10"/>
  <c r="C8" i="10"/>
  <c r="C81" i="19"/>
  <c r="AD81" i="19"/>
  <c r="AD81" i="23"/>
  <c r="C81" i="23"/>
  <c r="AD158" i="19"/>
  <c r="C158" i="19"/>
  <c r="AD103" i="19"/>
  <c r="C103" i="19"/>
  <c r="F118" i="10"/>
  <c r="AD155" i="10"/>
  <c r="C155" i="10"/>
  <c r="C159" i="10"/>
  <c r="AD159" i="10"/>
  <c r="C22" i="10"/>
  <c r="AC22" i="10" s="1"/>
  <c r="AD22" i="10"/>
  <c r="AD22" i="23"/>
  <c r="C22" i="23"/>
  <c r="C17" i="10"/>
  <c r="AD17" i="10"/>
  <c r="AD56" i="10"/>
  <c r="C56" i="10"/>
  <c r="C56" i="23"/>
  <c r="AD56" i="23"/>
  <c r="C45" i="19"/>
  <c r="AD45" i="19"/>
  <c r="C120" i="19"/>
  <c r="AD120" i="19"/>
  <c r="E9" i="24"/>
  <c r="E11" i="24"/>
  <c r="E12" i="24"/>
  <c r="E7" i="24"/>
  <c r="E8" i="24"/>
  <c r="E10" i="24"/>
  <c r="C106" i="19"/>
  <c r="AD106" i="19"/>
  <c r="C106" i="23"/>
  <c r="AD106" i="23"/>
  <c r="C15" i="19"/>
  <c r="AD15" i="19"/>
  <c r="C29" i="10"/>
  <c r="AC29" i="10" s="1"/>
  <c r="AD29" i="10"/>
  <c r="C49" i="23"/>
  <c r="AD49" i="23"/>
  <c r="C36" i="19"/>
  <c r="AD36" i="19"/>
  <c r="AD58" i="23"/>
  <c r="C58" i="23"/>
  <c r="C75" i="19"/>
  <c r="AD75" i="19"/>
  <c r="AD75" i="23"/>
  <c r="C75" i="23"/>
  <c r="AD41" i="10"/>
  <c r="C41" i="10"/>
  <c r="C69" i="10"/>
  <c r="AD69" i="10"/>
  <c r="C76" i="10"/>
  <c r="AD76" i="10"/>
  <c r="C149" i="23"/>
  <c r="AD149" i="23"/>
  <c r="C125" i="19"/>
  <c r="AD125" i="19"/>
  <c r="C125" i="23"/>
  <c r="AD125" i="23"/>
  <c r="C133" i="10"/>
  <c r="AD133" i="10"/>
  <c r="C148" i="23"/>
  <c r="AD148" i="23"/>
  <c r="C172" i="19"/>
  <c r="AD172" i="19"/>
  <c r="F151" i="10"/>
  <c r="C16" i="19"/>
  <c r="AD16" i="19"/>
  <c r="C68" i="23"/>
  <c r="AD68" i="23"/>
  <c r="AD90" i="10"/>
  <c r="C90" i="10"/>
  <c r="C101" i="10"/>
  <c r="AD101" i="10"/>
  <c r="C157" i="19"/>
  <c r="AD157" i="19"/>
  <c r="C128" i="10"/>
  <c r="AD128" i="10"/>
  <c r="C4" i="23"/>
  <c r="AD4" i="23"/>
  <c r="C18" i="19"/>
  <c r="AD18" i="19"/>
  <c r="AD86" i="19"/>
  <c r="C86" i="19"/>
  <c r="AD86" i="23"/>
  <c r="C86" i="23"/>
  <c r="AD154" i="23"/>
  <c r="C154" i="23"/>
  <c r="C156" i="19"/>
  <c r="AD156" i="19"/>
  <c r="C167" i="23"/>
  <c r="AD167" i="23"/>
  <c r="AD104" i="10"/>
  <c r="C104" i="10"/>
  <c r="AD175" i="19"/>
  <c r="C175" i="19"/>
  <c r="C10" i="23"/>
  <c r="AD10" i="23"/>
  <c r="AD42" i="10"/>
  <c r="C42" i="10"/>
  <c r="AD42" i="23"/>
  <c r="C42" i="23"/>
  <c r="AD79" i="23"/>
  <c r="C79" i="23"/>
  <c r="C83" i="19"/>
  <c r="AD83" i="19"/>
  <c r="C131" i="23"/>
  <c r="AD131" i="23"/>
  <c r="C161" i="19"/>
  <c r="AD161" i="19"/>
  <c r="C164" i="19"/>
  <c r="AD164" i="19"/>
  <c r="C7" i="19"/>
  <c r="AD7" i="19"/>
  <c r="C14" i="23"/>
  <c r="AD14" i="23"/>
  <c r="C26" i="19"/>
  <c r="AD26" i="19"/>
  <c r="C34" i="19"/>
  <c r="AD34" i="19"/>
  <c r="C80" i="10"/>
  <c r="AD80" i="10"/>
  <c r="AD84" i="19"/>
  <c r="C84" i="19"/>
  <c r="C93" i="23"/>
  <c r="AD93" i="23"/>
  <c r="C144" i="10"/>
  <c r="AD144" i="10"/>
  <c r="C147" i="10"/>
  <c r="AD147" i="10"/>
  <c r="C147" i="23"/>
  <c r="AD147" i="23"/>
  <c r="C151" i="19"/>
  <c r="AD151" i="19"/>
  <c r="C166" i="10"/>
  <c r="AD166" i="10"/>
  <c r="C19" i="19"/>
  <c r="AD19" i="19"/>
  <c r="C51" i="19"/>
  <c r="AD51" i="19"/>
  <c r="C53" i="10"/>
  <c r="AC53" i="10" s="1"/>
  <c r="AD53" i="10"/>
  <c r="C53" i="23"/>
  <c r="AD53" i="23"/>
  <c r="AD73" i="10"/>
  <c r="C73" i="10"/>
  <c r="AD135" i="23"/>
  <c r="C135" i="23"/>
  <c r="C170" i="10"/>
  <c r="AD170" i="10"/>
  <c r="C91" i="19"/>
  <c r="AD91" i="19"/>
  <c r="AD132" i="23"/>
  <c r="C132" i="23"/>
  <c r="C38" i="10"/>
  <c r="AD38" i="10"/>
  <c r="C82" i="19"/>
  <c r="AD82" i="19"/>
  <c r="C113" i="19"/>
  <c r="AD113" i="19"/>
  <c r="C113" i="23"/>
  <c r="AD113" i="23"/>
  <c r="C150" i="10"/>
  <c r="AD150" i="10"/>
  <c r="C142" i="10"/>
  <c r="AD142" i="10"/>
  <c r="AD142" i="23"/>
  <c r="C142" i="23"/>
  <c r="C171" i="19"/>
  <c r="AD171" i="19"/>
  <c r="AD110" i="23"/>
  <c r="C110" i="23"/>
  <c r="AD2" i="19"/>
  <c r="C2" i="19"/>
  <c r="C163" i="19"/>
  <c r="AD163" i="19"/>
  <c r="AD9" i="10"/>
  <c r="C9" i="10"/>
  <c r="C62" i="10"/>
  <c r="AC62" i="10" s="1"/>
  <c r="AD62" i="10"/>
  <c r="C36" i="10"/>
  <c r="AD36" i="10"/>
  <c r="C88" i="19"/>
  <c r="AD88" i="19"/>
  <c r="C63" i="10"/>
  <c r="AD63" i="10"/>
  <c r="C40" i="19"/>
  <c r="AD40" i="19"/>
  <c r="AD74" i="23"/>
  <c r="C74" i="23"/>
  <c r="C87" i="19"/>
  <c r="AD87" i="19"/>
  <c r="C96" i="10"/>
  <c r="AD96" i="10"/>
  <c r="C129" i="10"/>
  <c r="AD129" i="10"/>
  <c r="AD123" i="19"/>
  <c r="C123" i="19"/>
  <c r="AD123" i="23"/>
  <c r="C123" i="23"/>
  <c r="AD136" i="10"/>
  <c r="C136" i="10"/>
  <c r="AD3" i="23"/>
  <c r="C3" i="23"/>
  <c r="C20" i="19"/>
  <c r="AD20" i="19"/>
  <c r="AD23" i="19"/>
  <c r="C23" i="19"/>
  <c r="C54" i="10"/>
  <c r="AC54" i="10" s="1"/>
  <c r="AD54" i="10"/>
  <c r="AD61" i="23"/>
  <c r="C61" i="23"/>
  <c r="C68" i="10"/>
  <c r="AD68" i="10"/>
  <c r="C77" i="19"/>
  <c r="AD77" i="19"/>
  <c r="C71" i="10"/>
  <c r="AD71" i="10"/>
  <c r="C157" i="23"/>
  <c r="AD157" i="23"/>
  <c r="C146" i="19"/>
  <c r="AD146" i="19"/>
  <c r="C117" i="23"/>
  <c r="AD117" i="23"/>
  <c r="AD137" i="10"/>
  <c r="C137" i="10"/>
  <c r="C18" i="10"/>
  <c r="AD18" i="10"/>
  <c r="C47" i="10"/>
  <c r="AD47" i="10"/>
  <c r="C47" i="23"/>
  <c r="AD47" i="23"/>
  <c r="C28" i="19"/>
  <c r="AD28" i="19"/>
  <c r="AD39" i="23"/>
  <c r="C39" i="23"/>
  <c r="C156" i="10"/>
  <c r="AD156" i="10"/>
  <c r="AD160" i="23"/>
  <c r="C160" i="23"/>
  <c r="AD127" i="23"/>
  <c r="C127" i="23"/>
  <c r="C138" i="19"/>
  <c r="AD138" i="19"/>
  <c r="AD27" i="10"/>
  <c r="C27" i="10"/>
  <c r="AD57" i="10"/>
  <c r="C57" i="10"/>
  <c r="F42" i="19"/>
  <c r="C66" i="19"/>
  <c r="AD66" i="19"/>
  <c r="C78" i="10"/>
  <c r="AD78" i="10"/>
  <c r="C95" i="10"/>
  <c r="AD95" i="10"/>
  <c r="C126" i="10"/>
  <c r="AD126" i="10"/>
  <c r="C161" i="23"/>
  <c r="AD161" i="23"/>
  <c r="AD168" i="19"/>
  <c r="C168" i="19"/>
  <c r="AD14" i="19"/>
  <c r="C14" i="19"/>
  <c r="AD26" i="10"/>
  <c r="C26" i="10"/>
  <c r="AD84" i="23"/>
  <c r="C84" i="23"/>
  <c r="AD112" i="23"/>
  <c r="C112" i="23"/>
  <c r="AD115" i="19"/>
  <c r="C115" i="19"/>
  <c r="AD116" i="23"/>
  <c r="C116" i="23"/>
  <c r="C134" i="10"/>
  <c r="AD134" i="10"/>
  <c r="C134" i="23"/>
  <c r="AD134" i="23"/>
  <c r="C13" i="10"/>
  <c r="AD13" i="10"/>
  <c r="AD13" i="23"/>
  <c r="C13" i="23"/>
  <c r="AD24" i="23"/>
  <c r="C24" i="23"/>
  <c r="C51" i="23"/>
  <c r="AD51" i="23"/>
  <c r="C48" i="10"/>
  <c r="AD48" i="10"/>
  <c r="C85" i="10"/>
  <c r="AC85" i="10" s="1"/>
  <c r="AD85" i="10"/>
  <c r="C152" i="23"/>
  <c r="AD152" i="23"/>
  <c r="C158" i="10"/>
  <c r="AD158" i="10"/>
  <c r="AD103" i="23"/>
  <c r="C103" i="23"/>
  <c r="C174" i="10"/>
  <c r="AD174" i="10"/>
  <c r="F118" i="19"/>
  <c r="AD5" i="23"/>
  <c r="C5" i="23"/>
  <c r="C17" i="19"/>
  <c r="AD17" i="19"/>
  <c r="AD17" i="23"/>
  <c r="C17" i="23"/>
  <c r="C139" i="19"/>
  <c r="AD139" i="19"/>
  <c r="C150" i="19"/>
  <c r="AD150" i="19"/>
  <c r="AD171" i="10"/>
  <c r="C171" i="10"/>
  <c r="C110" i="19"/>
  <c r="AD110" i="19"/>
  <c r="C98" i="19"/>
  <c r="AD98" i="19"/>
  <c r="C62" i="23"/>
  <c r="AD62" i="23"/>
  <c r="C41" i="19"/>
  <c r="AD41" i="19"/>
  <c r="AD50" i="19"/>
  <c r="C50" i="19"/>
  <c r="C69" i="23"/>
  <c r="AD69" i="23"/>
  <c r="C133" i="19"/>
  <c r="AD133" i="19"/>
  <c r="C141" i="19"/>
  <c r="AD141" i="19"/>
  <c r="C109" i="19"/>
  <c r="AD109" i="19"/>
  <c r="C109" i="23"/>
  <c r="AD109" i="23"/>
  <c r="C148" i="10"/>
  <c r="AD148" i="10"/>
  <c r="C172" i="23"/>
  <c r="AD172" i="23"/>
  <c r="C173" i="19"/>
  <c r="AD173" i="19"/>
  <c r="C20" i="10"/>
  <c r="AD20" i="10"/>
  <c r="C23" i="10"/>
  <c r="AC23" i="10" s="1"/>
  <c r="AD23" i="10"/>
  <c r="AD46" i="19"/>
  <c r="C46" i="19"/>
  <c r="C54" i="19"/>
  <c r="AD54" i="19"/>
  <c r="AD54" i="23"/>
  <c r="C54" i="23"/>
  <c r="C71" i="19"/>
  <c r="AD71" i="19"/>
  <c r="C143" i="23"/>
  <c r="AD143" i="23"/>
  <c r="C130" i="19"/>
  <c r="AD130" i="19"/>
  <c r="C130" i="23"/>
  <c r="AD130" i="23"/>
  <c r="AD128" i="19"/>
  <c r="C128" i="19"/>
  <c r="C117" i="19"/>
  <c r="AD117" i="19"/>
  <c r="C4" i="19"/>
  <c r="AD4" i="19"/>
  <c r="C28" i="10"/>
  <c r="AC28" i="10" s="1"/>
  <c r="AD28" i="10"/>
  <c r="C100" i="10"/>
  <c r="AD100" i="10"/>
  <c r="C156" i="23"/>
  <c r="AD156" i="23"/>
  <c r="C121" i="19"/>
  <c r="AD121" i="19"/>
  <c r="C121" i="23"/>
  <c r="AD121" i="23"/>
  <c r="C104" i="19"/>
  <c r="AD104" i="19"/>
  <c r="C175" i="23"/>
  <c r="AD175" i="23"/>
  <c r="C33" i="19"/>
  <c r="AD33" i="19"/>
  <c r="C44" i="10"/>
  <c r="AD44" i="10"/>
  <c r="C92" i="19"/>
  <c r="AD92" i="19"/>
  <c r="C131" i="10"/>
  <c r="AD131" i="10"/>
  <c r="C164" i="23"/>
  <c r="AD164" i="23"/>
  <c r="C55" i="23"/>
  <c r="AD55" i="23"/>
  <c r="C43" i="23"/>
  <c r="AD43" i="23"/>
  <c r="C84" i="10"/>
  <c r="AD84" i="10"/>
  <c r="C93" i="19"/>
  <c r="AD93" i="19"/>
  <c r="AD144" i="19"/>
  <c r="C144" i="19"/>
  <c r="C119" i="10"/>
  <c r="AD119" i="10"/>
  <c r="C111" i="10"/>
  <c r="AC111" i="10" s="1"/>
  <c r="AD111" i="10"/>
  <c r="C115" i="23"/>
  <c r="AD115" i="23"/>
  <c r="C151" i="23"/>
  <c r="AD151" i="23"/>
  <c r="C122" i="19"/>
  <c r="AD122" i="19"/>
  <c r="AD122" i="23"/>
  <c r="C122" i="23"/>
  <c r="C24" i="19"/>
  <c r="AD24" i="19"/>
  <c r="C64" i="10"/>
  <c r="AD64" i="10"/>
  <c r="C81" i="10"/>
  <c r="AD81" i="10"/>
  <c r="C85" i="23"/>
  <c r="AD85" i="23"/>
  <c r="C140" i="10"/>
  <c r="AC140" i="10" s="1"/>
  <c r="AD140" i="10"/>
  <c r="C135" i="10"/>
  <c r="AD135" i="10"/>
  <c r="C158" i="23"/>
  <c r="AD158" i="23"/>
  <c r="C162" i="19"/>
  <c r="AD162" i="19"/>
  <c r="C169" i="19"/>
  <c r="AD169" i="19"/>
  <c r="C118" i="10"/>
  <c r="AD118" i="10"/>
  <c r="C155" i="19"/>
  <c r="AD155" i="19"/>
  <c r="C5" i="10"/>
  <c r="AC5" i="10" s="1"/>
  <c r="AD5" i="10"/>
  <c r="C38" i="19"/>
  <c r="AD38" i="19"/>
  <c r="C65" i="10"/>
  <c r="AC65" i="10" s="1"/>
  <c r="AD65" i="10"/>
  <c r="C70" i="10"/>
  <c r="AD70" i="10"/>
  <c r="AD82" i="23"/>
  <c r="C82" i="23"/>
  <c r="C94" i="19"/>
  <c r="AD94" i="19"/>
  <c r="AD94" i="23"/>
  <c r="C94" i="23"/>
  <c r="C99" i="10"/>
  <c r="AD99" i="10"/>
  <c r="AD120" i="23"/>
  <c r="C120" i="23"/>
  <c r="C165" i="10"/>
  <c r="AD165" i="10"/>
  <c r="AD171" i="23"/>
  <c r="C171" i="23"/>
  <c r="AD163" i="23"/>
  <c r="C163" i="23"/>
  <c r="C9" i="19"/>
  <c r="AD9" i="19"/>
  <c r="AD9" i="23"/>
  <c r="C9" i="23"/>
  <c r="C29" i="19"/>
  <c r="AD29" i="19"/>
  <c r="AD29" i="23"/>
  <c r="C29" i="23"/>
  <c r="AD62" i="19"/>
  <c r="C62" i="19"/>
  <c r="C12" i="10"/>
  <c r="AD12" i="10"/>
  <c r="AD50" i="23"/>
  <c r="C50" i="23"/>
  <c r="AD40" i="10"/>
  <c r="C40" i="10"/>
  <c r="AC40" i="10" s="1"/>
  <c r="AD40" i="23"/>
  <c r="C40" i="23"/>
  <c r="C96" i="19"/>
  <c r="AD96" i="19"/>
  <c r="C149" i="10"/>
  <c r="AD149" i="10"/>
  <c r="C141" i="23"/>
  <c r="AD141" i="23"/>
  <c r="AD136" i="19"/>
  <c r="C136" i="19"/>
  <c r="C172" i="10"/>
  <c r="AD172" i="10"/>
  <c r="C61" i="19"/>
  <c r="AD61" i="19"/>
  <c r="C67" i="10"/>
  <c r="AD67" i="10"/>
  <c r="AD146" i="23"/>
  <c r="C146" i="23"/>
  <c r="C114" i="10"/>
  <c r="AD114" i="10"/>
  <c r="AD25" i="10"/>
  <c r="C25" i="10"/>
  <c r="C47" i="19"/>
  <c r="AD47" i="19"/>
  <c r="C37" i="10"/>
  <c r="AC37" i="10" s="1"/>
  <c r="AD37" i="10"/>
  <c r="AD37" i="23"/>
  <c r="C37" i="23"/>
  <c r="C28" i="23"/>
  <c r="AD28" i="23"/>
  <c r="C52" i="10"/>
  <c r="AD52" i="10"/>
  <c r="C39" i="19"/>
  <c r="AD39" i="19"/>
  <c r="C86" i="10"/>
  <c r="AD86" i="10"/>
  <c r="C89" i="23"/>
  <c r="AD89" i="23"/>
  <c r="AD154" i="10"/>
  <c r="C154" i="10"/>
  <c r="C108" i="10"/>
  <c r="AC108" i="10" s="1"/>
  <c r="AD108" i="10"/>
  <c r="AD121" i="10"/>
  <c r="C121" i="10"/>
  <c r="C127" i="10"/>
  <c r="AD127" i="10"/>
  <c r="AD138" i="10"/>
  <c r="C138" i="10"/>
  <c r="C138" i="23"/>
  <c r="AD138" i="23"/>
  <c r="C6" i="10"/>
  <c r="AC6" i="10" s="1"/>
  <c r="AD6" i="10"/>
  <c r="C10" i="19"/>
  <c r="AD10" i="19"/>
  <c r="C27" i="19"/>
  <c r="AD27" i="19"/>
  <c r="C33" i="10"/>
  <c r="AD33" i="10"/>
  <c r="F42" i="10"/>
  <c r="AD66" i="23"/>
  <c r="C66" i="23"/>
  <c r="AD78" i="19"/>
  <c r="C78" i="19"/>
  <c r="C78" i="23"/>
  <c r="AD78" i="23"/>
  <c r="AD92" i="23"/>
  <c r="C92" i="23"/>
  <c r="AD95" i="19"/>
  <c r="C95" i="19"/>
  <c r="C145" i="10"/>
  <c r="AC145" i="10" s="1"/>
  <c r="AD145" i="10"/>
  <c r="C32" i="19"/>
  <c r="AD32" i="19"/>
  <c r="C72" i="19"/>
  <c r="AD72" i="19"/>
  <c r="C93" i="10"/>
  <c r="AD93" i="10"/>
  <c r="C112" i="10"/>
  <c r="AD112" i="10"/>
  <c r="C115" i="10"/>
  <c r="AD115" i="10"/>
  <c r="C116" i="19"/>
  <c r="AD116" i="19"/>
  <c r="C8" i="23"/>
  <c r="AD8" i="23"/>
  <c r="C13" i="19"/>
  <c r="AD13" i="19"/>
  <c r="AD19" i="23"/>
  <c r="C19" i="23"/>
  <c r="AD24" i="10"/>
  <c r="C24" i="10"/>
  <c r="C53" i="19"/>
  <c r="AD53" i="19"/>
  <c r="C162" i="10"/>
  <c r="AD162" i="10"/>
  <c r="F169" i="10"/>
  <c r="F169" i="19"/>
  <c r="C169" i="23"/>
  <c r="AD169" i="23"/>
  <c r="C170" i="19"/>
  <c r="AD170" i="19"/>
  <c r="AD174" i="19"/>
  <c r="C174" i="19"/>
  <c r="AD159" i="19"/>
  <c r="C159" i="19"/>
  <c r="C132" i="10"/>
  <c r="AD132" i="10"/>
  <c r="C38" i="23"/>
  <c r="AD38" i="23"/>
  <c r="AD99" i="23"/>
  <c r="C99" i="23"/>
  <c r="C139" i="23"/>
  <c r="AD139" i="23"/>
  <c r="C98" i="23"/>
  <c r="AD98" i="23"/>
  <c r="C163" i="10"/>
  <c r="AD163" i="10"/>
  <c r="C15" i="10"/>
  <c r="AD15" i="10"/>
  <c r="C49" i="10"/>
  <c r="AD49" i="10"/>
  <c r="AD36" i="23"/>
  <c r="C36" i="23"/>
  <c r="AD58" i="10"/>
  <c r="C58" i="10"/>
  <c r="AD88" i="23"/>
  <c r="C88" i="23"/>
  <c r="C21" i="10"/>
  <c r="AD21" i="10"/>
  <c r="AD21" i="23"/>
  <c r="C21" i="23"/>
  <c r="C41" i="23"/>
  <c r="AD41" i="23"/>
  <c r="C63" i="19"/>
  <c r="AD63" i="19"/>
  <c r="AD69" i="19"/>
  <c r="C69" i="19"/>
  <c r="C87" i="23"/>
  <c r="AD87" i="23"/>
  <c r="AD133" i="23"/>
  <c r="C133" i="23"/>
  <c r="AD105" i="23"/>
  <c r="C105" i="23"/>
  <c r="C129" i="19"/>
  <c r="AD129" i="19"/>
  <c r="C109" i="10"/>
  <c r="AD109" i="10"/>
  <c r="C173" i="23"/>
  <c r="AD173" i="23"/>
  <c r="AN98" i="3"/>
  <c r="AN90" i="3"/>
  <c r="AN82" i="3"/>
  <c r="AN74" i="3"/>
  <c r="AN66" i="3"/>
  <c r="AN58" i="3"/>
  <c r="AN50" i="3"/>
  <c r="AN42" i="3"/>
  <c r="AN34" i="3"/>
  <c r="AN26" i="3"/>
  <c r="AN18" i="3"/>
  <c r="AN10" i="3"/>
  <c r="AN99" i="3"/>
  <c r="AN91" i="3"/>
  <c r="AN83" i="3"/>
  <c r="AN75" i="3"/>
  <c r="AN67" i="3"/>
  <c r="AN59" i="3"/>
  <c r="AN51" i="3"/>
  <c r="AN43" i="3"/>
  <c r="AN35" i="3"/>
  <c r="AN27" i="3"/>
  <c r="AN19" i="3"/>
  <c r="AN11" i="3"/>
  <c r="AN3" i="3"/>
  <c r="AN96" i="3"/>
  <c r="AN88" i="3"/>
  <c r="AN80" i="3"/>
  <c r="AN72" i="3"/>
  <c r="AN64" i="3"/>
  <c r="AN56" i="3"/>
  <c r="AN48" i="3"/>
  <c r="AN40" i="3"/>
  <c r="AN32" i="3"/>
  <c r="AN24" i="3"/>
  <c r="AN16" i="3"/>
  <c r="AN8" i="3"/>
  <c r="AN95" i="3"/>
  <c r="AN87" i="3"/>
  <c r="AN79" i="3"/>
  <c r="AN71" i="3"/>
  <c r="AN63" i="3"/>
  <c r="AN55" i="3"/>
  <c r="AN47" i="3"/>
  <c r="AN39" i="3"/>
  <c r="AN31" i="3"/>
  <c r="AN23" i="3"/>
  <c r="AN15" i="3"/>
  <c r="AN7" i="3"/>
  <c r="AN94" i="3"/>
  <c r="AN86" i="3"/>
  <c r="AN78" i="3"/>
  <c r="AN70" i="3"/>
  <c r="AN62" i="3"/>
  <c r="AN54" i="3"/>
  <c r="AN46" i="3"/>
  <c r="AN38" i="3"/>
  <c r="AN30" i="3"/>
  <c r="D22" i="10" s="1"/>
  <c r="AN22" i="3"/>
  <c r="D28" i="10" s="1"/>
  <c r="AN14" i="3"/>
  <c r="AN6" i="3"/>
  <c r="AN2" i="3"/>
  <c r="AN100" i="3"/>
  <c r="AN92" i="3"/>
  <c r="AN84" i="3"/>
  <c r="AN76" i="3"/>
  <c r="AN68" i="3"/>
  <c r="AN60" i="3"/>
  <c r="AN52" i="3"/>
  <c r="AN44" i="3"/>
  <c r="AN36" i="3"/>
  <c r="AN28" i="3"/>
  <c r="AN20" i="3"/>
  <c r="AN12" i="3"/>
  <c r="AN4" i="3"/>
  <c r="D5" i="10" s="1"/>
  <c r="AN101" i="3"/>
  <c r="AN93" i="3"/>
  <c r="AN85" i="3"/>
  <c r="AN77" i="3"/>
  <c r="AN69" i="3"/>
  <c r="AN61" i="3"/>
  <c r="AN53" i="3"/>
  <c r="AN45" i="3"/>
  <c r="AN37" i="3"/>
  <c r="AN29" i="3"/>
  <c r="AN21" i="3"/>
  <c r="AN13" i="3"/>
  <c r="AN5" i="3"/>
  <c r="AD75" i="6"/>
  <c r="AD59" i="6"/>
  <c r="AD27" i="6"/>
  <c r="AD74" i="6"/>
  <c r="AD58" i="6"/>
  <c r="AD26" i="6"/>
  <c r="AD10" i="6"/>
  <c r="AD89" i="6"/>
  <c r="AD73" i="6"/>
  <c r="AD57" i="6"/>
  <c r="AD9" i="6"/>
  <c r="AD96" i="6"/>
  <c r="AD88" i="6"/>
  <c r="AD80" i="6"/>
  <c r="AD72" i="6"/>
  <c r="AD64" i="6"/>
  <c r="AD56" i="6"/>
  <c r="AD48" i="6"/>
  <c r="AD40" i="6"/>
  <c r="AD32" i="6"/>
  <c r="AD24" i="6"/>
  <c r="AD16" i="6"/>
  <c r="AD8" i="6"/>
  <c r="AD101" i="6"/>
  <c r="AD93" i="6"/>
  <c r="AD85" i="6"/>
  <c r="AD77" i="6"/>
  <c r="AD69" i="6"/>
  <c r="AD61" i="6"/>
  <c r="AD53" i="6"/>
  <c r="E140" i="10" s="1"/>
  <c r="I140" i="10" s="1"/>
  <c r="AD45" i="6"/>
  <c r="AD37" i="6"/>
  <c r="AD29" i="6"/>
  <c r="AD21" i="6"/>
  <c r="AD13" i="6"/>
  <c r="AD5" i="6"/>
  <c r="AD100" i="6"/>
  <c r="AD92" i="6"/>
  <c r="AD84" i="6"/>
  <c r="AD76" i="6"/>
  <c r="AD68" i="6"/>
  <c r="AD60" i="6"/>
  <c r="AD52" i="6"/>
  <c r="AD44" i="6"/>
  <c r="E65" i="10" s="1"/>
  <c r="AD36" i="6"/>
  <c r="AD28" i="6"/>
  <c r="AD20" i="6"/>
  <c r="AD12" i="6"/>
  <c r="AD4" i="6"/>
  <c r="AD99" i="6"/>
  <c r="AD83" i="6"/>
  <c r="AD67" i="6"/>
  <c r="AD51" i="6"/>
  <c r="AD35" i="6"/>
  <c r="AD19" i="6"/>
  <c r="AD3" i="6"/>
  <c r="AD90" i="6"/>
  <c r="AD98" i="6"/>
  <c r="AD82" i="6"/>
  <c r="AD66" i="6"/>
  <c r="AD50" i="6"/>
  <c r="AD34" i="6"/>
  <c r="AD18" i="6"/>
  <c r="AD25" i="6"/>
  <c r="AD97" i="6"/>
  <c r="AD81" i="6"/>
  <c r="AD65" i="6"/>
  <c r="AD49" i="6"/>
  <c r="AD33" i="6"/>
  <c r="AD17" i="6"/>
  <c r="AD95" i="6"/>
  <c r="E167" i="10" s="1"/>
  <c r="AD87" i="6"/>
  <c r="AD79" i="6"/>
  <c r="AD71" i="6"/>
  <c r="AD63" i="6"/>
  <c r="AD55" i="6"/>
  <c r="AD47" i="6"/>
  <c r="AD39" i="6"/>
  <c r="AD31" i="6"/>
  <c r="AD23" i="6"/>
  <c r="AD15" i="6"/>
  <c r="AD7" i="6"/>
  <c r="E106" i="10" s="1"/>
  <c r="H106" i="10" s="1"/>
  <c r="AD2" i="6"/>
  <c r="E102" i="10" s="1"/>
  <c r="AD94" i="6"/>
  <c r="AD86" i="6"/>
  <c r="AD78" i="6"/>
  <c r="AD70" i="6"/>
  <c r="AD62" i="6"/>
  <c r="AD54" i="6"/>
  <c r="AD46" i="6"/>
  <c r="AD38" i="6"/>
  <c r="AD30" i="6"/>
  <c r="AD22" i="6"/>
  <c r="AD14" i="6"/>
  <c r="AD6" i="6"/>
  <c r="F175" i="1"/>
  <c r="G175" i="26" s="1"/>
  <c r="K2" i="10"/>
  <c r="F174" i="1"/>
  <c r="G174" i="26" s="1"/>
  <c r="D106" i="10"/>
  <c r="E151" i="10"/>
  <c r="E22" i="1"/>
  <c r="F22" i="19" s="1"/>
  <c r="E48" i="1"/>
  <c r="E157" i="1"/>
  <c r="E101" i="1"/>
  <c r="E154" i="1"/>
  <c r="E96" i="1"/>
  <c r="E106" i="1"/>
  <c r="F106" i="19" s="1"/>
  <c r="E92" i="1"/>
  <c r="E4" i="1"/>
  <c r="E15" i="1"/>
  <c r="E34" i="10"/>
  <c r="E11" i="1"/>
  <c r="E7" i="1"/>
  <c r="E147" i="1"/>
  <c r="E140" i="1"/>
  <c r="F140" i="10" s="1"/>
  <c r="E123" i="1"/>
  <c r="F123" i="19" s="1"/>
  <c r="E107" i="1"/>
  <c r="E70" i="1"/>
  <c r="E39" i="1"/>
  <c r="F11" i="1"/>
  <c r="G11" i="26" s="1"/>
  <c r="F126" i="1"/>
  <c r="G126" i="26" s="1"/>
  <c r="D102" i="10"/>
  <c r="D65" i="10"/>
  <c r="D62" i="10"/>
  <c r="F171" i="1"/>
  <c r="E27" i="1"/>
  <c r="E6" i="1"/>
  <c r="F6" i="19" s="1"/>
  <c r="E17" i="1"/>
  <c r="E144" i="1"/>
  <c r="E149" i="1"/>
  <c r="E118" i="1"/>
  <c r="E102" i="1"/>
  <c r="F102" i="10" s="1"/>
  <c r="E82" i="1"/>
  <c r="E65" i="1"/>
  <c r="F65" i="19" s="1"/>
  <c r="E62" i="1"/>
  <c r="F62" i="19" s="1"/>
  <c r="E36" i="1"/>
  <c r="E94" i="1"/>
  <c r="E91" i="1"/>
  <c r="E115" i="1"/>
  <c r="E87" i="1"/>
  <c r="E40" i="1"/>
  <c r="F40" i="19" s="1"/>
  <c r="E40" i="10"/>
  <c r="D40" i="10"/>
  <c r="E85" i="1"/>
  <c r="F85" i="10" s="1"/>
  <c r="E85" i="10"/>
  <c r="D85" i="10"/>
  <c r="E35" i="1"/>
  <c r="E159" i="1"/>
  <c r="E47" i="1"/>
  <c r="E20" i="1"/>
  <c r="E18" i="1"/>
  <c r="E163" i="1"/>
  <c r="E8" i="1"/>
  <c r="E63" i="1"/>
  <c r="E153" i="1"/>
  <c r="D141" i="10"/>
  <c r="E141" i="1"/>
  <c r="F141" i="10" s="1"/>
  <c r="E141" i="10"/>
  <c r="E136" i="1"/>
  <c r="E120" i="1"/>
  <c r="E127" i="1"/>
  <c r="D108" i="10"/>
  <c r="E108" i="1"/>
  <c r="F108" i="19" s="1"/>
  <c r="E108" i="10"/>
  <c r="E104" i="1"/>
  <c r="F113" i="1"/>
  <c r="D29" i="10"/>
  <c r="E32" i="10"/>
  <c r="E172" i="1"/>
  <c r="E2" i="1"/>
  <c r="F2" i="10" s="1"/>
  <c r="E133" i="1"/>
  <c r="E143" i="1"/>
  <c r="E130" i="1"/>
  <c r="E67" i="1"/>
  <c r="E24" i="1"/>
  <c r="E83" i="1"/>
  <c r="E84" i="1"/>
  <c r="E68" i="1"/>
  <c r="E49" i="1"/>
  <c r="E122" i="1"/>
  <c r="E81" i="1"/>
  <c r="E80" i="1"/>
  <c r="E155" i="1"/>
  <c r="E57" i="1"/>
  <c r="E139" i="1"/>
  <c r="E50" i="1"/>
  <c r="E31" i="1"/>
  <c r="E55" i="1"/>
  <c r="E19" i="1"/>
  <c r="E14" i="1"/>
  <c r="E14" i="10"/>
  <c r="D14" i="10"/>
  <c r="E23" i="1"/>
  <c r="F23" i="10" s="1"/>
  <c r="E23" i="10"/>
  <c r="D23" i="10"/>
  <c r="E168" i="1"/>
  <c r="E75" i="1"/>
  <c r="E131" i="1"/>
  <c r="E145" i="1"/>
  <c r="F145" i="19" s="1"/>
  <c r="E145" i="10"/>
  <c r="E61" i="1"/>
  <c r="E138" i="1"/>
  <c r="E42" i="1"/>
  <c r="E128" i="1"/>
  <c r="E114" i="1"/>
  <c r="E103" i="1"/>
  <c r="F103" i="10" s="1"/>
  <c r="E103" i="10"/>
  <c r="D103" i="10"/>
  <c r="D6" i="10"/>
  <c r="D167" i="10"/>
  <c r="F154" i="1"/>
  <c r="G154" i="26" s="1"/>
  <c r="F124" i="1"/>
  <c r="F166" i="1"/>
  <c r="G166" i="26" s="1"/>
  <c r="F169" i="1"/>
  <c r="F161" i="1"/>
  <c r="F96" i="1"/>
  <c r="G96" i="26" s="1"/>
  <c r="E148" i="1"/>
  <c r="E132" i="1"/>
  <c r="D2" i="10"/>
  <c r="D140" i="10"/>
  <c r="F109" i="1"/>
  <c r="G109" i="10" s="1"/>
  <c r="F41" i="1"/>
  <c r="G41" i="26" s="1"/>
  <c r="F66" i="1"/>
  <c r="D34" i="10"/>
  <c r="F7" i="1"/>
  <c r="G7" i="26" s="1"/>
  <c r="F156" i="1"/>
  <c r="G156" i="10" s="1"/>
  <c r="F95" i="1"/>
  <c r="G95" i="26" s="1"/>
  <c r="F86" i="1"/>
  <c r="G86" i="10" s="1"/>
  <c r="F158" i="1"/>
  <c r="G158" i="26" s="1"/>
  <c r="E100" i="1"/>
  <c r="E117" i="1"/>
  <c r="F117" i="19" s="1"/>
  <c r="E117" i="10"/>
  <c r="D117" i="10"/>
  <c r="E54" i="1"/>
  <c r="F54" i="10" s="1"/>
  <c r="E54" i="10"/>
  <c r="D54" i="10"/>
  <c r="E111" i="1"/>
  <c r="F111" i="10" s="1"/>
  <c r="E111" i="10"/>
  <c r="D111" i="10"/>
  <c r="E160" i="1"/>
  <c r="E56" i="1"/>
  <c r="F65" i="23" s="1"/>
  <c r="E137" i="1"/>
  <c r="F137" i="1" s="1"/>
  <c r="E46" i="1"/>
  <c r="F46" i="1"/>
  <c r="E60" i="1"/>
  <c r="E89" i="1"/>
  <c r="E16" i="1"/>
  <c r="F16" i="10" s="1"/>
  <c r="E13" i="1"/>
  <c r="E3" i="1"/>
  <c r="E164" i="1"/>
  <c r="E74" i="1"/>
  <c r="E150" i="1"/>
  <c r="F150" i="1" s="1"/>
  <c r="E79" i="1"/>
  <c r="E152" i="1"/>
  <c r="E78" i="1"/>
  <c r="E64" i="1"/>
  <c r="E112" i="1"/>
  <c r="E105" i="1"/>
  <c r="D32" i="10"/>
  <c r="F97" i="1"/>
  <c r="F52" i="1"/>
  <c r="E29" i="10"/>
  <c r="F99" i="1"/>
  <c r="F93" i="1"/>
  <c r="G93" i="26" s="1"/>
  <c r="F98" i="1"/>
  <c r="F88" i="1"/>
  <c r="G88" i="26" s="1"/>
  <c r="F45" i="1"/>
  <c r="G45" i="26" s="1"/>
  <c r="F26" i="1"/>
  <c r="G26" i="26" s="1"/>
  <c r="F25" i="1"/>
  <c r="G25" i="26" s="1"/>
  <c r="F162" i="1"/>
  <c r="F90" i="1"/>
  <c r="F165" i="1"/>
  <c r="G165" i="26" s="1"/>
  <c r="F12" i="1"/>
  <c r="G12" i="26" s="1"/>
  <c r="F38" i="1"/>
  <c r="G38" i="26" s="1"/>
  <c r="F125" i="1"/>
  <c r="G125" i="10" s="1"/>
  <c r="F129" i="1"/>
  <c r="G129" i="26" s="1"/>
  <c r="F116" i="1"/>
  <c r="G116" i="26" s="1"/>
  <c r="E53" i="10"/>
  <c r="G150" i="26" l="1"/>
  <c r="G150" i="10"/>
  <c r="K6" i="10"/>
  <c r="G137" i="26"/>
  <c r="G137" i="10"/>
  <c r="G99" i="26"/>
  <c r="G99" i="10"/>
  <c r="G161" i="26"/>
  <c r="G161" i="10"/>
  <c r="G162" i="26"/>
  <c r="G162" i="10"/>
  <c r="G113" i="26"/>
  <c r="G113" i="10"/>
  <c r="G46" i="26"/>
  <c r="G46" i="10"/>
  <c r="J6" i="10"/>
  <c r="X6" i="10" s="1"/>
  <c r="I6" i="10"/>
  <c r="N140" i="10"/>
  <c r="O140" i="10"/>
  <c r="M140" i="10"/>
  <c r="L140" i="10"/>
  <c r="M6" i="10"/>
  <c r="N6" i="10"/>
  <c r="O6" i="10"/>
  <c r="O65" i="10"/>
  <c r="M2" i="10"/>
  <c r="H6" i="10"/>
  <c r="G109" i="26"/>
  <c r="G109" i="23"/>
  <c r="G86" i="26"/>
  <c r="G86" i="23"/>
  <c r="G125" i="26"/>
  <c r="G125" i="23"/>
  <c r="G156" i="26"/>
  <c r="G156" i="23"/>
  <c r="G66" i="26"/>
  <c r="G66" i="23"/>
  <c r="G169" i="26"/>
  <c r="G169" i="23"/>
  <c r="I62" i="10"/>
  <c r="U62" i="10" s="1"/>
  <c r="N175" i="10"/>
  <c r="J2" i="10"/>
  <c r="G90" i="26"/>
  <c r="G90" i="19"/>
  <c r="G52" i="26"/>
  <c r="G52" i="19"/>
  <c r="G171" i="26"/>
  <c r="G171" i="19"/>
  <c r="G98" i="26"/>
  <c r="G98" i="19"/>
  <c r="C4" i="27"/>
  <c r="B4" i="27" s="1"/>
  <c r="C5" i="27"/>
  <c r="A5" i="27" s="1"/>
  <c r="C3" i="27"/>
  <c r="B3" i="27" s="1"/>
  <c r="C6" i="24"/>
  <c r="B6" i="24" s="1"/>
  <c r="A2" i="27"/>
  <c r="B2" i="27"/>
  <c r="C6" i="27"/>
  <c r="G98" i="23"/>
  <c r="G97" i="26"/>
  <c r="G124" i="10"/>
  <c r="G124" i="26"/>
  <c r="C3" i="24"/>
  <c r="A3" i="24" s="1"/>
  <c r="G45" i="23"/>
  <c r="F64" i="10"/>
  <c r="F55" i="10"/>
  <c r="G97" i="23"/>
  <c r="G95" i="23"/>
  <c r="F172" i="10"/>
  <c r="F164" i="10"/>
  <c r="F63" i="10"/>
  <c r="F50" i="10"/>
  <c r="G93" i="23"/>
  <c r="F66" i="10"/>
  <c r="F61" i="10"/>
  <c r="F158" i="10"/>
  <c r="F127" i="10"/>
  <c r="G99" i="23"/>
  <c r="G96" i="23"/>
  <c r="F102" i="23"/>
  <c r="F120" i="23"/>
  <c r="F82" i="23"/>
  <c r="F80" i="23"/>
  <c r="G159" i="23"/>
  <c r="G129" i="23"/>
  <c r="F143" i="10"/>
  <c r="F107" i="10"/>
  <c r="F107" i="23"/>
  <c r="F147" i="23"/>
  <c r="F99" i="23"/>
  <c r="F96" i="23"/>
  <c r="J62" i="10"/>
  <c r="F165" i="10"/>
  <c r="F144" i="10"/>
  <c r="F117" i="23"/>
  <c r="F163" i="23"/>
  <c r="F15" i="10"/>
  <c r="F17" i="10"/>
  <c r="G16" i="23"/>
  <c r="G11" i="23"/>
  <c r="F16" i="23"/>
  <c r="F11" i="23"/>
  <c r="N62" i="10"/>
  <c r="L6" i="10"/>
  <c r="S6" i="10" s="1"/>
  <c r="K140" i="10"/>
  <c r="Y140" i="10" s="1"/>
  <c r="F72" i="23"/>
  <c r="F70" i="23"/>
  <c r="F56" i="23"/>
  <c r="F48" i="23"/>
  <c r="F157" i="10"/>
  <c r="F114" i="19"/>
  <c r="F114" i="10"/>
  <c r="K62" i="10"/>
  <c r="M175" i="10"/>
  <c r="I2" i="10"/>
  <c r="M133" i="23"/>
  <c r="AC133" i="23"/>
  <c r="I133" i="23"/>
  <c r="H133" i="23"/>
  <c r="L133" i="23"/>
  <c r="K133" i="23"/>
  <c r="N133" i="23"/>
  <c r="J133" i="23"/>
  <c r="O133" i="23"/>
  <c r="J58" i="10"/>
  <c r="K58" i="10"/>
  <c r="L58" i="10"/>
  <c r="M58" i="10"/>
  <c r="O58" i="10"/>
  <c r="H58" i="10"/>
  <c r="AC58" i="10"/>
  <c r="N58" i="10"/>
  <c r="I58" i="10"/>
  <c r="M139" i="23"/>
  <c r="I139" i="23"/>
  <c r="O139" i="23"/>
  <c r="AC139" i="23"/>
  <c r="N139" i="23"/>
  <c r="J139" i="23"/>
  <c r="K139" i="23"/>
  <c r="H139" i="23"/>
  <c r="L139" i="23"/>
  <c r="M115" i="10"/>
  <c r="O115" i="10"/>
  <c r="H115" i="10"/>
  <c r="I115" i="10"/>
  <c r="N115" i="10"/>
  <c r="AC115" i="10"/>
  <c r="K115" i="10"/>
  <c r="J115" i="10"/>
  <c r="L115" i="10"/>
  <c r="L32" i="19"/>
  <c r="H32" i="19"/>
  <c r="I32" i="19"/>
  <c r="O32" i="19"/>
  <c r="N32" i="19"/>
  <c r="M32" i="19"/>
  <c r="J32" i="19"/>
  <c r="K32" i="19"/>
  <c r="AC32" i="19"/>
  <c r="AC78" i="23"/>
  <c r="M78" i="23"/>
  <c r="J78" i="23"/>
  <c r="K78" i="23"/>
  <c r="N78" i="23"/>
  <c r="H78" i="23"/>
  <c r="O78" i="23"/>
  <c r="I78" i="23"/>
  <c r="L78" i="23"/>
  <c r="I138" i="10"/>
  <c r="J138" i="10"/>
  <c r="K138" i="10"/>
  <c r="AC138" i="10"/>
  <c r="L138" i="10"/>
  <c r="M138" i="10"/>
  <c r="O138" i="10"/>
  <c r="H138" i="10"/>
  <c r="N138" i="10"/>
  <c r="N154" i="10"/>
  <c r="I154" i="10"/>
  <c r="J154" i="10"/>
  <c r="K154" i="10"/>
  <c r="AC154" i="10"/>
  <c r="L154" i="10"/>
  <c r="M154" i="10"/>
  <c r="O154" i="10"/>
  <c r="H154" i="10"/>
  <c r="AC29" i="23"/>
  <c r="K29" i="23"/>
  <c r="J29" i="23"/>
  <c r="H29" i="23"/>
  <c r="I29" i="23"/>
  <c r="N29" i="23"/>
  <c r="M29" i="23"/>
  <c r="O29" i="23"/>
  <c r="L29" i="23"/>
  <c r="O163" i="23"/>
  <c r="H163" i="23"/>
  <c r="L163" i="23"/>
  <c r="K163" i="23"/>
  <c r="I163" i="23"/>
  <c r="M163" i="23"/>
  <c r="AC163" i="23"/>
  <c r="N163" i="23"/>
  <c r="J163" i="23"/>
  <c r="AC128" i="19"/>
  <c r="M128" i="19"/>
  <c r="K128" i="19"/>
  <c r="L128" i="19"/>
  <c r="J128" i="19"/>
  <c r="I128" i="19"/>
  <c r="H128" i="19"/>
  <c r="O128" i="19"/>
  <c r="N128" i="19"/>
  <c r="O5" i="23"/>
  <c r="N5" i="23"/>
  <c r="H5" i="23"/>
  <c r="AC5" i="23"/>
  <c r="M5" i="23"/>
  <c r="L5" i="23"/>
  <c r="K5" i="23"/>
  <c r="J5" i="23"/>
  <c r="I5" i="23"/>
  <c r="L158" i="10"/>
  <c r="N158" i="10"/>
  <c r="AC158" i="10"/>
  <c r="J158" i="10"/>
  <c r="M158" i="10"/>
  <c r="O158" i="10"/>
  <c r="H158" i="10"/>
  <c r="I158" i="10"/>
  <c r="K158" i="10"/>
  <c r="L51" i="23"/>
  <c r="O51" i="23"/>
  <c r="N51" i="23"/>
  <c r="I51" i="23"/>
  <c r="K51" i="23"/>
  <c r="AC51" i="23"/>
  <c r="H51" i="23"/>
  <c r="J51" i="23"/>
  <c r="M51" i="23"/>
  <c r="M134" i="23"/>
  <c r="K134" i="23"/>
  <c r="H134" i="23"/>
  <c r="N134" i="23"/>
  <c r="L134" i="23"/>
  <c r="O134" i="23"/>
  <c r="J134" i="23"/>
  <c r="AC134" i="23"/>
  <c r="I134" i="23"/>
  <c r="K78" i="10"/>
  <c r="L78" i="10"/>
  <c r="M78" i="10"/>
  <c r="O78" i="10"/>
  <c r="H78" i="10"/>
  <c r="AC78" i="10"/>
  <c r="N78" i="10"/>
  <c r="I78" i="10"/>
  <c r="J78" i="10"/>
  <c r="J156" i="10"/>
  <c r="AC156" i="10"/>
  <c r="L156" i="10"/>
  <c r="M156" i="10"/>
  <c r="O156" i="10"/>
  <c r="H156" i="10"/>
  <c r="K156" i="10"/>
  <c r="N156" i="10"/>
  <c r="I156" i="10"/>
  <c r="H47" i="10"/>
  <c r="AC47" i="10"/>
  <c r="N47" i="10"/>
  <c r="I47" i="10"/>
  <c r="J47" i="10"/>
  <c r="K47" i="10"/>
  <c r="L47" i="10"/>
  <c r="M47" i="10"/>
  <c r="O47" i="10"/>
  <c r="AC146" i="19"/>
  <c r="N146" i="19"/>
  <c r="L146" i="19"/>
  <c r="K146" i="19"/>
  <c r="H146" i="19"/>
  <c r="I146" i="19"/>
  <c r="O146" i="19"/>
  <c r="M146" i="19"/>
  <c r="J146" i="19"/>
  <c r="N68" i="10"/>
  <c r="AC68" i="10"/>
  <c r="H68" i="10"/>
  <c r="I68" i="10"/>
  <c r="J68" i="10"/>
  <c r="K68" i="10"/>
  <c r="L68" i="10"/>
  <c r="M68" i="10"/>
  <c r="O68" i="10"/>
  <c r="K20" i="19"/>
  <c r="I20" i="19"/>
  <c r="H20" i="19"/>
  <c r="N20" i="19"/>
  <c r="O20" i="19"/>
  <c r="L20" i="19"/>
  <c r="M20" i="19"/>
  <c r="J20" i="19"/>
  <c r="AC20" i="19"/>
  <c r="I36" i="10"/>
  <c r="J36" i="10"/>
  <c r="K36" i="10"/>
  <c r="L36" i="10"/>
  <c r="M36" i="10"/>
  <c r="O36" i="10"/>
  <c r="N36" i="10"/>
  <c r="AC36" i="10"/>
  <c r="H36" i="10"/>
  <c r="N142" i="10"/>
  <c r="AC142" i="10"/>
  <c r="J142" i="10"/>
  <c r="M142" i="10"/>
  <c r="O142" i="10"/>
  <c r="H142" i="10"/>
  <c r="I142" i="10"/>
  <c r="K142" i="10"/>
  <c r="L142" i="10"/>
  <c r="H82" i="19"/>
  <c r="N82" i="19"/>
  <c r="O82" i="19"/>
  <c r="M82" i="19"/>
  <c r="L82" i="19"/>
  <c r="J82" i="19"/>
  <c r="I82" i="19"/>
  <c r="K82" i="19"/>
  <c r="AC82" i="19"/>
  <c r="I170" i="10"/>
  <c r="J170" i="10"/>
  <c r="K170" i="10"/>
  <c r="AC170" i="10"/>
  <c r="L170" i="10"/>
  <c r="M170" i="10"/>
  <c r="O170" i="10"/>
  <c r="H170" i="10"/>
  <c r="N170" i="10"/>
  <c r="AC151" i="19"/>
  <c r="J151" i="19"/>
  <c r="N151" i="19"/>
  <c r="O151" i="19"/>
  <c r="K151" i="19"/>
  <c r="M151" i="19"/>
  <c r="L151" i="19"/>
  <c r="I151" i="19"/>
  <c r="H151" i="19"/>
  <c r="O93" i="23"/>
  <c r="J93" i="23"/>
  <c r="AC93" i="23"/>
  <c r="K93" i="23"/>
  <c r="H93" i="23"/>
  <c r="I93" i="23"/>
  <c r="N93" i="23"/>
  <c r="M93" i="23"/>
  <c r="L93" i="23"/>
  <c r="J26" i="19"/>
  <c r="H26" i="19"/>
  <c r="N26" i="19"/>
  <c r="O26" i="19"/>
  <c r="K26" i="19"/>
  <c r="M26" i="19"/>
  <c r="L26" i="19"/>
  <c r="I26" i="19"/>
  <c r="AC26" i="19"/>
  <c r="M161" i="19"/>
  <c r="K161" i="19"/>
  <c r="J161" i="19"/>
  <c r="I161" i="19"/>
  <c r="H161" i="19"/>
  <c r="O161" i="19"/>
  <c r="N161" i="19"/>
  <c r="L161" i="19"/>
  <c r="AC161" i="19"/>
  <c r="AC128" i="10"/>
  <c r="N128" i="10"/>
  <c r="M128" i="10"/>
  <c r="O128" i="10"/>
  <c r="H128" i="10"/>
  <c r="I128" i="10"/>
  <c r="J128" i="10"/>
  <c r="K128" i="10"/>
  <c r="L128" i="10"/>
  <c r="L68" i="23"/>
  <c r="I68" i="23"/>
  <c r="O68" i="23"/>
  <c r="H68" i="23"/>
  <c r="AC68" i="23"/>
  <c r="J68" i="23"/>
  <c r="M68" i="23"/>
  <c r="K68" i="23"/>
  <c r="N68" i="23"/>
  <c r="O22" i="23"/>
  <c r="L22" i="23"/>
  <c r="I22" i="23"/>
  <c r="AC22" i="23"/>
  <c r="J22" i="23"/>
  <c r="N22" i="23"/>
  <c r="K22" i="23"/>
  <c r="H22" i="23"/>
  <c r="M22" i="23"/>
  <c r="L81" i="19"/>
  <c r="K81" i="19"/>
  <c r="J81" i="19"/>
  <c r="AC81" i="19"/>
  <c r="I81" i="19"/>
  <c r="H81" i="19"/>
  <c r="O81" i="19"/>
  <c r="N81" i="19"/>
  <c r="M81" i="19"/>
  <c r="K124" i="19"/>
  <c r="J124" i="19"/>
  <c r="I124" i="19"/>
  <c r="H124" i="19"/>
  <c r="N124" i="19"/>
  <c r="O124" i="19"/>
  <c r="M124" i="19"/>
  <c r="L124" i="19"/>
  <c r="AC124" i="19"/>
  <c r="AC145" i="19"/>
  <c r="H145" i="19"/>
  <c r="I145" i="19"/>
  <c r="O145" i="19"/>
  <c r="N145" i="19"/>
  <c r="L145" i="19"/>
  <c r="M145" i="19"/>
  <c r="K145" i="19"/>
  <c r="J145" i="19"/>
  <c r="L66" i="10"/>
  <c r="M66" i="10"/>
  <c r="O66" i="10"/>
  <c r="H66" i="10"/>
  <c r="AC66" i="10"/>
  <c r="N66" i="10"/>
  <c r="I66" i="10"/>
  <c r="J66" i="10"/>
  <c r="K66" i="10"/>
  <c r="K146" i="10"/>
  <c r="AC146" i="10"/>
  <c r="L146" i="10"/>
  <c r="M146" i="10"/>
  <c r="O146" i="10"/>
  <c r="H146" i="10"/>
  <c r="N146" i="10"/>
  <c r="I146" i="10"/>
  <c r="J146" i="10"/>
  <c r="J77" i="23"/>
  <c r="O77" i="23"/>
  <c r="L77" i="23"/>
  <c r="AC77" i="23"/>
  <c r="K77" i="23"/>
  <c r="H77" i="23"/>
  <c r="I77" i="23"/>
  <c r="N77" i="23"/>
  <c r="M77" i="23"/>
  <c r="I63" i="23"/>
  <c r="N63" i="23"/>
  <c r="K63" i="23"/>
  <c r="O63" i="23"/>
  <c r="AC63" i="23"/>
  <c r="J63" i="23"/>
  <c r="H63" i="23"/>
  <c r="M63" i="23"/>
  <c r="L63" i="23"/>
  <c r="A2" i="24"/>
  <c r="B2" i="24"/>
  <c r="L120" i="10"/>
  <c r="M120" i="10"/>
  <c r="O120" i="10"/>
  <c r="H120" i="10"/>
  <c r="K120" i="10"/>
  <c r="I120" i="10"/>
  <c r="AC120" i="10"/>
  <c r="N120" i="10"/>
  <c r="J120" i="10"/>
  <c r="AC152" i="19"/>
  <c r="I152" i="19"/>
  <c r="H152" i="19"/>
  <c r="O152" i="19"/>
  <c r="N152" i="19"/>
  <c r="K152" i="19"/>
  <c r="M152" i="19"/>
  <c r="J152" i="19"/>
  <c r="L152" i="19"/>
  <c r="O48" i="19"/>
  <c r="AC48" i="19"/>
  <c r="N48" i="19"/>
  <c r="L48" i="19"/>
  <c r="M48" i="19"/>
  <c r="J48" i="19"/>
  <c r="K48" i="19"/>
  <c r="I48" i="19"/>
  <c r="H48" i="19"/>
  <c r="L7" i="23"/>
  <c r="O7" i="23"/>
  <c r="AC7" i="23"/>
  <c r="H7" i="23"/>
  <c r="J7" i="23"/>
  <c r="I7" i="23"/>
  <c r="K7" i="23"/>
  <c r="M7" i="23"/>
  <c r="N7" i="23"/>
  <c r="H95" i="23"/>
  <c r="L95" i="23"/>
  <c r="I95" i="23"/>
  <c r="N95" i="23"/>
  <c r="AC95" i="23"/>
  <c r="O95" i="23"/>
  <c r="J95" i="23"/>
  <c r="M95" i="23"/>
  <c r="K95" i="23"/>
  <c r="N149" i="19"/>
  <c r="M149" i="19"/>
  <c r="AC149" i="19"/>
  <c r="L149" i="19"/>
  <c r="J149" i="19"/>
  <c r="K149" i="19"/>
  <c r="I149" i="19"/>
  <c r="H149" i="19"/>
  <c r="O149" i="19"/>
  <c r="N139" i="10"/>
  <c r="AC139" i="10"/>
  <c r="I139" i="10"/>
  <c r="M139" i="10"/>
  <c r="O139" i="10"/>
  <c r="H139" i="10"/>
  <c r="J139" i="10"/>
  <c r="K139" i="10"/>
  <c r="L139" i="10"/>
  <c r="AC97" i="23"/>
  <c r="M97" i="23"/>
  <c r="J97" i="23"/>
  <c r="I97" i="23"/>
  <c r="O97" i="23"/>
  <c r="K97" i="23"/>
  <c r="L97" i="23"/>
  <c r="N97" i="23"/>
  <c r="H97" i="23"/>
  <c r="M26" i="23"/>
  <c r="I26" i="23"/>
  <c r="K26" i="23"/>
  <c r="L26" i="23"/>
  <c r="J26" i="23"/>
  <c r="AC26" i="23"/>
  <c r="H26" i="23"/>
  <c r="O26" i="23"/>
  <c r="N26" i="23"/>
  <c r="L42" i="19"/>
  <c r="K42" i="19"/>
  <c r="I42" i="19"/>
  <c r="J42" i="19"/>
  <c r="H42" i="19"/>
  <c r="N42" i="19"/>
  <c r="O42" i="19"/>
  <c r="AC42" i="19"/>
  <c r="M42" i="19"/>
  <c r="L52" i="23"/>
  <c r="O52" i="23"/>
  <c r="I52" i="23"/>
  <c r="AC52" i="23"/>
  <c r="M52" i="23"/>
  <c r="K52" i="23"/>
  <c r="J52" i="23"/>
  <c r="N52" i="23"/>
  <c r="H52" i="23"/>
  <c r="I74" i="10"/>
  <c r="J74" i="10"/>
  <c r="K74" i="10"/>
  <c r="L74" i="10"/>
  <c r="M74" i="10"/>
  <c r="O74" i="10"/>
  <c r="H74" i="10"/>
  <c r="AC74" i="10"/>
  <c r="N74" i="10"/>
  <c r="O108" i="23"/>
  <c r="M108" i="23"/>
  <c r="L108" i="23"/>
  <c r="I108" i="23"/>
  <c r="K108" i="23"/>
  <c r="AC108" i="23"/>
  <c r="N108" i="23"/>
  <c r="J108" i="23"/>
  <c r="H108" i="23"/>
  <c r="H11" i="10"/>
  <c r="AC11" i="10"/>
  <c r="N11" i="10"/>
  <c r="I11" i="10"/>
  <c r="J11" i="10"/>
  <c r="K11" i="10"/>
  <c r="L11" i="10"/>
  <c r="M11" i="10"/>
  <c r="O11" i="10"/>
  <c r="AC33" i="23"/>
  <c r="O33" i="23"/>
  <c r="I33" i="23"/>
  <c r="H33" i="23"/>
  <c r="M33" i="23"/>
  <c r="N33" i="23"/>
  <c r="L33" i="23"/>
  <c r="K33" i="23"/>
  <c r="J33" i="23"/>
  <c r="AC130" i="10"/>
  <c r="L130" i="10"/>
  <c r="M130" i="10"/>
  <c r="O130" i="10"/>
  <c r="H130" i="10"/>
  <c r="N130" i="10"/>
  <c r="I130" i="10"/>
  <c r="J130" i="10"/>
  <c r="K130" i="10"/>
  <c r="F22" i="10"/>
  <c r="F26" i="10"/>
  <c r="F26" i="19"/>
  <c r="K175" i="10"/>
  <c r="AA175" i="10" s="1"/>
  <c r="J102" i="10"/>
  <c r="AC21" i="23"/>
  <c r="K21" i="23"/>
  <c r="I21" i="23"/>
  <c r="L21" i="23"/>
  <c r="H21" i="23"/>
  <c r="M21" i="23"/>
  <c r="N21" i="23"/>
  <c r="J21" i="23"/>
  <c r="O21" i="23"/>
  <c r="M36" i="23"/>
  <c r="O36" i="23"/>
  <c r="L36" i="23"/>
  <c r="N36" i="23"/>
  <c r="H36" i="23"/>
  <c r="I36" i="23"/>
  <c r="K36" i="23"/>
  <c r="J36" i="23"/>
  <c r="AC36" i="23"/>
  <c r="J162" i="10"/>
  <c r="K162" i="10"/>
  <c r="AC162" i="10"/>
  <c r="L162" i="10"/>
  <c r="M162" i="10"/>
  <c r="O162" i="10"/>
  <c r="H162" i="10"/>
  <c r="N162" i="10"/>
  <c r="I162" i="10"/>
  <c r="J13" i="19"/>
  <c r="I13" i="19"/>
  <c r="O13" i="19"/>
  <c r="H13" i="19"/>
  <c r="N13" i="19"/>
  <c r="K13" i="19"/>
  <c r="L13" i="19"/>
  <c r="AC13" i="19"/>
  <c r="M13" i="19"/>
  <c r="J112" i="10"/>
  <c r="L112" i="10"/>
  <c r="M112" i="10"/>
  <c r="O112" i="10"/>
  <c r="H112" i="10"/>
  <c r="K112" i="10"/>
  <c r="I112" i="10"/>
  <c r="AC112" i="10"/>
  <c r="N112" i="10"/>
  <c r="L25" i="10"/>
  <c r="M25" i="10"/>
  <c r="O25" i="10"/>
  <c r="H25" i="10"/>
  <c r="AC25" i="10"/>
  <c r="N25" i="10"/>
  <c r="I25" i="10"/>
  <c r="J25" i="10"/>
  <c r="K25" i="10"/>
  <c r="J50" i="23"/>
  <c r="W50" i="23" s="1"/>
  <c r="N50" i="23"/>
  <c r="AC50" i="23"/>
  <c r="H50" i="23"/>
  <c r="L50" i="23"/>
  <c r="O50" i="23"/>
  <c r="I50" i="23"/>
  <c r="K50" i="23"/>
  <c r="M50" i="23"/>
  <c r="N171" i="23"/>
  <c r="K171" i="23"/>
  <c r="J171" i="23"/>
  <c r="M171" i="23"/>
  <c r="L171" i="23"/>
  <c r="H171" i="23"/>
  <c r="I171" i="23"/>
  <c r="O171" i="23"/>
  <c r="AC171" i="23"/>
  <c r="H94" i="23"/>
  <c r="AC94" i="23"/>
  <c r="O94" i="23"/>
  <c r="N94" i="23"/>
  <c r="L94" i="23"/>
  <c r="J94" i="23"/>
  <c r="I94" i="23"/>
  <c r="K94" i="23"/>
  <c r="M94" i="23"/>
  <c r="I144" i="19"/>
  <c r="O144" i="19"/>
  <c r="AC144" i="19"/>
  <c r="N144" i="19"/>
  <c r="M144" i="19"/>
  <c r="L144" i="19"/>
  <c r="K144" i="19"/>
  <c r="J144" i="19"/>
  <c r="H144" i="19"/>
  <c r="J54" i="23"/>
  <c r="N54" i="23"/>
  <c r="AC54" i="23"/>
  <c r="O54" i="23"/>
  <c r="L54" i="23"/>
  <c r="I54" i="23"/>
  <c r="M54" i="23"/>
  <c r="H54" i="23"/>
  <c r="K54" i="23"/>
  <c r="N152" i="23"/>
  <c r="K152" i="23"/>
  <c r="I152" i="23"/>
  <c r="O152" i="23"/>
  <c r="M152" i="23"/>
  <c r="H152" i="23"/>
  <c r="L152" i="23"/>
  <c r="AC152" i="23"/>
  <c r="J152" i="23"/>
  <c r="N134" i="10"/>
  <c r="AC134" i="10"/>
  <c r="J134" i="10"/>
  <c r="M134" i="10"/>
  <c r="O134" i="10"/>
  <c r="H134" i="10"/>
  <c r="I134" i="10"/>
  <c r="K134" i="10"/>
  <c r="L134" i="10"/>
  <c r="O161" i="23"/>
  <c r="K161" i="23"/>
  <c r="J161" i="23"/>
  <c r="N161" i="23"/>
  <c r="I161" i="23"/>
  <c r="M161" i="23"/>
  <c r="H161" i="23"/>
  <c r="AC161" i="23"/>
  <c r="L161" i="23"/>
  <c r="L66" i="19"/>
  <c r="AC66" i="19"/>
  <c r="H66" i="19"/>
  <c r="O66" i="19"/>
  <c r="I66" i="19"/>
  <c r="N66" i="19"/>
  <c r="J66" i="19"/>
  <c r="K66" i="19"/>
  <c r="M66" i="19"/>
  <c r="K138" i="19"/>
  <c r="I138" i="19"/>
  <c r="J138" i="19"/>
  <c r="H138" i="19"/>
  <c r="O138" i="19"/>
  <c r="N138" i="19"/>
  <c r="M138" i="19"/>
  <c r="L138" i="19"/>
  <c r="AC138" i="19"/>
  <c r="H18" i="10"/>
  <c r="AC18" i="10"/>
  <c r="N18" i="10"/>
  <c r="I18" i="10"/>
  <c r="J18" i="10"/>
  <c r="K18" i="10"/>
  <c r="L18" i="10"/>
  <c r="M18" i="10"/>
  <c r="O18" i="10"/>
  <c r="H157" i="23"/>
  <c r="R157" i="23" s="1"/>
  <c r="K157" i="23"/>
  <c r="AC157" i="23"/>
  <c r="O157" i="23"/>
  <c r="J157" i="23"/>
  <c r="N157" i="23"/>
  <c r="L157" i="23"/>
  <c r="I157" i="23"/>
  <c r="M157" i="23"/>
  <c r="N129" i="10"/>
  <c r="I129" i="10"/>
  <c r="AC129" i="10"/>
  <c r="K129" i="10"/>
  <c r="M129" i="10"/>
  <c r="O129" i="10"/>
  <c r="H129" i="10"/>
  <c r="J129" i="10"/>
  <c r="L129" i="10"/>
  <c r="M40" i="19"/>
  <c r="J40" i="19"/>
  <c r="K40" i="19"/>
  <c r="I40" i="19"/>
  <c r="H40" i="19"/>
  <c r="N40" i="19"/>
  <c r="AC40" i="19"/>
  <c r="O40" i="19"/>
  <c r="L40" i="19"/>
  <c r="L150" i="10"/>
  <c r="N150" i="10"/>
  <c r="AC150" i="10"/>
  <c r="J150" i="10"/>
  <c r="M150" i="10"/>
  <c r="O150" i="10"/>
  <c r="H150" i="10"/>
  <c r="I150" i="10"/>
  <c r="K150" i="10"/>
  <c r="M38" i="10"/>
  <c r="O38" i="10"/>
  <c r="H38" i="10"/>
  <c r="AC38" i="10"/>
  <c r="N38" i="10"/>
  <c r="I38" i="10"/>
  <c r="J38" i="10"/>
  <c r="K38" i="10"/>
  <c r="L38" i="10"/>
  <c r="M51" i="19"/>
  <c r="K51" i="19"/>
  <c r="J51" i="19"/>
  <c r="L51" i="19"/>
  <c r="I51" i="19"/>
  <c r="H51" i="19"/>
  <c r="N51" i="19"/>
  <c r="AC51" i="19"/>
  <c r="O51" i="19"/>
  <c r="M147" i="23"/>
  <c r="O147" i="23"/>
  <c r="L147" i="23"/>
  <c r="N147" i="23"/>
  <c r="I147" i="23"/>
  <c r="J147" i="23"/>
  <c r="AC147" i="23"/>
  <c r="H147" i="23"/>
  <c r="K147" i="23"/>
  <c r="M14" i="23"/>
  <c r="L14" i="23"/>
  <c r="K14" i="23"/>
  <c r="N14" i="23"/>
  <c r="J14" i="23"/>
  <c r="AC14" i="23"/>
  <c r="H14" i="23"/>
  <c r="I14" i="23"/>
  <c r="O14" i="23"/>
  <c r="O131" i="23"/>
  <c r="J131" i="23"/>
  <c r="N131" i="23"/>
  <c r="M131" i="23"/>
  <c r="AC131" i="23"/>
  <c r="H131" i="23"/>
  <c r="K131" i="23"/>
  <c r="L131" i="23"/>
  <c r="I131" i="23"/>
  <c r="L167" i="23"/>
  <c r="H167" i="23"/>
  <c r="N167" i="23"/>
  <c r="K167" i="23"/>
  <c r="J167" i="23"/>
  <c r="I167" i="23"/>
  <c r="M167" i="23"/>
  <c r="AC167" i="23"/>
  <c r="O167" i="23"/>
  <c r="K157" i="19"/>
  <c r="I157" i="19"/>
  <c r="L157" i="19"/>
  <c r="H157" i="19"/>
  <c r="O157" i="19"/>
  <c r="N157" i="19"/>
  <c r="M157" i="19"/>
  <c r="J157" i="19"/>
  <c r="AC157" i="19"/>
  <c r="L16" i="19"/>
  <c r="K16" i="19"/>
  <c r="H16" i="19"/>
  <c r="O16" i="19"/>
  <c r="I16" i="19"/>
  <c r="AC16" i="19"/>
  <c r="N16" i="19"/>
  <c r="M16" i="19"/>
  <c r="J16" i="19"/>
  <c r="K58" i="23"/>
  <c r="L58" i="23"/>
  <c r="I58" i="23"/>
  <c r="O58" i="23"/>
  <c r="M58" i="23"/>
  <c r="J58" i="23"/>
  <c r="AC58" i="23"/>
  <c r="H58" i="23"/>
  <c r="N58" i="23"/>
  <c r="O126" i="19"/>
  <c r="M126" i="19"/>
  <c r="L126" i="19"/>
  <c r="K126" i="19"/>
  <c r="J126" i="19"/>
  <c r="I126" i="19"/>
  <c r="H126" i="19"/>
  <c r="N126" i="19"/>
  <c r="AC126" i="19"/>
  <c r="M60" i="10"/>
  <c r="O60" i="10"/>
  <c r="N60" i="10"/>
  <c r="AC60" i="10"/>
  <c r="H60" i="10"/>
  <c r="I60" i="10"/>
  <c r="J60" i="10"/>
  <c r="K60" i="10"/>
  <c r="L60" i="10"/>
  <c r="J61" i="10"/>
  <c r="K61" i="10"/>
  <c r="L61" i="10"/>
  <c r="M61" i="10"/>
  <c r="O61" i="10"/>
  <c r="N61" i="10"/>
  <c r="AC61" i="10"/>
  <c r="H61" i="10"/>
  <c r="I61" i="10"/>
  <c r="M50" i="10"/>
  <c r="O50" i="10"/>
  <c r="H50" i="10"/>
  <c r="AC50" i="10"/>
  <c r="N50" i="10"/>
  <c r="I50" i="10"/>
  <c r="J50" i="10"/>
  <c r="K50" i="10"/>
  <c r="L50" i="10"/>
  <c r="I102" i="19"/>
  <c r="K102" i="19"/>
  <c r="H102" i="19"/>
  <c r="J102" i="19"/>
  <c r="N102" i="19"/>
  <c r="O102" i="19"/>
  <c r="L102" i="19"/>
  <c r="AC102" i="19"/>
  <c r="M102" i="19"/>
  <c r="L174" i="23"/>
  <c r="K174" i="23"/>
  <c r="H174" i="23"/>
  <c r="M174" i="23"/>
  <c r="I174" i="23"/>
  <c r="O174" i="23"/>
  <c r="N174" i="23"/>
  <c r="J174" i="23"/>
  <c r="AC174" i="23"/>
  <c r="J153" i="10"/>
  <c r="L153" i="10"/>
  <c r="N153" i="10"/>
  <c r="I153" i="10"/>
  <c r="AC153" i="10"/>
  <c r="K153" i="10"/>
  <c r="M153" i="10"/>
  <c r="O153" i="10"/>
  <c r="H153" i="10"/>
  <c r="J107" i="10"/>
  <c r="L107" i="10"/>
  <c r="M107" i="10"/>
  <c r="O107" i="10"/>
  <c r="H107" i="10"/>
  <c r="I107" i="10"/>
  <c r="N107" i="10"/>
  <c r="AC107" i="10"/>
  <c r="K107" i="10"/>
  <c r="O96" i="23"/>
  <c r="K96" i="23"/>
  <c r="H96" i="23"/>
  <c r="I96" i="23"/>
  <c r="N96" i="23"/>
  <c r="L96" i="23"/>
  <c r="AC96" i="23"/>
  <c r="M96" i="23"/>
  <c r="J96" i="23"/>
  <c r="J91" i="10"/>
  <c r="K91" i="10"/>
  <c r="L91" i="10"/>
  <c r="M91" i="10"/>
  <c r="O91" i="10"/>
  <c r="H91" i="10"/>
  <c r="AC91" i="10"/>
  <c r="N91" i="10"/>
  <c r="I91" i="10"/>
  <c r="L73" i="23"/>
  <c r="N73" i="23"/>
  <c r="M73" i="23"/>
  <c r="K73" i="23"/>
  <c r="I73" i="23"/>
  <c r="AC73" i="23"/>
  <c r="J73" i="23"/>
  <c r="H73" i="23"/>
  <c r="O73" i="23"/>
  <c r="H6" i="19"/>
  <c r="K6" i="19"/>
  <c r="M6" i="19"/>
  <c r="O6" i="19"/>
  <c r="AC6" i="19"/>
  <c r="N6" i="19"/>
  <c r="L6" i="19"/>
  <c r="I6" i="19"/>
  <c r="J6" i="19"/>
  <c r="J18" i="23"/>
  <c r="I18" i="23"/>
  <c r="L18" i="23"/>
  <c r="AC18" i="23"/>
  <c r="K18" i="23"/>
  <c r="H18" i="23"/>
  <c r="M18" i="23"/>
  <c r="O18" i="23"/>
  <c r="N18" i="23"/>
  <c r="K101" i="23"/>
  <c r="H101" i="23"/>
  <c r="J101" i="23"/>
  <c r="N101" i="23"/>
  <c r="M101" i="23"/>
  <c r="L101" i="23"/>
  <c r="I101" i="23"/>
  <c r="O101" i="23"/>
  <c r="AC101" i="23"/>
  <c r="J73" i="19"/>
  <c r="L73" i="19"/>
  <c r="AC73" i="19"/>
  <c r="H73" i="19"/>
  <c r="K73" i="19"/>
  <c r="M73" i="19"/>
  <c r="I73" i="19"/>
  <c r="O73" i="19"/>
  <c r="N73" i="19"/>
  <c r="AC166" i="19"/>
  <c r="M166" i="19"/>
  <c r="L166" i="19"/>
  <c r="H166" i="19"/>
  <c r="I166" i="19"/>
  <c r="J166" i="19"/>
  <c r="K166" i="19"/>
  <c r="N166" i="19"/>
  <c r="O166" i="19"/>
  <c r="M43" i="10"/>
  <c r="O43" i="10"/>
  <c r="H43" i="10"/>
  <c r="AC43" i="10"/>
  <c r="N43" i="10"/>
  <c r="I43" i="10"/>
  <c r="J43" i="10"/>
  <c r="K43" i="10"/>
  <c r="L43" i="10"/>
  <c r="F144" i="1"/>
  <c r="G144" i="26" s="1"/>
  <c r="F108" i="10"/>
  <c r="F154" i="19"/>
  <c r="F154" i="10"/>
  <c r="F117" i="10"/>
  <c r="F126" i="19"/>
  <c r="F126" i="10"/>
  <c r="F145" i="10"/>
  <c r="F166" i="10"/>
  <c r="F166" i="19"/>
  <c r="F62" i="10"/>
  <c r="F43" i="19"/>
  <c r="F43" i="10"/>
  <c r="F6" i="10"/>
  <c r="F7" i="10"/>
  <c r="F7" i="19"/>
  <c r="F14" i="10"/>
  <c r="F14" i="19"/>
  <c r="F65" i="10"/>
  <c r="F58" i="10"/>
  <c r="F58" i="19"/>
  <c r="AC173" i="23"/>
  <c r="H173" i="23"/>
  <c r="M173" i="23"/>
  <c r="I173" i="23"/>
  <c r="N173" i="23"/>
  <c r="O173" i="23"/>
  <c r="L173" i="23"/>
  <c r="K173" i="23"/>
  <c r="J173" i="23"/>
  <c r="L41" i="23"/>
  <c r="J41" i="23"/>
  <c r="I41" i="23"/>
  <c r="AC41" i="23"/>
  <c r="K41" i="23"/>
  <c r="M41" i="23"/>
  <c r="O41" i="23"/>
  <c r="N41" i="23"/>
  <c r="H41" i="23"/>
  <c r="AC163" i="10"/>
  <c r="I163" i="10"/>
  <c r="M163" i="10"/>
  <c r="O163" i="10"/>
  <c r="H163" i="10"/>
  <c r="J163" i="10"/>
  <c r="K163" i="10"/>
  <c r="L163" i="10"/>
  <c r="N163" i="10"/>
  <c r="N99" i="23"/>
  <c r="L99" i="23"/>
  <c r="H99" i="23"/>
  <c r="AC99" i="23"/>
  <c r="J99" i="23"/>
  <c r="K99" i="23"/>
  <c r="I99" i="23"/>
  <c r="O99" i="23"/>
  <c r="M99" i="23"/>
  <c r="O174" i="19"/>
  <c r="M174" i="19"/>
  <c r="L174" i="19"/>
  <c r="K174" i="19"/>
  <c r="J174" i="19"/>
  <c r="H174" i="19"/>
  <c r="I174" i="19"/>
  <c r="N174" i="19"/>
  <c r="AC174" i="19"/>
  <c r="M78" i="19"/>
  <c r="L78" i="19"/>
  <c r="I78" i="19"/>
  <c r="H78" i="19"/>
  <c r="J78" i="19"/>
  <c r="N78" i="19"/>
  <c r="O78" i="19"/>
  <c r="K78" i="19"/>
  <c r="AC78" i="19"/>
  <c r="M27" i="19"/>
  <c r="O27" i="19"/>
  <c r="L27" i="19"/>
  <c r="K27" i="19"/>
  <c r="J27" i="19"/>
  <c r="I27" i="19"/>
  <c r="H27" i="19"/>
  <c r="AC27" i="19"/>
  <c r="N27" i="19"/>
  <c r="AC52" i="10"/>
  <c r="H52" i="10"/>
  <c r="I52" i="10"/>
  <c r="J52" i="10"/>
  <c r="K52" i="10"/>
  <c r="L52" i="10"/>
  <c r="M52" i="10"/>
  <c r="O52" i="10"/>
  <c r="N52" i="10"/>
  <c r="J47" i="19"/>
  <c r="I47" i="19"/>
  <c r="H47" i="19"/>
  <c r="O47" i="19"/>
  <c r="M47" i="19"/>
  <c r="L47" i="19"/>
  <c r="K47" i="19"/>
  <c r="N47" i="19"/>
  <c r="AC47" i="19"/>
  <c r="O67" i="10"/>
  <c r="H67" i="10"/>
  <c r="AC67" i="10"/>
  <c r="N67" i="10"/>
  <c r="I67" i="10"/>
  <c r="J67" i="10"/>
  <c r="K67" i="10"/>
  <c r="L67" i="10"/>
  <c r="M67" i="10"/>
  <c r="M141" i="23"/>
  <c r="H141" i="23"/>
  <c r="I141" i="23"/>
  <c r="L141" i="23"/>
  <c r="O141" i="23"/>
  <c r="AC141" i="23"/>
  <c r="J141" i="23"/>
  <c r="N141" i="23"/>
  <c r="K141" i="23"/>
  <c r="J99" i="10"/>
  <c r="N99" i="10"/>
  <c r="H99" i="10"/>
  <c r="I99" i="10"/>
  <c r="AC99" i="10"/>
  <c r="K99" i="10"/>
  <c r="L99" i="10"/>
  <c r="M99" i="10"/>
  <c r="O99" i="10"/>
  <c r="K70" i="10"/>
  <c r="L70" i="10"/>
  <c r="M70" i="10"/>
  <c r="O70" i="10"/>
  <c r="H70" i="10"/>
  <c r="AC70" i="10"/>
  <c r="N70" i="10"/>
  <c r="I70" i="10"/>
  <c r="J70" i="10"/>
  <c r="O155" i="19"/>
  <c r="K155" i="19"/>
  <c r="AC155" i="19"/>
  <c r="L155" i="19"/>
  <c r="H155" i="19"/>
  <c r="N155" i="19"/>
  <c r="M155" i="19"/>
  <c r="J155" i="19"/>
  <c r="I155" i="19"/>
  <c r="L158" i="23"/>
  <c r="O158" i="23"/>
  <c r="H158" i="23"/>
  <c r="AC158" i="23"/>
  <c r="J158" i="23"/>
  <c r="M158" i="23"/>
  <c r="K158" i="23"/>
  <c r="I158" i="23"/>
  <c r="N158" i="23"/>
  <c r="I81" i="10"/>
  <c r="J81" i="10"/>
  <c r="K81" i="10"/>
  <c r="L81" i="10"/>
  <c r="M81" i="10"/>
  <c r="O81" i="10"/>
  <c r="N81" i="10"/>
  <c r="AC81" i="10"/>
  <c r="H81" i="10"/>
  <c r="AC122" i="19"/>
  <c r="L122" i="19"/>
  <c r="M122" i="19"/>
  <c r="J122" i="19"/>
  <c r="I122" i="19"/>
  <c r="H122" i="19"/>
  <c r="K122" i="19"/>
  <c r="O122" i="19"/>
  <c r="N122" i="19"/>
  <c r="L119" i="10"/>
  <c r="M119" i="10"/>
  <c r="O119" i="10"/>
  <c r="H119" i="10"/>
  <c r="I119" i="10"/>
  <c r="K119" i="10"/>
  <c r="AC119" i="10"/>
  <c r="N119" i="10"/>
  <c r="J119" i="10"/>
  <c r="I43" i="23"/>
  <c r="M43" i="23"/>
  <c r="N43" i="23"/>
  <c r="K43" i="23"/>
  <c r="O43" i="23"/>
  <c r="AC43" i="23"/>
  <c r="J43" i="23"/>
  <c r="L43" i="23"/>
  <c r="H43" i="23"/>
  <c r="K92" i="19"/>
  <c r="J92" i="19"/>
  <c r="I92" i="19"/>
  <c r="H92" i="19"/>
  <c r="N92" i="19"/>
  <c r="O92" i="19"/>
  <c r="L92" i="19"/>
  <c r="M92" i="19"/>
  <c r="AC92" i="19"/>
  <c r="O104" i="19"/>
  <c r="N104" i="19"/>
  <c r="L104" i="19"/>
  <c r="M104" i="19"/>
  <c r="K104" i="19"/>
  <c r="J104" i="19"/>
  <c r="I104" i="19"/>
  <c r="H104" i="19"/>
  <c r="AC104" i="19"/>
  <c r="J100" i="10"/>
  <c r="K100" i="10"/>
  <c r="I100" i="10"/>
  <c r="AC100" i="10"/>
  <c r="N100" i="10"/>
  <c r="L100" i="10"/>
  <c r="M100" i="10"/>
  <c r="O100" i="10"/>
  <c r="H100" i="10"/>
  <c r="N71" i="19"/>
  <c r="K71" i="19"/>
  <c r="L71" i="19"/>
  <c r="J71" i="19"/>
  <c r="H71" i="19"/>
  <c r="M71" i="19"/>
  <c r="I71" i="19"/>
  <c r="AC71" i="19"/>
  <c r="O71" i="19"/>
  <c r="O148" i="10"/>
  <c r="H148" i="10"/>
  <c r="K148" i="10"/>
  <c r="N148" i="10"/>
  <c r="I148" i="10"/>
  <c r="J148" i="10"/>
  <c r="AC148" i="10"/>
  <c r="L148" i="10"/>
  <c r="M148" i="10"/>
  <c r="L133" i="19"/>
  <c r="M133" i="19"/>
  <c r="J133" i="19"/>
  <c r="K133" i="19"/>
  <c r="I133" i="19"/>
  <c r="H133" i="19"/>
  <c r="N133" i="19"/>
  <c r="O133" i="19"/>
  <c r="AC133" i="19"/>
  <c r="N62" i="23"/>
  <c r="J62" i="23"/>
  <c r="I62" i="23"/>
  <c r="K62" i="23"/>
  <c r="M62" i="23"/>
  <c r="AC62" i="23"/>
  <c r="H62" i="23"/>
  <c r="L62" i="23"/>
  <c r="O62" i="23"/>
  <c r="K150" i="19"/>
  <c r="J150" i="19"/>
  <c r="N150" i="19"/>
  <c r="O150" i="19"/>
  <c r="M150" i="19"/>
  <c r="L150" i="19"/>
  <c r="I150" i="19"/>
  <c r="H150" i="19"/>
  <c r="AC150" i="19"/>
  <c r="AC24" i="23"/>
  <c r="O24" i="23"/>
  <c r="M24" i="23"/>
  <c r="J24" i="23"/>
  <c r="K24" i="23"/>
  <c r="L24" i="23"/>
  <c r="I24" i="23"/>
  <c r="H24" i="23"/>
  <c r="N24" i="23"/>
  <c r="L84" i="23"/>
  <c r="J84" i="23"/>
  <c r="AC84" i="23"/>
  <c r="H84" i="23"/>
  <c r="M84" i="23"/>
  <c r="O84" i="23"/>
  <c r="K84" i="23"/>
  <c r="I84" i="23"/>
  <c r="N84" i="23"/>
  <c r="J39" i="23"/>
  <c r="V39" i="23" s="1"/>
  <c r="H39" i="23"/>
  <c r="I39" i="23"/>
  <c r="AC39" i="23"/>
  <c r="M39" i="23"/>
  <c r="N39" i="23"/>
  <c r="K39" i="23"/>
  <c r="L39" i="23"/>
  <c r="O39" i="23"/>
  <c r="X39" i="23" s="1"/>
  <c r="H61" i="23"/>
  <c r="N61" i="23"/>
  <c r="K61" i="23"/>
  <c r="M61" i="23"/>
  <c r="J61" i="23"/>
  <c r="AC61" i="23"/>
  <c r="O61" i="23"/>
  <c r="I61" i="23"/>
  <c r="L61" i="23"/>
  <c r="L3" i="23"/>
  <c r="AC3" i="23"/>
  <c r="J3" i="23"/>
  <c r="N3" i="23"/>
  <c r="O3" i="23"/>
  <c r="H3" i="23"/>
  <c r="I3" i="23"/>
  <c r="M3" i="23"/>
  <c r="K3" i="23"/>
  <c r="M110" i="23"/>
  <c r="J110" i="23"/>
  <c r="I110" i="23"/>
  <c r="AC110" i="23"/>
  <c r="H110" i="23"/>
  <c r="O110" i="23"/>
  <c r="L110" i="23"/>
  <c r="K110" i="23"/>
  <c r="N110" i="23"/>
  <c r="O135" i="23"/>
  <c r="L135" i="23"/>
  <c r="I135" i="23"/>
  <c r="AC135" i="23"/>
  <c r="M135" i="23"/>
  <c r="N135" i="23"/>
  <c r="J135" i="23"/>
  <c r="K135" i="23"/>
  <c r="H135" i="23"/>
  <c r="H84" i="19"/>
  <c r="N84" i="19"/>
  <c r="AC84" i="19"/>
  <c r="O84" i="19"/>
  <c r="M84" i="19"/>
  <c r="L84" i="19"/>
  <c r="J84" i="19"/>
  <c r="K84" i="19"/>
  <c r="I84" i="19"/>
  <c r="K42" i="10"/>
  <c r="L42" i="10"/>
  <c r="M42" i="10"/>
  <c r="O42" i="10"/>
  <c r="H42" i="10"/>
  <c r="AC42" i="10"/>
  <c r="N42" i="10"/>
  <c r="I42" i="10"/>
  <c r="J42" i="10"/>
  <c r="M86" i="19"/>
  <c r="L86" i="19"/>
  <c r="I86" i="19"/>
  <c r="J86" i="19"/>
  <c r="K86" i="19"/>
  <c r="H86" i="19"/>
  <c r="N86" i="19"/>
  <c r="O86" i="19"/>
  <c r="AC86" i="19"/>
  <c r="J133" i="10"/>
  <c r="K133" i="10"/>
  <c r="L133" i="10"/>
  <c r="AC133" i="10"/>
  <c r="N133" i="10"/>
  <c r="M133" i="10"/>
  <c r="O133" i="10"/>
  <c r="H133" i="10"/>
  <c r="I133" i="10"/>
  <c r="L76" i="10"/>
  <c r="M76" i="10"/>
  <c r="O76" i="10"/>
  <c r="N76" i="10"/>
  <c r="AC76" i="10"/>
  <c r="H76" i="10"/>
  <c r="I76" i="10"/>
  <c r="J76" i="10"/>
  <c r="K76" i="10"/>
  <c r="M75" i="19"/>
  <c r="K75" i="19"/>
  <c r="L75" i="19"/>
  <c r="J75" i="19"/>
  <c r="I75" i="19"/>
  <c r="H75" i="19"/>
  <c r="N75" i="19"/>
  <c r="O75" i="19"/>
  <c r="AC75" i="19"/>
  <c r="O45" i="19"/>
  <c r="M45" i="19"/>
  <c r="L45" i="19"/>
  <c r="K45" i="19"/>
  <c r="J45" i="19"/>
  <c r="H45" i="19"/>
  <c r="I45" i="19"/>
  <c r="N45" i="19"/>
  <c r="AC45" i="19"/>
  <c r="AC103" i="19"/>
  <c r="H103" i="19"/>
  <c r="O103" i="19"/>
  <c r="N103" i="19"/>
  <c r="K103" i="19"/>
  <c r="L103" i="19"/>
  <c r="J103" i="19"/>
  <c r="M103" i="19"/>
  <c r="I103" i="19"/>
  <c r="K8" i="10"/>
  <c r="L8" i="10"/>
  <c r="M8" i="10"/>
  <c r="O8" i="10"/>
  <c r="N8" i="10"/>
  <c r="AC8" i="10"/>
  <c r="H8" i="10"/>
  <c r="I8" i="10"/>
  <c r="J8" i="10"/>
  <c r="AC119" i="23"/>
  <c r="N119" i="23"/>
  <c r="L119" i="23"/>
  <c r="I119" i="23"/>
  <c r="K119" i="23"/>
  <c r="H119" i="23"/>
  <c r="M119" i="23"/>
  <c r="O119" i="23"/>
  <c r="J119" i="23"/>
  <c r="L34" i="23"/>
  <c r="J34" i="23"/>
  <c r="AC34" i="23"/>
  <c r="M34" i="23"/>
  <c r="K34" i="23"/>
  <c r="H34" i="23"/>
  <c r="N34" i="23"/>
  <c r="I34" i="23"/>
  <c r="O34" i="23"/>
  <c r="M57" i="23"/>
  <c r="J57" i="23"/>
  <c r="N57" i="23"/>
  <c r="AC57" i="23"/>
  <c r="I57" i="23"/>
  <c r="L57" i="23"/>
  <c r="O57" i="23"/>
  <c r="H57" i="23"/>
  <c r="K57" i="23"/>
  <c r="AC143" i="19"/>
  <c r="N143" i="19"/>
  <c r="O143" i="19"/>
  <c r="M143" i="19"/>
  <c r="L143" i="19"/>
  <c r="K143" i="19"/>
  <c r="I143" i="19"/>
  <c r="J143" i="19"/>
  <c r="H143" i="19"/>
  <c r="AC31" i="19"/>
  <c r="M31" i="19"/>
  <c r="K31" i="19"/>
  <c r="J31" i="19"/>
  <c r="H31" i="19"/>
  <c r="I31" i="19"/>
  <c r="O31" i="19"/>
  <c r="N31" i="19"/>
  <c r="L31" i="19"/>
  <c r="A6" i="24"/>
  <c r="O35" i="19"/>
  <c r="K35" i="19"/>
  <c r="I35" i="19"/>
  <c r="J35" i="19"/>
  <c r="H35" i="19"/>
  <c r="N35" i="19"/>
  <c r="M35" i="19"/>
  <c r="L35" i="19"/>
  <c r="AC35" i="19"/>
  <c r="N91" i="23"/>
  <c r="I91" i="23"/>
  <c r="O91" i="23"/>
  <c r="L91" i="23"/>
  <c r="H91" i="23"/>
  <c r="K91" i="23"/>
  <c r="J91" i="23"/>
  <c r="M91" i="23"/>
  <c r="AC91" i="23"/>
  <c r="AC153" i="23"/>
  <c r="H153" i="23"/>
  <c r="L153" i="23"/>
  <c r="J153" i="23"/>
  <c r="N153" i="23"/>
  <c r="I153" i="23"/>
  <c r="O153" i="23"/>
  <c r="M153" i="23"/>
  <c r="K153" i="23"/>
  <c r="AC147" i="19"/>
  <c r="H147" i="19"/>
  <c r="N147" i="19"/>
  <c r="O147" i="19"/>
  <c r="M147" i="19"/>
  <c r="K147" i="19"/>
  <c r="L147" i="19"/>
  <c r="I147" i="19"/>
  <c r="J147" i="19"/>
  <c r="K43" i="19"/>
  <c r="L43" i="19"/>
  <c r="J43" i="19"/>
  <c r="H43" i="19"/>
  <c r="I43" i="19"/>
  <c r="N43" i="19"/>
  <c r="AC43" i="19"/>
  <c r="O43" i="19"/>
  <c r="M43" i="19"/>
  <c r="AC108" i="19"/>
  <c r="L108" i="19"/>
  <c r="K108" i="19"/>
  <c r="J108" i="19"/>
  <c r="H108" i="19"/>
  <c r="I108" i="19"/>
  <c r="N108" i="19"/>
  <c r="O108" i="19"/>
  <c r="M108" i="19"/>
  <c r="AC11" i="19"/>
  <c r="O11" i="19"/>
  <c r="L11" i="19"/>
  <c r="J11" i="19"/>
  <c r="K11" i="19"/>
  <c r="H11" i="19"/>
  <c r="I11" i="19"/>
  <c r="N11" i="19"/>
  <c r="M11" i="19"/>
  <c r="K16" i="10"/>
  <c r="L16" i="10"/>
  <c r="M16" i="10"/>
  <c r="O16" i="10"/>
  <c r="N16" i="10"/>
  <c r="AC16" i="10"/>
  <c r="H16" i="10"/>
  <c r="I16" i="10"/>
  <c r="J16" i="10"/>
  <c r="O30" i="10"/>
  <c r="H30" i="10"/>
  <c r="AC30" i="10"/>
  <c r="N30" i="10"/>
  <c r="I30" i="10"/>
  <c r="J30" i="10"/>
  <c r="K30" i="10"/>
  <c r="L30" i="10"/>
  <c r="M30" i="10"/>
  <c r="K31" i="23"/>
  <c r="H31" i="23"/>
  <c r="I31" i="23"/>
  <c r="J31" i="23"/>
  <c r="M31" i="23"/>
  <c r="N31" i="23"/>
  <c r="O31" i="23"/>
  <c r="AC31" i="23"/>
  <c r="L31" i="23"/>
  <c r="H56" i="19"/>
  <c r="I56" i="19"/>
  <c r="O56" i="19"/>
  <c r="AC56" i="19"/>
  <c r="N56" i="19"/>
  <c r="L56" i="19"/>
  <c r="M56" i="19"/>
  <c r="J56" i="19"/>
  <c r="K56" i="19"/>
  <c r="M144" i="23"/>
  <c r="O144" i="23"/>
  <c r="J144" i="23"/>
  <c r="H144" i="23"/>
  <c r="L144" i="23"/>
  <c r="I144" i="23"/>
  <c r="AC144" i="23"/>
  <c r="K144" i="23"/>
  <c r="N144" i="23"/>
  <c r="N25" i="19"/>
  <c r="O25" i="19"/>
  <c r="L25" i="19"/>
  <c r="M25" i="19"/>
  <c r="K25" i="19"/>
  <c r="J25" i="19"/>
  <c r="I25" i="19"/>
  <c r="H25" i="19"/>
  <c r="AC25" i="19"/>
  <c r="I114" i="19"/>
  <c r="J114" i="19"/>
  <c r="K114" i="19"/>
  <c r="H114" i="19"/>
  <c r="O114" i="19"/>
  <c r="N114" i="19"/>
  <c r="M114" i="19"/>
  <c r="L114" i="19"/>
  <c r="AC114" i="19"/>
  <c r="M143" i="10"/>
  <c r="O143" i="10"/>
  <c r="H143" i="10"/>
  <c r="L143" i="10"/>
  <c r="I143" i="10"/>
  <c r="J143" i="10"/>
  <c r="K143" i="10"/>
  <c r="AC143" i="10"/>
  <c r="N143" i="10"/>
  <c r="I77" i="10"/>
  <c r="J77" i="10"/>
  <c r="K77" i="10"/>
  <c r="L77" i="10"/>
  <c r="M77" i="10"/>
  <c r="O77" i="10"/>
  <c r="N77" i="10"/>
  <c r="AC77" i="10"/>
  <c r="H77" i="10"/>
  <c r="L129" i="23"/>
  <c r="AC129" i="23"/>
  <c r="M129" i="23"/>
  <c r="N129" i="23"/>
  <c r="J129" i="23"/>
  <c r="I129" i="23"/>
  <c r="H129" i="23"/>
  <c r="K129" i="23"/>
  <c r="O129" i="23"/>
  <c r="AC31" i="10"/>
  <c r="N31" i="10"/>
  <c r="I31" i="10"/>
  <c r="J31" i="10"/>
  <c r="K31" i="10"/>
  <c r="L31" i="10"/>
  <c r="M31" i="10"/>
  <c r="O31" i="10"/>
  <c r="H31" i="10"/>
  <c r="I65" i="23"/>
  <c r="M65" i="23"/>
  <c r="H65" i="23"/>
  <c r="K65" i="23"/>
  <c r="J65" i="23"/>
  <c r="N65" i="23"/>
  <c r="O65" i="23"/>
  <c r="L65" i="23"/>
  <c r="AC65" i="23"/>
  <c r="O5" i="19"/>
  <c r="L5" i="19"/>
  <c r="K5" i="19"/>
  <c r="AC5" i="19"/>
  <c r="J5" i="19"/>
  <c r="I5" i="19"/>
  <c r="H5" i="19"/>
  <c r="M5" i="19"/>
  <c r="N5" i="19"/>
  <c r="N85" i="19"/>
  <c r="O85" i="19"/>
  <c r="M85" i="19"/>
  <c r="L85" i="19"/>
  <c r="K85" i="19"/>
  <c r="I85" i="19"/>
  <c r="H85" i="19"/>
  <c r="J85" i="19"/>
  <c r="AC85" i="19"/>
  <c r="K8" i="19"/>
  <c r="AC8" i="19"/>
  <c r="H8" i="19"/>
  <c r="L8" i="19"/>
  <c r="I8" i="19"/>
  <c r="O8" i="19"/>
  <c r="N8" i="19"/>
  <c r="M8" i="19"/>
  <c r="J8" i="19"/>
  <c r="K119" i="19"/>
  <c r="M119" i="19"/>
  <c r="L119" i="19"/>
  <c r="I119" i="19"/>
  <c r="H119" i="19"/>
  <c r="J119" i="19"/>
  <c r="N119" i="19"/>
  <c r="O119" i="19"/>
  <c r="AC119" i="19"/>
  <c r="N168" i="23"/>
  <c r="I168" i="23"/>
  <c r="O168" i="23"/>
  <c r="M168" i="23"/>
  <c r="H168" i="23"/>
  <c r="L168" i="23"/>
  <c r="AC168" i="23"/>
  <c r="J168" i="23"/>
  <c r="K168" i="23"/>
  <c r="G88" i="10"/>
  <c r="F40" i="10"/>
  <c r="F38" i="19"/>
  <c r="F38" i="10"/>
  <c r="F123" i="10"/>
  <c r="F157" i="19"/>
  <c r="J175" i="10"/>
  <c r="V175" i="10" s="1"/>
  <c r="I109" i="10"/>
  <c r="AC109" i="10"/>
  <c r="K109" i="10"/>
  <c r="J109" i="10"/>
  <c r="L109" i="10"/>
  <c r="M109" i="10"/>
  <c r="O109" i="10"/>
  <c r="H109" i="10"/>
  <c r="N109" i="10"/>
  <c r="L87" i="23"/>
  <c r="I87" i="23"/>
  <c r="O87" i="23"/>
  <c r="K87" i="23"/>
  <c r="M87" i="23"/>
  <c r="N87" i="23"/>
  <c r="AC87" i="23"/>
  <c r="J87" i="23"/>
  <c r="H87" i="23"/>
  <c r="H98" i="23"/>
  <c r="M98" i="23"/>
  <c r="K98" i="23"/>
  <c r="J98" i="23"/>
  <c r="AC98" i="23"/>
  <c r="O98" i="23"/>
  <c r="I98" i="23"/>
  <c r="N98" i="23"/>
  <c r="L98" i="23"/>
  <c r="AC95" i="19"/>
  <c r="M95" i="19"/>
  <c r="K95" i="19"/>
  <c r="L95" i="19"/>
  <c r="J95" i="19"/>
  <c r="H95" i="19"/>
  <c r="I95" i="19"/>
  <c r="O95" i="19"/>
  <c r="N95" i="19"/>
  <c r="L66" i="23"/>
  <c r="AC66" i="23"/>
  <c r="I66" i="23"/>
  <c r="K66" i="23"/>
  <c r="H66" i="23"/>
  <c r="J66" i="23"/>
  <c r="O66" i="23"/>
  <c r="M66" i="23"/>
  <c r="N66" i="23"/>
  <c r="N10" i="19"/>
  <c r="O10" i="19"/>
  <c r="K10" i="19"/>
  <c r="M10" i="19"/>
  <c r="L10" i="19"/>
  <c r="J10" i="19"/>
  <c r="I10" i="19"/>
  <c r="H10" i="19"/>
  <c r="AC10" i="19"/>
  <c r="O127" i="10"/>
  <c r="H127" i="10"/>
  <c r="L127" i="10"/>
  <c r="I127" i="10"/>
  <c r="J127" i="10"/>
  <c r="K127" i="10"/>
  <c r="AC127" i="10"/>
  <c r="N127" i="10"/>
  <c r="M127" i="10"/>
  <c r="AC89" i="23"/>
  <c r="J89" i="23"/>
  <c r="K89" i="23"/>
  <c r="I89" i="23"/>
  <c r="H89" i="23"/>
  <c r="N89" i="23"/>
  <c r="O89" i="23"/>
  <c r="M89" i="23"/>
  <c r="L89" i="23"/>
  <c r="N28" i="23"/>
  <c r="H28" i="23"/>
  <c r="L28" i="23"/>
  <c r="I28" i="23"/>
  <c r="K28" i="23"/>
  <c r="AC28" i="23"/>
  <c r="M28" i="23"/>
  <c r="O28" i="23"/>
  <c r="J28" i="23"/>
  <c r="I61" i="19"/>
  <c r="H61" i="19"/>
  <c r="N61" i="19"/>
  <c r="O61" i="19"/>
  <c r="M61" i="19"/>
  <c r="L61" i="19"/>
  <c r="J61" i="19"/>
  <c r="K61" i="19"/>
  <c r="AC61" i="19"/>
  <c r="I149" i="10"/>
  <c r="J149" i="10"/>
  <c r="K149" i="10"/>
  <c r="L149" i="10"/>
  <c r="AC149" i="10"/>
  <c r="N149" i="10"/>
  <c r="M149" i="10"/>
  <c r="O149" i="10"/>
  <c r="H149" i="10"/>
  <c r="N29" i="19"/>
  <c r="M29" i="19"/>
  <c r="O29" i="19"/>
  <c r="J29" i="19"/>
  <c r="L29" i="19"/>
  <c r="K29" i="19"/>
  <c r="H29" i="19"/>
  <c r="I29" i="19"/>
  <c r="AC29" i="19"/>
  <c r="AC118" i="10"/>
  <c r="I118" i="10"/>
  <c r="J118" i="10"/>
  <c r="L118" i="10"/>
  <c r="M118" i="10"/>
  <c r="O118" i="10"/>
  <c r="H118" i="10"/>
  <c r="K118" i="10"/>
  <c r="N118" i="10"/>
  <c r="M135" i="10"/>
  <c r="O135" i="10"/>
  <c r="H135" i="10"/>
  <c r="L135" i="10"/>
  <c r="I135" i="10"/>
  <c r="J135" i="10"/>
  <c r="K135" i="10"/>
  <c r="AC135" i="10"/>
  <c r="N135" i="10"/>
  <c r="L64" i="10"/>
  <c r="M64" i="10"/>
  <c r="O64" i="10"/>
  <c r="N64" i="10"/>
  <c r="AC64" i="10"/>
  <c r="H64" i="10"/>
  <c r="I64" i="10"/>
  <c r="J64" i="10"/>
  <c r="K64" i="10"/>
  <c r="L151" i="23"/>
  <c r="H151" i="23"/>
  <c r="AC151" i="23"/>
  <c r="O151" i="23"/>
  <c r="N151" i="23"/>
  <c r="K151" i="23"/>
  <c r="J151" i="23"/>
  <c r="I151" i="23"/>
  <c r="M151" i="23"/>
  <c r="H55" i="23"/>
  <c r="M55" i="23"/>
  <c r="K55" i="23"/>
  <c r="L55" i="23"/>
  <c r="O55" i="23"/>
  <c r="J55" i="23"/>
  <c r="I55" i="23"/>
  <c r="N55" i="23"/>
  <c r="AC55" i="23"/>
  <c r="O44" i="10"/>
  <c r="N44" i="10"/>
  <c r="AC44" i="10"/>
  <c r="H44" i="10"/>
  <c r="I44" i="10"/>
  <c r="J44" i="10"/>
  <c r="K44" i="10"/>
  <c r="L44" i="10"/>
  <c r="M44" i="10"/>
  <c r="O121" i="23"/>
  <c r="K121" i="23"/>
  <c r="L121" i="23"/>
  <c r="AC121" i="23"/>
  <c r="N121" i="23"/>
  <c r="I121" i="23"/>
  <c r="J121" i="23"/>
  <c r="H121" i="23"/>
  <c r="M121" i="23"/>
  <c r="H130" i="23"/>
  <c r="N130" i="23"/>
  <c r="O130" i="23"/>
  <c r="M130" i="23"/>
  <c r="AC130" i="23"/>
  <c r="I130" i="23"/>
  <c r="L130" i="23"/>
  <c r="J130" i="23"/>
  <c r="K130" i="23"/>
  <c r="J20" i="10"/>
  <c r="K20" i="10"/>
  <c r="L20" i="10"/>
  <c r="M20" i="10"/>
  <c r="O20" i="10"/>
  <c r="N20" i="10"/>
  <c r="AC20" i="10"/>
  <c r="H20" i="10"/>
  <c r="I20" i="10"/>
  <c r="K109" i="23"/>
  <c r="H109" i="23"/>
  <c r="I109" i="23"/>
  <c r="J109" i="23"/>
  <c r="L109" i="23"/>
  <c r="M109" i="23"/>
  <c r="AC109" i="23"/>
  <c r="N109" i="23"/>
  <c r="O109" i="23"/>
  <c r="N69" i="23"/>
  <c r="L69" i="23"/>
  <c r="J69" i="23"/>
  <c r="M69" i="23"/>
  <c r="K69" i="23"/>
  <c r="O69" i="23"/>
  <c r="I69" i="23"/>
  <c r="H69" i="23"/>
  <c r="AC69" i="23"/>
  <c r="H98" i="19"/>
  <c r="N98" i="19"/>
  <c r="O98" i="19"/>
  <c r="M98" i="19"/>
  <c r="L98" i="19"/>
  <c r="I98" i="19"/>
  <c r="J98" i="19"/>
  <c r="AC98" i="19"/>
  <c r="K98" i="19"/>
  <c r="M139" i="19"/>
  <c r="L139" i="19"/>
  <c r="K139" i="19"/>
  <c r="I139" i="19"/>
  <c r="J139" i="19"/>
  <c r="AC139" i="19"/>
  <c r="H139" i="19"/>
  <c r="N139" i="19"/>
  <c r="O139" i="19"/>
  <c r="N13" i="23"/>
  <c r="H13" i="23"/>
  <c r="AC13" i="23"/>
  <c r="M13" i="23"/>
  <c r="L13" i="23"/>
  <c r="J13" i="23"/>
  <c r="K13" i="23"/>
  <c r="O13" i="23"/>
  <c r="I13" i="23"/>
  <c r="O116" i="23"/>
  <c r="L116" i="23"/>
  <c r="I116" i="23"/>
  <c r="AC116" i="23"/>
  <c r="N116" i="23"/>
  <c r="H116" i="23"/>
  <c r="K116" i="23"/>
  <c r="M116" i="23"/>
  <c r="J116" i="23"/>
  <c r="L26" i="10"/>
  <c r="M26" i="10"/>
  <c r="O26" i="10"/>
  <c r="H26" i="10"/>
  <c r="AC26" i="10"/>
  <c r="N26" i="10"/>
  <c r="I26" i="10"/>
  <c r="J26" i="10"/>
  <c r="K26" i="10"/>
  <c r="K127" i="23"/>
  <c r="Z127" i="23" s="1"/>
  <c r="H127" i="23"/>
  <c r="M127" i="23"/>
  <c r="L127" i="23"/>
  <c r="N127" i="23"/>
  <c r="I127" i="23"/>
  <c r="O127" i="23"/>
  <c r="AC127" i="23"/>
  <c r="J127" i="23"/>
  <c r="L137" i="10"/>
  <c r="N137" i="10"/>
  <c r="I137" i="10"/>
  <c r="AC137" i="10"/>
  <c r="K137" i="10"/>
  <c r="M137" i="10"/>
  <c r="O137" i="10"/>
  <c r="H137" i="10"/>
  <c r="J137" i="10"/>
  <c r="M136" i="10"/>
  <c r="O136" i="10"/>
  <c r="H136" i="10"/>
  <c r="I136" i="10"/>
  <c r="J136" i="10"/>
  <c r="K136" i="10"/>
  <c r="L136" i="10"/>
  <c r="AC136" i="10"/>
  <c r="N136" i="10"/>
  <c r="K9" i="10"/>
  <c r="L9" i="10"/>
  <c r="M9" i="10"/>
  <c r="O9" i="10"/>
  <c r="H9" i="10"/>
  <c r="AC9" i="10"/>
  <c r="I9" i="10"/>
  <c r="J9" i="10"/>
  <c r="N9" i="10"/>
  <c r="I132" i="23"/>
  <c r="AC132" i="23"/>
  <c r="O132" i="23"/>
  <c r="J132" i="23"/>
  <c r="H132" i="23"/>
  <c r="M132" i="23"/>
  <c r="K132" i="23"/>
  <c r="L132" i="23"/>
  <c r="N132" i="23"/>
  <c r="I73" i="10"/>
  <c r="J73" i="10"/>
  <c r="K73" i="10"/>
  <c r="L73" i="10"/>
  <c r="M73" i="10"/>
  <c r="O73" i="10"/>
  <c r="N73" i="10"/>
  <c r="AC73" i="10"/>
  <c r="H73" i="10"/>
  <c r="L125" i="23"/>
  <c r="K125" i="23"/>
  <c r="O125" i="23"/>
  <c r="I125" i="23"/>
  <c r="J125" i="23"/>
  <c r="H125" i="23"/>
  <c r="M125" i="23"/>
  <c r="AC125" i="23"/>
  <c r="N125" i="23"/>
  <c r="I69" i="10"/>
  <c r="J69" i="10"/>
  <c r="K69" i="10"/>
  <c r="L69" i="10"/>
  <c r="M69" i="10"/>
  <c r="O69" i="10"/>
  <c r="N69" i="10"/>
  <c r="AC69" i="10"/>
  <c r="H69" i="10"/>
  <c r="I15" i="19"/>
  <c r="O15" i="19"/>
  <c r="N15" i="19"/>
  <c r="L15" i="19"/>
  <c r="M15" i="19"/>
  <c r="K15" i="19"/>
  <c r="J15" i="19"/>
  <c r="H15" i="19"/>
  <c r="AC15" i="19"/>
  <c r="M56" i="23"/>
  <c r="K56" i="23"/>
  <c r="J56" i="23"/>
  <c r="I56" i="23"/>
  <c r="O56" i="23"/>
  <c r="H56" i="23"/>
  <c r="L56" i="23"/>
  <c r="AC56" i="23"/>
  <c r="N56" i="23"/>
  <c r="L158" i="19"/>
  <c r="K158" i="19"/>
  <c r="J158" i="19"/>
  <c r="H158" i="19"/>
  <c r="I158" i="19"/>
  <c r="N158" i="19"/>
  <c r="AC158" i="19"/>
  <c r="O158" i="19"/>
  <c r="M158" i="19"/>
  <c r="L80" i="23"/>
  <c r="K80" i="23"/>
  <c r="I80" i="23"/>
  <c r="H80" i="23"/>
  <c r="AC80" i="23"/>
  <c r="M80" i="23"/>
  <c r="J80" i="23"/>
  <c r="N80" i="23"/>
  <c r="O80" i="23"/>
  <c r="L11" i="23"/>
  <c r="N11" i="23"/>
  <c r="I11" i="23"/>
  <c r="O11" i="23"/>
  <c r="M11" i="23"/>
  <c r="H11" i="23"/>
  <c r="K11" i="23"/>
  <c r="AC11" i="23"/>
  <c r="J11" i="23"/>
  <c r="L15" i="23"/>
  <c r="H15" i="23"/>
  <c r="K15" i="23"/>
  <c r="N15" i="23"/>
  <c r="AC15" i="23"/>
  <c r="J15" i="23"/>
  <c r="I15" i="23"/>
  <c r="O15" i="23"/>
  <c r="M15" i="23"/>
  <c r="H22" i="19"/>
  <c r="O22" i="19"/>
  <c r="N22" i="19"/>
  <c r="L22" i="19"/>
  <c r="K22" i="19"/>
  <c r="M22" i="19"/>
  <c r="I22" i="19"/>
  <c r="J22" i="19"/>
  <c r="AC22" i="19"/>
  <c r="I97" i="19"/>
  <c r="J97" i="19"/>
  <c r="H97" i="19"/>
  <c r="O97" i="19"/>
  <c r="AC97" i="19"/>
  <c r="N97" i="19"/>
  <c r="M97" i="19"/>
  <c r="L97" i="19"/>
  <c r="K97" i="19"/>
  <c r="H51" i="10"/>
  <c r="AC51" i="10"/>
  <c r="N51" i="10"/>
  <c r="I51" i="10"/>
  <c r="J51" i="10"/>
  <c r="K51" i="10"/>
  <c r="L51" i="10"/>
  <c r="M51" i="10"/>
  <c r="O51" i="10"/>
  <c r="O111" i="23"/>
  <c r="J111" i="23"/>
  <c r="H111" i="23"/>
  <c r="L111" i="23"/>
  <c r="N111" i="23"/>
  <c r="M111" i="23"/>
  <c r="I111" i="23"/>
  <c r="AC111" i="23"/>
  <c r="K111" i="23"/>
  <c r="J59" i="23"/>
  <c r="I59" i="23"/>
  <c r="H59" i="23"/>
  <c r="N59" i="23"/>
  <c r="M59" i="23"/>
  <c r="L59" i="23"/>
  <c r="K59" i="23"/>
  <c r="O59" i="23"/>
  <c r="AC59" i="23"/>
  <c r="I7" i="10"/>
  <c r="J7" i="10"/>
  <c r="K7" i="10"/>
  <c r="L7" i="10"/>
  <c r="M7" i="10"/>
  <c r="O7" i="10"/>
  <c r="H7" i="10"/>
  <c r="AC7" i="10"/>
  <c r="N7" i="10"/>
  <c r="M83" i="10"/>
  <c r="O83" i="10"/>
  <c r="H83" i="10"/>
  <c r="AC83" i="10"/>
  <c r="N83" i="10"/>
  <c r="I83" i="10"/>
  <c r="J83" i="10"/>
  <c r="K83" i="10"/>
  <c r="L83" i="10"/>
  <c r="K127" i="19"/>
  <c r="I127" i="19"/>
  <c r="L127" i="19"/>
  <c r="J127" i="19"/>
  <c r="H127" i="19"/>
  <c r="N127" i="19"/>
  <c r="O127" i="19"/>
  <c r="M127" i="19"/>
  <c r="AC127" i="19"/>
  <c r="K154" i="19"/>
  <c r="J154" i="19"/>
  <c r="H154" i="19"/>
  <c r="O154" i="19"/>
  <c r="AC154" i="19"/>
  <c r="N154" i="19"/>
  <c r="L154" i="19"/>
  <c r="M154" i="19"/>
  <c r="I154" i="19"/>
  <c r="N148" i="19"/>
  <c r="O148" i="19"/>
  <c r="M148" i="19"/>
  <c r="K148" i="19"/>
  <c r="J148" i="19"/>
  <c r="L148" i="19"/>
  <c r="I148" i="19"/>
  <c r="H148" i="19"/>
  <c r="AC148" i="19"/>
  <c r="I21" i="19"/>
  <c r="T21" i="19" s="1"/>
  <c r="N21" i="19"/>
  <c r="J21" i="19"/>
  <c r="L21" i="19"/>
  <c r="K21" i="19"/>
  <c r="H21" i="19"/>
  <c r="O21" i="19"/>
  <c r="M21" i="19"/>
  <c r="AC21" i="19"/>
  <c r="K2" i="23"/>
  <c r="J2" i="23"/>
  <c r="N2" i="23"/>
  <c r="AC2" i="23"/>
  <c r="H2" i="23"/>
  <c r="I2" i="23"/>
  <c r="O2" i="23"/>
  <c r="M2" i="23"/>
  <c r="L2" i="23"/>
  <c r="J99" i="19"/>
  <c r="H99" i="19"/>
  <c r="N99" i="19"/>
  <c r="O99" i="19"/>
  <c r="M99" i="19"/>
  <c r="L99" i="19"/>
  <c r="K99" i="19"/>
  <c r="I99" i="19"/>
  <c r="AC99" i="19"/>
  <c r="K135" i="19"/>
  <c r="L135" i="19"/>
  <c r="M135" i="19"/>
  <c r="I135" i="19"/>
  <c r="H135" i="19"/>
  <c r="J135" i="19"/>
  <c r="N135" i="19"/>
  <c r="O135" i="19"/>
  <c r="AC135" i="19"/>
  <c r="I80" i="19"/>
  <c r="O80" i="19"/>
  <c r="AC80" i="19"/>
  <c r="N80" i="19"/>
  <c r="L80" i="19"/>
  <c r="M80" i="19"/>
  <c r="J80" i="19"/>
  <c r="K80" i="19"/>
  <c r="H80" i="19"/>
  <c r="M168" i="10"/>
  <c r="O168" i="10"/>
  <c r="H168" i="10"/>
  <c r="I168" i="10"/>
  <c r="J168" i="10"/>
  <c r="K168" i="10"/>
  <c r="L168" i="10"/>
  <c r="AC168" i="10"/>
  <c r="N168" i="10"/>
  <c r="H60" i="19"/>
  <c r="N60" i="19"/>
  <c r="AC60" i="19"/>
  <c r="O60" i="19"/>
  <c r="L60" i="19"/>
  <c r="J60" i="19"/>
  <c r="M60" i="19"/>
  <c r="K60" i="19"/>
  <c r="I60" i="19"/>
  <c r="M137" i="23"/>
  <c r="I137" i="23"/>
  <c r="AC137" i="23"/>
  <c r="O137" i="23"/>
  <c r="L137" i="23"/>
  <c r="J137" i="23"/>
  <c r="N137" i="23"/>
  <c r="K137" i="23"/>
  <c r="H137" i="23"/>
  <c r="M46" i="10"/>
  <c r="O46" i="10"/>
  <c r="H46" i="10"/>
  <c r="AC46" i="10"/>
  <c r="N46" i="10"/>
  <c r="I46" i="10"/>
  <c r="J46" i="10"/>
  <c r="K46" i="10"/>
  <c r="L46" i="10"/>
  <c r="AC105" i="19"/>
  <c r="H105" i="19"/>
  <c r="O105" i="19"/>
  <c r="N105" i="19"/>
  <c r="M105" i="19"/>
  <c r="K105" i="19"/>
  <c r="L105" i="19"/>
  <c r="J105" i="19"/>
  <c r="I105" i="19"/>
  <c r="N76" i="19"/>
  <c r="O76" i="19"/>
  <c r="L76" i="19"/>
  <c r="J76" i="19"/>
  <c r="M76" i="19"/>
  <c r="K76" i="19"/>
  <c r="I76" i="19"/>
  <c r="H76" i="19"/>
  <c r="AC76" i="19"/>
  <c r="K113" i="10"/>
  <c r="AC113" i="10"/>
  <c r="N113" i="10"/>
  <c r="J113" i="10"/>
  <c r="L113" i="10"/>
  <c r="M113" i="10"/>
  <c r="O113" i="10"/>
  <c r="H113" i="10"/>
  <c r="I113" i="10"/>
  <c r="N65" i="19"/>
  <c r="M65" i="19"/>
  <c r="AC65" i="19"/>
  <c r="L65" i="19"/>
  <c r="J65" i="19"/>
  <c r="K65" i="19"/>
  <c r="I65" i="19"/>
  <c r="H65" i="19"/>
  <c r="O65" i="19"/>
  <c r="M155" i="23"/>
  <c r="O155" i="23"/>
  <c r="H155" i="23"/>
  <c r="AC155" i="23"/>
  <c r="J155" i="23"/>
  <c r="I155" i="23"/>
  <c r="L155" i="23"/>
  <c r="K155" i="23"/>
  <c r="N155" i="23"/>
  <c r="J161" i="10"/>
  <c r="L161" i="10"/>
  <c r="N161" i="10"/>
  <c r="I161" i="10"/>
  <c r="AC161" i="10"/>
  <c r="K161" i="10"/>
  <c r="M161" i="10"/>
  <c r="O161" i="10"/>
  <c r="H161" i="10"/>
  <c r="O6" i="23"/>
  <c r="M6" i="23"/>
  <c r="L6" i="23"/>
  <c r="K6" i="23"/>
  <c r="J6" i="23"/>
  <c r="N6" i="23"/>
  <c r="AC6" i="23"/>
  <c r="H6" i="23"/>
  <c r="I6" i="23"/>
  <c r="I89" i="19"/>
  <c r="O89" i="19"/>
  <c r="N89" i="19"/>
  <c r="L89" i="19"/>
  <c r="M89" i="19"/>
  <c r="K89" i="19"/>
  <c r="J89" i="19"/>
  <c r="H89" i="19"/>
  <c r="AC89" i="19"/>
  <c r="O137" i="19"/>
  <c r="N137" i="19"/>
  <c r="L137" i="19"/>
  <c r="M137" i="19"/>
  <c r="K137" i="19"/>
  <c r="J137" i="19"/>
  <c r="I137" i="19"/>
  <c r="AC137" i="19"/>
  <c r="H137" i="19"/>
  <c r="M67" i="23"/>
  <c r="O67" i="23"/>
  <c r="N67" i="23"/>
  <c r="L67" i="23"/>
  <c r="H67" i="23"/>
  <c r="I67" i="23"/>
  <c r="AC67" i="23"/>
  <c r="K67" i="23"/>
  <c r="J67" i="23"/>
  <c r="F106" i="10"/>
  <c r="F149" i="19"/>
  <c r="F149" i="10"/>
  <c r="H62" i="10"/>
  <c r="I175" i="10"/>
  <c r="S175" i="10" s="1"/>
  <c r="L2" i="10"/>
  <c r="O102" i="10"/>
  <c r="AC69" i="19"/>
  <c r="L69" i="19"/>
  <c r="K69" i="19"/>
  <c r="J69" i="19"/>
  <c r="H69" i="19"/>
  <c r="I69" i="19"/>
  <c r="N69" i="19"/>
  <c r="O69" i="19"/>
  <c r="M69" i="19"/>
  <c r="N38" i="23"/>
  <c r="I38" i="23"/>
  <c r="H38" i="23"/>
  <c r="L38" i="23"/>
  <c r="M38" i="23"/>
  <c r="J38" i="23"/>
  <c r="K38" i="23"/>
  <c r="O38" i="23"/>
  <c r="AC38" i="23"/>
  <c r="M170" i="19"/>
  <c r="L170" i="19"/>
  <c r="K170" i="19"/>
  <c r="J170" i="19"/>
  <c r="H170" i="19"/>
  <c r="I170" i="19"/>
  <c r="O170" i="19"/>
  <c r="N170" i="19"/>
  <c r="AC170" i="19"/>
  <c r="O53" i="19"/>
  <c r="M53" i="19"/>
  <c r="L53" i="19"/>
  <c r="K53" i="19"/>
  <c r="H53" i="19"/>
  <c r="J53" i="19"/>
  <c r="I53" i="19"/>
  <c r="N53" i="19"/>
  <c r="AC53" i="19"/>
  <c r="I8" i="23"/>
  <c r="O8" i="23"/>
  <c r="L8" i="23"/>
  <c r="AC8" i="23"/>
  <c r="K8" i="23"/>
  <c r="H8" i="23"/>
  <c r="M8" i="23"/>
  <c r="J8" i="23"/>
  <c r="N8" i="23"/>
  <c r="AC93" i="10"/>
  <c r="N93" i="10"/>
  <c r="I93" i="10"/>
  <c r="K93" i="10"/>
  <c r="L93" i="10"/>
  <c r="M93" i="10"/>
  <c r="O93" i="10"/>
  <c r="H93" i="10"/>
  <c r="J93" i="10"/>
  <c r="I121" i="10"/>
  <c r="K121" i="10"/>
  <c r="AC121" i="10"/>
  <c r="N121" i="10"/>
  <c r="J121" i="10"/>
  <c r="L121" i="10"/>
  <c r="M121" i="10"/>
  <c r="O121" i="10"/>
  <c r="H121" i="10"/>
  <c r="K37" i="23"/>
  <c r="AC37" i="23"/>
  <c r="I37" i="23"/>
  <c r="M37" i="23"/>
  <c r="J37" i="23"/>
  <c r="H37" i="23"/>
  <c r="O37" i="23"/>
  <c r="N37" i="23"/>
  <c r="L37" i="23"/>
  <c r="M9" i="23"/>
  <c r="L9" i="23"/>
  <c r="J9" i="23"/>
  <c r="O9" i="23"/>
  <c r="K9" i="23"/>
  <c r="I9" i="23"/>
  <c r="N9" i="23"/>
  <c r="H9" i="23"/>
  <c r="AC9" i="23"/>
  <c r="AC50" i="19"/>
  <c r="M50" i="19"/>
  <c r="L50" i="19"/>
  <c r="J50" i="19"/>
  <c r="K50" i="19"/>
  <c r="H50" i="19"/>
  <c r="N50" i="19"/>
  <c r="O50" i="19"/>
  <c r="I50" i="19"/>
  <c r="H17" i="23"/>
  <c r="K17" i="23"/>
  <c r="I17" i="23"/>
  <c r="N17" i="23"/>
  <c r="J17" i="23"/>
  <c r="AC17" i="23"/>
  <c r="M17" i="23"/>
  <c r="L17" i="23"/>
  <c r="O17" i="23"/>
  <c r="I174" i="10"/>
  <c r="K174" i="10"/>
  <c r="L174" i="10"/>
  <c r="N174" i="10"/>
  <c r="AC174" i="10"/>
  <c r="J174" i="10"/>
  <c r="M174" i="10"/>
  <c r="O174" i="10"/>
  <c r="H174" i="10"/>
  <c r="AC126" i="10"/>
  <c r="I126" i="10"/>
  <c r="L126" i="10"/>
  <c r="M126" i="10"/>
  <c r="O126" i="10"/>
  <c r="H126" i="10"/>
  <c r="J126" i="10"/>
  <c r="K126" i="10"/>
  <c r="N126" i="10"/>
  <c r="J57" i="10"/>
  <c r="K57" i="10"/>
  <c r="L57" i="10"/>
  <c r="M57" i="10"/>
  <c r="O57" i="10"/>
  <c r="H57" i="10"/>
  <c r="AC57" i="10"/>
  <c r="N57" i="10"/>
  <c r="I57" i="10"/>
  <c r="N28" i="19"/>
  <c r="O28" i="19"/>
  <c r="L28" i="19"/>
  <c r="J28" i="19"/>
  <c r="M28" i="19"/>
  <c r="K28" i="19"/>
  <c r="I28" i="19"/>
  <c r="H28" i="19"/>
  <c r="AC28" i="19"/>
  <c r="M71" i="10"/>
  <c r="O71" i="10"/>
  <c r="H71" i="10"/>
  <c r="AC71" i="10"/>
  <c r="N71" i="10"/>
  <c r="I71" i="10"/>
  <c r="J71" i="10"/>
  <c r="K71" i="10"/>
  <c r="L71" i="10"/>
  <c r="M96" i="10"/>
  <c r="O96" i="10"/>
  <c r="I96" i="10"/>
  <c r="K96" i="10"/>
  <c r="N96" i="10"/>
  <c r="H96" i="10"/>
  <c r="AC96" i="10"/>
  <c r="J96" i="10"/>
  <c r="L96" i="10"/>
  <c r="O63" i="10"/>
  <c r="H63" i="10"/>
  <c r="AC63" i="10"/>
  <c r="N63" i="10"/>
  <c r="I63" i="10"/>
  <c r="J63" i="10"/>
  <c r="K63" i="10"/>
  <c r="L63" i="10"/>
  <c r="M63" i="10"/>
  <c r="AC171" i="19"/>
  <c r="M171" i="19"/>
  <c r="L171" i="19"/>
  <c r="K171" i="19"/>
  <c r="I171" i="19"/>
  <c r="J171" i="19"/>
  <c r="H171" i="19"/>
  <c r="N171" i="19"/>
  <c r="O171" i="19"/>
  <c r="K113" i="23"/>
  <c r="AA113" i="23" s="1"/>
  <c r="H113" i="23"/>
  <c r="M113" i="23"/>
  <c r="O113" i="23"/>
  <c r="AC113" i="23"/>
  <c r="N113" i="23"/>
  <c r="I113" i="23"/>
  <c r="J113" i="23"/>
  <c r="L113" i="23"/>
  <c r="H19" i="19"/>
  <c r="N19" i="19"/>
  <c r="O19" i="19"/>
  <c r="M19" i="19"/>
  <c r="L19" i="19"/>
  <c r="K19" i="19"/>
  <c r="J19" i="19"/>
  <c r="I19" i="19"/>
  <c r="AC19" i="19"/>
  <c r="M147" i="10"/>
  <c r="O147" i="10"/>
  <c r="H147" i="10"/>
  <c r="J147" i="10"/>
  <c r="K147" i="10"/>
  <c r="L147" i="10"/>
  <c r="N147" i="10"/>
  <c r="AC147" i="10"/>
  <c r="I147" i="10"/>
  <c r="K80" i="10"/>
  <c r="L80" i="10"/>
  <c r="M80" i="10"/>
  <c r="O80" i="10"/>
  <c r="N80" i="10"/>
  <c r="AC80" i="10"/>
  <c r="H80" i="10"/>
  <c r="I80" i="10"/>
  <c r="J80" i="10"/>
  <c r="M7" i="19"/>
  <c r="N7" i="19"/>
  <c r="L7" i="19"/>
  <c r="J7" i="19"/>
  <c r="K7" i="19"/>
  <c r="I7" i="19"/>
  <c r="H7" i="19"/>
  <c r="O7" i="19"/>
  <c r="AC7" i="19"/>
  <c r="L83" i="19"/>
  <c r="I83" i="19"/>
  <c r="H83" i="19"/>
  <c r="J83" i="19"/>
  <c r="N83" i="19"/>
  <c r="O83" i="19"/>
  <c r="M83" i="19"/>
  <c r="K83" i="19"/>
  <c r="AC83" i="19"/>
  <c r="K10" i="23"/>
  <c r="N10" i="23"/>
  <c r="L10" i="23"/>
  <c r="J10" i="23"/>
  <c r="AC10" i="23"/>
  <c r="H10" i="23"/>
  <c r="I10" i="23"/>
  <c r="O10" i="23"/>
  <c r="M10" i="23"/>
  <c r="M156" i="19"/>
  <c r="L156" i="19"/>
  <c r="K156" i="19"/>
  <c r="J156" i="19"/>
  <c r="I156" i="19"/>
  <c r="H156" i="19"/>
  <c r="N156" i="19"/>
  <c r="O156" i="19"/>
  <c r="AC156" i="19"/>
  <c r="I18" i="19"/>
  <c r="H18" i="19"/>
  <c r="N18" i="19"/>
  <c r="O18" i="19"/>
  <c r="K18" i="19"/>
  <c r="M18" i="19"/>
  <c r="J18" i="19"/>
  <c r="L18" i="19"/>
  <c r="AC18" i="19"/>
  <c r="L101" i="10"/>
  <c r="AC101" i="10"/>
  <c r="I101" i="10"/>
  <c r="M101" i="10"/>
  <c r="O101" i="10"/>
  <c r="H101" i="10"/>
  <c r="J101" i="10"/>
  <c r="K101" i="10"/>
  <c r="N101" i="10"/>
  <c r="K41" i="10"/>
  <c r="L41" i="10"/>
  <c r="M41" i="10"/>
  <c r="O41" i="10"/>
  <c r="H41" i="10"/>
  <c r="AC41" i="10"/>
  <c r="N41" i="10"/>
  <c r="I41" i="10"/>
  <c r="J41" i="10"/>
  <c r="O56" i="10"/>
  <c r="N56" i="10"/>
  <c r="AC56" i="10"/>
  <c r="H56" i="10"/>
  <c r="I56" i="10"/>
  <c r="J56" i="10"/>
  <c r="K56" i="10"/>
  <c r="L56" i="10"/>
  <c r="M56" i="10"/>
  <c r="I166" i="23"/>
  <c r="S166" i="23" s="1"/>
  <c r="M166" i="23"/>
  <c r="K166" i="23"/>
  <c r="H166" i="23"/>
  <c r="AC166" i="23"/>
  <c r="J166" i="23"/>
  <c r="N166" i="23"/>
  <c r="O166" i="23"/>
  <c r="L166" i="23"/>
  <c r="L92" i="10"/>
  <c r="M92" i="10"/>
  <c r="O92" i="10"/>
  <c r="J92" i="10"/>
  <c r="N92" i="10"/>
  <c r="AC92" i="10"/>
  <c r="H92" i="10"/>
  <c r="I92" i="10"/>
  <c r="K92" i="10"/>
  <c r="AC44" i="19"/>
  <c r="H44" i="19"/>
  <c r="N44" i="19"/>
  <c r="O44" i="19"/>
  <c r="L44" i="19"/>
  <c r="J44" i="19"/>
  <c r="M44" i="19"/>
  <c r="K44" i="19"/>
  <c r="I44" i="19"/>
  <c r="K101" i="19"/>
  <c r="H101" i="19"/>
  <c r="I101" i="19"/>
  <c r="J101" i="19"/>
  <c r="N101" i="19"/>
  <c r="AC101" i="19"/>
  <c r="O101" i="19"/>
  <c r="M101" i="19"/>
  <c r="L101" i="19"/>
  <c r="H20" i="23"/>
  <c r="AC20" i="23"/>
  <c r="L20" i="23"/>
  <c r="I20" i="23"/>
  <c r="K20" i="23"/>
  <c r="O20" i="23"/>
  <c r="N20" i="23"/>
  <c r="M20" i="23"/>
  <c r="J20" i="23"/>
  <c r="N74" i="19"/>
  <c r="O74" i="19"/>
  <c r="M74" i="19"/>
  <c r="L74" i="19"/>
  <c r="I74" i="19"/>
  <c r="J74" i="19"/>
  <c r="K74" i="19"/>
  <c r="H74" i="19"/>
  <c r="AC74" i="19"/>
  <c r="N12" i="19"/>
  <c r="O12" i="19"/>
  <c r="L12" i="19"/>
  <c r="K12" i="19"/>
  <c r="J12" i="19"/>
  <c r="M12" i="19"/>
  <c r="H12" i="19"/>
  <c r="I12" i="19"/>
  <c r="AC12" i="19"/>
  <c r="I122" i="10"/>
  <c r="K122" i="10"/>
  <c r="AC122" i="10"/>
  <c r="N122" i="10"/>
  <c r="J122" i="10"/>
  <c r="L122" i="10"/>
  <c r="M122" i="10"/>
  <c r="O122" i="10"/>
  <c r="H122" i="10"/>
  <c r="L126" i="23"/>
  <c r="K126" i="23"/>
  <c r="AC126" i="23"/>
  <c r="I126" i="23"/>
  <c r="N126" i="23"/>
  <c r="M126" i="23"/>
  <c r="J126" i="23"/>
  <c r="H126" i="23"/>
  <c r="O126" i="23"/>
  <c r="H100" i="23"/>
  <c r="J100" i="23"/>
  <c r="AC100" i="23"/>
  <c r="L100" i="23"/>
  <c r="M100" i="23"/>
  <c r="O100" i="23"/>
  <c r="K100" i="23"/>
  <c r="N100" i="23"/>
  <c r="I100" i="23"/>
  <c r="M136" i="23"/>
  <c r="J136" i="23"/>
  <c r="I136" i="23"/>
  <c r="O136" i="23"/>
  <c r="N136" i="23"/>
  <c r="H136" i="23"/>
  <c r="L136" i="23"/>
  <c r="AC136" i="23"/>
  <c r="K136" i="23"/>
  <c r="J142" i="19"/>
  <c r="H142" i="19"/>
  <c r="I142" i="19"/>
  <c r="N142" i="19"/>
  <c r="AC142" i="19"/>
  <c r="O142" i="19"/>
  <c r="M142" i="19"/>
  <c r="L142" i="19"/>
  <c r="K142" i="19"/>
  <c r="AC72" i="23"/>
  <c r="M72" i="23"/>
  <c r="O72" i="23"/>
  <c r="N72" i="23"/>
  <c r="K72" i="23"/>
  <c r="J72" i="23"/>
  <c r="H72" i="23"/>
  <c r="L72" i="23"/>
  <c r="I72" i="23"/>
  <c r="H104" i="23"/>
  <c r="O104" i="23"/>
  <c r="K104" i="23"/>
  <c r="AC104" i="23"/>
  <c r="I104" i="23"/>
  <c r="M104" i="23"/>
  <c r="L104" i="23"/>
  <c r="N104" i="23"/>
  <c r="J104" i="23"/>
  <c r="J23" i="23"/>
  <c r="K23" i="23"/>
  <c r="N23" i="23"/>
  <c r="L23" i="23"/>
  <c r="AC23" i="23"/>
  <c r="H23" i="23"/>
  <c r="M23" i="23"/>
  <c r="I23" i="23"/>
  <c r="O23" i="23"/>
  <c r="X23" i="23" s="1"/>
  <c r="K105" i="10"/>
  <c r="AC105" i="10"/>
  <c r="N105" i="10"/>
  <c r="J105" i="10"/>
  <c r="L105" i="10"/>
  <c r="M105" i="10"/>
  <c r="O105" i="10"/>
  <c r="H105" i="10"/>
  <c r="I105" i="10"/>
  <c r="O70" i="23"/>
  <c r="H70" i="23"/>
  <c r="L70" i="23"/>
  <c r="J70" i="23"/>
  <c r="I70" i="23"/>
  <c r="M70" i="23"/>
  <c r="AC70" i="23"/>
  <c r="N70" i="23"/>
  <c r="K70" i="23"/>
  <c r="H118" i="23"/>
  <c r="N118" i="23"/>
  <c r="L118" i="23"/>
  <c r="O118" i="23"/>
  <c r="I118" i="23"/>
  <c r="M118" i="23"/>
  <c r="K118" i="23"/>
  <c r="J118" i="23"/>
  <c r="AC118" i="23"/>
  <c r="L59" i="10"/>
  <c r="M59" i="10"/>
  <c r="O59" i="10"/>
  <c r="H59" i="10"/>
  <c r="AC59" i="10"/>
  <c r="N59" i="10"/>
  <c r="I59" i="10"/>
  <c r="J59" i="10"/>
  <c r="K59" i="10"/>
  <c r="AC89" i="10"/>
  <c r="H89" i="10"/>
  <c r="I89" i="10"/>
  <c r="J89" i="10"/>
  <c r="K89" i="10"/>
  <c r="L89" i="10"/>
  <c r="M89" i="10"/>
  <c r="O89" i="10"/>
  <c r="N89" i="10"/>
  <c r="AC107" i="23"/>
  <c r="K107" i="23"/>
  <c r="N107" i="23"/>
  <c r="I107" i="23"/>
  <c r="J107" i="23"/>
  <c r="M107" i="23"/>
  <c r="O107" i="23"/>
  <c r="L107" i="23"/>
  <c r="H107" i="23"/>
  <c r="AC67" i="19"/>
  <c r="O67" i="19"/>
  <c r="M67" i="19"/>
  <c r="L67" i="19"/>
  <c r="K67" i="19"/>
  <c r="J67" i="19"/>
  <c r="H67" i="19"/>
  <c r="I67" i="19"/>
  <c r="N67" i="19"/>
  <c r="O62" i="10"/>
  <c r="L175" i="10"/>
  <c r="G174" i="10"/>
  <c r="G122" i="10"/>
  <c r="N2" i="10"/>
  <c r="K65" i="10"/>
  <c r="AA65" i="10" s="1"/>
  <c r="L129" i="19"/>
  <c r="M129" i="19"/>
  <c r="K129" i="19"/>
  <c r="J129" i="19"/>
  <c r="I129" i="19"/>
  <c r="H129" i="19"/>
  <c r="O129" i="19"/>
  <c r="N129" i="19"/>
  <c r="AC129" i="19"/>
  <c r="L21" i="10"/>
  <c r="M21" i="10"/>
  <c r="O21" i="10"/>
  <c r="H21" i="10"/>
  <c r="AC21" i="10"/>
  <c r="N21" i="10"/>
  <c r="I21" i="10"/>
  <c r="J21" i="10"/>
  <c r="K21" i="10"/>
  <c r="K49" i="10"/>
  <c r="L49" i="10"/>
  <c r="M49" i="10"/>
  <c r="O49" i="10"/>
  <c r="H49" i="10"/>
  <c r="AC49" i="10"/>
  <c r="N49" i="10"/>
  <c r="I49" i="10"/>
  <c r="J49" i="10"/>
  <c r="AC24" i="10"/>
  <c r="H24" i="10"/>
  <c r="I24" i="10"/>
  <c r="J24" i="10"/>
  <c r="K24" i="10"/>
  <c r="L24" i="10"/>
  <c r="M24" i="10"/>
  <c r="O24" i="10"/>
  <c r="N24" i="10"/>
  <c r="L92" i="23"/>
  <c r="H92" i="23"/>
  <c r="N92" i="23"/>
  <c r="J92" i="23"/>
  <c r="AC92" i="23"/>
  <c r="I92" i="23"/>
  <c r="M92" i="23"/>
  <c r="O92" i="23"/>
  <c r="K92" i="23"/>
  <c r="J86" i="10"/>
  <c r="K86" i="10"/>
  <c r="L86" i="10"/>
  <c r="M86" i="10"/>
  <c r="O86" i="10"/>
  <c r="H86" i="10"/>
  <c r="AC86" i="10"/>
  <c r="N86" i="10"/>
  <c r="I86" i="10"/>
  <c r="J114" i="10"/>
  <c r="L114" i="10"/>
  <c r="M114" i="10"/>
  <c r="O114" i="10"/>
  <c r="H114" i="10"/>
  <c r="I114" i="10"/>
  <c r="K114" i="10"/>
  <c r="AC114" i="10"/>
  <c r="N114" i="10"/>
  <c r="J172" i="10"/>
  <c r="AC172" i="10"/>
  <c r="L172" i="10"/>
  <c r="M172" i="10"/>
  <c r="O172" i="10"/>
  <c r="H172" i="10"/>
  <c r="K172" i="10"/>
  <c r="N172" i="10"/>
  <c r="I172" i="10"/>
  <c r="O96" i="19"/>
  <c r="N96" i="19"/>
  <c r="L96" i="19"/>
  <c r="M96" i="19"/>
  <c r="K96" i="19"/>
  <c r="J96" i="19"/>
  <c r="H96" i="19"/>
  <c r="I96" i="19"/>
  <c r="AC96" i="19"/>
  <c r="K12" i="10"/>
  <c r="L12" i="10"/>
  <c r="M12" i="10"/>
  <c r="O12" i="10"/>
  <c r="N12" i="10"/>
  <c r="AC12" i="10"/>
  <c r="H12" i="10"/>
  <c r="I12" i="10"/>
  <c r="J12" i="10"/>
  <c r="AC165" i="10"/>
  <c r="N165" i="10"/>
  <c r="M165" i="10"/>
  <c r="O165" i="10"/>
  <c r="H165" i="10"/>
  <c r="I165" i="10"/>
  <c r="J165" i="10"/>
  <c r="K165" i="10"/>
  <c r="L165" i="10"/>
  <c r="L94" i="19"/>
  <c r="N94" i="19"/>
  <c r="O94" i="19"/>
  <c r="M94" i="19"/>
  <c r="I94" i="19"/>
  <c r="K94" i="19"/>
  <c r="J94" i="19"/>
  <c r="H94" i="19"/>
  <c r="AC94" i="19"/>
  <c r="K38" i="19"/>
  <c r="M38" i="19"/>
  <c r="L38" i="19"/>
  <c r="I38" i="19"/>
  <c r="H38" i="19"/>
  <c r="J38" i="19"/>
  <c r="O38" i="19"/>
  <c r="AC38" i="19"/>
  <c r="N38" i="19"/>
  <c r="M169" i="19"/>
  <c r="K169" i="19"/>
  <c r="J169" i="19"/>
  <c r="I169" i="19"/>
  <c r="H169" i="19"/>
  <c r="O169" i="19"/>
  <c r="N169" i="19"/>
  <c r="L169" i="19"/>
  <c r="AC169" i="19"/>
  <c r="O24" i="19"/>
  <c r="M24" i="19"/>
  <c r="N24" i="19"/>
  <c r="L24" i="19"/>
  <c r="J24" i="19"/>
  <c r="K24" i="19"/>
  <c r="I24" i="19"/>
  <c r="H24" i="19"/>
  <c r="AC24" i="19"/>
  <c r="N115" i="23"/>
  <c r="K115" i="23"/>
  <c r="I115" i="23"/>
  <c r="J115" i="23"/>
  <c r="M115" i="23"/>
  <c r="L115" i="23"/>
  <c r="O115" i="23"/>
  <c r="H115" i="23"/>
  <c r="AC115" i="23"/>
  <c r="N93" i="19"/>
  <c r="K93" i="19"/>
  <c r="M93" i="19"/>
  <c r="O93" i="19"/>
  <c r="J93" i="19"/>
  <c r="I93" i="19"/>
  <c r="L93" i="19"/>
  <c r="H93" i="19"/>
  <c r="AC93" i="19"/>
  <c r="O164" i="23"/>
  <c r="J164" i="23"/>
  <c r="I164" i="23"/>
  <c r="N164" i="23"/>
  <c r="M164" i="23"/>
  <c r="K164" i="23"/>
  <c r="H164" i="23"/>
  <c r="L164" i="23"/>
  <c r="AC164" i="23"/>
  <c r="M33" i="19"/>
  <c r="J33" i="19"/>
  <c r="K33" i="19"/>
  <c r="I33" i="19"/>
  <c r="H33" i="19"/>
  <c r="N33" i="19"/>
  <c r="O33" i="19"/>
  <c r="L33" i="19"/>
  <c r="AC33" i="19"/>
  <c r="AC121" i="19"/>
  <c r="J121" i="19"/>
  <c r="H121" i="19"/>
  <c r="I121" i="19"/>
  <c r="O121" i="19"/>
  <c r="N121" i="19"/>
  <c r="L121" i="19"/>
  <c r="M121" i="19"/>
  <c r="K121" i="19"/>
  <c r="N4" i="19"/>
  <c r="O4" i="19"/>
  <c r="L4" i="19"/>
  <c r="K4" i="19"/>
  <c r="M4" i="19"/>
  <c r="J4" i="19"/>
  <c r="H4" i="19"/>
  <c r="I4" i="19"/>
  <c r="AC4" i="19"/>
  <c r="J130" i="19"/>
  <c r="I130" i="19"/>
  <c r="K130" i="19"/>
  <c r="H130" i="19"/>
  <c r="O130" i="19"/>
  <c r="N130" i="19"/>
  <c r="M130" i="19"/>
  <c r="AC130" i="19"/>
  <c r="L130" i="19"/>
  <c r="AC54" i="19"/>
  <c r="M54" i="19"/>
  <c r="L54" i="19"/>
  <c r="I54" i="19"/>
  <c r="J54" i="19"/>
  <c r="K54" i="19"/>
  <c r="H54" i="19"/>
  <c r="N54" i="19"/>
  <c r="O54" i="19"/>
  <c r="J173" i="19"/>
  <c r="K173" i="19"/>
  <c r="L173" i="19"/>
  <c r="I173" i="19"/>
  <c r="H173" i="19"/>
  <c r="N173" i="19"/>
  <c r="O173" i="19"/>
  <c r="M173" i="19"/>
  <c r="AC173" i="19"/>
  <c r="AC109" i="19"/>
  <c r="J109" i="19"/>
  <c r="K109" i="19"/>
  <c r="L109" i="19"/>
  <c r="I109" i="19"/>
  <c r="H109" i="19"/>
  <c r="N109" i="19"/>
  <c r="O109" i="19"/>
  <c r="M109" i="19"/>
  <c r="I110" i="19"/>
  <c r="N110" i="19"/>
  <c r="O110" i="19"/>
  <c r="M110" i="19"/>
  <c r="L110" i="19"/>
  <c r="K110" i="19"/>
  <c r="J110" i="19"/>
  <c r="H110" i="19"/>
  <c r="AC110" i="19"/>
  <c r="M103" i="23"/>
  <c r="I103" i="23"/>
  <c r="O103" i="23"/>
  <c r="L103" i="23"/>
  <c r="AC103" i="23"/>
  <c r="N103" i="23"/>
  <c r="K103" i="23"/>
  <c r="J103" i="23"/>
  <c r="H103" i="23"/>
  <c r="O115" i="19"/>
  <c r="M115" i="19"/>
  <c r="L115" i="19"/>
  <c r="K115" i="19"/>
  <c r="I115" i="19"/>
  <c r="J115" i="19"/>
  <c r="H115" i="19"/>
  <c r="N115" i="19"/>
  <c r="AC115" i="19"/>
  <c r="AC14" i="19"/>
  <c r="K14" i="19"/>
  <c r="I14" i="19"/>
  <c r="N14" i="19"/>
  <c r="H14" i="19"/>
  <c r="J14" i="19"/>
  <c r="O14" i="19"/>
  <c r="M14" i="19"/>
  <c r="L14" i="19"/>
  <c r="M160" i="23"/>
  <c r="O160" i="23"/>
  <c r="N160" i="23"/>
  <c r="I160" i="23"/>
  <c r="H160" i="23"/>
  <c r="K160" i="23"/>
  <c r="L160" i="23"/>
  <c r="AC160" i="23"/>
  <c r="J160" i="23"/>
  <c r="L23" i="19"/>
  <c r="K23" i="19"/>
  <c r="M23" i="19"/>
  <c r="J23" i="19"/>
  <c r="I23" i="19"/>
  <c r="H23" i="19"/>
  <c r="O23" i="19"/>
  <c r="AC23" i="19"/>
  <c r="N23" i="19"/>
  <c r="I123" i="23"/>
  <c r="O123" i="23"/>
  <c r="K123" i="23"/>
  <c r="H123" i="23"/>
  <c r="AC123" i="23"/>
  <c r="N123" i="23"/>
  <c r="M123" i="23"/>
  <c r="L123" i="23"/>
  <c r="J123" i="23"/>
  <c r="M142" i="23"/>
  <c r="L142" i="23"/>
  <c r="H142" i="23"/>
  <c r="AC142" i="23"/>
  <c r="I142" i="23"/>
  <c r="K142" i="23"/>
  <c r="O142" i="23"/>
  <c r="J142" i="23"/>
  <c r="N142" i="23"/>
  <c r="M79" i="23"/>
  <c r="L79" i="23"/>
  <c r="H79" i="23"/>
  <c r="K79" i="23"/>
  <c r="I79" i="23"/>
  <c r="N79" i="23"/>
  <c r="AC79" i="23"/>
  <c r="O79" i="23"/>
  <c r="J79" i="23"/>
  <c r="AC175" i="19"/>
  <c r="H175" i="19"/>
  <c r="N175" i="19"/>
  <c r="O175" i="19"/>
  <c r="M175" i="19"/>
  <c r="L175" i="19"/>
  <c r="K175" i="19"/>
  <c r="I175" i="19"/>
  <c r="J175" i="19"/>
  <c r="M154" i="23"/>
  <c r="I154" i="23"/>
  <c r="N154" i="23"/>
  <c r="L154" i="23"/>
  <c r="H154" i="23"/>
  <c r="AC154" i="23"/>
  <c r="J154" i="23"/>
  <c r="K154" i="23"/>
  <c r="O154" i="23"/>
  <c r="AC90" i="10"/>
  <c r="N90" i="10"/>
  <c r="I90" i="10"/>
  <c r="J90" i="10"/>
  <c r="K90" i="10"/>
  <c r="L90" i="10"/>
  <c r="M90" i="10"/>
  <c r="O90" i="10"/>
  <c r="H90" i="10"/>
  <c r="AC172" i="19"/>
  <c r="M172" i="19"/>
  <c r="L172" i="19"/>
  <c r="K172" i="19"/>
  <c r="I172" i="19"/>
  <c r="H172" i="19"/>
  <c r="N172" i="19"/>
  <c r="O172" i="19"/>
  <c r="J172" i="19"/>
  <c r="M125" i="19"/>
  <c r="J125" i="19"/>
  <c r="K125" i="19"/>
  <c r="L125" i="19"/>
  <c r="I125" i="19"/>
  <c r="H125" i="19"/>
  <c r="N125" i="19"/>
  <c r="AC125" i="19"/>
  <c r="O125" i="19"/>
  <c r="N36" i="19"/>
  <c r="O36" i="19"/>
  <c r="L36" i="19"/>
  <c r="M36" i="19"/>
  <c r="J36" i="19"/>
  <c r="K36" i="19"/>
  <c r="I36" i="19"/>
  <c r="H36" i="19"/>
  <c r="AC36" i="19"/>
  <c r="M106" i="23"/>
  <c r="AC106" i="23"/>
  <c r="N106" i="23"/>
  <c r="L106" i="23"/>
  <c r="H106" i="23"/>
  <c r="O106" i="23"/>
  <c r="K106" i="23"/>
  <c r="J106" i="23"/>
  <c r="I106" i="23"/>
  <c r="AC159" i="10"/>
  <c r="N159" i="10"/>
  <c r="M159" i="10"/>
  <c r="O159" i="10"/>
  <c r="H159" i="10"/>
  <c r="L159" i="10"/>
  <c r="I159" i="10"/>
  <c r="J159" i="10"/>
  <c r="K159" i="10"/>
  <c r="AC81" i="23"/>
  <c r="M81" i="23"/>
  <c r="O81" i="23"/>
  <c r="I81" i="23"/>
  <c r="L81" i="23"/>
  <c r="H81" i="23"/>
  <c r="K81" i="23"/>
  <c r="J81" i="23"/>
  <c r="N81" i="23"/>
  <c r="O27" i="23"/>
  <c r="AC27" i="23"/>
  <c r="N27" i="23"/>
  <c r="K27" i="23"/>
  <c r="M27" i="23"/>
  <c r="I27" i="23"/>
  <c r="L27" i="23"/>
  <c r="H27" i="23"/>
  <c r="J27" i="23"/>
  <c r="O90" i="23"/>
  <c r="AC90" i="23"/>
  <c r="N90" i="23"/>
  <c r="M90" i="23"/>
  <c r="J90" i="23"/>
  <c r="I90" i="23"/>
  <c r="K90" i="23"/>
  <c r="L90" i="23"/>
  <c r="H90" i="23"/>
  <c r="K76" i="23"/>
  <c r="L76" i="23"/>
  <c r="N76" i="23"/>
  <c r="I76" i="23"/>
  <c r="J76" i="23"/>
  <c r="AC76" i="23"/>
  <c r="H76" i="23"/>
  <c r="M76" i="23"/>
  <c r="O76" i="23"/>
  <c r="L88" i="10"/>
  <c r="M88" i="10"/>
  <c r="O88" i="10"/>
  <c r="N88" i="10"/>
  <c r="AC88" i="10"/>
  <c r="H88" i="10"/>
  <c r="I88" i="10"/>
  <c r="J88" i="10"/>
  <c r="K88" i="10"/>
  <c r="C5" i="24"/>
  <c r="J110" i="10"/>
  <c r="L110" i="10"/>
  <c r="M110" i="10"/>
  <c r="O110" i="10"/>
  <c r="H110" i="10"/>
  <c r="K110" i="10"/>
  <c r="N110" i="10"/>
  <c r="AC110" i="10"/>
  <c r="I110" i="10"/>
  <c r="M94" i="10"/>
  <c r="O94" i="10"/>
  <c r="K94" i="10"/>
  <c r="H94" i="10"/>
  <c r="I94" i="10"/>
  <c r="J94" i="10"/>
  <c r="AC94" i="10"/>
  <c r="N94" i="10"/>
  <c r="L94" i="10"/>
  <c r="H132" i="19"/>
  <c r="I132" i="19"/>
  <c r="N132" i="19"/>
  <c r="O132" i="19"/>
  <c r="M132" i="19"/>
  <c r="L132" i="19"/>
  <c r="K132" i="19"/>
  <c r="J132" i="19"/>
  <c r="AC132" i="19"/>
  <c r="I169" i="10"/>
  <c r="AC169" i="10"/>
  <c r="K169" i="10"/>
  <c r="M169" i="10"/>
  <c r="O169" i="10"/>
  <c r="H169" i="10"/>
  <c r="J169" i="10"/>
  <c r="L169" i="10"/>
  <c r="N169" i="10"/>
  <c r="AC97" i="10"/>
  <c r="H97" i="10"/>
  <c r="L97" i="10"/>
  <c r="M97" i="10"/>
  <c r="O97" i="10"/>
  <c r="N97" i="10"/>
  <c r="I97" i="10"/>
  <c r="J97" i="10"/>
  <c r="K97" i="10"/>
  <c r="I19" i="10"/>
  <c r="J19" i="10"/>
  <c r="K19" i="10"/>
  <c r="L19" i="10"/>
  <c r="M19" i="10"/>
  <c r="O19" i="10"/>
  <c r="H19" i="10"/>
  <c r="AC19" i="10"/>
  <c r="N19" i="10"/>
  <c r="AC112" i="19"/>
  <c r="L112" i="19"/>
  <c r="K112" i="19"/>
  <c r="J112" i="19"/>
  <c r="I112" i="19"/>
  <c r="H112" i="19"/>
  <c r="O112" i="19"/>
  <c r="N112" i="19"/>
  <c r="M112" i="19"/>
  <c r="H59" i="19"/>
  <c r="N59" i="19"/>
  <c r="O59" i="19"/>
  <c r="M59" i="19"/>
  <c r="L59" i="19"/>
  <c r="K59" i="19"/>
  <c r="I59" i="19"/>
  <c r="J59" i="19"/>
  <c r="AC59" i="19"/>
  <c r="I57" i="19"/>
  <c r="H57" i="19"/>
  <c r="O57" i="19"/>
  <c r="AC57" i="19"/>
  <c r="N57" i="19"/>
  <c r="L57" i="19"/>
  <c r="M57" i="19"/>
  <c r="K57" i="19"/>
  <c r="J57" i="19"/>
  <c r="O167" i="19"/>
  <c r="AC167" i="19"/>
  <c r="I167" i="19"/>
  <c r="H167" i="19"/>
  <c r="N167" i="19"/>
  <c r="L167" i="19"/>
  <c r="J167" i="19"/>
  <c r="M167" i="19"/>
  <c r="K167" i="19"/>
  <c r="I68" i="19"/>
  <c r="H68" i="19"/>
  <c r="N68" i="19"/>
  <c r="AC68" i="19"/>
  <c r="L68" i="19"/>
  <c r="M68" i="19"/>
  <c r="J68" i="19"/>
  <c r="O68" i="19"/>
  <c r="K68" i="19"/>
  <c r="L87" i="10"/>
  <c r="M87" i="10"/>
  <c r="O87" i="10"/>
  <c r="H87" i="10"/>
  <c r="AC87" i="10"/>
  <c r="N87" i="10"/>
  <c r="I87" i="10"/>
  <c r="J87" i="10"/>
  <c r="K87" i="10"/>
  <c r="K58" i="19"/>
  <c r="H58" i="19"/>
  <c r="N58" i="19"/>
  <c r="AC58" i="19"/>
  <c r="O58" i="19"/>
  <c r="M58" i="19"/>
  <c r="L58" i="19"/>
  <c r="I58" i="19"/>
  <c r="J58" i="19"/>
  <c r="N45" i="23"/>
  <c r="J45" i="23"/>
  <c r="H45" i="23"/>
  <c r="K45" i="23"/>
  <c r="O45" i="23"/>
  <c r="L45" i="23"/>
  <c r="M45" i="23"/>
  <c r="AC45" i="23"/>
  <c r="I45" i="23"/>
  <c r="H118" i="19"/>
  <c r="I118" i="19"/>
  <c r="K118" i="19"/>
  <c r="J118" i="19"/>
  <c r="N118" i="19"/>
  <c r="O118" i="19"/>
  <c r="M118" i="19"/>
  <c r="L118" i="19"/>
  <c r="AC118" i="19"/>
  <c r="I140" i="19"/>
  <c r="H140" i="19"/>
  <c r="N140" i="19"/>
  <c r="O140" i="19"/>
  <c r="M140" i="19"/>
  <c r="L140" i="19"/>
  <c r="K140" i="19"/>
  <c r="J140" i="19"/>
  <c r="AC140" i="19"/>
  <c r="I153" i="19"/>
  <c r="AC153" i="19"/>
  <c r="H153" i="19"/>
  <c r="O153" i="19"/>
  <c r="N153" i="19"/>
  <c r="L153" i="19"/>
  <c r="M153" i="19"/>
  <c r="K153" i="19"/>
  <c r="J153" i="19"/>
  <c r="M164" i="10"/>
  <c r="O164" i="10"/>
  <c r="H164" i="10"/>
  <c r="K164" i="10"/>
  <c r="N164" i="10"/>
  <c r="I164" i="10"/>
  <c r="J164" i="10"/>
  <c r="AC164" i="10"/>
  <c r="L164" i="10"/>
  <c r="L37" i="19"/>
  <c r="K37" i="19"/>
  <c r="J37" i="19"/>
  <c r="H37" i="19"/>
  <c r="I37" i="19"/>
  <c r="N37" i="19"/>
  <c r="M37" i="19"/>
  <c r="O37" i="19"/>
  <c r="AC37" i="19"/>
  <c r="K4" i="10"/>
  <c r="L4" i="10"/>
  <c r="M4" i="10"/>
  <c r="O4" i="10"/>
  <c r="N4" i="10"/>
  <c r="AC4" i="10"/>
  <c r="H4" i="10"/>
  <c r="I4" i="10"/>
  <c r="J4" i="10"/>
  <c r="M128" i="23"/>
  <c r="O128" i="23"/>
  <c r="I128" i="23"/>
  <c r="H128" i="23"/>
  <c r="J128" i="23"/>
  <c r="AC128" i="23"/>
  <c r="L128" i="23"/>
  <c r="N128" i="23"/>
  <c r="K128" i="23"/>
  <c r="M90" i="19"/>
  <c r="L90" i="19"/>
  <c r="I90" i="19"/>
  <c r="J90" i="19"/>
  <c r="K90" i="19"/>
  <c r="H90" i="19"/>
  <c r="N90" i="19"/>
  <c r="AC90" i="19"/>
  <c r="O90" i="19"/>
  <c r="H30" i="19"/>
  <c r="O30" i="19"/>
  <c r="N30" i="19"/>
  <c r="M30" i="19"/>
  <c r="K30" i="19"/>
  <c r="L30" i="19"/>
  <c r="I30" i="19"/>
  <c r="J30" i="19"/>
  <c r="AC30" i="19"/>
  <c r="M98" i="10"/>
  <c r="O98" i="10"/>
  <c r="I98" i="10"/>
  <c r="J98" i="10"/>
  <c r="N98" i="10"/>
  <c r="K98" i="10"/>
  <c r="AC98" i="10"/>
  <c r="H98" i="10"/>
  <c r="L98" i="10"/>
  <c r="M165" i="19"/>
  <c r="J165" i="19"/>
  <c r="K165" i="19"/>
  <c r="I165" i="19"/>
  <c r="H165" i="19"/>
  <c r="N165" i="19"/>
  <c r="O165" i="19"/>
  <c r="L165" i="19"/>
  <c r="AC165" i="19"/>
  <c r="AC35" i="23"/>
  <c r="M35" i="23"/>
  <c r="K35" i="23"/>
  <c r="I35" i="23"/>
  <c r="L35" i="23"/>
  <c r="O35" i="23"/>
  <c r="H35" i="23"/>
  <c r="J35" i="23"/>
  <c r="N35" i="23"/>
  <c r="AC64" i="19"/>
  <c r="L64" i="19"/>
  <c r="M64" i="19"/>
  <c r="J64" i="19"/>
  <c r="K64" i="19"/>
  <c r="I64" i="19"/>
  <c r="H64" i="19"/>
  <c r="O64" i="19"/>
  <c r="N64" i="19"/>
  <c r="J124" i="10"/>
  <c r="L124" i="10"/>
  <c r="M124" i="10"/>
  <c r="O124" i="10"/>
  <c r="H124" i="10"/>
  <c r="I124" i="10"/>
  <c r="K124" i="10"/>
  <c r="AC124" i="10"/>
  <c r="N124" i="10"/>
  <c r="M79" i="10"/>
  <c r="O79" i="10"/>
  <c r="H79" i="10"/>
  <c r="AC79" i="10"/>
  <c r="N79" i="10"/>
  <c r="I79" i="10"/>
  <c r="J79" i="10"/>
  <c r="K79" i="10"/>
  <c r="L79" i="10"/>
  <c r="M62" i="10"/>
  <c r="H175" i="10"/>
  <c r="P175" i="10" s="1"/>
  <c r="O2" i="10"/>
  <c r="G118" i="19"/>
  <c r="L105" i="23"/>
  <c r="AC105" i="23"/>
  <c r="O105" i="23"/>
  <c r="K105" i="23"/>
  <c r="N105" i="23"/>
  <c r="J105" i="23"/>
  <c r="I105" i="23"/>
  <c r="M105" i="23"/>
  <c r="H105" i="23"/>
  <c r="I88" i="23"/>
  <c r="N88" i="23"/>
  <c r="O88" i="23"/>
  <c r="AC88" i="23"/>
  <c r="L88" i="23"/>
  <c r="M88" i="23"/>
  <c r="J88" i="23"/>
  <c r="H88" i="23"/>
  <c r="K88" i="23"/>
  <c r="H132" i="10"/>
  <c r="K132" i="10"/>
  <c r="N132" i="10"/>
  <c r="I132" i="10"/>
  <c r="J132" i="10"/>
  <c r="AC132" i="10"/>
  <c r="L132" i="10"/>
  <c r="M132" i="10"/>
  <c r="O132" i="10"/>
  <c r="K169" i="23"/>
  <c r="L169" i="23"/>
  <c r="N169" i="23"/>
  <c r="AC169" i="23"/>
  <c r="I169" i="23"/>
  <c r="O169" i="23"/>
  <c r="M169" i="23"/>
  <c r="H169" i="23"/>
  <c r="J169" i="23"/>
  <c r="L116" i="19"/>
  <c r="I116" i="19"/>
  <c r="J116" i="19"/>
  <c r="H116" i="19"/>
  <c r="N116" i="19"/>
  <c r="O116" i="19"/>
  <c r="M116" i="19"/>
  <c r="K116" i="19"/>
  <c r="AC116" i="19"/>
  <c r="I72" i="19"/>
  <c r="H72" i="19"/>
  <c r="O72" i="19"/>
  <c r="AC72" i="19"/>
  <c r="N72" i="19"/>
  <c r="L72" i="19"/>
  <c r="M72" i="19"/>
  <c r="J72" i="19"/>
  <c r="K72" i="19"/>
  <c r="M146" i="23"/>
  <c r="J146" i="23"/>
  <c r="N146" i="23"/>
  <c r="O146" i="23"/>
  <c r="L146" i="23"/>
  <c r="H146" i="23"/>
  <c r="I146" i="23"/>
  <c r="AC146" i="23"/>
  <c r="K146" i="23"/>
  <c r="AC136" i="19"/>
  <c r="K136" i="19"/>
  <c r="J136" i="19"/>
  <c r="M136" i="19"/>
  <c r="H136" i="19"/>
  <c r="I136" i="19"/>
  <c r="L136" i="19"/>
  <c r="O136" i="19"/>
  <c r="N136" i="19"/>
  <c r="M40" i="23"/>
  <c r="K40" i="23"/>
  <c r="L40" i="23"/>
  <c r="I40" i="23"/>
  <c r="N40" i="23"/>
  <c r="H40" i="23"/>
  <c r="J40" i="23"/>
  <c r="AC40" i="23"/>
  <c r="O40" i="23"/>
  <c r="N62" i="19"/>
  <c r="O62" i="19"/>
  <c r="M62" i="19"/>
  <c r="I62" i="19"/>
  <c r="K62" i="19"/>
  <c r="L62" i="19"/>
  <c r="H62" i="19"/>
  <c r="AC62" i="19"/>
  <c r="J62" i="19"/>
  <c r="J120" i="23"/>
  <c r="H120" i="23"/>
  <c r="I120" i="23"/>
  <c r="K120" i="23"/>
  <c r="M120" i="23"/>
  <c r="L120" i="23"/>
  <c r="N120" i="23"/>
  <c r="O120" i="23"/>
  <c r="AC120" i="23"/>
  <c r="K82" i="23"/>
  <c r="O82" i="23"/>
  <c r="AC82" i="23"/>
  <c r="I82" i="23"/>
  <c r="N82" i="23"/>
  <c r="L82" i="23"/>
  <c r="H82" i="23"/>
  <c r="M82" i="23"/>
  <c r="J82" i="23"/>
  <c r="L122" i="23"/>
  <c r="AC122" i="23"/>
  <c r="O122" i="23"/>
  <c r="H122" i="23"/>
  <c r="I122" i="23"/>
  <c r="M122" i="23"/>
  <c r="K122" i="23"/>
  <c r="N122" i="23"/>
  <c r="J122" i="23"/>
  <c r="N46" i="19"/>
  <c r="O46" i="19"/>
  <c r="M46" i="19"/>
  <c r="L46" i="19"/>
  <c r="K46" i="19"/>
  <c r="I46" i="19"/>
  <c r="H46" i="19"/>
  <c r="J46" i="19"/>
  <c r="AC46" i="19"/>
  <c r="AC171" i="10"/>
  <c r="I171" i="10"/>
  <c r="M171" i="10"/>
  <c r="O171" i="10"/>
  <c r="H171" i="10"/>
  <c r="J171" i="10"/>
  <c r="K171" i="10"/>
  <c r="L171" i="10"/>
  <c r="N171" i="10"/>
  <c r="M48" i="10"/>
  <c r="O48" i="10"/>
  <c r="N48" i="10"/>
  <c r="AC48" i="10"/>
  <c r="H48" i="10"/>
  <c r="I48" i="10"/>
  <c r="J48" i="10"/>
  <c r="K48" i="10"/>
  <c r="L48" i="10"/>
  <c r="M13" i="10"/>
  <c r="O13" i="10"/>
  <c r="H13" i="10"/>
  <c r="AC13" i="10"/>
  <c r="N13" i="10"/>
  <c r="I13" i="10"/>
  <c r="J13" i="10"/>
  <c r="K13" i="10"/>
  <c r="L13" i="10"/>
  <c r="H95" i="10"/>
  <c r="I95" i="10"/>
  <c r="K95" i="10"/>
  <c r="N95" i="10"/>
  <c r="AC95" i="10"/>
  <c r="J95" i="10"/>
  <c r="L95" i="10"/>
  <c r="M95" i="10"/>
  <c r="O95" i="10"/>
  <c r="O27" i="10"/>
  <c r="H27" i="10"/>
  <c r="AC27" i="10"/>
  <c r="N27" i="10"/>
  <c r="I27" i="10"/>
  <c r="J27" i="10"/>
  <c r="K27" i="10"/>
  <c r="L27" i="10"/>
  <c r="M27" i="10"/>
  <c r="I47" i="23"/>
  <c r="S47" i="23" s="1"/>
  <c r="J47" i="23"/>
  <c r="K47" i="23"/>
  <c r="M47" i="23"/>
  <c r="O47" i="23"/>
  <c r="L47" i="23"/>
  <c r="H47" i="23"/>
  <c r="AC47" i="23"/>
  <c r="N47" i="23"/>
  <c r="M117" i="23"/>
  <c r="L117" i="23"/>
  <c r="J117" i="23"/>
  <c r="I117" i="23"/>
  <c r="H117" i="23"/>
  <c r="AC117" i="23"/>
  <c r="K117" i="23"/>
  <c r="N117" i="23"/>
  <c r="O117" i="23"/>
  <c r="N77" i="19"/>
  <c r="AC77" i="19"/>
  <c r="O77" i="19"/>
  <c r="M77" i="19"/>
  <c r="L77" i="19"/>
  <c r="K77" i="19"/>
  <c r="J77" i="19"/>
  <c r="H77" i="19"/>
  <c r="I77" i="19"/>
  <c r="N87" i="19"/>
  <c r="L87" i="19"/>
  <c r="K87" i="19"/>
  <c r="J87" i="19"/>
  <c r="M87" i="19"/>
  <c r="I87" i="19"/>
  <c r="H87" i="19"/>
  <c r="O87" i="19"/>
  <c r="AC87" i="19"/>
  <c r="AC88" i="19"/>
  <c r="O88" i="19"/>
  <c r="N88" i="19"/>
  <c r="L88" i="19"/>
  <c r="M88" i="19"/>
  <c r="J88" i="19"/>
  <c r="K88" i="19"/>
  <c r="I88" i="19"/>
  <c r="H88" i="19"/>
  <c r="O163" i="19"/>
  <c r="M163" i="19"/>
  <c r="K163" i="19"/>
  <c r="I163" i="19"/>
  <c r="J163" i="19"/>
  <c r="L163" i="19"/>
  <c r="H163" i="19"/>
  <c r="N163" i="19"/>
  <c r="AC163" i="19"/>
  <c r="L113" i="19"/>
  <c r="M113" i="19"/>
  <c r="K113" i="19"/>
  <c r="J113" i="19"/>
  <c r="I113" i="19"/>
  <c r="H113" i="19"/>
  <c r="O113" i="19"/>
  <c r="N113" i="19"/>
  <c r="AC113" i="19"/>
  <c r="O91" i="19"/>
  <c r="M91" i="19"/>
  <c r="L91" i="19"/>
  <c r="K91" i="19"/>
  <c r="J91" i="19"/>
  <c r="I91" i="19"/>
  <c r="H91" i="19"/>
  <c r="N91" i="19"/>
  <c r="AC91" i="19"/>
  <c r="J53" i="23"/>
  <c r="AC53" i="23"/>
  <c r="I53" i="23"/>
  <c r="M53" i="23"/>
  <c r="N53" i="23"/>
  <c r="H53" i="23"/>
  <c r="K53" i="23"/>
  <c r="O53" i="23"/>
  <c r="L53" i="23"/>
  <c r="L166" i="10"/>
  <c r="N166" i="10"/>
  <c r="AC166" i="10"/>
  <c r="J166" i="10"/>
  <c r="M166" i="10"/>
  <c r="O166" i="10"/>
  <c r="H166" i="10"/>
  <c r="I166" i="10"/>
  <c r="K166" i="10"/>
  <c r="L144" i="10"/>
  <c r="AC144" i="10"/>
  <c r="N144" i="10"/>
  <c r="M144" i="10"/>
  <c r="O144" i="10"/>
  <c r="H144" i="10"/>
  <c r="I144" i="10"/>
  <c r="J144" i="10"/>
  <c r="K144" i="10"/>
  <c r="K34" i="19"/>
  <c r="H34" i="19"/>
  <c r="N34" i="19"/>
  <c r="O34" i="19"/>
  <c r="M34" i="19"/>
  <c r="L34" i="19"/>
  <c r="J34" i="19"/>
  <c r="AC34" i="19"/>
  <c r="I34" i="19"/>
  <c r="N164" i="19"/>
  <c r="O164" i="19"/>
  <c r="M164" i="19"/>
  <c r="L164" i="19"/>
  <c r="K164" i="19"/>
  <c r="I164" i="19"/>
  <c r="J164" i="19"/>
  <c r="H164" i="19"/>
  <c r="AC164" i="19"/>
  <c r="AC4" i="23"/>
  <c r="K4" i="23"/>
  <c r="M4" i="23"/>
  <c r="H4" i="23"/>
  <c r="I4" i="23"/>
  <c r="N4" i="23"/>
  <c r="J4" i="23"/>
  <c r="O4" i="23"/>
  <c r="L4" i="23"/>
  <c r="AC75" i="23"/>
  <c r="J75" i="23"/>
  <c r="H75" i="23"/>
  <c r="I75" i="23"/>
  <c r="M75" i="23"/>
  <c r="N75" i="23"/>
  <c r="K75" i="23"/>
  <c r="O75" i="23"/>
  <c r="L75" i="23"/>
  <c r="L155" i="10"/>
  <c r="N155" i="10"/>
  <c r="AC155" i="10"/>
  <c r="I155" i="10"/>
  <c r="M155" i="10"/>
  <c r="O155" i="10"/>
  <c r="H155" i="10"/>
  <c r="J155" i="10"/>
  <c r="K155" i="10"/>
  <c r="O116" i="10"/>
  <c r="H116" i="10"/>
  <c r="I116" i="10"/>
  <c r="K116" i="10"/>
  <c r="AC116" i="10"/>
  <c r="N116" i="10"/>
  <c r="J116" i="10"/>
  <c r="L116" i="10"/>
  <c r="M116" i="10"/>
  <c r="I55" i="19"/>
  <c r="AC55" i="19"/>
  <c r="O55" i="19"/>
  <c r="N55" i="19"/>
  <c r="L55" i="19"/>
  <c r="K55" i="19"/>
  <c r="M55" i="19"/>
  <c r="J55" i="19"/>
  <c r="H55" i="19"/>
  <c r="O145" i="23"/>
  <c r="AC145" i="23"/>
  <c r="H145" i="23"/>
  <c r="K145" i="23"/>
  <c r="L145" i="23"/>
  <c r="M145" i="23"/>
  <c r="I145" i="23"/>
  <c r="J145" i="23"/>
  <c r="N145" i="23"/>
  <c r="M83" i="23"/>
  <c r="AC83" i="23"/>
  <c r="L83" i="23"/>
  <c r="K83" i="23"/>
  <c r="J83" i="23"/>
  <c r="I83" i="23"/>
  <c r="O83" i="23"/>
  <c r="N83" i="23"/>
  <c r="H83" i="23"/>
  <c r="AC3" i="19"/>
  <c r="J3" i="19"/>
  <c r="H3" i="19"/>
  <c r="O3" i="19"/>
  <c r="I3" i="19"/>
  <c r="N3" i="19"/>
  <c r="M3" i="19"/>
  <c r="K3" i="19"/>
  <c r="L3" i="19"/>
  <c r="O159" i="23"/>
  <c r="N159" i="23"/>
  <c r="J159" i="23"/>
  <c r="I159" i="23"/>
  <c r="L159" i="23"/>
  <c r="H159" i="23"/>
  <c r="K159" i="23"/>
  <c r="M159" i="23"/>
  <c r="AC159" i="23"/>
  <c r="N140" i="23"/>
  <c r="J140" i="23"/>
  <c r="L140" i="23"/>
  <c r="AC140" i="23"/>
  <c r="I140" i="23"/>
  <c r="K140" i="23"/>
  <c r="O140" i="23"/>
  <c r="M140" i="23"/>
  <c r="H140" i="23"/>
  <c r="M72" i="10"/>
  <c r="O72" i="10"/>
  <c r="N72" i="10"/>
  <c r="AC72" i="10"/>
  <c r="H72" i="10"/>
  <c r="I72" i="10"/>
  <c r="J72" i="10"/>
  <c r="K72" i="10"/>
  <c r="L72" i="10"/>
  <c r="M10" i="10"/>
  <c r="O10" i="10"/>
  <c r="H10" i="10"/>
  <c r="AC10" i="10"/>
  <c r="N10" i="10"/>
  <c r="I10" i="10"/>
  <c r="J10" i="10"/>
  <c r="K10" i="10"/>
  <c r="L10" i="10"/>
  <c r="AC160" i="19"/>
  <c r="H160" i="19"/>
  <c r="I160" i="19"/>
  <c r="O160" i="19"/>
  <c r="N160" i="19"/>
  <c r="M160" i="19"/>
  <c r="K160" i="19"/>
  <c r="L160" i="19"/>
  <c r="J160" i="19"/>
  <c r="J30" i="23"/>
  <c r="AC30" i="23"/>
  <c r="H30" i="23"/>
  <c r="K30" i="23"/>
  <c r="L30" i="23"/>
  <c r="M30" i="23"/>
  <c r="O30" i="23"/>
  <c r="I30" i="23"/>
  <c r="N30" i="23"/>
  <c r="N102" i="23"/>
  <c r="I102" i="23"/>
  <c r="O102" i="23"/>
  <c r="J102" i="23"/>
  <c r="AC102" i="23"/>
  <c r="H102" i="23"/>
  <c r="M102" i="23"/>
  <c r="L102" i="23"/>
  <c r="K102" i="23"/>
  <c r="AC152" i="10"/>
  <c r="N152" i="10"/>
  <c r="M152" i="10"/>
  <c r="O152" i="10"/>
  <c r="H152" i="10"/>
  <c r="I152" i="10"/>
  <c r="J152" i="10"/>
  <c r="K152" i="10"/>
  <c r="L152" i="10"/>
  <c r="O114" i="23"/>
  <c r="L114" i="23"/>
  <c r="K114" i="23"/>
  <c r="I114" i="23"/>
  <c r="N114" i="23"/>
  <c r="AC114" i="23"/>
  <c r="H114" i="23"/>
  <c r="M114" i="23"/>
  <c r="J114" i="23"/>
  <c r="AC70" i="19"/>
  <c r="H70" i="19"/>
  <c r="N70" i="19"/>
  <c r="O70" i="19"/>
  <c r="L70" i="19"/>
  <c r="M70" i="19"/>
  <c r="I70" i="19"/>
  <c r="K70" i="19"/>
  <c r="J70" i="19"/>
  <c r="O44" i="23"/>
  <c r="K44" i="23"/>
  <c r="I44" i="23"/>
  <c r="L44" i="23"/>
  <c r="AC44" i="23"/>
  <c r="M44" i="23"/>
  <c r="H44" i="23"/>
  <c r="N44" i="23"/>
  <c r="J44" i="23"/>
  <c r="O46" i="23"/>
  <c r="N46" i="23"/>
  <c r="M46" i="23"/>
  <c r="L46" i="23"/>
  <c r="I46" i="23"/>
  <c r="K46" i="23"/>
  <c r="H46" i="23"/>
  <c r="J46" i="23"/>
  <c r="AC46" i="23"/>
  <c r="L62" i="10"/>
  <c r="O175" i="10"/>
  <c r="H2" i="10"/>
  <c r="P2" i="10" s="1"/>
  <c r="M63" i="19"/>
  <c r="K63" i="19"/>
  <c r="L63" i="19"/>
  <c r="I63" i="19"/>
  <c r="H63" i="19"/>
  <c r="J63" i="19"/>
  <c r="O63" i="19"/>
  <c r="AC63" i="19"/>
  <c r="N63" i="19"/>
  <c r="I15" i="10"/>
  <c r="J15" i="10"/>
  <c r="K15" i="10"/>
  <c r="L15" i="10"/>
  <c r="M15" i="10"/>
  <c r="O15" i="10"/>
  <c r="H15" i="10"/>
  <c r="AC15" i="10"/>
  <c r="N15" i="10"/>
  <c r="AC159" i="19"/>
  <c r="J159" i="19"/>
  <c r="H159" i="19"/>
  <c r="N159" i="19"/>
  <c r="O159" i="19"/>
  <c r="M159" i="19"/>
  <c r="K159" i="19"/>
  <c r="L159" i="19"/>
  <c r="I159" i="19"/>
  <c r="M19" i="23"/>
  <c r="H19" i="23"/>
  <c r="N19" i="23"/>
  <c r="K19" i="23"/>
  <c r="AC19" i="23"/>
  <c r="O19" i="23"/>
  <c r="L19" i="23"/>
  <c r="J19" i="23"/>
  <c r="I19" i="23"/>
  <c r="L33" i="10"/>
  <c r="M33" i="10"/>
  <c r="O33" i="10"/>
  <c r="H33" i="10"/>
  <c r="AC33" i="10"/>
  <c r="N33" i="10"/>
  <c r="I33" i="10"/>
  <c r="J33" i="10"/>
  <c r="K33" i="10"/>
  <c r="J138" i="23"/>
  <c r="M138" i="23"/>
  <c r="I138" i="23"/>
  <c r="L138" i="23"/>
  <c r="H138" i="23"/>
  <c r="AC138" i="23"/>
  <c r="K138" i="23"/>
  <c r="O138" i="23"/>
  <c r="N138" i="23"/>
  <c r="W138" i="23" s="1"/>
  <c r="N39" i="19"/>
  <c r="L39" i="19"/>
  <c r="K39" i="19"/>
  <c r="J39" i="19"/>
  <c r="M39" i="19"/>
  <c r="I39" i="19"/>
  <c r="H39" i="19"/>
  <c r="O39" i="19"/>
  <c r="AC39" i="19"/>
  <c r="H9" i="19"/>
  <c r="K9" i="19"/>
  <c r="AC9" i="19"/>
  <c r="I9" i="19"/>
  <c r="J9" i="19"/>
  <c r="N9" i="19"/>
  <c r="O9" i="19"/>
  <c r="M9" i="19"/>
  <c r="L9" i="19"/>
  <c r="AC162" i="19"/>
  <c r="K162" i="19"/>
  <c r="O162" i="19"/>
  <c r="M162" i="19"/>
  <c r="N162" i="19"/>
  <c r="L162" i="19"/>
  <c r="I162" i="19"/>
  <c r="J162" i="19"/>
  <c r="H162" i="19"/>
  <c r="AC85" i="23"/>
  <c r="K85" i="23"/>
  <c r="H85" i="23"/>
  <c r="N85" i="23"/>
  <c r="L85" i="23"/>
  <c r="M85" i="23"/>
  <c r="J85" i="23"/>
  <c r="O85" i="23"/>
  <c r="I85" i="23"/>
  <c r="O84" i="10"/>
  <c r="N84" i="10"/>
  <c r="AC84" i="10"/>
  <c r="H84" i="10"/>
  <c r="I84" i="10"/>
  <c r="J84" i="10"/>
  <c r="K84" i="10"/>
  <c r="L84" i="10"/>
  <c r="M84" i="10"/>
  <c r="O131" i="10"/>
  <c r="H131" i="10"/>
  <c r="J131" i="10"/>
  <c r="K131" i="10"/>
  <c r="L131" i="10"/>
  <c r="N131" i="10"/>
  <c r="AC131" i="10"/>
  <c r="I131" i="10"/>
  <c r="M131" i="10"/>
  <c r="O175" i="23"/>
  <c r="J175" i="23"/>
  <c r="M175" i="23"/>
  <c r="L175" i="23"/>
  <c r="H175" i="23"/>
  <c r="I175" i="23"/>
  <c r="N175" i="23"/>
  <c r="AC175" i="23"/>
  <c r="K175" i="23"/>
  <c r="M156" i="23"/>
  <c r="N156" i="23"/>
  <c r="K156" i="23"/>
  <c r="H156" i="23"/>
  <c r="I156" i="23"/>
  <c r="L156" i="23"/>
  <c r="AC156" i="23"/>
  <c r="J156" i="23"/>
  <c r="O156" i="23"/>
  <c r="M117" i="19"/>
  <c r="L117" i="19"/>
  <c r="J117" i="19"/>
  <c r="K117" i="19"/>
  <c r="I117" i="19"/>
  <c r="H117" i="19"/>
  <c r="N117" i="19"/>
  <c r="O117" i="19"/>
  <c r="AC117" i="19"/>
  <c r="M143" i="23"/>
  <c r="L143" i="23"/>
  <c r="O143" i="23"/>
  <c r="N143" i="23"/>
  <c r="I143" i="23"/>
  <c r="J143" i="23"/>
  <c r="AC143" i="23"/>
  <c r="H143" i="23"/>
  <c r="K143" i="23"/>
  <c r="H172" i="23"/>
  <c r="L172" i="23"/>
  <c r="J172" i="23"/>
  <c r="O172" i="23"/>
  <c r="N172" i="23"/>
  <c r="I172" i="23"/>
  <c r="K172" i="23"/>
  <c r="AC172" i="23"/>
  <c r="M172" i="23"/>
  <c r="K141" i="19"/>
  <c r="L141" i="19"/>
  <c r="I141" i="19"/>
  <c r="H141" i="19"/>
  <c r="O141" i="19"/>
  <c r="N141" i="19"/>
  <c r="M141" i="19"/>
  <c r="J141" i="19"/>
  <c r="AC141" i="19"/>
  <c r="O41" i="19"/>
  <c r="M41" i="19"/>
  <c r="J41" i="19"/>
  <c r="L41" i="19"/>
  <c r="N41" i="19"/>
  <c r="AC41" i="19"/>
  <c r="K41" i="19"/>
  <c r="H41" i="19"/>
  <c r="I41" i="19"/>
  <c r="H17" i="19"/>
  <c r="M17" i="19"/>
  <c r="L17" i="19"/>
  <c r="K17" i="19"/>
  <c r="I17" i="19"/>
  <c r="J17" i="19"/>
  <c r="AC17" i="19"/>
  <c r="N17" i="19"/>
  <c r="O17" i="19"/>
  <c r="H112" i="23"/>
  <c r="R112" i="23" s="1"/>
  <c r="K112" i="23"/>
  <c r="AC112" i="23"/>
  <c r="I112" i="23"/>
  <c r="L112" i="23"/>
  <c r="N112" i="23"/>
  <c r="J112" i="23"/>
  <c r="M112" i="23"/>
  <c r="O112" i="23"/>
  <c r="I168" i="19"/>
  <c r="H168" i="19"/>
  <c r="O168" i="19"/>
  <c r="AC168" i="19"/>
  <c r="K168" i="19"/>
  <c r="L168" i="19"/>
  <c r="M168" i="19"/>
  <c r="J168" i="19"/>
  <c r="N168" i="19"/>
  <c r="AC123" i="19"/>
  <c r="L123" i="19"/>
  <c r="K123" i="19"/>
  <c r="I123" i="19"/>
  <c r="J123" i="19"/>
  <c r="H123" i="19"/>
  <c r="N123" i="19"/>
  <c r="O123" i="19"/>
  <c r="M123" i="19"/>
  <c r="M74" i="23"/>
  <c r="N74" i="23"/>
  <c r="AC74" i="23"/>
  <c r="O74" i="23"/>
  <c r="K74" i="23"/>
  <c r="L74" i="23"/>
  <c r="J74" i="23"/>
  <c r="H74" i="23"/>
  <c r="I74" i="23"/>
  <c r="H2" i="19"/>
  <c r="K2" i="19"/>
  <c r="N2" i="19"/>
  <c r="L2" i="19"/>
  <c r="J2" i="19"/>
  <c r="O2" i="19"/>
  <c r="M2" i="19"/>
  <c r="I2" i="19"/>
  <c r="AC2" i="19"/>
  <c r="N42" i="23"/>
  <c r="J42" i="23"/>
  <c r="I42" i="23"/>
  <c r="M42" i="23"/>
  <c r="K42" i="23"/>
  <c r="L42" i="23"/>
  <c r="AC42" i="23"/>
  <c r="O42" i="23"/>
  <c r="H42" i="23"/>
  <c r="M104" i="10"/>
  <c r="O104" i="10"/>
  <c r="H104" i="10"/>
  <c r="K104" i="10"/>
  <c r="I104" i="10"/>
  <c r="AC104" i="10"/>
  <c r="N104" i="10"/>
  <c r="J104" i="10"/>
  <c r="L104" i="10"/>
  <c r="K86" i="23"/>
  <c r="H86" i="23"/>
  <c r="O86" i="23"/>
  <c r="I86" i="23"/>
  <c r="J86" i="23"/>
  <c r="M86" i="23"/>
  <c r="AC86" i="23"/>
  <c r="N86" i="23"/>
  <c r="L86" i="23"/>
  <c r="J148" i="23"/>
  <c r="I148" i="23"/>
  <c r="N148" i="23"/>
  <c r="O148" i="23"/>
  <c r="M148" i="23"/>
  <c r="H148" i="23"/>
  <c r="K148" i="23"/>
  <c r="L148" i="23"/>
  <c r="AC148" i="23"/>
  <c r="AC149" i="23"/>
  <c r="M149" i="23"/>
  <c r="L149" i="23"/>
  <c r="J149" i="23"/>
  <c r="N149" i="23"/>
  <c r="I149" i="23"/>
  <c r="K149" i="23"/>
  <c r="O149" i="23"/>
  <c r="H149" i="23"/>
  <c r="N49" i="23"/>
  <c r="M49" i="23"/>
  <c r="O49" i="23"/>
  <c r="AC49" i="23"/>
  <c r="H49" i="23"/>
  <c r="L49" i="23"/>
  <c r="J49" i="23"/>
  <c r="I49" i="23"/>
  <c r="K49" i="23"/>
  <c r="K106" i="19"/>
  <c r="H106" i="19"/>
  <c r="O106" i="19"/>
  <c r="N106" i="19"/>
  <c r="M106" i="19"/>
  <c r="AC106" i="19"/>
  <c r="J106" i="19"/>
  <c r="L106" i="19"/>
  <c r="I106" i="19"/>
  <c r="J120" i="19"/>
  <c r="H120" i="19"/>
  <c r="L120" i="19"/>
  <c r="I120" i="19"/>
  <c r="O120" i="19"/>
  <c r="N120" i="19"/>
  <c r="K120" i="19"/>
  <c r="M120" i="19"/>
  <c r="AC120" i="19"/>
  <c r="M17" i="10"/>
  <c r="O17" i="10"/>
  <c r="H17" i="10"/>
  <c r="AC17" i="10"/>
  <c r="N17" i="10"/>
  <c r="I17" i="10"/>
  <c r="J17" i="10"/>
  <c r="K17" i="10"/>
  <c r="L17" i="10"/>
  <c r="L32" i="23"/>
  <c r="N32" i="23"/>
  <c r="I32" i="23"/>
  <c r="O32" i="23"/>
  <c r="AC32" i="23"/>
  <c r="M32" i="23"/>
  <c r="K32" i="23"/>
  <c r="H32" i="23"/>
  <c r="J32" i="23"/>
  <c r="M60" i="23"/>
  <c r="I60" i="23"/>
  <c r="H60" i="23"/>
  <c r="O60" i="23"/>
  <c r="L60" i="23"/>
  <c r="N60" i="23"/>
  <c r="K60" i="23"/>
  <c r="AC60" i="23"/>
  <c r="J60" i="23"/>
  <c r="I173" i="10"/>
  <c r="J173" i="10"/>
  <c r="K173" i="10"/>
  <c r="L173" i="10"/>
  <c r="AC173" i="10"/>
  <c r="N173" i="10"/>
  <c r="M173" i="10"/>
  <c r="O173" i="10"/>
  <c r="H173" i="10"/>
  <c r="K75" i="10"/>
  <c r="L75" i="10"/>
  <c r="M75" i="10"/>
  <c r="O75" i="10"/>
  <c r="H75" i="10"/>
  <c r="AC75" i="10"/>
  <c r="N75" i="10"/>
  <c r="I75" i="10"/>
  <c r="J75" i="10"/>
  <c r="C4" i="24"/>
  <c r="L165" i="23"/>
  <c r="AC165" i="23"/>
  <c r="J165" i="23"/>
  <c r="N165" i="23"/>
  <c r="I165" i="23"/>
  <c r="K165" i="23"/>
  <c r="M165" i="23"/>
  <c r="H165" i="23"/>
  <c r="O165" i="23"/>
  <c r="K82" i="10"/>
  <c r="L82" i="10"/>
  <c r="M82" i="10"/>
  <c r="O82" i="10"/>
  <c r="H82" i="10"/>
  <c r="AC82" i="10"/>
  <c r="N82" i="10"/>
  <c r="I82" i="10"/>
  <c r="J82" i="10"/>
  <c r="L64" i="23"/>
  <c r="K64" i="23"/>
  <c r="I64" i="23"/>
  <c r="J64" i="23"/>
  <c r="AC64" i="23"/>
  <c r="M64" i="23"/>
  <c r="H64" i="23"/>
  <c r="O64" i="23"/>
  <c r="N64" i="23"/>
  <c r="M134" i="19"/>
  <c r="L134" i="19"/>
  <c r="K134" i="19"/>
  <c r="H134" i="19"/>
  <c r="I134" i="19"/>
  <c r="AC134" i="19"/>
  <c r="N134" i="19"/>
  <c r="J134" i="19"/>
  <c r="O134" i="19"/>
  <c r="K131" i="19"/>
  <c r="L131" i="19"/>
  <c r="I131" i="19"/>
  <c r="J131" i="19"/>
  <c r="H131" i="19"/>
  <c r="N131" i="19"/>
  <c r="O131" i="19"/>
  <c r="M131" i="19"/>
  <c r="AC131" i="19"/>
  <c r="H39" i="10"/>
  <c r="AC39" i="10"/>
  <c r="N39" i="10"/>
  <c r="I39" i="10"/>
  <c r="J39" i="10"/>
  <c r="K39" i="10"/>
  <c r="L39" i="10"/>
  <c r="M39" i="10"/>
  <c r="O39" i="10"/>
  <c r="I16" i="23"/>
  <c r="J16" i="23"/>
  <c r="O16" i="23"/>
  <c r="AC16" i="23"/>
  <c r="H16" i="23"/>
  <c r="L16" i="23"/>
  <c r="K16" i="23"/>
  <c r="N16" i="23"/>
  <c r="M16" i="23"/>
  <c r="J49" i="19"/>
  <c r="I49" i="19"/>
  <c r="H49" i="19"/>
  <c r="O49" i="19"/>
  <c r="N49" i="19"/>
  <c r="M49" i="19"/>
  <c r="L49" i="19"/>
  <c r="K49" i="19"/>
  <c r="AC49" i="19"/>
  <c r="K45" i="10"/>
  <c r="L45" i="10"/>
  <c r="M45" i="10"/>
  <c r="O45" i="10"/>
  <c r="H45" i="10"/>
  <c r="AC45" i="10"/>
  <c r="N45" i="10"/>
  <c r="I45" i="10"/>
  <c r="J45" i="10"/>
  <c r="M170" i="23"/>
  <c r="L170" i="23"/>
  <c r="H170" i="23"/>
  <c r="AC170" i="23"/>
  <c r="J170" i="23"/>
  <c r="K170" i="23"/>
  <c r="I170" i="23"/>
  <c r="O170" i="23"/>
  <c r="N170" i="23"/>
  <c r="M124" i="23"/>
  <c r="N124" i="23"/>
  <c r="J124" i="23"/>
  <c r="L124" i="23"/>
  <c r="I124" i="23"/>
  <c r="K124" i="23"/>
  <c r="H124" i="23"/>
  <c r="O124" i="23"/>
  <c r="AC124" i="23"/>
  <c r="O55" i="10"/>
  <c r="H55" i="10"/>
  <c r="AC55" i="10"/>
  <c r="N55" i="10"/>
  <c r="I55" i="10"/>
  <c r="J55" i="10"/>
  <c r="K55" i="10"/>
  <c r="L55" i="10"/>
  <c r="M55" i="10"/>
  <c r="O79" i="19"/>
  <c r="M79" i="19"/>
  <c r="L79" i="19"/>
  <c r="K79" i="19"/>
  <c r="N79" i="19"/>
  <c r="J79" i="19"/>
  <c r="H79" i="19"/>
  <c r="AC79" i="19"/>
  <c r="I79" i="19"/>
  <c r="K100" i="19"/>
  <c r="J100" i="19"/>
  <c r="I100" i="19"/>
  <c r="H100" i="19"/>
  <c r="N100" i="19"/>
  <c r="O100" i="19"/>
  <c r="L100" i="19"/>
  <c r="M100" i="19"/>
  <c r="AC100" i="19"/>
  <c r="L25" i="23"/>
  <c r="H25" i="23"/>
  <c r="N25" i="23"/>
  <c r="K25" i="23"/>
  <c r="O25" i="23"/>
  <c r="M25" i="23"/>
  <c r="J25" i="23"/>
  <c r="AC25" i="23"/>
  <c r="I25" i="23"/>
  <c r="O71" i="23"/>
  <c r="K71" i="23"/>
  <c r="M71" i="23"/>
  <c r="AC71" i="23"/>
  <c r="J71" i="23"/>
  <c r="I71" i="23"/>
  <c r="H71" i="23"/>
  <c r="N71" i="23"/>
  <c r="L71" i="23"/>
  <c r="J3" i="10"/>
  <c r="K3" i="10"/>
  <c r="L3" i="10"/>
  <c r="M3" i="10"/>
  <c r="O3" i="10"/>
  <c r="H3" i="10"/>
  <c r="AC3" i="10"/>
  <c r="N3" i="10"/>
  <c r="I3" i="10"/>
  <c r="N125" i="10"/>
  <c r="I125" i="10"/>
  <c r="AC125" i="10"/>
  <c r="K125" i="10"/>
  <c r="J125" i="10"/>
  <c r="L125" i="10"/>
  <c r="M125" i="10"/>
  <c r="O125" i="10"/>
  <c r="H125" i="10"/>
  <c r="I12" i="23"/>
  <c r="U12" i="23" s="1"/>
  <c r="N12" i="23"/>
  <c r="H12" i="23"/>
  <c r="K12" i="23"/>
  <c r="O12" i="23"/>
  <c r="M12" i="23"/>
  <c r="AC12" i="23"/>
  <c r="J12" i="23"/>
  <c r="L12" i="23"/>
  <c r="S12" i="23" s="1"/>
  <c r="AC150" i="23"/>
  <c r="J150" i="23"/>
  <c r="N150" i="23"/>
  <c r="K150" i="23"/>
  <c r="O150" i="23"/>
  <c r="M150" i="23"/>
  <c r="L150" i="23"/>
  <c r="I150" i="23"/>
  <c r="H150" i="23"/>
  <c r="AC35" i="10"/>
  <c r="N35" i="10"/>
  <c r="I35" i="10"/>
  <c r="J35" i="10"/>
  <c r="K35" i="10"/>
  <c r="L35" i="10"/>
  <c r="M35" i="10"/>
  <c r="O35" i="10"/>
  <c r="H35" i="10"/>
  <c r="N162" i="23"/>
  <c r="K162" i="23"/>
  <c r="O162" i="23"/>
  <c r="L162" i="23"/>
  <c r="H162" i="23"/>
  <c r="AC162" i="23"/>
  <c r="J162" i="23"/>
  <c r="I162" i="23"/>
  <c r="M162" i="23"/>
  <c r="I48" i="23"/>
  <c r="J48" i="23"/>
  <c r="H48" i="23"/>
  <c r="N48" i="23"/>
  <c r="AC48" i="23"/>
  <c r="O48" i="23"/>
  <c r="M48" i="23"/>
  <c r="K48" i="23"/>
  <c r="L48" i="23"/>
  <c r="O111" i="19"/>
  <c r="M111" i="19"/>
  <c r="L111" i="19"/>
  <c r="K111" i="19"/>
  <c r="I111" i="19"/>
  <c r="J111" i="19"/>
  <c r="H111" i="19"/>
  <c r="N111" i="19"/>
  <c r="AC111" i="19"/>
  <c r="K160" i="10"/>
  <c r="L160" i="10"/>
  <c r="AC160" i="10"/>
  <c r="N160" i="10"/>
  <c r="M160" i="10"/>
  <c r="O160" i="10"/>
  <c r="H160" i="10"/>
  <c r="I160" i="10"/>
  <c r="J160" i="10"/>
  <c r="O52" i="19"/>
  <c r="M52" i="19"/>
  <c r="L52" i="19"/>
  <c r="J52" i="19"/>
  <c r="K52" i="19"/>
  <c r="I52" i="19"/>
  <c r="H52" i="19"/>
  <c r="N52" i="19"/>
  <c r="AC52" i="19"/>
  <c r="N107" i="19"/>
  <c r="O107" i="19"/>
  <c r="M107" i="19"/>
  <c r="L107" i="19"/>
  <c r="K107" i="19"/>
  <c r="I107" i="19"/>
  <c r="J107" i="19"/>
  <c r="H107" i="19"/>
  <c r="AC107" i="19"/>
  <c r="L65" i="10"/>
  <c r="J65" i="10"/>
  <c r="X65" i="10" s="1"/>
  <c r="I65" i="10"/>
  <c r="H65" i="10"/>
  <c r="R65" i="10" s="1"/>
  <c r="M65" i="10"/>
  <c r="G175" i="10"/>
  <c r="G175" i="19"/>
  <c r="N106" i="10"/>
  <c r="O106" i="10"/>
  <c r="J106" i="10"/>
  <c r="K106" i="10"/>
  <c r="I106" i="10"/>
  <c r="L106" i="10"/>
  <c r="P106" i="10" s="1"/>
  <c r="N65" i="10"/>
  <c r="H140" i="10"/>
  <c r="P140" i="10" s="1"/>
  <c r="F53" i="1"/>
  <c r="G53" i="26" s="1"/>
  <c r="D53" i="10"/>
  <c r="F145" i="1"/>
  <c r="D145" i="10"/>
  <c r="F151" i="1"/>
  <c r="G151" i="26" s="1"/>
  <c r="D151" i="10"/>
  <c r="F140" i="1"/>
  <c r="G140" i="26" s="1"/>
  <c r="F112" i="1"/>
  <c r="G112" i="26" s="1"/>
  <c r="F3" i="1"/>
  <c r="G3" i="10" s="1"/>
  <c r="F160" i="1"/>
  <c r="F85" i="1"/>
  <c r="G85" i="26" s="1"/>
  <c r="F147" i="1"/>
  <c r="G147" i="26" s="1"/>
  <c r="F152" i="1"/>
  <c r="F89" i="1"/>
  <c r="G89" i="10" s="1"/>
  <c r="F117" i="1"/>
  <c r="G117" i="26" s="1"/>
  <c r="F106" i="1"/>
  <c r="G106" i="26" s="1"/>
  <c r="F115" i="1"/>
  <c r="G115" i="10" s="1"/>
  <c r="F6" i="1"/>
  <c r="G6" i="26" s="1"/>
  <c r="F105" i="1"/>
  <c r="F164" i="1"/>
  <c r="G164" i="26" s="1"/>
  <c r="F56" i="1"/>
  <c r="F103" i="1"/>
  <c r="G103" i="26" s="1"/>
  <c r="F75" i="1"/>
  <c r="G75" i="26" s="1"/>
  <c r="F139" i="1"/>
  <c r="G139" i="26" s="1"/>
  <c r="F78" i="1"/>
  <c r="F16" i="1"/>
  <c r="F54" i="1"/>
  <c r="G54" i="26" s="1"/>
  <c r="F149" i="1"/>
  <c r="G149" i="26" s="1"/>
  <c r="F170" i="1"/>
  <c r="F20" i="1"/>
  <c r="F119" i="1"/>
  <c r="G119" i="26" s="1"/>
  <c r="F120" i="1"/>
  <c r="F110" i="1"/>
  <c r="G110" i="26" s="1"/>
  <c r="F48" i="1"/>
  <c r="G48" i="26" s="1"/>
  <c r="J140" i="10"/>
  <c r="X140" i="10" s="1"/>
  <c r="K102" i="10"/>
  <c r="M106" i="10"/>
  <c r="H102" i="10"/>
  <c r="R102" i="10" s="1"/>
  <c r="N102" i="10"/>
  <c r="F114" i="1"/>
  <c r="G114" i="26" s="1"/>
  <c r="F168" i="1"/>
  <c r="F57" i="1"/>
  <c r="F173" i="1"/>
  <c r="G173" i="26" s="1"/>
  <c r="M102" i="10"/>
  <c r="F34" i="1"/>
  <c r="G34" i="26" s="1"/>
  <c r="L102" i="10"/>
  <c r="I102" i="10"/>
  <c r="T102" i="10" s="1"/>
  <c r="F77" i="1"/>
  <c r="G77" i="26" s="1"/>
  <c r="F72" i="1"/>
  <c r="F167" i="1"/>
  <c r="G167" i="26" s="1"/>
  <c r="T140" i="10"/>
  <c r="S140" i="10"/>
  <c r="U140" i="10"/>
  <c r="AA6" i="10"/>
  <c r="Z6" i="10"/>
  <c r="F142" i="1"/>
  <c r="U2" i="10"/>
  <c r="T2" i="10"/>
  <c r="S2" i="10"/>
  <c r="W2" i="10"/>
  <c r="V2" i="10"/>
  <c r="X2" i="10"/>
  <c r="W6" i="10"/>
  <c r="Q140" i="10"/>
  <c r="N85" i="10"/>
  <c r="H85" i="10"/>
  <c r="I85" i="10"/>
  <c r="J85" i="10"/>
  <c r="K85" i="10"/>
  <c r="L85" i="10"/>
  <c r="M85" i="10"/>
  <c r="O85" i="10"/>
  <c r="K151" i="10"/>
  <c r="N151" i="10"/>
  <c r="M151" i="10"/>
  <c r="O151" i="10"/>
  <c r="H151" i="10"/>
  <c r="L151" i="10"/>
  <c r="I151" i="10"/>
  <c r="J151" i="10"/>
  <c r="U6" i="10"/>
  <c r="T6" i="10"/>
  <c r="AA2" i="10"/>
  <c r="Y2" i="10"/>
  <c r="Z2" i="10"/>
  <c r="F5" i="1"/>
  <c r="G5" i="26" s="1"/>
  <c r="E5" i="10"/>
  <c r="F71" i="1"/>
  <c r="G71" i="10" s="1"/>
  <c r="M32" i="10"/>
  <c r="O32" i="10"/>
  <c r="N32" i="10"/>
  <c r="H32" i="10"/>
  <c r="I32" i="10"/>
  <c r="J32" i="10"/>
  <c r="K32" i="10"/>
  <c r="L32" i="10"/>
  <c r="J108" i="10"/>
  <c r="L108" i="10"/>
  <c r="M108" i="10"/>
  <c r="O108" i="10"/>
  <c r="H108" i="10"/>
  <c r="I108" i="10"/>
  <c r="K108" i="10"/>
  <c r="N108" i="10"/>
  <c r="J40" i="10"/>
  <c r="K40" i="10"/>
  <c r="L40" i="10"/>
  <c r="M40" i="10"/>
  <c r="O40" i="10"/>
  <c r="N40" i="10"/>
  <c r="H40" i="10"/>
  <c r="I40" i="10"/>
  <c r="F28" i="1"/>
  <c r="G28" i="26" s="1"/>
  <c r="E28" i="10"/>
  <c r="L103" i="10"/>
  <c r="M103" i="10"/>
  <c r="O103" i="10"/>
  <c r="H103" i="10"/>
  <c r="I103" i="10"/>
  <c r="K103" i="10"/>
  <c r="N103" i="10"/>
  <c r="J103" i="10"/>
  <c r="I53" i="10"/>
  <c r="J53" i="10"/>
  <c r="K53" i="10"/>
  <c r="L53" i="10"/>
  <c r="M53" i="10"/>
  <c r="O53" i="10"/>
  <c r="H53" i="10"/>
  <c r="N53" i="10"/>
  <c r="K54" i="10"/>
  <c r="L54" i="10"/>
  <c r="M54" i="10"/>
  <c r="O54" i="10"/>
  <c r="H54" i="10"/>
  <c r="N54" i="10"/>
  <c r="I54" i="10"/>
  <c r="J54" i="10"/>
  <c r="J14" i="10"/>
  <c r="K14" i="10"/>
  <c r="L14" i="10"/>
  <c r="M14" i="10"/>
  <c r="O14" i="10"/>
  <c r="H14" i="10"/>
  <c r="N14" i="10"/>
  <c r="I14" i="10"/>
  <c r="F58" i="1"/>
  <c r="G58" i="26" s="1"/>
  <c r="K145" i="10"/>
  <c r="M145" i="10"/>
  <c r="O145" i="10"/>
  <c r="H145" i="10"/>
  <c r="J145" i="10"/>
  <c r="L145" i="10"/>
  <c r="N145" i="10"/>
  <c r="I145" i="10"/>
  <c r="F136" i="1"/>
  <c r="G136" i="26" s="1"/>
  <c r="F59" i="1"/>
  <c r="G59" i="26" s="1"/>
  <c r="F123" i="1"/>
  <c r="G123" i="26" s="1"/>
  <c r="E123" i="10"/>
  <c r="F157" i="1"/>
  <c r="G157" i="26" s="1"/>
  <c r="E157" i="10"/>
  <c r="N141" i="10"/>
  <c r="M141" i="10"/>
  <c r="O141" i="10"/>
  <c r="H141" i="10"/>
  <c r="I141" i="10"/>
  <c r="J141" i="10"/>
  <c r="K141" i="10"/>
  <c r="L141" i="10"/>
  <c r="H29" i="10"/>
  <c r="N29" i="10"/>
  <c r="I29" i="10"/>
  <c r="J29" i="10"/>
  <c r="K29" i="10"/>
  <c r="L29" i="10"/>
  <c r="M29" i="10"/>
  <c r="O29" i="10"/>
  <c r="H117" i="10"/>
  <c r="N117" i="10"/>
  <c r="I117" i="10"/>
  <c r="K117" i="10"/>
  <c r="J117" i="10"/>
  <c r="L117" i="10"/>
  <c r="M117" i="10"/>
  <c r="O117" i="10"/>
  <c r="F22" i="1"/>
  <c r="G22" i="26" s="1"/>
  <c r="E22" i="10"/>
  <c r="F44" i="1"/>
  <c r="F8" i="1"/>
  <c r="G8" i="10" s="1"/>
  <c r="F63" i="1"/>
  <c r="G63" i="26" s="1"/>
  <c r="F37" i="1"/>
  <c r="G37" i="26" s="1"/>
  <c r="E37" i="10"/>
  <c r="I111" i="10"/>
  <c r="K111" i="10"/>
  <c r="N111" i="10"/>
  <c r="J111" i="10"/>
  <c r="L111" i="10"/>
  <c r="M111" i="10"/>
  <c r="O111" i="10"/>
  <c r="H111" i="10"/>
  <c r="F30" i="1"/>
  <c r="G30" i="26" s="1"/>
  <c r="H23" i="10"/>
  <c r="N23" i="10"/>
  <c r="I23" i="10"/>
  <c r="J23" i="10"/>
  <c r="K23" i="10"/>
  <c r="L23" i="10"/>
  <c r="M23" i="10"/>
  <c r="O23" i="10"/>
  <c r="I34" i="10"/>
  <c r="J34" i="10"/>
  <c r="K34" i="10"/>
  <c r="L34" i="10"/>
  <c r="M34" i="10"/>
  <c r="O34" i="10"/>
  <c r="H34" i="10"/>
  <c r="N34" i="10"/>
  <c r="L167" i="10"/>
  <c r="I167" i="10"/>
  <c r="J167" i="10"/>
  <c r="K167" i="10"/>
  <c r="N167" i="10"/>
  <c r="M167" i="10"/>
  <c r="O167" i="10"/>
  <c r="H167" i="10"/>
  <c r="R62" i="10"/>
  <c r="R6" i="10"/>
  <c r="Q6" i="10"/>
  <c r="R106" i="10"/>
  <c r="F35" i="1"/>
  <c r="G35" i="26" s="1"/>
  <c r="F138" i="1"/>
  <c r="G138" i="26" s="1"/>
  <c r="F51" i="1"/>
  <c r="F74" i="1"/>
  <c r="G74" i="26" s="1"/>
  <c r="F42" i="1"/>
  <c r="G42" i="26" s="1"/>
  <c r="F14" i="1"/>
  <c r="G14" i="26" s="1"/>
  <c r="F80" i="1"/>
  <c r="G80" i="26" s="1"/>
  <c r="F29" i="1"/>
  <c r="G29" i="26" s="1"/>
  <c r="F153" i="1"/>
  <c r="F19" i="1"/>
  <c r="G19" i="26" s="1"/>
  <c r="F18" i="1"/>
  <c r="G18" i="10" s="1"/>
  <c r="F132" i="1"/>
  <c r="G132" i="10" s="1"/>
  <c r="F163" i="1"/>
  <c r="G163" i="26" s="1"/>
  <c r="F148" i="1"/>
  <c r="F131" i="1"/>
  <c r="G131" i="10" s="1"/>
  <c r="F50" i="1"/>
  <c r="G50" i="26" s="1"/>
  <c r="F83" i="1"/>
  <c r="G83" i="26" s="1"/>
  <c r="F127" i="1"/>
  <c r="G127" i="26" s="1"/>
  <c r="F94" i="1"/>
  <c r="G94" i="26" s="1"/>
  <c r="F36" i="1"/>
  <c r="F134" i="1"/>
  <c r="F67" i="1"/>
  <c r="F17" i="1"/>
  <c r="G17" i="26" s="1"/>
  <c r="F24" i="1"/>
  <c r="G24" i="26" s="1"/>
  <c r="F141" i="1"/>
  <c r="G141" i="26" s="1"/>
  <c r="F159" i="1"/>
  <c r="G159" i="26" s="1"/>
  <c r="F62" i="1"/>
  <c r="G62" i="26" s="1"/>
  <c r="F121" i="1"/>
  <c r="G121" i="26" s="1"/>
  <c r="F10" i="1"/>
  <c r="G10" i="26" s="1"/>
  <c r="F69" i="1"/>
  <c r="F21" i="1"/>
  <c r="F31" i="1"/>
  <c r="F49" i="1"/>
  <c r="G49" i="26" s="1"/>
  <c r="F135" i="1"/>
  <c r="G135" i="26" s="1"/>
  <c r="F68" i="1"/>
  <c r="F130" i="1"/>
  <c r="F81" i="1"/>
  <c r="G81" i="26" s="1"/>
  <c r="F84" i="1"/>
  <c r="G84" i="26" s="1"/>
  <c r="F143" i="1"/>
  <c r="G143" i="26" s="1"/>
  <c r="F73" i="1"/>
  <c r="G73" i="26" s="1"/>
  <c r="F64" i="1"/>
  <c r="F13" i="1"/>
  <c r="F111" i="1"/>
  <c r="G111" i="26" s="1"/>
  <c r="F128" i="1"/>
  <c r="F23" i="1"/>
  <c r="G23" i="26" s="1"/>
  <c r="F155" i="1"/>
  <c r="G155" i="26" s="1"/>
  <c r="F76" i="1"/>
  <c r="G76" i="26" s="1"/>
  <c r="F32" i="1"/>
  <c r="G32" i="26" s="1"/>
  <c r="F79" i="1"/>
  <c r="G79" i="26" s="1"/>
  <c r="F60" i="1"/>
  <c r="G60" i="26" s="1"/>
  <c r="F100" i="1"/>
  <c r="F2" i="1"/>
  <c r="G2" i="26" s="1"/>
  <c r="F61" i="1"/>
  <c r="G61" i="26" s="1"/>
  <c r="F55" i="1"/>
  <c r="G55" i="26" s="1"/>
  <c r="F122" i="1"/>
  <c r="G122" i="26" s="1"/>
  <c r="F104" i="1"/>
  <c r="F40" i="1"/>
  <c r="F65" i="1"/>
  <c r="G65" i="26" s="1"/>
  <c r="F43" i="1"/>
  <c r="G43" i="26" s="1"/>
  <c r="F15" i="1"/>
  <c r="G15" i="26" s="1"/>
  <c r="F27" i="1"/>
  <c r="F82" i="1"/>
  <c r="F101" i="1"/>
  <c r="G101" i="10" s="1"/>
  <c r="F4" i="1"/>
  <c r="F102" i="1"/>
  <c r="G102" i="26" s="1"/>
  <c r="F146" i="1"/>
  <c r="F133" i="1"/>
  <c r="F92" i="1"/>
  <c r="F108" i="1"/>
  <c r="F91" i="1"/>
  <c r="F39" i="1"/>
  <c r="F47" i="1"/>
  <c r="F70" i="1"/>
  <c r="G70" i="26" s="1"/>
  <c r="F172" i="1"/>
  <c r="F118" i="1"/>
  <c r="G118" i="26" s="1"/>
  <c r="F87" i="1"/>
  <c r="G87" i="26" s="1"/>
  <c r="F33" i="1"/>
  <c r="F107" i="1"/>
  <c r="F9" i="1"/>
  <c r="G118" i="10" l="1"/>
  <c r="G128" i="26"/>
  <c r="G128" i="10"/>
  <c r="G20" i="26"/>
  <c r="G20" i="10"/>
  <c r="T65" i="23"/>
  <c r="G152" i="26"/>
  <c r="G152" i="10"/>
  <c r="G31" i="26"/>
  <c r="G31" i="10"/>
  <c r="G39" i="26"/>
  <c r="G39" i="10"/>
  <c r="G82" i="26"/>
  <c r="G82" i="10"/>
  <c r="G67" i="26"/>
  <c r="G67" i="10"/>
  <c r="G105" i="26"/>
  <c r="G105" i="10"/>
  <c r="G47" i="26"/>
  <c r="G47" i="10"/>
  <c r="G33" i="26"/>
  <c r="G33" i="10"/>
  <c r="G134" i="26"/>
  <c r="G134" i="10"/>
  <c r="G160" i="26"/>
  <c r="G160" i="10"/>
  <c r="T62" i="10"/>
  <c r="V102" i="10"/>
  <c r="S62" i="10"/>
  <c r="Z140" i="10"/>
  <c r="G21" i="26"/>
  <c r="G21" i="10"/>
  <c r="G4" i="26"/>
  <c r="G4" i="10"/>
  <c r="G104" i="26"/>
  <c r="G104" i="10"/>
  <c r="G57" i="26"/>
  <c r="G57" i="10"/>
  <c r="G148" i="26"/>
  <c r="G148" i="10"/>
  <c r="G9" i="26"/>
  <c r="G9" i="10"/>
  <c r="G168" i="26"/>
  <c r="G168" i="10"/>
  <c r="G27" i="26"/>
  <c r="G27" i="10"/>
  <c r="T175" i="10"/>
  <c r="G94" i="10"/>
  <c r="G92" i="26"/>
  <c r="G92" i="10"/>
  <c r="U175" i="10"/>
  <c r="G36" i="26"/>
  <c r="G36" i="10"/>
  <c r="G170" i="26"/>
  <c r="G170" i="10"/>
  <c r="G146" i="26"/>
  <c r="G146" i="10"/>
  <c r="R175" i="10"/>
  <c r="Q175" i="10"/>
  <c r="W175" i="10"/>
  <c r="P65" i="10"/>
  <c r="Z175" i="10"/>
  <c r="U102" i="10"/>
  <c r="V6" i="10"/>
  <c r="Y106" i="10"/>
  <c r="P6" i="10"/>
  <c r="G18" i="26"/>
  <c r="G18" i="23"/>
  <c r="G115" i="26"/>
  <c r="G115" i="23"/>
  <c r="G3" i="26"/>
  <c r="G3" i="23"/>
  <c r="V65" i="10"/>
  <c r="G92" i="23"/>
  <c r="G89" i="26"/>
  <c r="G89" i="23"/>
  <c r="G101" i="26"/>
  <c r="G101" i="23"/>
  <c r="G131" i="26"/>
  <c r="G131" i="23"/>
  <c r="G71" i="26"/>
  <c r="G71" i="23"/>
  <c r="T106" i="10"/>
  <c r="G57" i="23"/>
  <c r="G132" i="26"/>
  <c r="G132" i="23"/>
  <c r="G8" i="26"/>
  <c r="G8" i="23"/>
  <c r="W102" i="10"/>
  <c r="Y62" i="10"/>
  <c r="Y175" i="10"/>
  <c r="Y102" i="10"/>
  <c r="X175" i="10"/>
  <c r="G68" i="26"/>
  <c r="G68" i="19"/>
  <c r="R2" i="10"/>
  <c r="Y6" i="10"/>
  <c r="G100" i="26"/>
  <c r="G100" i="19"/>
  <c r="S106" i="10"/>
  <c r="G64" i="26"/>
  <c r="G64" i="19"/>
  <c r="X102" i="10"/>
  <c r="AA62" i="10"/>
  <c r="Q2" i="10"/>
  <c r="G51" i="26"/>
  <c r="G51" i="19"/>
  <c r="G172" i="26"/>
  <c r="G172" i="19"/>
  <c r="G13" i="26"/>
  <c r="G13" i="19"/>
  <c r="G153" i="26"/>
  <c r="G153" i="19"/>
  <c r="G72" i="26"/>
  <c r="G72" i="19"/>
  <c r="G78" i="26"/>
  <c r="G78" i="19"/>
  <c r="Y65" i="10"/>
  <c r="G133" i="26"/>
  <c r="G133" i="19"/>
  <c r="G91" i="26"/>
  <c r="G91" i="19"/>
  <c r="G69" i="26"/>
  <c r="G69" i="19"/>
  <c r="Z62" i="10"/>
  <c r="Z106" i="10"/>
  <c r="AA140" i="10"/>
  <c r="G130" i="26"/>
  <c r="G130" i="19"/>
  <c r="G142" i="26"/>
  <c r="G142" i="19"/>
  <c r="Z65" i="10"/>
  <c r="Q62" i="10"/>
  <c r="Z31" i="23"/>
  <c r="A4" i="27"/>
  <c r="B5" i="27"/>
  <c r="T47" i="23"/>
  <c r="S16" i="23"/>
  <c r="X50" i="23"/>
  <c r="V50" i="23"/>
  <c r="B3" i="24"/>
  <c r="A3" i="27"/>
  <c r="T123" i="23"/>
  <c r="X13" i="19"/>
  <c r="Y127" i="23"/>
  <c r="P112" i="23"/>
  <c r="V73" i="19"/>
  <c r="Z14" i="24"/>
  <c r="Z15" i="27"/>
  <c r="G11" i="27"/>
  <c r="G9" i="27"/>
  <c r="G12" i="27"/>
  <c r="G7" i="27"/>
  <c r="G10" i="27"/>
  <c r="G8" i="27"/>
  <c r="K7" i="27"/>
  <c r="K10" i="27"/>
  <c r="K8" i="27"/>
  <c r="K12" i="27"/>
  <c r="K11" i="27"/>
  <c r="K9" i="27"/>
  <c r="U21" i="19"/>
  <c r="D13" i="22"/>
  <c r="M9" i="27"/>
  <c r="M12" i="27"/>
  <c r="M7" i="27"/>
  <c r="M10" i="27"/>
  <c r="M8" i="27"/>
  <c r="M11" i="27"/>
  <c r="H8" i="27"/>
  <c r="H11" i="27"/>
  <c r="H9" i="27"/>
  <c r="H12" i="27"/>
  <c r="H7" i="27"/>
  <c r="H10" i="27"/>
  <c r="B6" i="27"/>
  <c r="A6" i="27"/>
  <c r="J10" i="27"/>
  <c r="J7" i="27"/>
  <c r="J8" i="27"/>
  <c r="J11" i="27"/>
  <c r="J9" i="27"/>
  <c r="J12" i="27"/>
  <c r="S21" i="19"/>
  <c r="F10" i="27"/>
  <c r="F9" i="27"/>
  <c r="F8" i="27"/>
  <c r="F7" i="27"/>
  <c r="F12" i="27"/>
  <c r="F11" i="27"/>
  <c r="L12" i="27"/>
  <c r="L9" i="27"/>
  <c r="L7" i="27"/>
  <c r="L10" i="27"/>
  <c r="L8" i="27"/>
  <c r="L11" i="27"/>
  <c r="Z14" i="27"/>
  <c r="I8" i="27"/>
  <c r="I10" i="27"/>
  <c r="I11" i="27"/>
  <c r="I9" i="27"/>
  <c r="I12" i="27"/>
  <c r="I7" i="27"/>
  <c r="Z13" i="27"/>
  <c r="C13" i="27" s="1"/>
  <c r="G166" i="19"/>
  <c r="G145" i="26"/>
  <c r="U65" i="23"/>
  <c r="G44" i="23"/>
  <c r="G44" i="26"/>
  <c r="G16" i="10"/>
  <c r="G16" i="26"/>
  <c r="U106" i="10"/>
  <c r="G107" i="10"/>
  <c r="G107" i="26"/>
  <c r="V23" i="23"/>
  <c r="G154" i="19"/>
  <c r="G108" i="26"/>
  <c r="G120" i="23"/>
  <c r="G120" i="26"/>
  <c r="T88" i="23"/>
  <c r="W23" i="23"/>
  <c r="X62" i="10"/>
  <c r="G65" i="23"/>
  <c r="G56" i="26"/>
  <c r="AA127" i="23"/>
  <c r="G38" i="19"/>
  <c r="G40" i="26"/>
  <c r="S65" i="23"/>
  <c r="V62" i="10"/>
  <c r="G67" i="23"/>
  <c r="G59" i="23"/>
  <c r="G104" i="23"/>
  <c r="G173" i="23"/>
  <c r="W106" i="10"/>
  <c r="T65" i="10"/>
  <c r="U123" i="23"/>
  <c r="Z15" i="24"/>
  <c r="Z15" i="12"/>
  <c r="Z13" i="24"/>
  <c r="C13" i="24" s="1"/>
  <c r="G40" i="23"/>
  <c r="G58" i="23"/>
  <c r="P62" i="10"/>
  <c r="G56" i="23"/>
  <c r="G48" i="23"/>
  <c r="AA106" i="10"/>
  <c r="Z113" i="23"/>
  <c r="G72" i="23"/>
  <c r="G70" i="23"/>
  <c r="W62" i="10"/>
  <c r="Z106" i="19"/>
  <c r="G117" i="23"/>
  <c r="G163" i="23"/>
  <c r="Y113" i="23"/>
  <c r="G82" i="23"/>
  <c r="G80" i="23"/>
  <c r="G107" i="23"/>
  <c r="G147" i="23"/>
  <c r="Z3" i="10"/>
  <c r="AA3" i="10"/>
  <c r="Y3" i="10"/>
  <c r="V82" i="10"/>
  <c r="W82" i="10"/>
  <c r="X82" i="10"/>
  <c r="W120" i="19"/>
  <c r="X120" i="19"/>
  <c r="V120" i="19"/>
  <c r="Q2" i="19"/>
  <c r="P2" i="19"/>
  <c r="R2" i="19"/>
  <c r="Z70" i="19"/>
  <c r="Y70" i="19"/>
  <c r="AA70" i="19"/>
  <c r="U10" i="10"/>
  <c r="S10" i="10"/>
  <c r="T10" i="10"/>
  <c r="P144" i="10"/>
  <c r="R144" i="10"/>
  <c r="Q144" i="10"/>
  <c r="Z77" i="19"/>
  <c r="Y77" i="19"/>
  <c r="AA77" i="19"/>
  <c r="U46" i="19"/>
  <c r="S46" i="19"/>
  <c r="T46" i="19"/>
  <c r="T30" i="19"/>
  <c r="S30" i="19"/>
  <c r="U30" i="19"/>
  <c r="Z59" i="19"/>
  <c r="Y59" i="19"/>
  <c r="AA59" i="19"/>
  <c r="P110" i="10"/>
  <c r="Q110" i="10"/>
  <c r="R110" i="10"/>
  <c r="P106" i="23"/>
  <c r="Q106" i="23"/>
  <c r="R106" i="23"/>
  <c r="T93" i="19"/>
  <c r="S93" i="19"/>
  <c r="U93" i="19"/>
  <c r="AA12" i="19"/>
  <c r="Z12" i="19"/>
  <c r="Y12" i="19"/>
  <c r="U37" i="23"/>
  <c r="S37" i="23"/>
  <c r="T37" i="23"/>
  <c r="T80" i="19"/>
  <c r="S80" i="19"/>
  <c r="U80" i="19"/>
  <c r="R59" i="23"/>
  <c r="P59" i="23"/>
  <c r="Q59" i="23"/>
  <c r="X11" i="23"/>
  <c r="W11" i="23"/>
  <c r="V11" i="23"/>
  <c r="T56" i="23"/>
  <c r="S56" i="23"/>
  <c r="U56" i="23"/>
  <c r="Q136" i="10"/>
  <c r="P136" i="10"/>
  <c r="R136" i="10"/>
  <c r="AA116" i="23"/>
  <c r="Z116" i="23"/>
  <c r="Y116" i="23"/>
  <c r="V135" i="10"/>
  <c r="X135" i="10"/>
  <c r="W135" i="10"/>
  <c r="T149" i="10"/>
  <c r="S149" i="10"/>
  <c r="U149" i="10"/>
  <c r="X10" i="19"/>
  <c r="W10" i="19"/>
  <c r="V10" i="19"/>
  <c r="V129" i="23"/>
  <c r="X129" i="23"/>
  <c r="W129" i="23"/>
  <c r="S30" i="10"/>
  <c r="T30" i="10"/>
  <c r="U30" i="10"/>
  <c r="R147" i="19"/>
  <c r="Q147" i="19"/>
  <c r="P147" i="19"/>
  <c r="P35" i="19"/>
  <c r="Q35" i="19"/>
  <c r="R35" i="19"/>
  <c r="T119" i="23"/>
  <c r="S119" i="23"/>
  <c r="U119" i="23"/>
  <c r="AA76" i="10"/>
  <c r="Y76" i="10"/>
  <c r="Z76" i="10"/>
  <c r="S86" i="19"/>
  <c r="U86" i="19"/>
  <c r="T86" i="19"/>
  <c r="R61" i="23"/>
  <c r="Q61" i="23"/>
  <c r="P61" i="23"/>
  <c r="Q92" i="19"/>
  <c r="P92" i="19"/>
  <c r="R92" i="19"/>
  <c r="AA122" i="19"/>
  <c r="Y122" i="19"/>
  <c r="Z122" i="19"/>
  <c r="U99" i="10"/>
  <c r="T99" i="10"/>
  <c r="S99" i="10"/>
  <c r="Y47" i="19"/>
  <c r="AA47" i="19"/>
  <c r="Z47" i="19"/>
  <c r="U18" i="23"/>
  <c r="T18" i="23"/>
  <c r="S18" i="23"/>
  <c r="Y102" i="19"/>
  <c r="AA102" i="19"/>
  <c r="Z102" i="19"/>
  <c r="P60" i="10"/>
  <c r="Q60" i="10"/>
  <c r="R60" i="10"/>
  <c r="X38" i="10"/>
  <c r="V38" i="10"/>
  <c r="W38" i="10"/>
  <c r="U18" i="10"/>
  <c r="S18" i="10"/>
  <c r="T18" i="10"/>
  <c r="R161" i="23"/>
  <c r="Q161" i="23"/>
  <c r="P161" i="23"/>
  <c r="T171" i="23"/>
  <c r="S171" i="23"/>
  <c r="U171" i="23"/>
  <c r="Y25" i="10"/>
  <c r="Z25" i="10"/>
  <c r="AA25" i="10"/>
  <c r="P36" i="23"/>
  <c r="R36" i="23"/>
  <c r="Q36" i="23"/>
  <c r="AA42" i="19"/>
  <c r="Y42" i="19"/>
  <c r="Z42" i="19"/>
  <c r="Z149" i="19"/>
  <c r="Y149" i="19"/>
  <c r="AA149" i="19"/>
  <c r="R48" i="19"/>
  <c r="P48" i="19"/>
  <c r="Q48" i="19"/>
  <c r="T146" i="10"/>
  <c r="U146" i="10"/>
  <c r="S146" i="10"/>
  <c r="R145" i="19"/>
  <c r="Q145" i="19"/>
  <c r="P145" i="19"/>
  <c r="X128" i="10"/>
  <c r="V128" i="10"/>
  <c r="W128" i="10"/>
  <c r="V26" i="19"/>
  <c r="W26" i="19"/>
  <c r="X26" i="19"/>
  <c r="U5" i="23"/>
  <c r="T5" i="23"/>
  <c r="S5" i="23"/>
  <c r="Y163" i="23"/>
  <c r="AA163" i="23"/>
  <c r="Z163" i="23"/>
  <c r="V107" i="19"/>
  <c r="W107" i="19"/>
  <c r="X107" i="19"/>
  <c r="Y160" i="10"/>
  <c r="Z160" i="10"/>
  <c r="AA160" i="10"/>
  <c r="Z35" i="10"/>
  <c r="AA35" i="10"/>
  <c r="Y35" i="10"/>
  <c r="W3" i="10"/>
  <c r="X3" i="10"/>
  <c r="V3" i="10"/>
  <c r="AA71" i="23"/>
  <c r="Z71" i="23"/>
  <c r="Y71" i="23"/>
  <c r="Q100" i="19"/>
  <c r="P100" i="19"/>
  <c r="R100" i="19"/>
  <c r="V45" i="10"/>
  <c r="W45" i="10"/>
  <c r="X45" i="10"/>
  <c r="Y45" i="10"/>
  <c r="Z45" i="10"/>
  <c r="AA45" i="10"/>
  <c r="T49" i="19"/>
  <c r="S49" i="19"/>
  <c r="U49" i="19"/>
  <c r="T39" i="10"/>
  <c r="U39" i="10"/>
  <c r="S39" i="10"/>
  <c r="Q131" i="19"/>
  <c r="P131" i="19"/>
  <c r="R131" i="19"/>
  <c r="R64" i="23"/>
  <c r="Q64" i="23"/>
  <c r="P64" i="23"/>
  <c r="S82" i="10"/>
  <c r="T82" i="10"/>
  <c r="U82" i="10"/>
  <c r="V17" i="10"/>
  <c r="W17" i="10"/>
  <c r="X17" i="10"/>
  <c r="U106" i="19"/>
  <c r="S106" i="19"/>
  <c r="T106" i="19"/>
  <c r="W86" i="23"/>
  <c r="X86" i="23"/>
  <c r="V86" i="23"/>
  <c r="U2" i="19"/>
  <c r="T2" i="19"/>
  <c r="S2" i="19"/>
  <c r="S74" i="23"/>
  <c r="T74" i="23"/>
  <c r="U74" i="23"/>
  <c r="S112" i="23"/>
  <c r="U112" i="23"/>
  <c r="T112" i="23"/>
  <c r="T17" i="19"/>
  <c r="U17" i="19"/>
  <c r="S17" i="19"/>
  <c r="AA41" i="19"/>
  <c r="Z41" i="19"/>
  <c r="Y41" i="19"/>
  <c r="W141" i="19"/>
  <c r="V141" i="19"/>
  <c r="X141" i="19"/>
  <c r="Q172" i="23"/>
  <c r="R172" i="23"/>
  <c r="P172" i="23"/>
  <c r="V117" i="19"/>
  <c r="W117" i="19"/>
  <c r="X117" i="19"/>
  <c r="P156" i="23"/>
  <c r="R156" i="23"/>
  <c r="Q156" i="23"/>
  <c r="Q175" i="23"/>
  <c r="R175" i="23"/>
  <c r="P175" i="23"/>
  <c r="AA84" i="10"/>
  <c r="Y84" i="10"/>
  <c r="Z84" i="10"/>
  <c r="R162" i="19"/>
  <c r="P162" i="19"/>
  <c r="Q162" i="19"/>
  <c r="AA9" i="19"/>
  <c r="Y9" i="19"/>
  <c r="Z9" i="19"/>
  <c r="AA39" i="19"/>
  <c r="Z39" i="19"/>
  <c r="Y39" i="19"/>
  <c r="V138" i="23"/>
  <c r="AA159" i="19"/>
  <c r="Z159" i="19"/>
  <c r="Y159" i="19"/>
  <c r="T46" i="23"/>
  <c r="S46" i="23"/>
  <c r="U46" i="23"/>
  <c r="T70" i="19"/>
  <c r="U70" i="19"/>
  <c r="S70" i="19"/>
  <c r="U102" i="23"/>
  <c r="T102" i="23"/>
  <c r="S102" i="23"/>
  <c r="R30" i="23"/>
  <c r="Q30" i="23"/>
  <c r="P30" i="23"/>
  <c r="U72" i="10"/>
  <c r="S72" i="10"/>
  <c r="T72" i="10"/>
  <c r="Q3" i="19"/>
  <c r="P3" i="19"/>
  <c r="R3" i="19"/>
  <c r="AA83" i="23"/>
  <c r="Z83" i="23"/>
  <c r="Y83" i="23"/>
  <c r="AA55" i="19"/>
  <c r="Z55" i="19"/>
  <c r="Y55" i="19"/>
  <c r="V116" i="10"/>
  <c r="W116" i="10"/>
  <c r="X116" i="10"/>
  <c r="W155" i="10"/>
  <c r="V155" i="10"/>
  <c r="X155" i="10"/>
  <c r="AA4" i="23"/>
  <c r="Y4" i="23"/>
  <c r="Z4" i="23"/>
  <c r="AA53" i="23"/>
  <c r="Y53" i="23"/>
  <c r="Z53" i="23"/>
  <c r="W87" i="19"/>
  <c r="X87" i="19"/>
  <c r="V87" i="19"/>
  <c r="Q47" i="23"/>
  <c r="R47" i="23"/>
  <c r="P47" i="23"/>
  <c r="Q95" i="10"/>
  <c r="R95" i="10"/>
  <c r="P95" i="10"/>
  <c r="Z46" i="19"/>
  <c r="AA46" i="19"/>
  <c r="Y46" i="19"/>
  <c r="Q82" i="23"/>
  <c r="R82" i="23"/>
  <c r="P82" i="23"/>
  <c r="X120" i="23"/>
  <c r="V62" i="19"/>
  <c r="X62" i="19"/>
  <c r="W62" i="19"/>
  <c r="Z40" i="23"/>
  <c r="Y40" i="23"/>
  <c r="AA40" i="23"/>
  <c r="X136" i="19"/>
  <c r="W136" i="19"/>
  <c r="V136" i="19"/>
  <c r="Y88" i="23"/>
  <c r="AA88" i="23"/>
  <c r="Z88" i="23"/>
  <c r="U88" i="23"/>
  <c r="S88" i="23"/>
  <c r="Y79" i="10"/>
  <c r="Z79" i="10"/>
  <c r="AA79" i="10"/>
  <c r="X124" i="10"/>
  <c r="V124" i="10"/>
  <c r="W124" i="10"/>
  <c r="AA35" i="23"/>
  <c r="Y35" i="23"/>
  <c r="Z35" i="23"/>
  <c r="T165" i="19"/>
  <c r="U165" i="19"/>
  <c r="S165" i="19"/>
  <c r="V4" i="10"/>
  <c r="W4" i="10"/>
  <c r="X4" i="10"/>
  <c r="Y4" i="10"/>
  <c r="AA4" i="10"/>
  <c r="Z4" i="10"/>
  <c r="AA37" i="19"/>
  <c r="Z37" i="19"/>
  <c r="Y37" i="19"/>
  <c r="R164" i="10"/>
  <c r="Q164" i="10"/>
  <c r="P164" i="10"/>
  <c r="T58" i="19"/>
  <c r="S58" i="19"/>
  <c r="U58" i="19"/>
  <c r="AA87" i="10"/>
  <c r="Y87" i="10"/>
  <c r="Z87" i="10"/>
  <c r="R68" i="19"/>
  <c r="Q68" i="19"/>
  <c r="P68" i="19"/>
  <c r="U167" i="19"/>
  <c r="S167" i="19"/>
  <c r="T167" i="19"/>
  <c r="R112" i="19"/>
  <c r="Q112" i="19"/>
  <c r="P112" i="19"/>
  <c r="Q19" i="10"/>
  <c r="R19" i="10"/>
  <c r="P19" i="10"/>
  <c r="W97" i="10"/>
  <c r="V97" i="10"/>
  <c r="X97" i="10"/>
  <c r="T169" i="10"/>
  <c r="U169" i="10"/>
  <c r="S169" i="10"/>
  <c r="U132" i="19"/>
  <c r="T132" i="19"/>
  <c r="S132" i="19"/>
  <c r="Z94" i="10"/>
  <c r="Y94" i="10"/>
  <c r="AA94" i="10"/>
  <c r="P88" i="10"/>
  <c r="Q88" i="10"/>
  <c r="R88" i="10"/>
  <c r="Q76" i="23"/>
  <c r="R76" i="23"/>
  <c r="P76" i="23"/>
  <c r="W27" i="23"/>
  <c r="X27" i="23"/>
  <c r="V27" i="23"/>
  <c r="V36" i="19"/>
  <c r="W36" i="19"/>
  <c r="X36" i="19"/>
  <c r="Q125" i="19"/>
  <c r="P125" i="19"/>
  <c r="R125" i="19"/>
  <c r="R175" i="19"/>
  <c r="Q175" i="19"/>
  <c r="P175" i="19"/>
  <c r="Q79" i="23"/>
  <c r="P79" i="23"/>
  <c r="R79" i="23"/>
  <c r="R23" i="19"/>
  <c r="Q23" i="19"/>
  <c r="P23" i="19"/>
  <c r="S103" i="23"/>
  <c r="U103" i="23"/>
  <c r="T103" i="23"/>
  <c r="T109" i="19"/>
  <c r="U109" i="19"/>
  <c r="S109" i="19"/>
  <c r="Q54" i="19"/>
  <c r="R54" i="19"/>
  <c r="P54" i="19"/>
  <c r="V121" i="19"/>
  <c r="W121" i="19"/>
  <c r="X121" i="19"/>
  <c r="AA33" i="19"/>
  <c r="Z33" i="19"/>
  <c r="Y33" i="19"/>
  <c r="V93" i="19"/>
  <c r="W93" i="19"/>
  <c r="X93" i="19"/>
  <c r="U24" i="19"/>
  <c r="S24" i="19"/>
  <c r="T24" i="19"/>
  <c r="AA38" i="19"/>
  <c r="Z38" i="19"/>
  <c r="Y38" i="19"/>
  <c r="Z96" i="19"/>
  <c r="AA96" i="19"/>
  <c r="Y96" i="19"/>
  <c r="R172" i="10"/>
  <c r="P172" i="10"/>
  <c r="Q172" i="10"/>
  <c r="AA114" i="10"/>
  <c r="Z114" i="10"/>
  <c r="Y114" i="10"/>
  <c r="AA92" i="23"/>
  <c r="Y92" i="23"/>
  <c r="Z92" i="23"/>
  <c r="Q24" i="10"/>
  <c r="R24" i="10"/>
  <c r="P24" i="10"/>
  <c r="P21" i="10"/>
  <c r="Q21" i="10"/>
  <c r="R21" i="10"/>
  <c r="T129" i="19"/>
  <c r="U129" i="19"/>
  <c r="S129" i="19"/>
  <c r="W107" i="23"/>
  <c r="X107" i="23"/>
  <c r="V107" i="23"/>
  <c r="T59" i="10"/>
  <c r="U59" i="10"/>
  <c r="S59" i="10"/>
  <c r="W118" i="23"/>
  <c r="V118" i="23"/>
  <c r="X118" i="23"/>
  <c r="AA70" i="23"/>
  <c r="Z70" i="23"/>
  <c r="Y70" i="23"/>
  <c r="Y72" i="23"/>
  <c r="Z72" i="23"/>
  <c r="AA72" i="23"/>
  <c r="Y122" i="10"/>
  <c r="Z122" i="10"/>
  <c r="AA122" i="10"/>
  <c r="Y20" i="23"/>
  <c r="Z20" i="23"/>
  <c r="AA20" i="23"/>
  <c r="S92" i="10"/>
  <c r="T92" i="10"/>
  <c r="U92" i="10"/>
  <c r="Y18" i="19"/>
  <c r="AA18" i="19"/>
  <c r="Z18" i="19"/>
  <c r="R156" i="19"/>
  <c r="Q156" i="19"/>
  <c r="P156" i="19"/>
  <c r="U10" i="23"/>
  <c r="T10" i="23"/>
  <c r="S10" i="23"/>
  <c r="Z83" i="19"/>
  <c r="AA83" i="19"/>
  <c r="Y83" i="19"/>
  <c r="P147" i="10"/>
  <c r="Q147" i="10"/>
  <c r="R147" i="10"/>
  <c r="X171" i="19"/>
  <c r="W171" i="19"/>
  <c r="V171" i="19"/>
  <c r="Y63" i="10"/>
  <c r="Z63" i="10"/>
  <c r="AA63" i="10"/>
  <c r="V96" i="10"/>
  <c r="W96" i="10"/>
  <c r="X96" i="10"/>
  <c r="Y93" i="10"/>
  <c r="Z93" i="10"/>
  <c r="AA93" i="10"/>
  <c r="Y8" i="23"/>
  <c r="Z8" i="23"/>
  <c r="AA8" i="23"/>
  <c r="X53" i="19"/>
  <c r="W53" i="19"/>
  <c r="V53" i="19"/>
  <c r="V6" i="23"/>
  <c r="X6" i="23"/>
  <c r="W6" i="23"/>
  <c r="Y161" i="10"/>
  <c r="AA161" i="10"/>
  <c r="Z161" i="10"/>
  <c r="Q65" i="19"/>
  <c r="P65" i="19"/>
  <c r="R65" i="19"/>
  <c r="S113" i="10"/>
  <c r="T113" i="10"/>
  <c r="U113" i="10"/>
  <c r="Y113" i="10"/>
  <c r="Z113" i="10"/>
  <c r="AA113" i="10"/>
  <c r="V60" i="19"/>
  <c r="X60" i="19"/>
  <c r="W60" i="19"/>
  <c r="AA80" i="19"/>
  <c r="Y80" i="19"/>
  <c r="Z80" i="19"/>
  <c r="Y135" i="19"/>
  <c r="Z135" i="19"/>
  <c r="AA135" i="19"/>
  <c r="Q99" i="19"/>
  <c r="P99" i="19"/>
  <c r="R99" i="19"/>
  <c r="L8" i="24"/>
  <c r="L12" i="24"/>
  <c r="L7" i="24"/>
  <c r="L11" i="24"/>
  <c r="L9" i="24"/>
  <c r="L10" i="24"/>
  <c r="W148" i="19"/>
  <c r="X148" i="19"/>
  <c r="V148" i="19"/>
  <c r="Y83" i="10"/>
  <c r="Z83" i="10"/>
  <c r="AA83" i="10"/>
  <c r="S7" i="10"/>
  <c r="T7" i="10"/>
  <c r="U7" i="10"/>
  <c r="S59" i="23"/>
  <c r="T59" i="23"/>
  <c r="U59" i="23"/>
  <c r="R111" i="23"/>
  <c r="Q111" i="23"/>
  <c r="P111" i="23"/>
  <c r="T51" i="10"/>
  <c r="U51" i="10"/>
  <c r="S51" i="10"/>
  <c r="U15" i="23"/>
  <c r="T15" i="23"/>
  <c r="S15" i="23"/>
  <c r="Y158" i="19"/>
  <c r="Z158" i="19"/>
  <c r="AA158" i="19"/>
  <c r="V56" i="23"/>
  <c r="X56" i="23"/>
  <c r="W56" i="23"/>
  <c r="R125" i="23"/>
  <c r="Q125" i="23"/>
  <c r="P125" i="23"/>
  <c r="Y9" i="10"/>
  <c r="Z9" i="10"/>
  <c r="AA9" i="10"/>
  <c r="T137" i="10"/>
  <c r="U137" i="10"/>
  <c r="S137" i="10"/>
  <c r="Q116" i="23"/>
  <c r="P116" i="23"/>
  <c r="R116" i="23"/>
  <c r="Z13" i="23"/>
  <c r="Y13" i="23"/>
  <c r="AA13" i="23"/>
  <c r="R121" i="23"/>
  <c r="Q121" i="23"/>
  <c r="P121" i="23"/>
  <c r="U135" i="10"/>
  <c r="T135" i="10"/>
  <c r="S135" i="10"/>
  <c r="Q29" i="19"/>
  <c r="P29" i="19"/>
  <c r="R29" i="19"/>
  <c r="U61" i="19"/>
  <c r="S61" i="19"/>
  <c r="T61" i="19"/>
  <c r="R28" i="23"/>
  <c r="P28" i="23"/>
  <c r="Q28" i="23"/>
  <c r="Y89" i="23"/>
  <c r="Z89" i="23"/>
  <c r="AA89" i="23"/>
  <c r="S127" i="10"/>
  <c r="U127" i="10"/>
  <c r="T127" i="10"/>
  <c r="X66" i="23"/>
  <c r="W66" i="23"/>
  <c r="V66" i="23"/>
  <c r="S95" i="19"/>
  <c r="T95" i="19"/>
  <c r="U95" i="19"/>
  <c r="Q87" i="23"/>
  <c r="R87" i="23"/>
  <c r="P87" i="23"/>
  <c r="R168" i="23"/>
  <c r="Q168" i="23"/>
  <c r="P168" i="23"/>
  <c r="W119" i="19"/>
  <c r="X119" i="19"/>
  <c r="V119" i="19"/>
  <c r="V85" i="19"/>
  <c r="W85" i="19"/>
  <c r="X85" i="19"/>
  <c r="T31" i="10"/>
  <c r="U31" i="10"/>
  <c r="S31" i="10"/>
  <c r="X143" i="10"/>
  <c r="W143" i="10"/>
  <c r="V143" i="10"/>
  <c r="Q25" i="19"/>
  <c r="P25" i="19"/>
  <c r="R25" i="19"/>
  <c r="T56" i="19"/>
  <c r="U56" i="19"/>
  <c r="S56" i="19"/>
  <c r="U31" i="23"/>
  <c r="S31" i="23"/>
  <c r="T31" i="23"/>
  <c r="R11" i="19"/>
  <c r="Q11" i="19"/>
  <c r="P11" i="19"/>
  <c r="X147" i="19"/>
  <c r="W147" i="19"/>
  <c r="V147" i="19"/>
  <c r="R153" i="23"/>
  <c r="Q153" i="23"/>
  <c r="P153" i="23"/>
  <c r="W35" i="19"/>
  <c r="X35" i="19"/>
  <c r="V35" i="19"/>
  <c r="W143" i="19"/>
  <c r="V143" i="19"/>
  <c r="X143" i="19"/>
  <c r="AA57" i="23"/>
  <c r="Z57" i="23"/>
  <c r="Y57" i="23"/>
  <c r="X34" i="23"/>
  <c r="W34" i="23"/>
  <c r="V34" i="23"/>
  <c r="Y103" i="19"/>
  <c r="AA103" i="19"/>
  <c r="Z103" i="19"/>
  <c r="Q45" i="19"/>
  <c r="P45" i="19"/>
  <c r="R45" i="19"/>
  <c r="V76" i="10"/>
  <c r="W76" i="10"/>
  <c r="X76" i="10"/>
  <c r="T133" i="10"/>
  <c r="U133" i="10"/>
  <c r="S133" i="10"/>
  <c r="X133" i="10"/>
  <c r="W133" i="10"/>
  <c r="V133" i="10"/>
  <c r="U3" i="23"/>
  <c r="T3" i="23"/>
  <c r="S3" i="23"/>
  <c r="U61" i="23"/>
  <c r="S61" i="23"/>
  <c r="T61" i="23"/>
  <c r="V84" i="23"/>
  <c r="W84" i="23"/>
  <c r="X84" i="23"/>
  <c r="P133" i="19"/>
  <c r="Q133" i="19"/>
  <c r="R133" i="19"/>
  <c r="P100" i="10"/>
  <c r="Q100" i="10"/>
  <c r="R100" i="10"/>
  <c r="X100" i="10"/>
  <c r="V100" i="10"/>
  <c r="W100" i="10"/>
  <c r="T92" i="19"/>
  <c r="S92" i="19"/>
  <c r="U92" i="19"/>
  <c r="AA43" i="23"/>
  <c r="Y43" i="23"/>
  <c r="Z43" i="23"/>
  <c r="S119" i="10"/>
  <c r="T119" i="10"/>
  <c r="U119" i="10"/>
  <c r="Q122" i="19"/>
  <c r="R122" i="19"/>
  <c r="P122" i="19"/>
  <c r="T158" i="23"/>
  <c r="U158" i="23"/>
  <c r="S158" i="23"/>
  <c r="U155" i="19"/>
  <c r="S155" i="19"/>
  <c r="T155" i="19"/>
  <c r="Q99" i="10"/>
  <c r="R99" i="10"/>
  <c r="P99" i="10"/>
  <c r="T67" i="10"/>
  <c r="U67" i="10"/>
  <c r="S67" i="10"/>
  <c r="R99" i="23"/>
  <c r="P99" i="23"/>
  <c r="Q99" i="23"/>
  <c r="Z41" i="23"/>
  <c r="AA41" i="23"/>
  <c r="Y41" i="23"/>
  <c r="W166" i="19"/>
  <c r="X166" i="19"/>
  <c r="V166" i="19"/>
  <c r="U73" i="19"/>
  <c r="S73" i="19"/>
  <c r="T73" i="19"/>
  <c r="X18" i="23"/>
  <c r="W18" i="23"/>
  <c r="V18" i="23"/>
  <c r="AA6" i="19"/>
  <c r="Y6" i="19"/>
  <c r="Z6" i="19"/>
  <c r="S107" i="10"/>
  <c r="T107" i="10"/>
  <c r="U107" i="10"/>
  <c r="W174" i="23"/>
  <c r="X174" i="23"/>
  <c r="V174" i="23"/>
  <c r="T102" i="19"/>
  <c r="S102" i="19"/>
  <c r="U102" i="19"/>
  <c r="V126" i="19"/>
  <c r="W126" i="19"/>
  <c r="X126" i="19"/>
  <c r="X58" i="23"/>
  <c r="W58" i="23"/>
  <c r="V58" i="23"/>
  <c r="W157" i="19"/>
  <c r="V157" i="19"/>
  <c r="X157" i="19"/>
  <c r="V131" i="23"/>
  <c r="X131" i="23"/>
  <c r="W131" i="23"/>
  <c r="Y14" i="23"/>
  <c r="AA14" i="23"/>
  <c r="Z14" i="23"/>
  <c r="U51" i="19"/>
  <c r="T51" i="19"/>
  <c r="S51" i="19"/>
  <c r="S38" i="10"/>
  <c r="T38" i="10"/>
  <c r="U38" i="10"/>
  <c r="P150" i="10"/>
  <c r="R150" i="10"/>
  <c r="Q150" i="10"/>
  <c r="Z157" i="23"/>
  <c r="Y157" i="23"/>
  <c r="AA157" i="23"/>
  <c r="P138" i="19"/>
  <c r="Q138" i="19"/>
  <c r="R138" i="19"/>
  <c r="U66" i="19"/>
  <c r="T66" i="19"/>
  <c r="S66" i="19"/>
  <c r="S134" i="10"/>
  <c r="U134" i="10"/>
  <c r="T134" i="10"/>
  <c r="Q171" i="23"/>
  <c r="R171" i="23"/>
  <c r="P171" i="23"/>
  <c r="U50" i="23"/>
  <c r="S50" i="23"/>
  <c r="T50" i="23"/>
  <c r="W25" i="10"/>
  <c r="X25" i="10"/>
  <c r="V25" i="10"/>
  <c r="V112" i="10"/>
  <c r="W112" i="10"/>
  <c r="X112" i="10"/>
  <c r="T13" i="19"/>
  <c r="U13" i="19"/>
  <c r="S13" i="19"/>
  <c r="Q21" i="23"/>
  <c r="R21" i="23"/>
  <c r="P21" i="23"/>
  <c r="P33" i="23"/>
  <c r="Q33" i="23"/>
  <c r="R33" i="23"/>
  <c r="X11" i="10"/>
  <c r="V11" i="10"/>
  <c r="W11" i="10"/>
  <c r="P74" i="10"/>
  <c r="Q74" i="10"/>
  <c r="R74" i="10"/>
  <c r="U26" i="23"/>
  <c r="T26" i="23"/>
  <c r="S26" i="23"/>
  <c r="W97" i="23"/>
  <c r="X97" i="23"/>
  <c r="V97" i="23"/>
  <c r="W149" i="19"/>
  <c r="X149" i="19"/>
  <c r="V149" i="19"/>
  <c r="Y7" i="23"/>
  <c r="Z7" i="23"/>
  <c r="AA7" i="23"/>
  <c r="T48" i="19"/>
  <c r="U48" i="19"/>
  <c r="S48" i="19"/>
  <c r="Q77" i="23"/>
  <c r="R77" i="23"/>
  <c r="P77" i="23"/>
  <c r="X66" i="10"/>
  <c r="V66" i="10"/>
  <c r="W66" i="10"/>
  <c r="X145" i="19"/>
  <c r="V145" i="19"/>
  <c r="W145" i="19"/>
  <c r="V124" i="19"/>
  <c r="W124" i="19"/>
  <c r="X124" i="19"/>
  <c r="V81" i="19"/>
  <c r="W81" i="19"/>
  <c r="X81" i="19"/>
  <c r="T128" i="10"/>
  <c r="U128" i="10"/>
  <c r="S128" i="10"/>
  <c r="U26" i="19"/>
  <c r="S26" i="19"/>
  <c r="T26" i="19"/>
  <c r="W151" i="19"/>
  <c r="X151" i="19"/>
  <c r="V151" i="19"/>
  <c r="Z170" i="10"/>
  <c r="AA170" i="10"/>
  <c r="Y170" i="10"/>
  <c r="W146" i="19"/>
  <c r="V146" i="19"/>
  <c r="X146" i="19"/>
  <c r="R158" i="10"/>
  <c r="Q158" i="10"/>
  <c r="P158" i="10"/>
  <c r="W5" i="23"/>
  <c r="V5" i="23"/>
  <c r="X5" i="23"/>
  <c r="R29" i="23"/>
  <c r="P29" i="23"/>
  <c r="Q29" i="23"/>
  <c r="AA32" i="19"/>
  <c r="Z32" i="19"/>
  <c r="Y32" i="19"/>
  <c r="S139" i="23"/>
  <c r="U139" i="23"/>
  <c r="T139" i="23"/>
  <c r="Q133" i="23"/>
  <c r="R133" i="23"/>
  <c r="P133" i="23"/>
  <c r="P125" i="10"/>
  <c r="Q125" i="10"/>
  <c r="R125" i="10"/>
  <c r="X79" i="19"/>
  <c r="W79" i="19"/>
  <c r="V79" i="19"/>
  <c r="Q49" i="19"/>
  <c r="P49" i="19"/>
  <c r="R49" i="19"/>
  <c r="P106" i="19"/>
  <c r="Q106" i="19"/>
  <c r="R106" i="19"/>
  <c r="W39" i="19"/>
  <c r="X39" i="19"/>
  <c r="V39" i="19"/>
  <c r="S15" i="10"/>
  <c r="T15" i="10"/>
  <c r="U15" i="10"/>
  <c r="X114" i="23"/>
  <c r="V114" i="23"/>
  <c r="W114" i="23"/>
  <c r="R166" i="10"/>
  <c r="Q166" i="10"/>
  <c r="P166" i="10"/>
  <c r="Z163" i="19"/>
  <c r="Y163" i="19"/>
  <c r="AA163" i="19"/>
  <c r="S35" i="23"/>
  <c r="U35" i="23"/>
  <c r="T35" i="23"/>
  <c r="AA128" i="23"/>
  <c r="Z128" i="23"/>
  <c r="Y128" i="23"/>
  <c r="Z164" i="10"/>
  <c r="AA164" i="10"/>
  <c r="Y164" i="10"/>
  <c r="P167" i="19"/>
  <c r="R167" i="19"/>
  <c r="Q167" i="19"/>
  <c r="P90" i="23"/>
  <c r="Q90" i="23"/>
  <c r="R90" i="23"/>
  <c r="U142" i="23"/>
  <c r="T142" i="23"/>
  <c r="S142" i="23"/>
  <c r="Y92" i="10"/>
  <c r="Z92" i="10"/>
  <c r="AA92" i="10"/>
  <c r="R80" i="19"/>
  <c r="Q80" i="19"/>
  <c r="P80" i="19"/>
  <c r="Z21" i="19"/>
  <c r="Y21" i="19"/>
  <c r="AA21" i="19"/>
  <c r="V7" i="10"/>
  <c r="X7" i="10"/>
  <c r="W7" i="10"/>
  <c r="V158" i="19"/>
  <c r="X158" i="19"/>
  <c r="W158" i="19"/>
  <c r="AA69" i="23"/>
  <c r="Y69" i="23"/>
  <c r="Z69" i="23"/>
  <c r="Z55" i="23"/>
  <c r="AA55" i="23"/>
  <c r="Y55" i="23"/>
  <c r="Q149" i="10"/>
  <c r="P149" i="10"/>
  <c r="R149" i="10"/>
  <c r="V127" i="10"/>
  <c r="X127" i="10"/>
  <c r="W127" i="10"/>
  <c r="R98" i="23"/>
  <c r="P98" i="23"/>
  <c r="Q98" i="23"/>
  <c r="Y109" i="10"/>
  <c r="Z109" i="10"/>
  <c r="AA109" i="10"/>
  <c r="X31" i="10"/>
  <c r="V31" i="10"/>
  <c r="W31" i="10"/>
  <c r="Z143" i="10"/>
  <c r="AA143" i="10"/>
  <c r="Y143" i="10"/>
  <c r="W57" i="23"/>
  <c r="X57" i="23"/>
  <c r="V57" i="23"/>
  <c r="Y133" i="10"/>
  <c r="Z133" i="10"/>
  <c r="AA133" i="10"/>
  <c r="R39" i="23"/>
  <c r="P39" i="23"/>
  <c r="Q39" i="23"/>
  <c r="V24" i="23"/>
  <c r="X24" i="23"/>
  <c r="W24" i="23"/>
  <c r="AA119" i="10"/>
  <c r="Y119" i="10"/>
  <c r="Z119" i="10"/>
  <c r="V67" i="10"/>
  <c r="W67" i="10"/>
  <c r="X67" i="10"/>
  <c r="Y166" i="19"/>
  <c r="AA166" i="19"/>
  <c r="Z166" i="19"/>
  <c r="AA101" i="23"/>
  <c r="Z101" i="23"/>
  <c r="Y101" i="23"/>
  <c r="Z73" i="23"/>
  <c r="AA73" i="23"/>
  <c r="Y73" i="23"/>
  <c r="AA157" i="19"/>
  <c r="Z157" i="19"/>
  <c r="Y157" i="19"/>
  <c r="Q51" i="19"/>
  <c r="P51" i="19"/>
  <c r="R51" i="19"/>
  <c r="V152" i="23"/>
  <c r="W152" i="23"/>
  <c r="X152" i="23"/>
  <c r="V94" i="23"/>
  <c r="W94" i="23"/>
  <c r="X94" i="23"/>
  <c r="Y50" i="23"/>
  <c r="AA50" i="23"/>
  <c r="Z50" i="23"/>
  <c r="Y11" i="10"/>
  <c r="Z11" i="10"/>
  <c r="AA11" i="10"/>
  <c r="P52" i="23"/>
  <c r="R52" i="23"/>
  <c r="Q52" i="23"/>
  <c r="AA26" i="23"/>
  <c r="Z26" i="23"/>
  <c r="Y26" i="23"/>
  <c r="X63" i="23"/>
  <c r="W63" i="23"/>
  <c r="V63" i="23"/>
  <c r="AA66" i="10"/>
  <c r="Y66" i="10"/>
  <c r="Z66" i="10"/>
  <c r="T124" i="19"/>
  <c r="S124" i="19"/>
  <c r="U124" i="19"/>
  <c r="X22" i="23"/>
  <c r="W22" i="23"/>
  <c r="V22" i="23"/>
  <c r="W93" i="23"/>
  <c r="X93" i="23"/>
  <c r="V93" i="23"/>
  <c r="V20" i="19"/>
  <c r="X20" i="19"/>
  <c r="W20" i="19"/>
  <c r="P78" i="10"/>
  <c r="Q78" i="10"/>
  <c r="R78" i="10"/>
  <c r="R51" i="23"/>
  <c r="P51" i="23"/>
  <c r="Q51" i="23"/>
  <c r="Z128" i="19"/>
  <c r="Y128" i="19"/>
  <c r="AA128" i="19"/>
  <c r="T78" i="23"/>
  <c r="U78" i="23"/>
  <c r="S78" i="23"/>
  <c r="W160" i="10"/>
  <c r="X160" i="10"/>
  <c r="V160" i="10"/>
  <c r="Q48" i="23"/>
  <c r="R48" i="23"/>
  <c r="P48" i="23"/>
  <c r="W55" i="10"/>
  <c r="X55" i="10"/>
  <c r="V55" i="10"/>
  <c r="G43" i="10"/>
  <c r="G43" i="19"/>
  <c r="G26" i="19"/>
  <c r="G26" i="10"/>
  <c r="V106" i="10"/>
  <c r="G7" i="10"/>
  <c r="G7" i="19"/>
  <c r="Z14" i="12"/>
  <c r="C14" i="12" s="1"/>
  <c r="A14" i="12" s="1"/>
  <c r="G169" i="10"/>
  <c r="G169" i="19"/>
  <c r="U107" i="19"/>
  <c r="S107" i="19"/>
  <c r="T107" i="19"/>
  <c r="R52" i="19"/>
  <c r="Q52" i="19"/>
  <c r="P52" i="19"/>
  <c r="S160" i="10"/>
  <c r="T160" i="10"/>
  <c r="U160" i="10"/>
  <c r="W48" i="23"/>
  <c r="X48" i="23"/>
  <c r="V48" i="23"/>
  <c r="V35" i="10"/>
  <c r="W35" i="10"/>
  <c r="X35" i="10"/>
  <c r="P25" i="23"/>
  <c r="R25" i="23"/>
  <c r="Q25" i="23"/>
  <c r="U100" i="19"/>
  <c r="S100" i="19"/>
  <c r="T100" i="19"/>
  <c r="AA79" i="19"/>
  <c r="Z79" i="19"/>
  <c r="Y79" i="19"/>
  <c r="U55" i="10"/>
  <c r="S55" i="10"/>
  <c r="T55" i="10"/>
  <c r="Y124" i="23"/>
  <c r="Z124" i="23"/>
  <c r="AA124" i="23"/>
  <c r="T170" i="23"/>
  <c r="U170" i="23"/>
  <c r="S170" i="23"/>
  <c r="T45" i="10"/>
  <c r="U45" i="10"/>
  <c r="S45" i="10"/>
  <c r="V49" i="19"/>
  <c r="W49" i="19"/>
  <c r="X49" i="19"/>
  <c r="X16" i="23"/>
  <c r="V16" i="23"/>
  <c r="W16" i="23"/>
  <c r="W131" i="19"/>
  <c r="X131" i="19"/>
  <c r="V131" i="19"/>
  <c r="U134" i="19"/>
  <c r="T134" i="19"/>
  <c r="S134" i="19"/>
  <c r="R165" i="23"/>
  <c r="Q165" i="23"/>
  <c r="P165" i="23"/>
  <c r="A4" i="24"/>
  <c r="B4" i="24"/>
  <c r="Y173" i="10"/>
  <c r="AA173" i="10"/>
  <c r="Z173" i="10"/>
  <c r="S17" i="10"/>
  <c r="T17" i="10"/>
  <c r="U17" i="10"/>
  <c r="Z120" i="19"/>
  <c r="Y120" i="19"/>
  <c r="AA120" i="19"/>
  <c r="Y106" i="19"/>
  <c r="Z49" i="23"/>
  <c r="Y49" i="23"/>
  <c r="AA49" i="23"/>
  <c r="U86" i="23"/>
  <c r="T86" i="23"/>
  <c r="S86" i="23"/>
  <c r="U104" i="10"/>
  <c r="T104" i="10"/>
  <c r="S104" i="10"/>
  <c r="Q74" i="23"/>
  <c r="R74" i="23"/>
  <c r="P74" i="23"/>
  <c r="R168" i="19"/>
  <c r="Q168" i="19"/>
  <c r="P168" i="19"/>
  <c r="AA17" i="19"/>
  <c r="Z17" i="19"/>
  <c r="Y17" i="19"/>
  <c r="Z143" i="23"/>
  <c r="Y143" i="23"/>
  <c r="AA143" i="23"/>
  <c r="AA156" i="23"/>
  <c r="Y156" i="23"/>
  <c r="Z156" i="23"/>
  <c r="V84" i="10"/>
  <c r="W84" i="10"/>
  <c r="X84" i="10"/>
  <c r="W85" i="23"/>
  <c r="X85" i="23"/>
  <c r="V85" i="23"/>
  <c r="W162" i="19"/>
  <c r="X162" i="19"/>
  <c r="V162" i="19"/>
  <c r="R9" i="19"/>
  <c r="Q9" i="19"/>
  <c r="P9" i="19"/>
  <c r="S138" i="23"/>
  <c r="U138" i="23"/>
  <c r="T138" i="23"/>
  <c r="P33" i="10"/>
  <c r="Q33" i="10"/>
  <c r="R33" i="10"/>
  <c r="Q15" i="10"/>
  <c r="R15" i="10"/>
  <c r="P15" i="10"/>
  <c r="P114" i="23"/>
  <c r="Q114" i="23"/>
  <c r="R114" i="23"/>
  <c r="Z152" i="10"/>
  <c r="Y152" i="10"/>
  <c r="AA152" i="10"/>
  <c r="AA102" i="23"/>
  <c r="Y102" i="23"/>
  <c r="Z102" i="23"/>
  <c r="U160" i="19"/>
  <c r="T160" i="19"/>
  <c r="S160" i="19"/>
  <c r="P72" i="10"/>
  <c r="Q72" i="10"/>
  <c r="R72" i="10"/>
  <c r="AA140" i="23"/>
  <c r="Z140" i="23"/>
  <c r="Y140" i="23"/>
  <c r="Z159" i="23"/>
  <c r="AA159" i="23"/>
  <c r="Y159" i="23"/>
  <c r="V3" i="19"/>
  <c r="W3" i="19"/>
  <c r="X3" i="19"/>
  <c r="Z145" i="23"/>
  <c r="Y145" i="23"/>
  <c r="AA145" i="23"/>
  <c r="R155" i="10"/>
  <c r="P155" i="10"/>
  <c r="Q155" i="10"/>
  <c r="Q53" i="23"/>
  <c r="R53" i="23"/>
  <c r="P53" i="23"/>
  <c r="P91" i="19"/>
  <c r="Q91" i="19"/>
  <c r="R91" i="19"/>
  <c r="Z87" i="19"/>
  <c r="AA87" i="19"/>
  <c r="Y87" i="19"/>
  <c r="Q117" i="23"/>
  <c r="P117" i="23"/>
  <c r="R117" i="23"/>
  <c r="Z27" i="10"/>
  <c r="AA27" i="10"/>
  <c r="Y27" i="10"/>
  <c r="T122" i="23"/>
  <c r="U122" i="23"/>
  <c r="S122" i="23"/>
  <c r="W120" i="23"/>
  <c r="Z136" i="19"/>
  <c r="AA136" i="19"/>
  <c r="Y136" i="19"/>
  <c r="P88" i="23"/>
  <c r="Q88" i="23"/>
  <c r="R88" i="23"/>
  <c r="P105" i="23"/>
  <c r="R105" i="23"/>
  <c r="Q105" i="23"/>
  <c r="V79" i="10"/>
  <c r="W79" i="10"/>
  <c r="X79" i="10"/>
  <c r="AA165" i="19"/>
  <c r="Z165" i="19"/>
  <c r="Y165" i="19"/>
  <c r="V98" i="10"/>
  <c r="W98" i="10"/>
  <c r="X98" i="10"/>
  <c r="AA30" i="19"/>
  <c r="Z30" i="19"/>
  <c r="Y30" i="19"/>
  <c r="P90" i="19"/>
  <c r="Q90" i="19"/>
  <c r="R90" i="19"/>
  <c r="U4" i="10"/>
  <c r="S4" i="10"/>
  <c r="T4" i="10"/>
  <c r="R153" i="19"/>
  <c r="Q153" i="19"/>
  <c r="P153" i="19"/>
  <c r="W87" i="10"/>
  <c r="X87" i="10"/>
  <c r="V87" i="10"/>
  <c r="AA68" i="19"/>
  <c r="Z68" i="19"/>
  <c r="Y68" i="19"/>
  <c r="U68" i="19"/>
  <c r="T68" i="19"/>
  <c r="S68" i="19"/>
  <c r="U112" i="19"/>
  <c r="S112" i="19"/>
  <c r="T112" i="19"/>
  <c r="T97" i="10"/>
  <c r="U97" i="10"/>
  <c r="S97" i="10"/>
  <c r="R132" i="19"/>
  <c r="Q132" i="19"/>
  <c r="P132" i="19"/>
  <c r="Y90" i="23"/>
  <c r="AA90" i="23"/>
  <c r="Z90" i="23"/>
  <c r="P27" i="23"/>
  <c r="R27" i="23"/>
  <c r="Q27" i="23"/>
  <c r="T125" i="19"/>
  <c r="U125" i="19"/>
  <c r="S125" i="19"/>
  <c r="R172" i="19"/>
  <c r="Q172" i="19"/>
  <c r="P172" i="19"/>
  <c r="AA154" i="23"/>
  <c r="Z154" i="23"/>
  <c r="Y154" i="23"/>
  <c r="W175" i="19"/>
  <c r="V175" i="19"/>
  <c r="X175" i="19"/>
  <c r="P142" i="23"/>
  <c r="R142" i="23"/>
  <c r="Q142" i="23"/>
  <c r="Q123" i="23"/>
  <c r="R123" i="23"/>
  <c r="P123" i="23"/>
  <c r="T23" i="19"/>
  <c r="U23" i="19"/>
  <c r="S23" i="19"/>
  <c r="AA160" i="23"/>
  <c r="Z160" i="23"/>
  <c r="Y160" i="23"/>
  <c r="R103" i="23"/>
  <c r="Q103" i="23"/>
  <c r="P103" i="23"/>
  <c r="Q173" i="19"/>
  <c r="P173" i="19"/>
  <c r="R173" i="19"/>
  <c r="Z54" i="19"/>
  <c r="Y54" i="19"/>
  <c r="AA54" i="19"/>
  <c r="U4" i="19"/>
  <c r="S4" i="19"/>
  <c r="T4" i="19"/>
  <c r="Z121" i="19"/>
  <c r="Y121" i="19"/>
  <c r="AA121" i="19"/>
  <c r="X33" i="19"/>
  <c r="W33" i="19"/>
  <c r="V33" i="19"/>
  <c r="T164" i="23"/>
  <c r="U164" i="23"/>
  <c r="S164" i="23"/>
  <c r="Z24" i="19"/>
  <c r="AA24" i="19"/>
  <c r="Y24" i="19"/>
  <c r="T114" i="10"/>
  <c r="U114" i="10"/>
  <c r="S114" i="10"/>
  <c r="V129" i="19"/>
  <c r="W129" i="19"/>
  <c r="X129" i="19"/>
  <c r="S107" i="23"/>
  <c r="U107" i="23"/>
  <c r="T107" i="23"/>
  <c r="AA89" i="10"/>
  <c r="Z89" i="10"/>
  <c r="Y89" i="10"/>
  <c r="Z118" i="23"/>
  <c r="Y118" i="23"/>
  <c r="AA118" i="23"/>
  <c r="T105" i="10"/>
  <c r="U105" i="10"/>
  <c r="S105" i="10"/>
  <c r="Z105" i="10"/>
  <c r="AA105" i="10"/>
  <c r="Y105" i="10"/>
  <c r="AA23" i="23"/>
  <c r="Z23" i="23"/>
  <c r="Y23" i="23"/>
  <c r="AA104" i="23"/>
  <c r="Y104" i="23"/>
  <c r="Z104" i="23"/>
  <c r="P136" i="23"/>
  <c r="R136" i="23"/>
  <c r="Q136" i="23"/>
  <c r="Z100" i="23"/>
  <c r="AA100" i="23"/>
  <c r="Y100" i="23"/>
  <c r="R126" i="23"/>
  <c r="Q126" i="23"/>
  <c r="P126" i="23"/>
  <c r="R122" i="10"/>
  <c r="P122" i="10"/>
  <c r="Q122" i="10"/>
  <c r="T122" i="10"/>
  <c r="S122" i="10"/>
  <c r="U122" i="10"/>
  <c r="T20" i="23"/>
  <c r="S20" i="23"/>
  <c r="U20" i="23"/>
  <c r="X44" i="19"/>
  <c r="V44" i="19"/>
  <c r="W44" i="19"/>
  <c r="R92" i="10"/>
  <c r="P92" i="10"/>
  <c r="Q92" i="10"/>
  <c r="U166" i="23"/>
  <c r="S101" i="10"/>
  <c r="T101" i="10"/>
  <c r="U101" i="10"/>
  <c r="U156" i="19"/>
  <c r="T156" i="19"/>
  <c r="S156" i="19"/>
  <c r="R10" i="23"/>
  <c r="P10" i="23"/>
  <c r="Q10" i="23"/>
  <c r="V80" i="10"/>
  <c r="W80" i="10"/>
  <c r="X80" i="10"/>
  <c r="AA80" i="10"/>
  <c r="Y80" i="10"/>
  <c r="Z80" i="10"/>
  <c r="T171" i="19"/>
  <c r="U171" i="19"/>
  <c r="S171" i="19"/>
  <c r="X63" i="10"/>
  <c r="V63" i="10"/>
  <c r="W63" i="10"/>
  <c r="Y71" i="10"/>
  <c r="Z71" i="10"/>
  <c r="AA71" i="10"/>
  <c r="Y57" i="10"/>
  <c r="Z57" i="10"/>
  <c r="AA57" i="10"/>
  <c r="V17" i="23"/>
  <c r="W17" i="23"/>
  <c r="X17" i="23"/>
  <c r="Q9" i="23"/>
  <c r="P9" i="23"/>
  <c r="R9" i="23"/>
  <c r="Y37" i="23"/>
  <c r="AA37" i="23"/>
  <c r="Z37" i="23"/>
  <c r="AA121" i="10"/>
  <c r="Y121" i="10"/>
  <c r="Z121" i="10"/>
  <c r="S93" i="10"/>
  <c r="T93" i="10"/>
  <c r="U93" i="10"/>
  <c r="R53" i="19"/>
  <c r="Q53" i="19"/>
  <c r="P53" i="19"/>
  <c r="S170" i="19"/>
  <c r="U170" i="19"/>
  <c r="T170" i="19"/>
  <c r="Y38" i="23"/>
  <c r="AA38" i="23"/>
  <c r="Z38" i="23"/>
  <c r="W67" i="23"/>
  <c r="X67" i="23"/>
  <c r="V67" i="23"/>
  <c r="Y6" i="23"/>
  <c r="AA6" i="23"/>
  <c r="Z6" i="23"/>
  <c r="T155" i="23"/>
  <c r="U155" i="23"/>
  <c r="S155" i="23"/>
  <c r="T65" i="19"/>
  <c r="U65" i="19"/>
  <c r="S65" i="19"/>
  <c r="P113" i="10"/>
  <c r="Q113" i="10"/>
  <c r="R113" i="10"/>
  <c r="Q105" i="19"/>
  <c r="P105" i="19"/>
  <c r="R105" i="19"/>
  <c r="R46" i="10"/>
  <c r="P46" i="10"/>
  <c r="Q46" i="10"/>
  <c r="Y168" i="10"/>
  <c r="AA168" i="10"/>
  <c r="Z168" i="10"/>
  <c r="X80" i="19"/>
  <c r="V80" i="19"/>
  <c r="W80" i="19"/>
  <c r="V99" i="19"/>
  <c r="W99" i="19"/>
  <c r="X99" i="19"/>
  <c r="V2" i="23"/>
  <c r="X2" i="23"/>
  <c r="W2" i="23"/>
  <c r="H11" i="24"/>
  <c r="H9" i="24"/>
  <c r="H10" i="24"/>
  <c r="H12" i="24"/>
  <c r="H7" i="24"/>
  <c r="H8" i="24"/>
  <c r="X21" i="19"/>
  <c r="V21" i="19"/>
  <c r="W21" i="19"/>
  <c r="AA148" i="19"/>
  <c r="Z148" i="19"/>
  <c r="Y148" i="19"/>
  <c r="W83" i="10"/>
  <c r="X83" i="10"/>
  <c r="V83" i="10"/>
  <c r="X59" i="23"/>
  <c r="W59" i="23"/>
  <c r="V59" i="23"/>
  <c r="X111" i="23"/>
  <c r="W111" i="23"/>
  <c r="V111" i="23"/>
  <c r="Y22" i="19"/>
  <c r="AA22" i="19"/>
  <c r="Z22" i="19"/>
  <c r="X15" i="23"/>
  <c r="W15" i="23"/>
  <c r="V15" i="23"/>
  <c r="AA11" i="23"/>
  <c r="Y11" i="23"/>
  <c r="Z11" i="23"/>
  <c r="AA56" i="23"/>
  <c r="Y56" i="23"/>
  <c r="Z56" i="23"/>
  <c r="V125" i="23"/>
  <c r="X125" i="23"/>
  <c r="W125" i="23"/>
  <c r="AA132" i="23"/>
  <c r="Y132" i="23"/>
  <c r="Z132" i="23"/>
  <c r="X9" i="10"/>
  <c r="V9" i="10"/>
  <c r="W9" i="10"/>
  <c r="R26" i="10"/>
  <c r="P26" i="10"/>
  <c r="Q26" i="10"/>
  <c r="V13" i="23"/>
  <c r="X13" i="23"/>
  <c r="W13" i="23"/>
  <c r="P139" i="19"/>
  <c r="R139" i="19"/>
  <c r="Q139" i="19"/>
  <c r="W69" i="23"/>
  <c r="X69" i="23"/>
  <c r="V69" i="23"/>
  <c r="V109" i="23"/>
  <c r="X109" i="23"/>
  <c r="W109" i="23"/>
  <c r="U130" i="23"/>
  <c r="T130" i="23"/>
  <c r="S130" i="23"/>
  <c r="V121" i="23"/>
  <c r="X121" i="23"/>
  <c r="W121" i="23"/>
  <c r="Q55" i="23"/>
  <c r="P55" i="23"/>
  <c r="R55" i="23"/>
  <c r="P151" i="23"/>
  <c r="R151" i="23"/>
  <c r="Q151" i="23"/>
  <c r="AA29" i="19"/>
  <c r="Y29" i="19"/>
  <c r="Z29" i="19"/>
  <c r="AA61" i="19"/>
  <c r="Z61" i="19"/>
  <c r="Y61" i="19"/>
  <c r="X28" i="23"/>
  <c r="V28" i="23"/>
  <c r="W28" i="23"/>
  <c r="W89" i="23"/>
  <c r="V89" i="23"/>
  <c r="X89" i="23"/>
  <c r="Q66" i="23"/>
  <c r="R66" i="23"/>
  <c r="P66" i="23"/>
  <c r="R95" i="19"/>
  <c r="Q95" i="19"/>
  <c r="P95" i="19"/>
  <c r="U98" i="23"/>
  <c r="T98" i="23"/>
  <c r="S98" i="23"/>
  <c r="W87" i="23"/>
  <c r="V87" i="23"/>
  <c r="X87" i="23"/>
  <c r="S109" i="10"/>
  <c r="T109" i="10"/>
  <c r="U109" i="10"/>
  <c r="P119" i="19"/>
  <c r="Q119" i="19"/>
  <c r="R119" i="19"/>
  <c r="P85" i="19"/>
  <c r="Q85" i="19"/>
  <c r="R85" i="19"/>
  <c r="T143" i="10"/>
  <c r="S143" i="10"/>
  <c r="U143" i="10"/>
  <c r="T25" i="19"/>
  <c r="U25" i="19"/>
  <c r="S25" i="19"/>
  <c r="AA144" i="23"/>
  <c r="Y144" i="23"/>
  <c r="Z144" i="23"/>
  <c r="Z56" i="19"/>
  <c r="AA56" i="19"/>
  <c r="Y56" i="19"/>
  <c r="R56" i="19"/>
  <c r="P56" i="19"/>
  <c r="Q56" i="19"/>
  <c r="R31" i="23"/>
  <c r="P31" i="23"/>
  <c r="Q31" i="23"/>
  <c r="AA11" i="19"/>
  <c r="Y11" i="19"/>
  <c r="Z11" i="19"/>
  <c r="U108" i="19"/>
  <c r="S108" i="19"/>
  <c r="T108" i="19"/>
  <c r="U147" i="19"/>
  <c r="S147" i="19"/>
  <c r="T147" i="19"/>
  <c r="AA153" i="23"/>
  <c r="Y153" i="23"/>
  <c r="Z153" i="23"/>
  <c r="S91" i="23"/>
  <c r="U91" i="23"/>
  <c r="T91" i="23"/>
  <c r="T35" i="19"/>
  <c r="U35" i="19"/>
  <c r="S35" i="19"/>
  <c r="U31" i="19"/>
  <c r="S31" i="19"/>
  <c r="T31" i="19"/>
  <c r="U143" i="19"/>
  <c r="T143" i="19"/>
  <c r="S143" i="19"/>
  <c r="Q57" i="23"/>
  <c r="R57" i="23"/>
  <c r="P57" i="23"/>
  <c r="V45" i="19"/>
  <c r="X45" i="19"/>
  <c r="W45" i="19"/>
  <c r="Q75" i="19"/>
  <c r="P75" i="19"/>
  <c r="R75" i="19"/>
  <c r="S76" i="10"/>
  <c r="T76" i="10"/>
  <c r="U76" i="10"/>
  <c r="P133" i="10"/>
  <c r="R133" i="10"/>
  <c r="Q133" i="10"/>
  <c r="P110" i="23"/>
  <c r="R110" i="23"/>
  <c r="Q110" i="23"/>
  <c r="R3" i="23"/>
  <c r="Q3" i="23"/>
  <c r="P3" i="23"/>
  <c r="Z62" i="23"/>
  <c r="Y62" i="23"/>
  <c r="AA62" i="23"/>
  <c r="T133" i="19"/>
  <c r="U133" i="19"/>
  <c r="S133" i="19"/>
  <c r="X148" i="10"/>
  <c r="V148" i="10"/>
  <c r="W148" i="10"/>
  <c r="T71" i="19"/>
  <c r="U71" i="19"/>
  <c r="S71" i="19"/>
  <c r="V92" i="19"/>
  <c r="W92" i="19"/>
  <c r="X92" i="19"/>
  <c r="Q119" i="10"/>
  <c r="R119" i="10"/>
  <c r="P119" i="10"/>
  <c r="T122" i="19"/>
  <c r="S122" i="19"/>
  <c r="U122" i="19"/>
  <c r="Y158" i="23"/>
  <c r="AA158" i="23"/>
  <c r="Z158" i="23"/>
  <c r="W155" i="19"/>
  <c r="X155" i="19"/>
  <c r="V155" i="19"/>
  <c r="V70" i="10"/>
  <c r="W70" i="10"/>
  <c r="X70" i="10"/>
  <c r="Y70" i="10"/>
  <c r="Z70" i="10"/>
  <c r="AA70" i="10"/>
  <c r="U141" i="23"/>
  <c r="S141" i="23"/>
  <c r="T141" i="23"/>
  <c r="R27" i="19"/>
  <c r="Q27" i="19"/>
  <c r="P27" i="19"/>
  <c r="Z78" i="19"/>
  <c r="Y78" i="19"/>
  <c r="AA78" i="19"/>
  <c r="S166" i="19"/>
  <c r="U166" i="19"/>
  <c r="T166" i="19"/>
  <c r="T101" i="23"/>
  <c r="S101" i="23"/>
  <c r="U101" i="23"/>
  <c r="X6" i="19"/>
  <c r="W6" i="19"/>
  <c r="V6" i="19"/>
  <c r="R6" i="19"/>
  <c r="P6" i="19"/>
  <c r="Q6" i="19"/>
  <c r="S96" i="23"/>
  <c r="T96" i="23"/>
  <c r="U96" i="23"/>
  <c r="Q107" i="10"/>
  <c r="R107" i="10"/>
  <c r="P107" i="10"/>
  <c r="Y153" i="10"/>
  <c r="AA153" i="10"/>
  <c r="Z153" i="10"/>
  <c r="AA61" i="10"/>
  <c r="Y61" i="10"/>
  <c r="Z61" i="10"/>
  <c r="AA126" i="19"/>
  <c r="Z126" i="19"/>
  <c r="Y126" i="19"/>
  <c r="S131" i="23"/>
  <c r="U131" i="23"/>
  <c r="T131" i="23"/>
  <c r="V129" i="10"/>
  <c r="X129" i="10"/>
  <c r="W129" i="10"/>
  <c r="W138" i="19"/>
  <c r="X138" i="19"/>
  <c r="V138" i="19"/>
  <c r="U161" i="23"/>
  <c r="S161" i="23"/>
  <c r="T161" i="23"/>
  <c r="P134" i="10"/>
  <c r="R134" i="10"/>
  <c r="Q134" i="10"/>
  <c r="T25" i="10"/>
  <c r="U25" i="10"/>
  <c r="S25" i="10"/>
  <c r="W13" i="19"/>
  <c r="V13" i="19"/>
  <c r="Z162" i="10"/>
  <c r="AA162" i="10"/>
  <c r="Y162" i="10"/>
  <c r="T33" i="23"/>
  <c r="U33" i="23"/>
  <c r="S33" i="23"/>
  <c r="S11" i="10"/>
  <c r="T11" i="10"/>
  <c r="U11" i="10"/>
  <c r="AA108" i="23"/>
  <c r="Z108" i="23"/>
  <c r="Y108" i="23"/>
  <c r="V52" i="23"/>
  <c r="X52" i="23"/>
  <c r="W52" i="23"/>
  <c r="T139" i="10"/>
  <c r="S139" i="10"/>
  <c r="U139" i="10"/>
  <c r="U7" i="23"/>
  <c r="T7" i="23"/>
  <c r="S7" i="23"/>
  <c r="Z48" i="19"/>
  <c r="Y48" i="19"/>
  <c r="AA48" i="19"/>
  <c r="W152" i="19"/>
  <c r="V152" i="19"/>
  <c r="X152" i="19"/>
  <c r="W120" i="10"/>
  <c r="X120" i="10"/>
  <c r="V120" i="10"/>
  <c r="Z77" i="23"/>
  <c r="Y77" i="23"/>
  <c r="AA77" i="23"/>
  <c r="Q146" i="10"/>
  <c r="P146" i="10"/>
  <c r="R146" i="10"/>
  <c r="S66" i="10"/>
  <c r="T66" i="10"/>
  <c r="U66" i="10"/>
  <c r="Y145" i="19"/>
  <c r="Z145" i="19"/>
  <c r="AA145" i="19"/>
  <c r="Z124" i="19"/>
  <c r="Y124" i="19"/>
  <c r="AA124" i="19"/>
  <c r="AA81" i="19"/>
  <c r="Y81" i="19"/>
  <c r="Z81" i="19"/>
  <c r="U22" i="23"/>
  <c r="T22" i="23"/>
  <c r="S22" i="23"/>
  <c r="Q68" i="23"/>
  <c r="R68" i="23"/>
  <c r="P68" i="23"/>
  <c r="P128" i="10"/>
  <c r="Q128" i="10"/>
  <c r="R128" i="10"/>
  <c r="R151" i="19"/>
  <c r="P151" i="19"/>
  <c r="Q151" i="19"/>
  <c r="V170" i="10"/>
  <c r="X170" i="10"/>
  <c r="W170" i="10"/>
  <c r="P47" i="10"/>
  <c r="Q47" i="10"/>
  <c r="R47" i="10"/>
  <c r="AA51" i="23"/>
  <c r="Z51" i="23"/>
  <c r="Y51" i="23"/>
  <c r="Y5" i="23"/>
  <c r="AA5" i="23"/>
  <c r="Z5" i="23"/>
  <c r="R163" i="23"/>
  <c r="P163" i="23"/>
  <c r="Q163" i="23"/>
  <c r="X29" i="23"/>
  <c r="V29" i="23"/>
  <c r="W29" i="23"/>
  <c r="Z154" i="10"/>
  <c r="AA154" i="10"/>
  <c r="Y154" i="10"/>
  <c r="Q78" i="23"/>
  <c r="P78" i="23"/>
  <c r="R78" i="23"/>
  <c r="V32" i="19"/>
  <c r="W32" i="19"/>
  <c r="X32" i="19"/>
  <c r="W115" i="10"/>
  <c r="V115" i="10"/>
  <c r="X115" i="10"/>
  <c r="Y58" i="10"/>
  <c r="Z58" i="10"/>
  <c r="AA58" i="10"/>
  <c r="S133" i="23"/>
  <c r="U133" i="23"/>
  <c r="T133" i="23"/>
  <c r="G10" i="10"/>
  <c r="G12" i="10"/>
  <c r="Y25" i="23"/>
  <c r="Z25" i="23"/>
  <c r="AA25" i="23"/>
  <c r="R41" i="19"/>
  <c r="Q41" i="19"/>
  <c r="P41" i="19"/>
  <c r="Y117" i="19"/>
  <c r="AA117" i="19"/>
  <c r="Z117" i="19"/>
  <c r="AA162" i="19"/>
  <c r="Y162" i="19"/>
  <c r="Z162" i="19"/>
  <c r="P44" i="23"/>
  <c r="R44" i="23"/>
  <c r="Q44" i="23"/>
  <c r="Y30" i="23"/>
  <c r="Z30" i="23"/>
  <c r="AA30" i="23"/>
  <c r="AA117" i="23"/>
  <c r="Z117" i="23"/>
  <c r="Y117" i="23"/>
  <c r="Q13" i="10"/>
  <c r="R13" i="10"/>
  <c r="P13" i="10"/>
  <c r="P132" i="10"/>
  <c r="R132" i="10"/>
  <c r="Q132" i="10"/>
  <c r="U154" i="23"/>
  <c r="T154" i="23"/>
  <c r="S154" i="23"/>
  <c r="R121" i="19"/>
  <c r="P121" i="19"/>
  <c r="Q121" i="19"/>
  <c r="Q24" i="19"/>
  <c r="P24" i="19"/>
  <c r="R24" i="19"/>
  <c r="S86" i="10"/>
  <c r="T86" i="10"/>
  <c r="U86" i="10"/>
  <c r="U24" i="10"/>
  <c r="S24" i="10"/>
  <c r="T24" i="10"/>
  <c r="AA67" i="19"/>
  <c r="Y67" i="19"/>
  <c r="Z67" i="19"/>
  <c r="P118" i="23"/>
  <c r="Q118" i="23"/>
  <c r="R118" i="23"/>
  <c r="W72" i="23"/>
  <c r="V72" i="23"/>
  <c r="X72" i="23"/>
  <c r="AA126" i="23"/>
  <c r="Z126" i="23"/>
  <c r="Y126" i="23"/>
  <c r="Z44" i="19"/>
  <c r="Y44" i="19"/>
  <c r="AA44" i="19"/>
  <c r="P171" i="19"/>
  <c r="Q171" i="19"/>
  <c r="R171" i="19"/>
  <c r="T53" i="19"/>
  <c r="U53" i="19"/>
  <c r="S53" i="19"/>
  <c r="Y155" i="23"/>
  <c r="Z155" i="23"/>
  <c r="AA155" i="23"/>
  <c r="AA80" i="23"/>
  <c r="Y80" i="23"/>
  <c r="Z80" i="23"/>
  <c r="P118" i="10"/>
  <c r="Q118" i="10"/>
  <c r="R118" i="10"/>
  <c r="Q61" i="19"/>
  <c r="P61" i="19"/>
  <c r="R61" i="19"/>
  <c r="U89" i="23"/>
  <c r="T89" i="23"/>
  <c r="S89" i="23"/>
  <c r="S87" i="23"/>
  <c r="T87" i="23"/>
  <c r="U87" i="23"/>
  <c r="Q65" i="23"/>
  <c r="R65" i="23"/>
  <c r="P65" i="23"/>
  <c r="V31" i="23"/>
  <c r="X31" i="23"/>
  <c r="W31" i="23"/>
  <c r="T11" i="19"/>
  <c r="U11" i="19"/>
  <c r="S11" i="19"/>
  <c r="AA43" i="19"/>
  <c r="Y43" i="19"/>
  <c r="Z43" i="19"/>
  <c r="R143" i="19"/>
  <c r="P143" i="19"/>
  <c r="Q143" i="19"/>
  <c r="U45" i="19"/>
  <c r="S45" i="19"/>
  <c r="T45" i="19"/>
  <c r="Y100" i="10"/>
  <c r="Z100" i="10"/>
  <c r="AA100" i="10"/>
  <c r="Z155" i="19"/>
  <c r="Y155" i="19"/>
  <c r="AA155" i="19"/>
  <c r="P163" i="10"/>
  <c r="Q163" i="10"/>
  <c r="R163" i="10"/>
  <c r="S43" i="10"/>
  <c r="T43" i="10"/>
  <c r="U43" i="10"/>
  <c r="R50" i="10"/>
  <c r="P50" i="10"/>
  <c r="Q50" i="10"/>
  <c r="U126" i="19"/>
  <c r="T126" i="19"/>
  <c r="S126" i="19"/>
  <c r="R167" i="23"/>
  <c r="Q167" i="23"/>
  <c r="P167" i="23"/>
  <c r="U147" i="23"/>
  <c r="T147" i="23"/>
  <c r="S147" i="23"/>
  <c r="S150" i="10"/>
  <c r="U150" i="10"/>
  <c r="T150" i="10"/>
  <c r="T129" i="10"/>
  <c r="U129" i="10"/>
  <c r="S129" i="10"/>
  <c r="Z134" i="10"/>
  <c r="Y134" i="10"/>
  <c r="AA134" i="10"/>
  <c r="U97" i="23"/>
  <c r="S97" i="23"/>
  <c r="T97" i="23"/>
  <c r="V95" i="23"/>
  <c r="W95" i="23"/>
  <c r="X95" i="23"/>
  <c r="T152" i="19"/>
  <c r="U152" i="19"/>
  <c r="S152" i="19"/>
  <c r="T77" i="23"/>
  <c r="U77" i="23"/>
  <c r="S77" i="23"/>
  <c r="X68" i="23"/>
  <c r="V68" i="23"/>
  <c r="W68" i="23"/>
  <c r="P142" i="10"/>
  <c r="R142" i="10"/>
  <c r="Q142" i="10"/>
  <c r="T158" i="10"/>
  <c r="S158" i="10"/>
  <c r="U158" i="10"/>
  <c r="T29" i="23"/>
  <c r="U29" i="23"/>
  <c r="S29" i="23"/>
  <c r="T3" i="10"/>
  <c r="U3" i="10"/>
  <c r="S3" i="10"/>
  <c r="R124" i="23"/>
  <c r="P124" i="23"/>
  <c r="Q124" i="23"/>
  <c r="G58" i="19"/>
  <c r="G58" i="10"/>
  <c r="G127" i="10"/>
  <c r="G158" i="10"/>
  <c r="Z16" i="12"/>
  <c r="C16" i="12" s="1"/>
  <c r="E16" i="12" s="1"/>
  <c r="Z107" i="19"/>
  <c r="AA107" i="19"/>
  <c r="Y107" i="19"/>
  <c r="S52" i="19"/>
  <c r="U52" i="19"/>
  <c r="T52" i="19"/>
  <c r="P160" i="10"/>
  <c r="R160" i="10"/>
  <c r="Q160" i="10"/>
  <c r="U48" i="23"/>
  <c r="T48" i="23"/>
  <c r="S48" i="23"/>
  <c r="AA162" i="23"/>
  <c r="Y162" i="23"/>
  <c r="Z162" i="23"/>
  <c r="T35" i="10"/>
  <c r="U35" i="10"/>
  <c r="S35" i="10"/>
  <c r="AA150" i="23"/>
  <c r="Y150" i="23"/>
  <c r="Z150" i="23"/>
  <c r="T25" i="23"/>
  <c r="S25" i="23"/>
  <c r="U25" i="23"/>
  <c r="V100" i="19"/>
  <c r="W100" i="19"/>
  <c r="X100" i="19"/>
  <c r="T124" i="23"/>
  <c r="S124" i="23"/>
  <c r="U124" i="23"/>
  <c r="Y170" i="23"/>
  <c r="AA170" i="23"/>
  <c r="Z170" i="23"/>
  <c r="Y49" i="19"/>
  <c r="AA49" i="19"/>
  <c r="Z49" i="19"/>
  <c r="T16" i="23"/>
  <c r="U16" i="23"/>
  <c r="U131" i="19"/>
  <c r="S131" i="19"/>
  <c r="T131" i="19"/>
  <c r="P134" i="19"/>
  <c r="Q134" i="19"/>
  <c r="R134" i="19"/>
  <c r="V75" i="10"/>
  <c r="W75" i="10"/>
  <c r="X75" i="10"/>
  <c r="Y75" i="10"/>
  <c r="Z75" i="10"/>
  <c r="AA75" i="10"/>
  <c r="V173" i="10"/>
  <c r="W173" i="10"/>
  <c r="X173" i="10"/>
  <c r="P60" i="23"/>
  <c r="R60" i="23"/>
  <c r="Q60" i="23"/>
  <c r="X106" i="19"/>
  <c r="W106" i="19"/>
  <c r="V106" i="19"/>
  <c r="T49" i="23"/>
  <c r="U49" i="23"/>
  <c r="S49" i="23"/>
  <c r="R149" i="23"/>
  <c r="Q149" i="23"/>
  <c r="P149" i="23"/>
  <c r="T148" i="23"/>
  <c r="U148" i="23"/>
  <c r="S148" i="23"/>
  <c r="Y104" i="10"/>
  <c r="Z104" i="10"/>
  <c r="AA104" i="10"/>
  <c r="Y42" i="23"/>
  <c r="AA42" i="23"/>
  <c r="Z42" i="23"/>
  <c r="X74" i="23"/>
  <c r="W74" i="23"/>
  <c r="V74" i="23"/>
  <c r="T168" i="19"/>
  <c r="S168" i="19"/>
  <c r="U168" i="19"/>
  <c r="Z112" i="23"/>
  <c r="AA112" i="23"/>
  <c r="Y112" i="23"/>
  <c r="Y172" i="23"/>
  <c r="AA172" i="23"/>
  <c r="Z172" i="23"/>
  <c r="R143" i="23"/>
  <c r="Q143" i="23"/>
  <c r="P143" i="23"/>
  <c r="Y131" i="10"/>
  <c r="Z131" i="10"/>
  <c r="AA131" i="10"/>
  <c r="S84" i="10"/>
  <c r="T84" i="10"/>
  <c r="U84" i="10"/>
  <c r="U162" i="19"/>
  <c r="T162" i="19"/>
  <c r="S162" i="19"/>
  <c r="AA19" i="23"/>
  <c r="Z19" i="23"/>
  <c r="Y19" i="23"/>
  <c r="X152" i="10"/>
  <c r="W152" i="10"/>
  <c r="V152" i="10"/>
  <c r="X30" i="23"/>
  <c r="W30" i="23"/>
  <c r="V30" i="23"/>
  <c r="R160" i="19"/>
  <c r="P160" i="19"/>
  <c r="Q160" i="19"/>
  <c r="P10" i="10"/>
  <c r="Q10" i="10"/>
  <c r="R10" i="10"/>
  <c r="T140" i="23"/>
  <c r="U140" i="23"/>
  <c r="S140" i="23"/>
  <c r="R159" i="23"/>
  <c r="Q159" i="23"/>
  <c r="P159" i="23"/>
  <c r="R145" i="23"/>
  <c r="Q145" i="23"/>
  <c r="P145" i="23"/>
  <c r="Y75" i="23"/>
  <c r="Z75" i="23"/>
  <c r="AA75" i="23"/>
  <c r="P34" i="19"/>
  <c r="Q34" i="19"/>
  <c r="R34" i="19"/>
  <c r="W166" i="10"/>
  <c r="X166" i="10"/>
  <c r="V166" i="10"/>
  <c r="S91" i="19"/>
  <c r="T91" i="19"/>
  <c r="U91" i="19"/>
  <c r="R88" i="19"/>
  <c r="Q88" i="19"/>
  <c r="P88" i="19"/>
  <c r="U117" i="23"/>
  <c r="T117" i="23"/>
  <c r="S117" i="23"/>
  <c r="U47" i="23"/>
  <c r="V27" i="10"/>
  <c r="W27" i="10"/>
  <c r="X27" i="10"/>
  <c r="Y13" i="10"/>
  <c r="Z13" i="10"/>
  <c r="AA13" i="10"/>
  <c r="U171" i="10"/>
  <c r="S171" i="10"/>
  <c r="T171" i="10"/>
  <c r="P122" i="23"/>
  <c r="Q122" i="23"/>
  <c r="R122" i="23"/>
  <c r="V120" i="23"/>
  <c r="P62" i="19"/>
  <c r="Q62" i="19"/>
  <c r="R62" i="19"/>
  <c r="V146" i="23"/>
  <c r="X146" i="23"/>
  <c r="W146" i="23"/>
  <c r="R116" i="19"/>
  <c r="Q116" i="19"/>
  <c r="P116" i="19"/>
  <c r="T169" i="23"/>
  <c r="U169" i="23"/>
  <c r="S169" i="23"/>
  <c r="V88" i="23"/>
  <c r="W88" i="23"/>
  <c r="X88" i="23"/>
  <c r="S79" i="10"/>
  <c r="T79" i="10"/>
  <c r="U79" i="10"/>
  <c r="Y124" i="10"/>
  <c r="Z124" i="10"/>
  <c r="AA124" i="10"/>
  <c r="W165" i="19"/>
  <c r="X165" i="19"/>
  <c r="V165" i="19"/>
  <c r="S98" i="10"/>
  <c r="U98" i="10"/>
  <c r="T98" i="10"/>
  <c r="Z90" i="19"/>
  <c r="AA90" i="19"/>
  <c r="Y90" i="19"/>
  <c r="P4" i="10"/>
  <c r="Q4" i="10"/>
  <c r="R4" i="10"/>
  <c r="X118" i="19"/>
  <c r="V118" i="19"/>
  <c r="W118" i="19"/>
  <c r="S87" i="10"/>
  <c r="T87" i="10"/>
  <c r="U87" i="10"/>
  <c r="AA167" i="19"/>
  <c r="Z167" i="19"/>
  <c r="Y167" i="19"/>
  <c r="R57" i="19"/>
  <c r="Q57" i="19"/>
  <c r="P57" i="19"/>
  <c r="W112" i="19"/>
  <c r="V112" i="19"/>
  <c r="X112" i="19"/>
  <c r="V169" i="10"/>
  <c r="W169" i="10"/>
  <c r="X169" i="10"/>
  <c r="V132" i="19"/>
  <c r="W132" i="19"/>
  <c r="X132" i="19"/>
  <c r="W76" i="23"/>
  <c r="X76" i="23"/>
  <c r="V76" i="23"/>
  <c r="U90" i="23"/>
  <c r="S90" i="23"/>
  <c r="T90" i="23"/>
  <c r="W81" i="23"/>
  <c r="V81" i="23"/>
  <c r="X81" i="23"/>
  <c r="Z159" i="10"/>
  <c r="Y159" i="10"/>
  <c r="AA159" i="10"/>
  <c r="U172" i="19"/>
  <c r="T172" i="19"/>
  <c r="S172" i="19"/>
  <c r="X154" i="23"/>
  <c r="W154" i="23"/>
  <c r="V154" i="23"/>
  <c r="T175" i="19"/>
  <c r="S175" i="19"/>
  <c r="U175" i="19"/>
  <c r="W79" i="23"/>
  <c r="X79" i="23"/>
  <c r="V79" i="23"/>
  <c r="Z123" i="23"/>
  <c r="AA123" i="23"/>
  <c r="Y123" i="23"/>
  <c r="W23" i="19"/>
  <c r="V23" i="19"/>
  <c r="X23" i="19"/>
  <c r="Q160" i="23"/>
  <c r="P160" i="23"/>
  <c r="R160" i="23"/>
  <c r="X14" i="19"/>
  <c r="W14" i="19"/>
  <c r="V14" i="19"/>
  <c r="R115" i="19"/>
  <c r="Q115" i="19"/>
  <c r="P115" i="19"/>
  <c r="V103" i="23"/>
  <c r="X103" i="23"/>
  <c r="W103" i="23"/>
  <c r="S110" i="19"/>
  <c r="T110" i="19"/>
  <c r="U110" i="19"/>
  <c r="Y109" i="19"/>
  <c r="Z109" i="19"/>
  <c r="AA109" i="19"/>
  <c r="T173" i="19"/>
  <c r="U173" i="19"/>
  <c r="S173" i="19"/>
  <c r="X54" i="19"/>
  <c r="W54" i="19"/>
  <c r="V54" i="19"/>
  <c r="Q4" i="19"/>
  <c r="P4" i="19"/>
  <c r="R4" i="19"/>
  <c r="X164" i="23"/>
  <c r="V164" i="23"/>
  <c r="W164" i="23"/>
  <c r="W115" i="23"/>
  <c r="X115" i="23"/>
  <c r="V115" i="23"/>
  <c r="V24" i="19"/>
  <c r="W24" i="19"/>
  <c r="X24" i="19"/>
  <c r="Q94" i="19"/>
  <c r="P94" i="19"/>
  <c r="R94" i="19"/>
  <c r="P114" i="10"/>
  <c r="R114" i="10"/>
  <c r="Q114" i="10"/>
  <c r="P86" i="10"/>
  <c r="Q86" i="10"/>
  <c r="R86" i="10"/>
  <c r="V49" i="10"/>
  <c r="W49" i="10"/>
  <c r="X49" i="10"/>
  <c r="Y49" i="10"/>
  <c r="Z49" i="10"/>
  <c r="AA49" i="10"/>
  <c r="Z129" i="19"/>
  <c r="AA129" i="19"/>
  <c r="Y129" i="19"/>
  <c r="V89" i="10"/>
  <c r="W89" i="10"/>
  <c r="X89" i="10"/>
  <c r="Q105" i="10"/>
  <c r="R105" i="10"/>
  <c r="P105" i="10"/>
  <c r="X126" i="23"/>
  <c r="V126" i="23"/>
  <c r="W126" i="23"/>
  <c r="V101" i="19"/>
  <c r="W101" i="19"/>
  <c r="X101" i="19"/>
  <c r="T166" i="23"/>
  <c r="V41" i="10"/>
  <c r="W41" i="10"/>
  <c r="X41" i="10"/>
  <c r="Y41" i="10"/>
  <c r="Z41" i="10"/>
  <c r="AA41" i="10"/>
  <c r="V156" i="19"/>
  <c r="W156" i="19"/>
  <c r="X156" i="19"/>
  <c r="R7" i="19"/>
  <c r="Q7" i="19"/>
  <c r="P7" i="19"/>
  <c r="S80" i="10"/>
  <c r="T80" i="10"/>
  <c r="U80" i="10"/>
  <c r="T147" i="10"/>
  <c r="U147" i="10"/>
  <c r="S147" i="10"/>
  <c r="Y171" i="19"/>
  <c r="AA171" i="19"/>
  <c r="Z171" i="19"/>
  <c r="T63" i="10"/>
  <c r="U63" i="10"/>
  <c r="S63" i="10"/>
  <c r="P96" i="10"/>
  <c r="Q96" i="10"/>
  <c r="R96" i="10"/>
  <c r="W71" i="10"/>
  <c r="X71" i="10"/>
  <c r="V71" i="10"/>
  <c r="Q28" i="19"/>
  <c r="P28" i="19"/>
  <c r="R28" i="19"/>
  <c r="T57" i="10"/>
  <c r="U57" i="10"/>
  <c r="S57" i="10"/>
  <c r="V57" i="10"/>
  <c r="W57" i="10"/>
  <c r="X57" i="10"/>
  <c r="T126" i="10"/>
  <c r="S126" i="10"/>
  <c r="U126" i="10"/>
  <c r="R50" i="19"/>
  <c r="P50" i="19"/>
  <c r="Q50" i="19"/>
  <c r="P121" i="10"/>
  <c r="Q121" i="10"/>
  <c r="R121" i="10"/>
  <c r="S121" i="10"/>
  <c r="T121" i="10"/>
  <c r="U121" i="10"/>
  <c r="AA53" i="19"/>
  <c r="Z53" i="19"/>
  <c r="Y53" i="19"/>
  <c r="P170" i="19"/>
  <c r="Q170" i="19"/>
  <c r="R170" i="19"/>
  <c r="V38" i="23"/>
  <c r="X38" i="23"/>
  <c r="W38" i="23"/>
  <c r="Z67" i="23"/>
  <c r="Y67" i="23"/>
  <c r="AA67" i="23"/>
  <c r="Q137" i="19"/>
  <c r="P137" i="19"/>
  <c r="R137" i="19"/>
  <c r="S161" i="10"/>
  <c r="T161" i="10"/>
  <c r="U161" i="10"/>
  <c r="V155" i="23"/>
  <c r="W155" i="23"/>
  <c r="X155" i="23"/>
  <c r="AA65" i="19"/>
  <c r="Z65" i="19"/>
  <c r="Y65" i="19"/>
  <c r="R76" i="19"/>
  <c r="Q76" i="19"/>
  <c r="P76" i="19"/>
  <c r="S105" i="19"/>
  <c r="T105" i="19"/>
  <c r="U105" i="19"/>
  <c r="W168" i="10"/>
  <c r="V168" i="10"/>
  <c r="X168" i="10"/>
  <c r="U99" i="19"/>
  <c r="T99" i="19"/>
  <c r="S99" i="19"/>
  <c r="J8" i="24"/>
  <c r="J12" i="24"/>
  <c r="J11" i="24"/>
  <c r="J10" i="24"/>
  <c r="J7" i="24"/>
  <c r="J9" i="24"/>
  <c r="Y2" i="23"/>
  <c r="Z2" i="23"/>
  <c r="AA2" i="23"/>
  <c r="I11" i="24"/>
  <c r="I10" i="24"/>
  <c r="I8" i="24"/>
  <c r="I7" i="24"/>
  <c r="I12" i="24"/>
  <c r="I9" i="24"/>
  <c r="P127" i="19"/>
  <c r="Q127" i="19"/>
  <c r="R127" i="19"/>
  <c r="S83" i="10"/>
  <c r="T83" i="10"/>
  <c r="U83" i="10"/>
  <c r="Q7" i="10"/>
  <c r="R7" i="10"/>
  <c r="P7" i="10"/>
  <c r="Z111" i="23"/>
  <c r="AA111" i="23"/>
  <c r="Y111" i="23"/>
  <c r="R97" i="19"/>
  <c r="P97" i="19"/>
  <c r="Q97" i="19"/>
  <c r="P11" i="23"/>
  <c r="R11" i="23"/>
  <c r="Q11" i="23"/>
  <c r="V80" i="23"/>
  <c r="X80" i="23"/>
  <c r="W80" i="23"/>
  <c r="Y69" i="10"/>
  <c r="Z69" i="10"/>
  <c r="AA69" i="10"/>
  <c r="U125" i="23"/>
  <c r="S125" i="23"/>
  <c r="T125" i="23"/>
  <c r="S9" i="10"/>
  <c r="T9" i="10"/>
  <c r="U9" i="10"/>
  <c r="V137" i="10"/>
  <c r="X137" i="10"/>
  <c r="W137" i="10"/>
  <c r="Q127" i="23"/>
  <c r="P127" i="23"/>
  <c r="R127" i="23"/>
  <c r="Z98" i="19"/>
  <c r="AA98" i="19"/>
  <c r="Y98" i="19"/>
  <c r="Q98" i="19"/>
  <c r="R98" i="19"/>
  <c r="P98" i="19"/>
  <c r="T109" i="23"/>
  <c r="S109" i="23"/>
  <c r="U109" i="23"/>
  <c r="S121" i="23"/>
  <c r="U121" i="23"/>
  <c r="T121" i="23"/>
  <c r="Z44" i="10"/>
  <c r="AA44" i="10"/>
  <c r="Y44" i="10"/>
  <c r="P135" i="10"/>
  <c r="Q135" i="10"/>
  <c r="R135" i="10"/>
  <c r="V61" i="19"/>
  <c r="W61" i="19"/>
  <c r="X61" i="19"/>
  <c r="Q127" i="10"/>
  <c r="R127" i="10"/>
  <c r="P127" i="10"/>
  <c r="AA10" i="19"/>
  <c r="Z10" i="19"/>
  <c r="Y10" i="19"/>
  <c r="Y66" i="23"/>
  <c r="AA66" i="23"/>
  <c r="Z66" i="23"/>
  <c r="W95" i="19"/>
  <c r="X95" i="19"/>
  <c r="V95" i="19"/>
  <c r="Q109" i="10"/>
  <c r="R109" i="10"/>
  <c r="P109" i="10"/>
  <c r="T119" i="19"/>
  <c r="S119" i="19"/>
  <c r="U119" i="19"/>
  <c r="T8" i="19"/>
  <c r="U8" i="19"/>
  <c r="S8" i="19"/>
  <c r="T85" i="19"/>
  <c r="U85" i="19"/>
  <c r="S85" i="19"/>
  <c r="P5" i="19"/>
  <c r="Q5" i="19"/>
  <c r="R5" i="19"/>
  <c r="P31" i="10"/>
  <c r="Q31" i="10"/>
  <c r="R31" i="10"/>
  <c r="Y77" i="10"/>
  <c r="Z77" i="10"/>
  <c r="AA77" i="10"/>
  <c r="W25" i="19"/>
  <c r="X25" i="19"/>
  <c r="V25" i="19"/>
  <c r="V56" i="19"/>
  <c r="W56" i="19"/>
  <c r="X56" i="19"/>
  <c r="Y31" i="23"/>
  <c r="AA31" i="23"/>
  <c r="P30" i="10"/>
  <c r="Q30" i="10"/>
  <c r="R30" i="10"/>
  <c r="V11" i="19"/>
  <c r="W11" i="19"/>
  <c r="X11" i="19"/>
  <c r="Q108" i="19"/>
  <c r="R108" i="19"/>
  <c r="P108" i="19"/>
  <c r="AA35" i="19"/>
  <c r="Z35" i="19"/>
  <c r="Y35" i="19"/>
  <c r="R31" i="19"/>
  <c r="Q31" i="19"/>
  <c r="P31" i="19"/>
  <c r="Z143" i="19"/>
  <c r="AA143" i="19"/>
  <c r="Y143" i="19"/>
  <c r="U34" i="23"/>
  <c r="S34" i="23"/>
  <c r="T34" i="23"/>
  <c r="X119" i="23"/>
  <c r="W119" i="23"/>
  <c r="V119" i="23"/>
  <c r="AA45" i="19"/>
  <c r="Y45" i="19"/>
  <c r="Z45" i="19"/>
  <c r="U75" i="19"/>
  <c r="S75" i="19"/>
  <c r="T75" i="19"/>
  <c r="R76" i="10"/>
  <c r="P76" i="10"/>
  <c r="Q76" i="10"/>
  <c r="W42" i="10"/>
  <c r="V42" i="10"/>
  <c r="X42" i="10"/>
  <c r="Y42" i="10"/>
  <c r="Z42" i="10"/>
  <c r="AA42" i="10"/>
  <c r="U135" i="23"/>
  <c r="S135" i="23"/>
  <c r="T135" i="23"/>
  <c r="AA39" i="23"/>
  <c r="Z39" i="23"/>
  <c r="Y39" i="23"/>
  <c r="U84" i="23"/>
  <c r="T84" i="23"/>
  <c r="S84" i="23"/>
  <c r="X150" i="19"/>
  <c r="V150" i="19"/>
  <c r="W150" i="19"/>
  <c r="S62" i="23"/>
  <c r="T62" i="23"/>
  <c r="U62" i="23"/>
  <c r="Y133" i="19"/>
  <c r="AA133" i="19"/>
  <c r="Z133" i="19"/>
  <c r="U148" i="10"/>
  <c r="T148" i="10"/>
  <c r="S148" i="10"/>
  <c r="Q104" i="19"/>
  <c r="P104" i="19"/>
  <c r="R104" i="19"/>
  <c r="Z92" i="19"/>
  <c r="AA92" i="19"/>
  <c r="Y92" i="19"/>
  <c r="X122" i="19"/>
  <c r="W122" i="19"/>
  <c r="V122" i="19"/>
  <c r="S70" i="10"/>
  <c r="T70" i="10"/>
  <c r="U70" i="10"/>
  <c r="W99" i="10"/>
  <c r="V99" i="10"/>
  <c r="X99" i="10"/>
  <c r="P141" i="23"/>
  <c r="R141" i="23"/>
  <c r="Q141" i="23"/>
  <c r="Y52" i="10"/>
  <c r="Z52" i="10"/>
  <c r="AA52" i="10"/>
  <c r="T27" i="19"/>
  <c r="S27" i="19"/>
  <c r="U27" i="19"/>
  <c r="U163" i="10"/>
  <c r="S163" i="10"/>
  <c r="T163" i="10"/>
  <c r="T41" i="23"/>
  <c r="U41" i="23"/>
  <c r="S41" i="23"/>
  <c r="U173" i="23"/>
  <c r="S173" i="23"/>
  <c r="T173" i="23"/>
  <c r="P43" i="10"/>
  <c r="Q43" i="10"/>
  <c r="R43" i="10"/>
  <c r="R166" i="19"/>
  <c r="Q166" i="19"/>
  <c r="P166" i="19"/>
  <c r="Y73" i="19"/>
  <c r="Z73" i="19"/>
  <c r="AA73" i="19"/>
  <c r="U6" i="19"/>
  <c r="S6" i="19"/>
  <c r="T6" i="19"/>
  <c r="Y91" i="10"/>
  <c r="Z91" i="10"/>
  <c r="AA91" i="10"/>
  <c r="R96" i="23"/>
  <c r="Q96" i="23"/>
  <c r="P96" i="23"/>
  <c r="Z50" i="10"/>
  <c r="AA50" i="10"/>
  <c r="Y50" i="10"/>
  <c r="S61" i="10"/>
  <c r="T61" i="10"/>
  <c r="U61" i="10"/>
  <c r="X61" i="10"/>
  <c r="V61" i="10"/>
  <c r="W61" i="10"/>
  <c r="T16" i="19"/>
  <c r="U16" i="19"/>
  <c r="S16" i="19"/>
  <c r="V51" i="19"/>
  <c r="W51" i="19"/>
  <c r="X51" i="19"/>
  <c r="P129" i="10"/>
  <c r="Q129" i="10"/>
  <c r="R129" i="10"/>
  <c r="S157" i="23"/>
  <c r="U157" i="23"/>
  <c r="T157" i="23"/>
  <c r="P18" i="10"/>
  <c r="Q18" i="10"/>
  <c r="R18" i="10"/>
  <c r="U138" i="19"/>
  <c r="S138" i="19"/>
  <c r="T138" i="19"/>
  <c r="R66" i="19"/>
  <c r="P66" i="19"/>
  <c r="Q66" i="19"/>
  <c r="Q152" i="23"/>
  <c r="P152" i="23"/>
  <c r="R152" i="23"/>
  <c r="Y54" i="23"/>
  <c r="AA54" i="23"/>
  <c r="Z54" i="23"/>
  <c r="W54" i="23"/>
  <c r="V54" i="23"/>
  <c r="X54" i="23"/>
  <c r="T112" i="10"/>
  <c r="S112" i="10"/>
  <c r="U112" i="10"/>
  <c r="S162" i="10"/>
  <c r="T162" i="10"/>
  <c r="U162" i="10"/>
  <c r="X162" i="10"/>
  <c r="V162" i="10"/>
  <c r="W162" i="10"/>
  <c r="T21" i="23"/>
  <c r="U21" i="23"/>
  <c r="S21" i="23"/>
  <c r="Y130" i="10"/>
  <c r="Z130" i="10"/>
  <c r="AA130" i="10"/>
  <c r="T108" i="23"/>
  <c r="U108" i="23"/>
  <c r="S108" i="23"/>
  <c r="Y52" i="23"/>
  <c r="Z52" i="23"/>
  <c r="AA52" i="23"/>
  <c r="P97" i="23"/>
  <c r="R97" i="23"/>
  <c r="Q97" i="23"/>
  <c r="W7" i="23"/>
  <c r="X7" i="23"/>
  <c r="V7" i="23"/>
  <c r="W48" i="19"/>
  <c r="X48" i="19"/>
  <c r="V48" i="19"/>
  <c r="AA63" i="23"/>
  <c r="Y63" i="23"/>
  <c r="Z63" i="23"/>
  <c r="Q161" i="19"/>
  <c r="P161" i="19"/>
  <c r="R161" i="19"/>
  <c r="S151" i="19"/>
  <c r="U151" i="19"/>
  <c r="T151" i="19"/>
  <c r="S170" i="10"/>
  <c r="T170" i="10"/>
  <c r="U170" i="10"/>
  <c r="X142" i="10"/>
  <c r="V142" i="10"/>
  <c r="W142" i="10"/>
  <c r="Z68" i="10"/>
  <c r="AA68" i="10"/>
  <c r="Y68" i="10"/>
  <c r="T156" i="10"/>
  <c r="S156" i="10"/>
  <c r="U156" i="10"/>
  <c r="X156" i="10"/>
  <c r="W156" i="10"/>
  <c r="V156" i="10"/>
  <c r="Q134" i="23"/>
  <c r="P134" i="23"/>
  <c r="R134" i="23"/>
  <c r="S51" i="23"/>
  <c r="U51" i="23"/>
  <c r="T51" i="23"/>
  <c r="W163" i="23"/>
  <c r="V163" i="23"/>
  <c r="X163" i="23"/>
  <c r="AA29" i="23"/>
  <c r="Z29" i="23"/>
  <c r="Y29" i="23"/>
  <c r="W154" i="10"/>
  <c r="X154" i="10"/>
  <c r="V154" i="10"/>
  <c r="AA115" i="10"/>
  <c r="Y115" i="10"/>
  <c r="Z115" i="10"/>
  <c r="R139" i="23"/>
  <c r="Q139" i="23"/>
  <c r="P139" i="23"/>
  <c r="S58" i="10"/>
  <c r="T58" i="10"/>
  <c r="U58" i="10"/>
  <c r="W58" i="10"/>
  <c r="X58" i="10"/>
  <c r="V58" i="10"/>
  <c r="W109" i="19"/>
  <c r="X109" i="19"/>
  <c r="V109" i="19"/>
  <c r="T54" i="19"/>
  <c r="S54" i="19"/>
  <c r="U54" i="19"/>
  <c r="V4" i="19"/>
  <c r="W4" i="19"/>
  <c r="X4" i="19"/>
  <c r="Z93" i="19"/>
  <c r="Y93" i="19"/>
  <c r="AA93" i="19"/>
  <c r="T115" i="23"/>
  <c r="S115" i="23"/>
  <c r="U115" i="23"/>
  <c r="Q169" i="19"/>
  <c r="P169" i="19"/>
  <c r="R169" i="19"/>
  <c r="V38" i="19"/>
  <c r="X38" i="19"/>
  <c r="W38" i="19"/>
  <c r="X94" i="19"/>
  <c r="W94" i="19"/>
  <c r="V94" i="19"/>
  <c r="Y165" i="10"/>
  <c r="AA165" i="10"/>
  <c r="Z165" i="10"/>
  <c r="V12" i="10"/>
  <c r="W12" i="10"/>
  <c r="X12" i="10"/>
  <c r="Y12" i="10"/>
  <c r="AA12" i="10"/>
  <c r="Z12" i="10"/>
  <c r="U92" i="23"/>
  <c r="T92" i="23"/>
  <c r="S92" i="23"/>
  <c r="T49" i="10"/>
  <c r="U49" i="10"/>
  <c r="S49" i="10"/>
  <c r="AA21" i="10"/>
  <c r="Z21" i="10"/>
  <c r="Y21" i="10"/>
  <c r="Y107" i="23"/>
  <c r="Z107" i="23"/>
  <c r="AA107" i="23"/>
  <c r="S89" i="10"/>
  <c r="T89" i="10"/>
  <c r="U89" i="10"/>
  <c r="P59" i="10"/>
  <c r="Q59" i="10"/>
  <c r="R59" i="10"/>
  <c r="U118" i="23"/>
  <c r="T118" i="23"/>
  <c r="S118" i="23"/>
  <c r="U23" i="23"/>
  <c r="S23" i="23"/>
  <c r="T23" i="23"/>
  <c r="W104" i="23"/>
  <c r="V104" i="23"/>
  <c r="X104" i="23"/>
  <c r="R104" i="23"/>
  <c r="P104" i="23"/>
  <c r="U142" i="19"/>
  <c r="T142" i="19"/>
  <c r="S142" i="19"/>
  <c r="U12" i="19"/>
  <c r="T12" i="19"/>
  <c r="S12" i="19"/>
  <c r="U101" i="19"/>
  <c r="T101" i="19"/>
  <c r="S101" i="19"/>
  <c r="X166" i="23"/>
  <c r="V166" i="23"/>
  <c r="W166" i="23"/>
  <c r="Z56" i="10"/>
  <c r="AA56" i="10"/>
  <c r="Y56" i="10"/>
  <c r="T41" i="10"/>
  <c r="U41" i="10"/>
  <c r="S41" i="10"/>
  <c r="P18" i="19"/>
  <c r="Q18" i="19"/>
  <c r="R18" i="19"/>
  <c r="Z156" i="19"/>
  <c r="AA156" i="19"/>
  <c r="Y156" i="19"/>
  <c r="X10" i="23"/>
  <c r="W10" i="23"/>
  <c r="V10" i="23"/>
  <c r="T7" i="19"/>
  <c r="U7" i="19"/>
  <c r="S7" i="19"/>
  <c r="R80" i="10"/>
  <c r="P80" i="10"/>
  <c r="Q80" i="10"/>
  <c r="Q19" i="19"/>
  <c r="P19" i="19"/>
  <c r="R19" i="19"/>
  <c r="R113" i="23"/>
  <c r="Q113" i="23"/>
  <c r="P113" i="23"/>
  <c r="S71" i="10"/>
  <c r="T71" i="10"/>
  <c r="U71" i="10"/>
  <c r="T28" i="19"/>
  <c r="S28" i="19"/>
  <c r="U28" i="19"/>
  <c r="Z174" i="10"/>
  <c r="AA174" i="10"/>
  <c r="Y174" i="10"/>
  <c r="T17" i="23"/>
  <c r="U17" i="23"/>
  <c r="S17" i="23"/>
  <c r="Z50" i="19"/>
  <c r="AA50" i="19"/>
  <c r="Y50" i="19"/>
  <c r="T9" i="23"/>
  <c r="S9" i="23"/>
  <c r="U9" i="23"/>
  <c r="W93" i="10"/>
  <c r="V93" i="10"/>
  <c r="X93" i="10"/>
  <c r="W170" i="19"/>
  <c r="X170" i="19"/>
  <c r="V170" i="19"/>
  <c r="T89" i="19"/>
  <c r="U89" i="19"/>
  <c r="S89" i="19"/>
  <c r="V65" i="19"/>
  <c r="W65" i="19"/>
  <c r="X65" i="19"/>
  <c r="U76" i="19"/>
  <c r="T76" i="19"/>
  <c r="S76" i="19"/>
  <c r="V105" i="19"/>
  <c r="W105" i="19"/>
  <c r="X105" i="19"/>
  <c r="S137" i="23"/>
  <c r="U137" i="23"/>
  <c r="T137" i="23"/>
  <c r="S168" i="10"/>
  <c r="T168" i="10"/>
  <c r="U168" i="10"/>
  <c r="W135" i="19"/>
  <c r="X135" i="19"/>
  <c r="V135" i="19"/>
  <c r="AA99" i="19"/>
  <c r="Z99" i="19"/>
  <c r="Y99" i="19"/>
  <c r="K7" i="24"/>
  <c r="K9" i="24"/>
  <c r="K12" i="24"/>
  <c r="K8" i="24"/>
  <c r="K10" i="24"/>
  <c r="K11" i="24"/>
  <c r="Q154" i="19"/>
  <c r="P154" i="19"/>
  <c r="R154" i="19"/>
  <c r="W127" i="19"/>
  <c r="X127" i="19"/>
  <c r="V127" i="19"/>
  <c r="Y59" i="23"/>
  <c r="AA59" i="23"/>
  <c r="Z59" i="23"/>
  <c r="P51" i="10"/>
  <c r="Q51" i="10"/>
  <c r="R51" i="10"/>
  <c r="V97" i="19"/>
  <c r="W97" i="19"/>
  <c r="X97" i="19"/>
  <c r="U15" i="19"/>
  <c r="S15" i="19"/>
  <c r="T15" i="19"/>
  <c r="W69" i="10"/>
  <c r="X69" i="10"/>
  <c r="V69" i="10"/>
  <c r="P132" i="23"/>
  <c r="R132" i="23"/>
  <c r="Q132" i="23"/>
  <c r="R137" i="10"/>
  <c r="P137" i="10"/>
  <c r="Q137" i="10"/>
  <c r="V127" i="23"/>
  <c r="W127" i="23"/>
  <c r="X127" i="23"/>
  <c r="T116" i="23"/>
  <c r="U116" i="23"/>
  <c r="S116" i="23"/>
  <c r="W139" i="19"/>
  <c r="X139" i="19"/>
  <c r="V139" i="19"/>
  <c r="Q109" i="23"/>
  <c r="P109" i="23"/>
  <c r="R109" i="23"/>
  <c r="X44" i="10"/>
  <c r="V44" i="10"/>
  <c r="W44" i="10"/>
  <c r="S55" i="23"/>
  <c r="U55" i="23"/>
  <c r="T55" i="23"/>
  <c r="T151" i="23"/>
  <c r="U151" i="23"/>
  <c r="S151" i="23"/>
  <c r="AA64" i="10"/>
  <c r="Y64" i="10"/>
  <c r="Z64" i="10"/>
  <c r="X118" i="10"/>
  <c r="V118" i="10"/>
  <c r="W118" i="10"/>
  <c r="W29" i="19"/>
  <c r="X29" i="19"/>
  <c r="V29" i="19"/>
  <c r="U66" i="23"/>
  <c r="T66" i="23"/>
  <c r="S66" i="23"/>
  <c r="G38" i="10"/>
  <c r="T168" i="23"/>
  <c r="U168" i="23"/>
  <c r="S168" i="23"/>
  <c r="Y85" i="19"/>
  <c r="AA85" i="19"/>
  <c r="Z85" i="19"/>
  <c r="T5" i="19"/>
  <c r="U5" i="19"/>
  <c r="S5" i="19"/>
  <c r="W77" i="10"/>
  <c r="X77" i="10"/>
  <c r="V77" i="10"/>
  <c r="P143" i="10"/>
  <c r="R143" i="10"/>
  <c r="Q143" i="10"/>
  <c r="P114" i="19"/>
  <c r="Q114" i="19"/>
  <c r="R114" i="19"/>
  <c r="AA25" i="19"/>
  <c r="Y25" i="19"/>
  <c r="Z25" i="19"/>
  <c r="U144" i="23"/>
  <c r="T144" i="23"/>
  <c r="S144" i="23"/>
  <c r="W108" i="19"/>
  <c r="V108" i="19"/>
  <c r="X108" i="19"/>
  <c r="T43" i="19"/>
  <c r="U43" i="19"/>
  <c r="S43" i="19"/>
  <c r="Z147" i="19"/>
  <c r="Y147" i="19"/>
  <c r="AA147" i="19"/>
  <c r="W31" i="19"/>
  <c r="V31" i="19"/>
  <c r="X31" i="19"/>
  <c r="V8" i="10"/>
  <c r="W8" i="10"/>
  <c r="X8" i="10"/>
  <c r="Z8" i="10"/>
  <c r="Y8" i="10"/>
  <c r="AA8" i="10"/>
  <c r="R103" i="19"/>
  <c r="Q103" i="19"/>
  <c r="P103" i="19"/>
  <c r="X75" i="19"/>
  <c r="V75" i="19"/>
  <c r="W75" i="19"/>
  <c r="U42" i="10"/>
  <c r="S42" i="10"/>
  <c r="T42" i="10"/>
  <c r="U84" i="19"/>
  <c r="T84" i="19"/>
  <c r="S84" i="19"/>
  <c r="Q84" i="19"/>
  <c r="P84" i="19"/>
  <c r="R84" i="19"/>
  <c r="U110" i="23"/>
  <c r="S110" i="23"/>
  <c r="T110" i="23"/>
  <c r="W61" i="23"/>
  <c r="V61" i="23"/>
  <c r="X61" i="23"/>
  <c r="W39" i="23"/>
  <c r="AA84" i="23"/>
  <c r="Z84" i="23"/>
  <c r="Y84" i="23"/>
  <c r="Q24" i="23"/>
  <c r="P24" i="23"/>
  <c r="R24" i="23"/>
  <c r="AA150" i="19"/>
  <c r="Z150" i="19"/>
  <c r="Y150" i="19"/>
  <c r="W62" i="23"/>
  <c r="X62" i="23"/>
  <c r="V62" i="23"/>
  <c r="W133" i="19"/>
  <c r="X133" i="19"/>
  <c r="V133" i="19"/>
  <c r="P71" i="19"/>
  <c r="Q71" i="19"/>
  <c r="R71" i="19"/>
  <c r="T104" i="19"/>
  <c r="U104" i="19"/>
  <c r="S104" i="19"/>
  <c r="R43" i="23"/>
  <c r="P43" i="23"/>
  <c r="Q43" i="23"/>
  <c r="S43" i="23"/>
  <c r="T43" i="23"/>
  <c r="U43" i="23"/>
  <c r="X158" i="23"/>
  <c r="W158" i="23"/>
  <c r="V158" i="23"/>
  <c r="Z141" i="23"/>
  <c r="Y141" i="23"/>
  <c r="AA141" i="23"/>
  <c r="R67" i="10"/>
  <c r="P67" i="10"/>
  <c r="Q67" i="10"/>
  <c r="Q47" i="19"/>
  <c r="P47" i="19"/>
  <c r="R47" i="19"/>
  <c r="X52" i="10"/>
  <c r="V52" i="10"/>
  <c r="W52" i="10"/>
  <c r="V27" i="19"/>
  <c r="W27" i="19"/>
  <c r="X27" i="19"/>
  <c r="S174" i="19"/>
  <c r="T174" i="19"/>
  <c r="U174" i="19"/>
  <c r="W41" i="23"/>
  <c r="V41" i="23"/>
  <c r="X41" i="23"/>
  <c r="G166" i="10"/>
  <c r="G144" i="10"/>
  <c r="G165" i="10"/>
  <c r="R73" i="19"/>
  <c r="P73" i="19"/>
  <c r="Q73" i="19"/>
  <c r="P18" i="23"/>
  <c r="R18" i="23"/>
  <c r="Q18" i="23"/>
  <c r="R73" i="23"/>
  <c r="P73" i="23"/>
  <c r="Q73" i="23"/>
  <c r="S91" i="10"/>
  <c r="T91" i="10"/>
  <c r="U91" i="10"/>
  <c r="V91" i="10"/>
  <c r="X91" i="10"/>
  <c r="W91" i="10"/>
  <c r="Y96" i="23"/>
  <c r="Z96" i="23"/>
  <c r="AA96" i="23"/>
  <c r="S153" i="10"/>
  <c r="T153" i="10"/>
  <c r="U153" i="10"/>
  <c r="S174" i="23"/>
  <c r="T174" i="23"/>
  <c r="U174" i="23"/>
  <c r="V50" i="10"/>
  <c r="W50" i="10"/>
  <c r="X50" i="10"/>
  <c r="Q61" i="10"/>
  <c r="R61" i="10"/>
  <c r="P61" i="10"/>
  <c r="T58" i="23"/>
  <c r="S58" i="23"/>
  <c r="U58" i="23"/>
  <c r="T167" i="23"/>
  <c r="U167" i="23"/>
  <c r="S167" i="23"/>
  <c r="Z131" i="23"/>
  <c r="AA131" i="23"/>
  <c r="Y131" i="23"/>
  <c r="U14" i="23"/>
  <c r="T14" i="23"/>
  <c r="S14" i="23"/>
  <c r="Z147" i="23"/>
  <c r="Y147" i="23"/>
  <c r="AA147" i="23"/>
  <c r="Z51" i="19"/>
  <c r="Y51" i="19"/>
  <c r="AA51" i="19"/>
  <c r="P38" i="10"/>
  <c r="Q38" i="10"/>
  <c r="R38" i="10"/>
  <c r="V150" i="10"/>
  <c r="X150" i="10"/>
  <c r="W150" i="10"/>
  <c r="Q40" i="19"/>
  <c r="P40" i="19"/>
  <c r="R40" i="19"/>
  <c r="P157" i="23"/>
  <c r="Y138" i="19"/>
  <c r="AA138" i="19"/>
  <c r="Z138" i="19"/>
  <c r="V161" i="23"/>
  <c r="X161" i="23"/>
  <c r="W161" i="23"/>
  <c r="Q54" i="23"/>
  <c r="R54" i="23"/>
  <c r="P54" i="23"/>
  <c r="P144" i="19"/>
  <c r="R144" i="19"/>
  <c r="Q144" i="19"/>
  <c r="U144" i="19"/>
  <c r="T144" i="19"/>
  <c r="S144" i="19"/>
  <c r="X171" i="23"/>
  <c r="V171" i="23"/>
  <c r="W171" i="23"/>
  <c r="Q50" i="23"/>
  <c r="P50" i="23"/>
  <c r="R50" i="23"/>
  <c r="Z112" i="10"/>
  <c r="Y112" i="10"/>
  <c r="AA112" i="10"/>
  <c r="AA21" i="23"/>
  <c r="Z21" i="23"/>
  <c r="Y21" i="23"/>
  <c r="X130" i="10"/>
  <c r="V130" i="10"/>
  <c r="W130" i="10"/>
  <c r="V33" i="23"/>
  <c r="X33" i="23"/>
  <c r="W33" i="23"/>
  <c r="Q26" i="23"/>
  <c r="R26" i="23"/>
  <c r="P26" i="23"/>
  <c r="U95" i="23"/>
  <c r="S95" i="23"/>
  <c r="T95" i="23"/>
  <c r="R7" i="23"/>
  <c r="Q7" i="23"/>
  <c r="P7" i="23"/>
  <c r="Y152" i="19"/>
  <c r="AA152" i="19"/>
  <c r="Z152" i="19"/>
  <c r="U68" i="23"/>
  <c r="T68" i="23"/>
  <c r="S68" i="23"/>
  <c r="T161" i="19"/>
  <c r="U161" i="19"/>
  <c r="S161" i="19"/>
  <c r="Y26" i="19"/>
  <c r="AA26" i="19"/>
  <c r="Z26" i="19"/>
  <c r="T93" i="23"/>
  <c r="U93" i="23"/>
  <c r="S93" i="23"/>
  <c r="R170" i="10"/>
  <c r="Q170" i="10"/>
  <c r="P170" i="10"/>
  <c r="P82" i="19"/>
  <c r="Q82" i="19"/>
  <c r="R82" i="19"/>
  <c r="Y36" i="10"/>
  <c r="Z36" i="10"/>
  <c r="AA36" i="10"/>
  <c r="X68" i="10"/>
  <c r="V68" i="10"/>
  <c r="W68" i="10"/>
  <c r="T146" i="19"/>
  <c r="U146" i="19"/>
  <c r="S146" i="19"/>
  <c r="V78" i="10"/>
  <c r="W78" i="10"/>
  <c r="X78" i="10"/>
  <c r="AA78" i="10"/>
  <c r="Y78" i="10"/>
  <c r="Z78" i="10"/>
  <c r="Z134" i="23"/>
  <c r="AA134" i="23"/>
  <c r="Y134" i="23"/>
  <c r="X158" i="10"/>
  <c r="V158" i="10"/>
  <c r="W158" i="10"/>
  <c r="R128" i="19"/>
  <c r="Q128" i="19"/>
  <c r="P128" i="19"/>
  <c r="U154" i="10"/>
  <c r="T154" i="10"/>
  <c r="S154" i="10"/>
  <c r="Z138" i="10"/>
  <c r="AA138" i="10"/>
  <c r="Y138" i="10"/>
  <c r="Y78" i="23"/>
  <c r="Z78" i="23"/>
  <c r="AA78" i="23"/>
  <c r="Z139" i="23"/>
  <c r="Y139" i="23"/>
  <c r="AA139" i="23"/>
  <c r="V39" i="10"/>
  <c r="W39" i="10"/>
  <c r="X39" i="10"/>
  <c r="Y17" i="10"/>
  <c r="Z17" i="10"/>
  <c r="AA17" i="10"/>
  <c r="V149" i="23"/>
  <c r="X149" i="23"/>
  <c r="W149" i="23"/>
  <c r="V17" i="19"/>
  <c r="W17" i="19"/>
  <c r="X17" i="19"/>
  <c r="T85" i="23"/>
  <c r="S85" i="23"/>
  <c r="U85" i="23"/>
  <c r="Y46" i="23"/>
  <c r="AA46" i="23"/>
  <c r="Z46" i="23"/>
  <c r="S95" i="10"/>
  <c r="T95" i="10"/>
  <c r="U95" i="10"/>
  <c r="Q165" i="19"/>
  <c r="P165" i="19"/>
  <c r="R165" i="19"/>
  <c r="Z58" i="19"/>
  <c r="Y58" i="19"/>
  <c r="AA58" i="19"/>
  <c r="AA97" i="10"/>
  <c r="Y97" i="10"/>
  <c r="Z97" i="10"/>
  <c r="AA36" i="19"/>
  <c r="Z36" i="19"/>
  <c r="Y36" i="19"/>
  <c r="AA79" i="23"/>
  <c r="Z79" i="23"/>
  <c r="Y79" i="23"/>
  <c r="W130" i="19"/>
  <c r="X130" i="19"/>
  <c r="V130" i="19"/>
  <c r="S33" i="19"/>
  <c r="U33" i="19"/>
  <c r="T33" i="19"/>
  <c r="V96" i="19"/>
  <c r="W96" i="19"/>
  <c r="X96" i="19"/>
  <c r="Q129" i="19"/>
  <c r="P129" i="19"/>
  <c r="R129" i="19"/>
  <c r="W59" i="10"/>
  <c r="X59" i="10"/>
  <c r="V59" i="10"/>
  <c r="S104" i="23"/>
  <c r="T104" i="23"/>
  <c r="U104" i="23"/>
  <c r="U100" i="23"/>
  <c r="T100" i="23"/>
  <c r="S100" i="23"/>
  <c r="V137" i="23"/>
  <c r="W137" i="23"/>
  <c r="X137" i="23"/>
  <c r="AA12" i="23"/>
  <c r="Z12" i="23"/>
  <c r="Y12" i="23"/>
  <c r="P71" i="23"/>
  <c r="Q71" i="23"/>
  <c r="R71" i="23"/>
  <c r="X170" i="23"/>
  <c r="W170" i="23"/>
  <c r="V170" i="23"/>
  <c r="Y134" i="19"/>
  <c r="Z134" i="19"/>
  <c r="AA134" i="19"/>
  <c r="Z165" i="23"/>
  <c r="AA165" i="23"/>
  <c r="Y165" i="23"/>
  <c r="S173" i="10"/>
  <c r="T173" i="10"/>
  <c r="U173" i="10"/>
  <c r="P84" i="10"/>
  <c r="Q84" i="10"/>
  <c r="R84" i="10"/>
  <c r="S44" i="23"/>
  <c r="T44" i="23"/>
  <c r="U44" i="23"/>
  <c r="V160" i="19"/>
  <c r="X160" i="19"/>
  <c r="W160" i="19"/>
  <c r="AA3" i="19"/>
  <c r="Z3" i="19"/>
  <c r="Y3" i="19"/>
  <c r="R164" i="19"/>
  <c r="Q164" i="19"/>
  <c r="P164" i="19"/>
  <c r="R113" i="19"/>
  <c r="Q113" i="19"/>
  <c r="P113" i="19"/>
  <c r="T27" i="10"/>
  <c r="U27" i="10"/>
  <c r="S27" i="10"/>
  <c r="Y48" i="10"/>
  <c r="Z48" i="10"/>
  <c r="AA48" i="10"/>
  <c r="R72" i="19"/>
  <c r="Q72" i="19"/>
  <c r="P72" i="19"/>
  <c r="W35" i="23"/>
  <c r="V35" i="23"/>
  <c r="X35" i="23"/>
  <c r="W128" i="23"/>
  <c r="V128" i="23"/>
  <c r="X128" i="23"/>
  <c r="S153" i="19"/>
  <c r="T153" i="19"/>
  <c r="U153" i="19"/>
  <c r="Z45" i="23"/>
  <c r="AA45" i="23"/>
  <c r="Y45" i="23"/>
  <c r="S27" i="23"/>
  <c r="T27" i="23"/>
  <c r="U27" i="23"/>
  <c r="Z172" i="19"/>
  <c r="AA172" i="19"/>
  <c r="Y172" i="19"/>
  <c r="T160" i="23"/>
  <c r="U160" i="23"/>
  <c r="S160" i="23"/>
  <c r="R14" i="19"/>
  <c r="P14" i="19"/>
  <c r="Q14" i="19"/>
  <c r="Q110" i="19"/>
  <c r="P110" i="19"/>
  <c r="R110" i="19"/>
  <c r="G50" i="10"/>
  <c r="G63" i="10"/>
  <c r="U65" i="10"/>
  <c r="G126" i="10"/>
  <c r="G126" i="19"/>
  <c r="V52" i="19"/>
  <c r="W52" i="19"/>
  <c r="X52" i="19"/>
  <c r="W111" i="19"/>
  <c r="X111" i="19"/>
  <c r="V111" i="19"/>
  <c r="U162" i="23"/>
  <c r="S162" i="23"/>
  <c r="T162" i="23"/>
  <c r="P35" i="10"/>
  <c r="Q35" i="10"/>
  <c r="R35" i="10"/>
  <c r="W150" i="23"/>
  <c r="X150" i="23"/>
  <c r="V150" i="23"/>
  <c r="Q12" i="23"/>
  <c r="P12" i="23"/>
  <c r="R12" i="23"/>
  <c r="Y125" i="10"/>
  <c r="AA125" i="10"/>
  <c r="Z125" i="10"/>
  <c r="S71" i="23"/>
  <c r="T71" i="23"/>
  <c r="U71" i="23"/>
  <c r="W25" i="23"/>
  <c r="V25" i="23"/>
  <c r="X25" i="23"/>
  <c r="T79" i="19"/>
  <c r="U79" i="19"/>
  <c r="S79" i="19"/>
  <c r="P55" i="10"/>
  <c r="Q55" i="10"/>
  <c r="R55" i="10"/>
  <c r="V124" i="23"/>
  <c r="X124" i="23"/>
  <c r="W124" i="23"/>
  <c r="R45" i="10"/>
  <c r="Q45" i="10"/>
  <c r="P45" i="10"/>
  <c r="AA16" i="23"/>
  <c r="Z16" i="23"/>
  <c r="Y16" i="23"/>
  <c r="AA131" i="19"/>
  <c r="Y131" i="19"/>
  <c r="Z131" i="19"/>
  <c r="U64" i="23"/>
  <c r="T64" i="23"/>
  <c r="S64" i="23"/>
  <c r="U165" i="23"/>
  <c r="S165" i="23"/>
  <c r="T165" i="23"/>
  <c r="W60" i="23"/>
  <c r="X60" i="23"/>
  <c r="V60" i="23"/>
  <c r="Q17" i="10"/>
  <c r="R17" i="10"/>
  <c r="P17" i="10"/>
  <c r="U120" i="19"/>
  <c r="S120" i="19"/>
  <c r="T120" i="19"/>
  <c r="Z149" i="23"/>
  <c r="AA149" i="23"/>
  <c r="Y149" i="23"/>
  <c r="AA86" i="23"/>
  <c r="Y86" i="23"/>
  <c r="Z86" i="23"/>
  <c r="U42" i="23"/>
  <c r="S42" i="23"/>
  <c r="T42" i="23"/>
  <c r="Z74" i="23"/>
  <c r="AA74" i="23"/>
  <c r="Y74" i="23"/>
  <c r="R123" i="19"/>
  <c r="P123" i="19"/>
  <c r="Q123" i="19"/>
  <c r="R17" i="19"/>
  <c r="Q17" i="19"/>
  <c r="P17" i="19"/>
  <c r="V41" i="19"/>
  <c r="W41" i="19"/>
  <c r="X41" i="19"/>
  <c r="P141" i="19"/>
  <c r="Q141" i="19"/>
  <c r="R141" i="19"/>
  <c r="V143" i="23"/>
  <c r="X143" i="23"/>
  <c r="W143" i="23"/>
  <c r="X156" i="23"/>
  <c r="W156" i="23"/>
  <c r="V156" i="23"/>
  <c r="Y175" i="23"/>
  <c r="AA175" i="23"/>
  <c r="Z175" i="23"/>
  <c r="P131" i="10"/>
  <c r="Q131" i="10"/>
  <c r="R131" i="10"/>
  <c r="Q39" i="19"/>
  <c r="R39" i="19"/>
  <c r="P39" i="19"/>
  <c r="X138" i="23"/>
  <c r="Z33" i="10"/>
  <c r="AA33" i="10"/>
  <c r="Y33" i="10"/>
  <c r="R19" i="23"/>
  <c r="Q19" i="23"/>
  <c r="P19" i="23"/>
  <c r="R159" i="19"/>
  <c r="P159" i="19"/>
  <c r="Q159" i="19"/>
  <c r="P63" i="19"/>
  <c r="Q63" i="19"/>
  <c r="R63" i="19"/>
  <c r="Z44" i="23"/>
  <c r="Y44" i="23"/>
  <c r="AA44" i="23"/>
  <c r="T114" i="23"/>
  <c r="U114" i="23"/>
  <c r="S114" i="23"/>
  <c r="Q152" i="10"/>
  <c r="R152" i="10"/>
  <c r="P152" i="10"/>
  <c r="P102" i="23"/>
  <c r="R102" i="23"/>
  <c r="Q102" i="23"/>
  <c r="T159" i="23"/>
  <c r="S159" i="23"/>
  <c r="U159" i="23"/>
  <c r="T116" i="10"/>
  <c r="S116" i="10"/>
  <c r="U116" i="10"/>
  <c r="T155" i="10"/>
  <c r="S155" i="10"/>
  <c r="U155" i="10"/>
  <c r="V164" i="19"/>
  <c r="W164" i="19"/>
  <c r="X164" i="19"/>
  <c r="Z144" i="10"/>
  <c r="AA144" i="10"/>
  <c r="Y144" i="10"/>
  <c r="U53" i="23"/>
  <c r="T53" i="23"/>
  <c r="S53" i="23"/>
  <c r="Y91" i="19"/>
  <c r="AA91" i="19"/>
  <c r="Z91" i="19"/>
  <c r="S113" i="19"/>
  <c r="U113" i="19"/>
  <c r="T113" i="19"/>
  <c r="Z88" i="19"/>
  <c r="AA88" i="19"/>
  <c r="Y88" i="19"/>
  <c r="T77" i="19"/>
  <c r="U77" i="19"/>
  <c r="S77" i="19"/>
  <c r="AA47" i="23"/>
  <c r="Y47" i="23"/>
  <c r="Z47" i="23"/>
  <c r="S13" i="10"/>
  <c r="T13" i="10"/>
  <c r="U13" i="10"/>
  <c r="X48" i="10"/>
  <c r="V48" i="10"/>
  <c r="W48" i="10"/>
  <c r="Y120" i="23"/>
  <c r="AA120" i="23"/>
  <c r="Z120" i="23"/>
  <c r="Y62" i="19"/>
  <c r="AA62" i="19"/>
  <c r="Z62" i="19"/>
  <c r="R40" i="23"/>
  <c r="Q40" i="23"/>
  <c r="P40" i="23"/>
  <c r="Z72" i="19"/>
  <c r="AA72" i="19"/>
  <c r="Y72" i="19"/>
  <c r="T72" i="19"/>
  <c r="U72" i="19"/>
  <c r="S72" i="19"/>
  <c r="U116" i="19"/>
  <c r="S116" i="19"/>
  <c r="T116" i="19"/>
  <c r="S132" i="10"/>
  <c r="U132" i="10"/>
  <c r="T132" i="10"/>
  <c r="V105" i="23"/>
  <c r="W105" i="23"/>
  <c r="X105" i="23"/>
  <c r="P124" i="10"/>
  <c r="Q124" i="10"/>
  <c r="R124" i="10"/>
  <c r="T64" i="19"/>
  <c r="S64" i="19"/>
  <c r="U64" i="19"/>
  <c r="R35" i="23"/>
  <c r="P35" i="23"/>
  <c r="Q35" i="23"/>
  <c r="U90" i="19"/>
  <c r="S90" i="19"/>
  <c r="T90" i="19"/>
  <c r="R128" i="23"/>
  <c r="P128" i="23"/>
  <c r="Q128" i="23"/>
  <c r="W164" i="10"/>
  <c r="V164" i="10"/>
  <c r="X164" i="10"/>
  <c r="AA153" i="19"/>
  <c r="Z153" i="19"/>
  <c r="Y153" i="19"/>
  <c r="U140" i="19"/>
  <c r="T140" i="19"/>
  <c r="S140" i="19"/>
  <c r="U118" i="19"/>
  <c r="T118" i="19"/>
  <c r="S118" i="19"/>
  <c r="Q45" i="23"/>
  <c r="R45" i="23"/>
  <c r="P45" i="23"/>
  <c r="W167" i="19"/>
  <c r="V167" i="19"/>
  <c r="X167" i="19"/>
  <c r="Z57" i="19"/>
  <c r="Y57" i="19"/>
  <c r="AA57" i="19"/>
  <c r="Q59" i="19"/>
  <c r="P59" i="19"/>
  <c r="R59" i="19"/>
  <c r="Y19" i="10"/>
  <c r="Z19" i="10"/>
  <c r="AA19" i="10"/>
  <c r="B5" i="24"/>
  <c r="A5" i="24"/>
  <c r="P81" i="23"/>
  <c r="Q81" i="23"/>
  <c r="R81" i="23"/>
  <c r="T159" i="10"/>
  <c r="S159" i="10"/>
  <c r="U159" i="10"/>
  <c r="X106" i="23"/>
  <c r="W106" i="23"/>
  <c r="V106" i="23"/>
  <c r="V125" i="19"/>
  <c r="W125" i="19"/>
  <c r="X125" i="19"/>
  <c r="V90" i="10"/>
  <c r="W90" i="10"/>
  <c r="X90" i="10"/>
  <c r="P154" i="23"/>
  <c r="R154" i="23"/>
  <c r="Q154" i="23"/>
  <c r="X142" i="23"/>
  <c r="V142" i="23"/>
  <c r="W142" i="23"/>
  <c r="V123" i="23"/>
  <c r="W123" i="23"/>
  <c r="X123" i="23"/>
  <c r="AA23" i="19"/>
  <c r="Y23" i="19"/>
  <c r="Z23" i="19"/>
  <c r="U115" i="19"/>
  <c r="S115" i="19"/>
  <c r="T115" i="19"/>
  <c r="W110" i="19"/>
  <c r="X110" i="19"/>
  <c r="V110" i="19"/>
  <c r="Z173" i="19"/>
  <c r="Y173" i="19"/>
  <c r="AA173" i="19"/>
  <c r="R130" i="19"/>
  <c r="P130" i="19"/>
  <c r="Q130" i="19"/>
  <c r="Z115" i="23"/>
  <c r="Y115" i="23"/>
  <c r="AA115" i="23"/>
  <c r="T169" i="19"/>
  <c r="S169" i="19"/>
  <c r="U169" i="19"/>
  <c r="P38" i="19"/>
  <c r="Q38" i="19"/>
  <c r="R38" i="19"/>
  <c r="Y94" i="19"/>
  <c r="Z94" i="19"/>
  <c r="AA94" i="19"/>
  <c r="V165" i="10"/>
  <c r="W165" i="10"/>
  <c r="X165" i="10"/>
  <c r="T12" i="10"/>
  <c r="U12" i="10"/>
  <c r="S12" i="10"/>
  <c r="V21" i="10"/>
  <c r="W21" i="10"/>
  <c r="X21" i="10"/>
  <c r="T67" i="19"/>
  <c r="S67" i="19"/>
  <c r="U67" i="19"/>
  <c r="Q107" i="23"/>
  <c r="R107" i="23"/>
  <c r="P107" i="23"/>
  <c r="P89" i="10"/>
  <c r="Q89" i="10"/>
  <c r="R89" i="10"/>
  <c r="U70" i="23"/>
  <c r="S70" i="23"/>
  <c r="T70" i="23"/>
  <c r="Q104" i="23"/>
  <c r="U72" i="23"/>
  <c r="S72" i="23"/>
  <c r="T72" i="23"/>
  <c r="R142" i="19"/>
  <c r="P142" i="19"/>
  <c r="Q142" i="19"/>
  <c r="T136" i="23"/>
  <c r="S136" i="23"/>
  <c r="U136" i="23"/>
  <c r="Q12" i="19"/>
  <c r="P12" i="19"/>
  <c r="R12" i="19"/>
  <c r="P74" i="19"/>
  <c r="Q74" i="19"/>
  <c r="R74" i="19"/>
  <c r="X20" i="23"/>
  <c r="V20" i="23"/>
  <c r="W20" i="23"/>
  <c r="P20" i="23"/>
  <c r="Q20" i="23"/>
  <c r="R20" i="23"/>
  <c r="R101" i="19"/>
  <c r="P101" i="19"/>
  <c r="Q101" i="19"/>
  <c r="V92" i="10"/>
  <c r="W92" i="10"/>
  <c r="X92" i="10"/>
  <c r="X56" i="10"/>
  <c r="V56" i="10"/>
  <c r="W56" i="10"/>
  <c r="Y101" i="10"/>
  <c r="Z101" i="10"/>
  <c r="AA101" i="10"/>
  <c r="U18" i="19"/>
  <c r="T18" i="19"/>
  <c r="S18" i="19"/>
  <c r="W83" i="19"/>
  <c r="X83" i="19"/>
  <c r="V83" i="19"/>
  <c r="Z7" i="19"/>
  <c r="AA7" i="19"/>
  <c r="Y7" i="19"/>
  <c r="T19" i="19"/>
  <c r="S19" i="19"/>
  <c r="U19" i="19"/>
  <c r="Z96" i="10"/>
  <c r="Y96" i="10"/>
  <c r="AA96" i="10"/>
  <c r="Z28" i="19"/>
  <c r="AA28" i="19"/>
  <c r="Y28" i="19"/>
  <c r="AA126" i="10"/>
  <c r="Y126" i="10"/>
  <c r="Z126" i="10"/>
  <c r="P174" i="10"/>
  <c r="Q174" i="10"/>
  <c r="R174" i="10"/>
  <c r="S174" i="10"/>
  <c r="T174" i="10"/>
  <c r="U174" i="10"/>
  <c r="AA17" i="23"/>
  <c r="Z17" i="23"/>
  <c r="Y17" i="23"/>
  <c r="W50" i="19"/>
  <c r="V50" i="19"/>
  <c r="X50" i="19"/>
  <c r="Z9" i="23"/>
  <c r="Y9" i="23"/>
  <c r="AA9" i="23"/>
  <c r="R37" i="23"/>
  <c r="Q37" i="23"/>
  <c r="P37" i="23"/>
  <c r="Q93" i="10"/>
  <c r="R93" i="10"/>
  <c r="P93" i="10"/>
  <c r="T8" i="23"/>
  <c r="S8" i="23"/>
  <c r="U8" i="23"/>
  <c r="AA170" i="19"/>
  <c r="Z170" i="19"/>
  <c r="Y170" i="19"/>
  <c r="U69" i="19"/>
  <c r="T69" i="19"/>
  <c r="S69" i="19"/>
  <c r="S67" i="23"/>
  <c r="U67" i="23"/>
  <c r="T67" i="23"/>
  <c r="U137" i="19"/>
  <c r="T137" i="19"/>
  <c r="S137" i="19"/>
  <c r="R89" i="19"/>
  <c r="Q89" i="19"/>
  <c r="P89" i="19"/>
  <c r="U6" i="23"/>
  <c r="T6" i="23"/>
  <c r="S6" i="23"/>
  <c r="R155" i="23"/>
  <c r="P155" i="23"/>
  <c r="Q155" i="23"/>
  <c r="Y76" i="19"/>
  <c r="Z76" i="19"/>
  <c r="AA76" i="19"/>
  <c r="Y46" i="10"/>
  <c r="Z46" i="10"/>
  <c r="AA46" i="10"/>
  <c r="R137" i="23"/>
  <c r="Q137" i="23"/>
  <c r="P137" i="23"/>
  <c r="R168" i="10"/>
  <c r="P168" i="10"/>
  <c r="Q168" i="10"/>
  <c r="Q135" i="19"/>
  <c r="P135" i="19"/>
  <c r="R135" i="19"/>
  <c r="M7" i="24"/>
  <c r="M10" i="24"/>
  <c r="M11" i="24"/>
  <c r="M12" i="24"/>
  <c r="M9" i="24"/>
  <c r="M8" i="24"/>
  <c r="W154" i="19"/>
  <c r="X154" i="19"/>
  <c r="V154" i="19"/>
  <c r="S111" i="23"/>
  <c r="U111" i="23"/>
  <c r="T111" i="23"/>
  <c r="Z97" i="19"/>
  <c r="Y97" i="19"/>
  <c r="AA97" i="19"/>
  <c r="T97" i="19"/>
  <c r="U97" i="19"/>
  <c r="S97" i="19"/>
  <c r="Y15" i="23"/>
  <c r="Z15" i="23"/>
  <c r="AA15" i="23"/>
  <c r="Q15" i="19"/>
  <c r="P15" i="19"/>
  <c r="R15" i="19"/>
  <c r="P69" i="10"/>
  <c r="Q69" i="10"/>
  <c r="R69" i="10"/>
  <c r="T69" i="10"/>
  <c r="U69" i="10"/>
  <c r="S69" i="10"/>
  <c r="Y125" i="23"/>
  <c r="Z125" i="23"/>
  <c r="AA125" i="23"/>
  <c r="Y73" i="10"/>
  <c r="Z73" i="10"/>
  <c r="AA73" i="10"/>
  <c r="X132" i="23"/>
  <c r="W132" i="23"/>
  <c r="V132" i="23"/>
  <c r="Q9" i="10"/>
  <c r="R9" i="10"/>
  <c r="P9" i="10"/>
  <c r="Z136" i="10"/>
  <c r="Y136" i="10"/>
  <c r="AA136" i="10"/>
  <c r="Y26" i="10"/>
  <c r="Z26" i="10"/>
  <c r="AA26" i="10"/>
  <c r="U139" i="19"/>
  <c r="S139" i="19"/>
  <c r="T139" i="19"/>
  <c r="V98" i="19"/>
  <c r="W98" i="19"/>
  <c r="X98" i="19"/>
  <c r="Q69" i="23"/>
  <c r="R69" i="23"/>
  <c r="P69" i="23"/>
  <c r="AA109" i="23"/>
  <c r="Y109" i="23"/>
  <c r="Z109" i="23"/>
  <c r="Y20" i="10"/>
  <c r="AA20" i="10"/>
  <c r="Z20" i="10"/>
  <c r="T44" i="10"/>
  <c r="U44" i="10"/>
  <c r="S44" i="10"/>
  <c r="V55" i="23"/>
  <c r="X55" i="23"/>
  <c r="W55" i="23"/>
  <c r="V151" i="23"/>
  <c r="W151" i="23"/>
  <c r="X151" i="23"/>
  <c r="V64" i="10"/>
  <c r="W64" i="10"/>
  <c r="X64" i="10"/>
  <c r="S118" i="10"/>
  <c r="U118" i="10"/>
  <c r="T118" i="10"/>
  <c r="AA95" i="19"/>
  <c r="Z95" i="19"/>
  <c r="Y95" i="19"/>
  <c r="X98" i="23"/>
  <c r="W98" i="23"/>
  <c r="V98" i="23"/>
  <c r="AA168" i="23"/>
  <c r="Z168" i="23"/>
  <c r="Y168" i="23"/>
  <c r="Q8" i="19"/>
  <c r="P8" i="19"/>
  <c r="R8" i="19"/>
  <c r="V5" i="19"/>
  <c r="W5" i="19"/>
  <c r="X5" i="19"/>
  <c r="AA129" i="23"/>
  <c r="Z129" i="23"/>
  <c r="Y129" i="23"/>
  <c r="P77" i="10"/>
  <c r="Q77" i="10"/>
  <c r="R77" i="10"/>
  <c r="S77" i="10"/>
  <c r="T77" i="10"/>
  <c r="U77" i="10"/>
  <c r="AA114" i="19"/>
  <c r="Z114" i="19"/>
  <c r="Y114" i="19"/>
  <c r="V16" i="10"/>
  <c r="W16" i="10"/>
  <c r="X16" i="10"/>
  <c r="Y16" i="10"/>
  <c r="AA16" i="10"/>
  <c r="Z16" i="10"/>
  <c r="Z108" i="19"/>
  <c r="AA108" i="19"/>
  <c r="Y108" i="19"/>
  <c r="P43" i="19"/>
  <c r="R43" i="19"/>
  <c r="Q43" i="19"/>
  <c r="U153" i="23"/>
  <c r="S153" i="23"/>
  <c r="T153" i="23"/>
  <c r="X91" i="23"/>
  <c r="W91" i="23"/>
  <c r="V91" i="23"/>
  <c r="AA31" i="19"/>
  <c r="Y31" i="19"/>
  <c r="Z31" i="19"/>
  <c r="S57" i="23"/>
  <c r="U57" i="23"/>
  <c r="T57" i="23"/>
  <c r="Q34" i="23"/>
  <c r="P34" i="23"/>
  <c r="R34" i="23"/>
  <c r="U8" i="10"/>
  <c r="S8" i="10"/>
  <c r="T8" i="10"/>
  <c r="U103" i="19"/>
  <c r="S103" i="19"/>
  <c r="T103" i="19"/>
  <c r="Q86" i="19"/>
  <c r="P86" i="19"/>
  <c r="R86" i="19"/>
  <c r="AA84" i="19"/>
  <c r="Z84" i="19"/>
  <c r="Y84" i="19"/>
  <c r="R135" i="23"/>
  <c r="Q135" i="23"/>
  <c r="P135" i="23"/>
  <c r="X110" i="23"/>
  <c r="V110" i="23"/>
  <c r="W110" i="23"/>
  <c r="W3" i="23"/>
  <c r="X3" i="23"/>
  <c r="V3" i="23"/>
  <c r="T24" i="23"/>
  <c r="U24" i="23"/>
  <c r="S24" i="23"/>
  <c r="Q150" i="19"/>
  <c r="P150" i="19"/>
  <c r="R150" i="19"/>
  <c r="Z148" i="10"/>
  <c r="Y148" i="10"/>
  <c r="AA148" i="10"/>
  <c r="W71" i="19"/>
  <c r="X71" i="19"/>
  <c r="V71" i="19"/>
  <c r="V104" i="19"/>
  <c r="W104" i="19"/>
  <c r="X104" i="19"/>
  <c r="W119" i="10"/>
  <c r="V119" i="10"/>
  <c r="X119" i="10"/>
  <c r="AA81" i="10"/>
  <c r="Y81" i="10"/>
  <c r="Z81" i="10"/>
  <c r="R155" i="19"/>
  <c r="Q155" i="19"/>
  <c r="P155" i="19"/>
  <c r="S47" i="19"/>
  <c r="T47" i="19"/>
  <c r="U47" i="19"/>
  <c r="U52" i="10"/>
  <c r="S52" i="10"/>
  <c r="T52" i="10"/>
  <c r="AA27" i="19"/>
  <c r="Z27" i="19"/>
  <c r="Y27" i="19"/>
  <c r="W78" i="19"/>
  <c r="V78" i="19"/>
  <c r="X78" i="19"/>
  <c r="P174" i="19"/>
  <c r="R174" i="19"/>
  <c r="Q174" i="19"/>
  <c r="S99" i="23"/>
  <c r="U99" i="23"/>
  <c r="T99" i="23"/>
  <c r="R41" i="23"/>
  <c r="P41" i="23"/>
  <c r="Q41" i="23"/>
  <c r="R173" i="23"/>
  <c r="Q173" i="23"/>
  <c r="P173" i="23"/>
  <c r="Z18" i="23"/>
  <c r="Y18" i="23"/>
  <c r="AA18" i="23"/>
  <c r="W73" i="23"/>
  <c r="X73" i="23"/>
  <c r="V73" i="23"/>
  <c r="X96" i="23"/>
  <c r="W96" i="23"/>
  <c r="V96" i="23"/>
  <c r="U50" i="10"/>
  <c r="T50" i="10"/>
  <c r="S50" i="10"/>
  <c r="Y60" i="10"/>
  <c r="Z60" i="10"/>
  <c r="AA60" i="10"/>
  <c r="P16" i="19"/>
  <c r="Q16" i="19"/>
  <c r="R16" i="19"/>
  <c r="Q157" i="19"/>
  <c r="P157" i="19"/>
  <c r="R157" i="19"/>
  <c r="V167" i="23"/>
  <c r="X167" i="23"/>
  <c r="W167" i="23"/>
  <c r="Q131" i="23"/>
  <c r="R131" i="23"/>
  <c r="P131" i="23"/>
  <c r="P14" i="23"/>
  <c r="R14" i="23"/>
  <c r="Q14" i="23"/>
  <c r="R147" i="23"/>
  <c r="Q147" i="23"/>
  <c r="P147" i="23"/>
  <c r="T40" i="19"/>
  <c r="U40" i="19"/>
  <c r="S40" i="19"/>
  <c r="Q157" i="23"/>
  <c r="Z161" i="23"/>
  <c r="AA161" i="23"/>
  <c r="Y161" i="23"/>
  <c r="X134" i="10"/>
  <c r="W134" i="10"/>
  <c r="V134" i="10"/>
  <c r="W144" i="19"/>
  <c r="V144" i="19"/>
  <c r="X144" i="19"/>
  <c r="Q94" i="23"/>
  <c r="P94" i="23"/>
  <c r="R94" i="23"/>
  <c r="Z171" i="23"/>
  <c r="AA171" i="23"/>
  <c r="Y171" i="23"/>
  <c r="P25" i="10"/>
  <c r="Q25" i="10"/>
  <c r="R25" i="10"/>
  <c r="Q112" i="10"/>
  <c r="R112" i="10"/>
  <c r="P112" i="10"/>
  <c r="AA13" i="19"/>
  <c r="Z13" i="19"/>
  <c r="Y13" i="19"/>
  <c r="R162" i="10"/>
  <c r="P162" i="10"/>
  <c r="Q162" i="10"/>
  <c r="X36" i="23"/>
  <c r="V36" i="23"/>
  <c r="W36" i="23"/>
  <c r="T130" i="10"/>
  <c r="S130" i="10"/>
  <c r="U130" i="10"/>
  <c r="Y33" i="23"/>
  <c r="AA33" i="23"/>
  <c r="Z33" i="23"/>
  <c r="Q11" i="10"/>
  <c r="R11" i="10"/>
  <c r="P11" i="10"/>
  <c r="Y74" i="10"/>
  <c r="Z74" i="10"/>
  <c r="AA74" i="10"/>
  <c r="Q42" i="19"/>
  <c r="P42" i="19"/>
  <c r="R42" i="19"/>
  <c r="AA139" i="10"/>
  <c r="Y139" i="10"/>
  <c r="Z139" i="10"/>
  <c r="T120" i="10"/>
  <c r="U120" i="10"/>
  <c r="S120" i="10"/>
  <c r="S63" i="23"/>
  <c r="T63" i="23"/>
  <c r="U63" i="23"/>
  <c r="P66" i="10"/>
  <c r="Q66" i="10"/>
  <c r="R66" i="10"/>
  <c r="R22" i="23"/>
  <c r="P22" i="23"/>
  <c r="Q22" i="23"/>
  <c r="V161" i="19"/>
  <c r="W161" i="19"/>
  <c r="X161" i="19"/>
  <c r="R93" i="23"/>
  <c r="P93" i="23"/>
  <c r="Q93" i="23"/>
  <c r="Y82" i="19"/>
  <c r="Z82" i="19"/>
  <c r="AA82" i="19"/>
  <c r="X36" i="10"/>
  <c r="V36" i="10"/>
  <c r="W36" i="10"/>
  <c r="P20" i="19"/>
  <c r="R20" i="19"/>
  <c r="Q20" i="19"/>
  <c r="T68" i="10"/>
  <c r="U68" i="10"/>
  <c r="S68" i="10"/>
  <c r="R146" i="19"/>
  <c r="Q146" i="19"/>
  <c r="P146" i="19"/>
  <c r="Y47" i="10"/>
  <c r="Z47" i="10"/>
  <c r="AA47" i="10"/>
  <c r="Z156" i="10"/>
  <c r="Y156" i="10"/>
  <c r="AA156" i="10"/>
  <c r="S78" i="10"/>
  <c r="T78" i="10"/>
  <c r="U78" i="10"/>
  <c r="U134" i="23"/>
  <c r="T134" i="23"/>
  <c r="S134" i="23"/>
  <c r="S128" i="19"/>
  <c r="U128" i="19"/>
  <c r="T128" i="19"/>
  <c r="P154" i="10"/>
  <c r="R154" i="10"/>
  <c r="Q154" i="10"/>
  <c r="X138" i="10"/>
  <c r="V138" i="10"/>
  <c r="W138" i="10"/>
  <c r="V78" i="23"/>
  <c r="W78" i="23"/>
  <c r="X78" i="23"/>
  <c r="V139" i="23"/>
  <c r="W139" i="23"/>
  <c r="X139" i="23"/>
  <c r="W133" i="23"/>
  <c r="V133" i="23"/>
  <c r="X133" i="23"/>
  <c r="G61" i="10"/>
  <c r="G66" i="10"/>
  <c r="Q107" i="19"/>
  <c r="P107" i="19"/>
  <c r="R107" i="19"/>
  <c r="P162" i="23"/>
  <c r="R162" i="23"/>
  <c r="Q162" i="23"/>
  <c r="Z55" i="10"/>
  <c r="AA55" i="10"/>
  <c r="Y55" i="10"/>
  <c r="AA82" i="10"/>
  <c r="Y82" i="10"/>
  <c r="Z82" i="10"/>
  <c r="Y123" i="19"/>
  <c r="AA123" i="19"/>
  <c r="Z123" i="19"/>
  <c r="AA141" i="19"/>
  <c r="Y141" i="19"/>
  <c r="Z141" i="19"/>
  <c r="T156" i="23"/>
  <c r="U156" i="23"/>
  <c r="S156" i="23"/>
  <c r="P138" i="23"/>
  <c r="R138" i="23"/>
  <c r="Q138" i="23"/>
  <c r="AA63" i="19"/>
  <c r="Z63" i="19"/>
  <c r="Y63" i="19"/>
  <c r="V72" i="10"/>
  <c r="W72" i="10"/>
  <c r="X72" i="10"/>
  <c r="X83" i="23"/>
  <c r="W83" i="23"/>
  <c r="V83" i="23"/>
  <c r="X75" i="23"/>
  <c r="V75" i="23"/>
  <c r="W75" i="23"/>
  <c r="Z122" i="23"/>
  <c r="AA122" i="23"/>
  <c r="Y122" i="23"/>
  <c r="AA98" i="10"/>
  <c r="Z98" i="10"/>
  <c r="Y98" i="10"/>
  <c r="V37" i="19"/>
  <c r="W37" i="19"/>
  <c r="X37" i="19"/>
  <c r="W58" i="19"/>
  <c r="V58" i="19"/>
  <c r="X58" i="19"/>
  <c r="S88" i="10"/>
  <c r="T88" i="10"/>
  <c r="U88" i="10"/>
  <c r="P90" i="10"/>
  <c r="Q90" i="10"/>
  <c r="R90" i="10"/>
  <c r="R109" i="19"/>
  <c r="P109" i="19"/>
  <c r="Q109" i="19"/>
  <c r="P92" i="23"/>
  <c r="R92" i="23"/>
  <c r="Q92" i="23"/>
  <c r="Q100" i="23"/>
  <c r="R100" i="23"/>
  <c r="P100" i="23"/>
  <c r="V147" i="10"/>
  <c r="W147" i="10"/>
  <c r="X147" i="10"/>
  <c r="X174" i="10"/>
  <c r="V174" i="10"/>
  <c r="W174" i="10"/>
  <c r="V51" i="10"/>
  <c r="W51" i="10"/>
  <c r="X51" i="10"/>
  <c r="T132" i="23"/>
  <c r="U132" i="23"/>
  <c r="S132" i="23"/>
  <c r="G114" i="19"/>
  <c r="G114" i="10"/>
  <c r="G149" i="19"/>
  <c r="G149" i="10"/>
  <c r="Z52" i="19"/>
  <c r="Y52" i="19"/>
  <c r="AA52" i="19"/>
  <c r="AA48" i="23"/>
  <c r="Z48" i="23"/>
  <c r="Y48" i="23"/>
  <c r="P3" i="10"/>
  <c r="R3" i="10"/>
  <c r="Q3" i="10"/>
  <c r="AA100" i="19"/>
  <c r="Z100" i="19"/>
  <c r="Y100" i="19"/>
  <c r="P82" i="10"/>
  <c r="Q82" i="10"/>
  <c r="R82" i="10"/>
  <c r="P173" i="10"/>
  <c r="Q173" i="10"/>
  <c r="R173" i="10"/>
  <c r="T32" i="23"/>
  <c r="S32" i="23"/>
  <c r="U32" i="23"/>
  <c r="V49" i="23"/>
  <c r="X49" i="23"/>
  <c r="W49" i="23"/>
  <c r="Q86" i="23"/>
  <c r="P86" i="23"/>
  <c r="R86" i="23"/>
  <c r="V2" i="19"/>
  <c r="W2" i="19"/>
  <c r="X2" i="19"/>
  <c r="V131" i="10"/>
  <c r="X131" i="10"/>
  <c r="W131" i="10"/>
  <c r="W63" i="19"/>
  <c r="X63" i="19"/>
  <c r="V63" i="19"/>
  <c r="R83" i="23"/>
  <c r="Q83" i="23"/>
  <c r="P83" i="23"/>
  <c r="X4" i="23"/>
  <c r="V4" i="23"/>
  <c r="W4" i="23"/>
  <c r="Y34" i="19"/>
  <c r="AA34" i="19"/>
  <c r="Z34" i="19"/>
  <c r="U88" i="19"/>
  <c r="T88" i="19"/>
  <c r="S88" i="19"/>
  <c r="V117" i="23"/>
  <c r="X117" i="23"/>
  <c r="W117" i="23"/>
  <c r="V95" i="10"/>
  <c r="X95" i="10"/>
  <c r="W95" i="10"/>
  <c r="Y146" i="23"/>
  <c r="Z146" i="23"/>
  <c r="AA146" i="23"/>
  <c r="V116" i="19"/>
  <c r="W116" i="19"/>
  <c r="X116" i="19"/>
  <c r="S105" i="23"/>
  <c r="T105" i="23"/>
  <c r="U105" i="23"/>
  <c r="T124" i="10"/>
  <c r="U124" i="10"/>
  <c r="S124" i="10"/>
  <c r="X90" i="19"/>
  <c r="V90" i="19"/>
  <c r="W90" i="19"/>
  <c r="AA118" i="19"/>
  <c r="Z118" i="19"/>
  <c r="Y118" i="19"/>
  <c r="X57" i="19"/>
  <c r="V57" i="19"/>
  <c r="W57" i="19"/>
  <c r="P169" i="10"/>
  <c r="Q169" i="10"/>
  <c r="R169" i="10"/>
  <c r="U110" i="10"/>
  <c r="T110" i="10"/>
  <c r="S110" i="10"/>
  <c r="X90" i="23"/>
  <c r="W90" i="23"/>
  <c r="V90" i="23"/>
  <c r="X159" i="10"/>
  <c r="W159" i="10"/>
  <c r="V159" i="10"/>
  <c r="Y125" i="19"/>
  <c r="AA125" i="19"/>
  <c r="Z125" i="19"/>
  <c r="Z175" i="19"/>
  <c r="AA175" i="19"/>
  <c r="Y175" i="19"/>
  <c r="Z103" i="23"/>
  <c r="AA103" i="23"/>
  <c r="Y103" i="23"/>
  <c r="G143" i="10"/>
  <c r="G17" i="10"/>
  <c r="G15" i="10"/>
  <c r="G42" i="19"/>
  <c r="G42" i="10"/>
  <c r="U111" i="19"/>
  <c r="T111" i="19"/>
  <c r="S111" i="19"/>
  <c r="X162" i="23"/>
  <c r="W162" i="23"/>
  <c r="V162" i="23"/>
  <c r="P150" i="23"/>
  <c r="R150" i="23"/>
  <c r="Q150" i="23"/>
  <c r="T12" i="23"/>
  <c r="V71" i="23"/>
  <c r="W71" i="23"/>
  <c r="X71" i="23"/>
  <c r="P170" i="23"/>
  <c r="R170" i="23"/>
  <c r="Q170" i="23"/>
  <c r="AA64" i="23"/>
  <c r="Z64" i="23"/>
  <c r="Y64" i="23"/>
  <c r="W32" i="23"/>
  <c r="V32" i="23"/>
  <c r="X32" i="23"/>
  <c r="Q49" i="23"/>
  <c r="R49" i="23"/>
  <c r="P49" i="23"/>
  <c r="T149" i="23"/>
  <c r="U149" i="23"/>
  <c r="S149" i="23"/>
  <c r="Z148" i="23"/>
  <c r="AA148" i="23"/>
  <c r="Y148" i="23"/>
  <c r="V42" i="23"/>
  <c r="X42" i="23"/>
  <c r="W42" i="23"/>
  <c r="V123" i="19"/>
  <c r="W123" i="19"/>
  <c r="X123" i="19"/>
  <c r="W112" i="23"/>
  <c r="X112" i="23"/>
  <c r="V112" i="23"/>
  <c r="U141" i="19"/>
  <c r="S141" i="19"/>
  <c r="T141" i="19"/>
  <c r="U143" i="23"/>
  <c r="T143" i="23"/>
  <c r="S143" i="23"/>
  <c r="R117" i="19"/>
  <c r="P117" i="19"/>
  <c r="Q117" i="19"/>
  <c r="Q85" i="23"/>
  <c r="R85" i="23"/>
  <c r="P85" i="23"/>
  <c r="V9" i="19"/>
  <c r="W9" i="19"/>
  <c r="X9" i="19"/>
  <c r="U39" i="19"/>
  <c r="S39" i="19"/>
  <c r="T39" i="19"/>
  <c r="Y138" i="23"/>
  <c r="AA138" i="23"/>
  <c r="Z138" i="23"/>
  <c r="W33" i="10"/>
  <c r="X33" i="10"/>
  <c r="V33" i="10"/>
  <c r="S19" i="23"/>
  <c r="U19" i="23"/>
  <c r="T19" i="23"/>
  <c r="W159" i="19"/>
  <c r="V159" i="19"/>
  <c r="X159" i="19"/>
  <c r="Y15" i="10"/>
  <c r="Z15" i="10"/>
  <c r="AA15" i="10"/>
  <c r="T63" i="19"/>
  <c r="U63" i="19"/>
  <c r="S63" i="19"/>
  <c r="V46" i="23"/>
  <c r="W46" i="23"/>
  <c r="X46" i="23"/>
  <c r="W44" i="23"/>
  <c r="V44" i="23"/>
  <c r="X44" i="23"/>
  <c r="R70" i="19"/>
  <c r="P70" i="19"/>
  <c r="Q70" i="19"/>
  <c r="Z114" i="23"/>
  <c r="AA114" i="23"/>
  <c r="Y114" i="23"/>
  <c r="Y160" i="19"/>
  <c r="Z160" i="19"/>
  <c r="AA160" i="19"/>
  <c r="Y10" i="10"/>
  <c r="AA10" i="10"/>
  <c r="Z10" i="10"/>
  <c r="X140" i="23"/>
  <c r="V140" i="23"/>
  <c r="W140" i="23"/>
  <c r="V159" i="23"/>
  <c r="X159" i="23"/>
  <c r="W159" i="23"/>
  <c r="V145" i="23"/>
  <c r="W145" i="23"/>
  <c r="X145" i="23"/>
  <c r="P55" i="19"/>
  <c r="R55" i="19"/>
  <c r="Q55" i="19"/>
  <c r="T55" i="19"/>
  <c r="U55" i="19"/>
  <c r="S55" i="19"/>
  <c r="P116" i="10"/>
  <c r="Q116" i="10"/>
  <c r="R116" i="10"/>
  <c r="T75" i="23"/>
  <c r="S75" i="23"/>
  <c r="U75" i="23"/>
  <c r="S4" i="23"/>
  <c r="U4" i="23"/>
  <c r="T4" i="23"/>
  <c r="U164" i="19"/>
  <c r="T164" i="19"/>
  <c r="S164" i="19"/>
  <c r="W34" i="19"/>
  <c r="X34" i="19"/>
  <c r="V34" i="19"/>
  <c r="X144" i="10"/>
  <c r="V144" i="10"/>
  <c r="W144" i="10"/>
  <c r="Z166" i="10"/>
  <c r="AA166" i="10"/>
  <c r="Y166" i="10"/>
  <c r="V113" i="19"/>
  <c r="W113" i="19"/>
  <c r="X113" i="19"/>
  <c r="X163" i="19"/>
  <c r="V163" i="19"/>
  <c r="W163" i="19"/>
  <c r="V88" i="19"/>
  <c r="X88" i="19"/>
  <c r="W88" i="19"/>
  <c r="Q87" i="19"/>
  <c r="P87" i="19"/>
  <c r="R87" i="19"/>
  <c r="Q77" i="19"/>
  <c r="P77" i="19"/>
  <c r="R77" i="19"/>
  <c r="X47" i="23"/>
  <c r="V47" i="23"/>
  <c r="W47" i="23"/>
  <c r="U48" i="10"/>
  <c r="S48" i="10"/>
  <c r="T48" i="10"/>
  <c r="Y171" i="10"/>
  <c r="AA171" i="10"/>
  <c r="Z171" i="10"/>
  <c r="X46" i="19"/>
  <c r="W46" i="19"/>
  <c r="V46" i="19"/>
  <c r="W122" i="23"/>
  <c r="V122" i="23"/>
  <c r="X122" i="23"/>
  <c r="T120" i="23"/>
  <c r="S120" i="23"/>
  <c r="U120" i="23"/>
  <c r="T62" i="19"/>
  <c r="S62" i="19"/>
  <c r="U62" i="19"/>
  <c r="T136" i="19"/>
  <c r="S136" i="19"/>
  <c r="U136" i="19"/>
  <c r="S146" i="23"/>
  <c r="U146" i="23"/>
  <c r="T146" i="23"/>
  <c r="W72" i="19"/>
  <c r="X72" i="19"/>
  <c r="V72" i="19"/>
  <c r="P79" i="10"/>
  <c r="Q79" i="10"/>
  <c r="R79" i="10"/>
  <c r="Y64" i="19"/>
  <c r="Z64" i="19"/>
  <c r="AA64" i="19"/>
  <c r="Q98" i="10"/>
  <c r="P98" i="10"/>
  <c r="R98" i="10"/>
  <c r="P30" i="19"/>
  <c r="R30" i="19"/>
  <c r="Q30" i="19"/>
  <c r="T128" i="23"/>
  <c r="S128" i="23"/>
  <c r="U128" i="23"/>
  <c r="T37" i="19"/>
  <c r="U37" i="19"/>
  <c r="S37" i="19"/>
  <c r="T164" i="10"/>
  <c r="U164" i="10"/>
  <c r="S164" i="10"/>
  <c r="X140" i="19"/>
  <c r="V140" i="19"/>
  <c r="W140" i="19"/>
  <c r="Q118" i="19"/>
  <c r="P118" i="19"/>
  <c r="R118" i="19"/>
  <c r="W45" i="23"/>
  <c r="X45" i="23"/>
  <c r="V45" i="23"/>
  <c r="P87" i="10"/>
  <c r="Q87" i="10"/>
  <c r="R87" i="10"/>
  <c r="X59" i="19"/>
  <c r="V59" i="19"/>
  <c r="W59" i="19"/>
  <c r="W19" i="10"/>
  <c r="X19" i="10"/>
  <c r="V19" i="10"/>
  <c r="V94" i="10"/>
  <c r="W94" i="10"/>
  <c r="X94" i="10"/>
  <c r="AA88" i="10"/>
  <c r="Y88" i="10"/>
  <c r="Z88" i="10"/>
  <c r="Y27" i="23"/>
  <c r="AA27" i="23"/>
  <c r="Z27" i="23"/>
  <c r="Z106" i="23"/>
  <c r="AA106" i="23"/>
  <c r="Y106" i="23"/>
  <c r="Q36" i="19"/>
  <c r="R36" i="19"/>
  <c r="P36" i="19"/>
  <c r="T90" i="10"/>
  <c r="U90" i="10"/>
  <c r="S90" i="10"/>
  <c r="S123" i="23"/>
  <c r="U14" i="19"/>
  <c r="S14" i="19"/>
  <c r="T14" i="19"/>
  <c r="AA115" i="19"/>
  <c r="Y115" i="19"/>
  <c r="Z115" i="19"/>
  <c r="AA110" i="19"/>
  <c r="Z110" i="19"/>
  <c r="Y110" i="19"/>
  <c r="W173" i="19"/>
  <c r="V173" i="19"/>
  <c r="X173" i="19"/>
  <c r="AA130" i="19"/>
  <c r="Y130" i="19"/>
  <c r="Z130" i="19"/>
  <c r="AA4" i="19"/>
  <c r="Z4" i="19"/>
  <c r="Y4" i="19"/>
  <c r="P164" i="23"/>
  <c r="R164" i="23"/>
  <c r="Q164" i="23"/>
  <c r="Q93" i="19"/>
  <c r="R93" i="19"/>
  <c r="P93" i="19"/>
  <c r="V169" i="19"/>
  <c r="W169" i="19"/>
  <c r="X169" i="19"/>
  <c r="T38" i="19"/>
  <c r="S38" i="19"/>
  <c r="U38" i="19"/>
  <c r="U94" i="19"/>
  <c r="S94" i="19"/>
  <c r="T94" i="19"/>
  <c r="S165" i="10"/>
  <c r="U165" i="10"/>
  <c r="T165" i="10"/>
  <c r="P12" i="10"/>
  <c r="Q12" i="10"/>
  <c r="R12" i="10"/>
  <c r="U96" i="19"/>
  <c r="S96" i="19"/>
  <c r="T96" i="19"/>
  <c r="S172" i="10"/>
  <c r="T172" i="10"/>
  <c r="U172" i="10"/>
  <c r="W172" i="10"/>
  <c r="V172" i="10"/>
  <c r="X172" i="10"/>
  <c r="X92" i="23"/>
  <c r="W92" i="23"/>
  <c r="V92" i="23"/>
  <c r="Y24" i="10"/>
  <c r="Z24" i="10"/>
  <c r="AA24" i="10"/>
  <c r="S21" i="10"/>
  <c r="T21" i="10"/>
  <c r="U21" i="10"/>
  <c r="R67" i="19"/>
  <c r="P67" i="19"/>
  <c r="Q67" i="19"/>
  <c r="W70" i="23"/>
  <c r="X70" i="23"/>
  <c r="V70" i="23"/>
  <c r="Q23" i="23"/>
  <c r="P23" i="23"/>
  <c r="R23" i="23"/>
  <c r="Y142" i="19"/>
  <c r="AA142" i="19"/>
  <c r="Z142" i="19"/>
  <c r="X142" i="19"/>
  <c r="V142" i="19"/>
  <c r="W142" i="19"/>
  <c r="X136" i="23"/>
  <c r="V136" i="23"/>
  <c r="W136" i="23"/>
  <c r="U126" i="23"/>
  <c r="S126" i="23"/>
  <c r="T126" i="23"/>
  <c r="X122" i="10"/>
  <c r="V122" i="10"/>
  <c r="W122" i="10"/>
  <c r="Y74" i="19"/>
  <c r="AA74" i="19"/>
  <c r="Z74" i="19"/>
  <c r="Z101" i="19"/>
  <c r="AA101" i="19"/>
  <c r="Y101" i="19"/>
  <c r="R44" i="19"/>
  <c r="P44" i="19"/>
  <c r="Q44" i="19"/>
  <c r="P166" i="23"/>
  <c r="R166" i="23"/>
  <c r="Q166" i="23"/>
  <c r="S56" i="10"/>
  <c r="U56" i="10"/>
  <c r="T56" i="10"/>
  <c r="V101" i="10"/>
  <c r="W101" i="10"/>
  <c r="X101" i="10"/>
  <c r="Q83" i="19"/>
  <c r="P83" i="19"/>
  <c r="R83" i="19"/>
  <c r="W7" i="19"/>
  <c r="X7" i="19"/>
  <c r="V7" i="19"/>
  <c r="V19" i="19"/>
  <c r="W19" i="19"/>
  <c r="X19" i="19"/>
  <c r="V113" i="23"/>
  <c r="W113" i="23"/>
  <c r="X113" i="23"/>
  <c r="P63" i="10"/>
  <c r="Q63" i="10"/>
  <c r="R63" i="10"/>
  <c r="S96" i="10"/>
  <c r="U96" i="10"/>
  <c r="T96" i="10"/>
  <c r="P57" i="10"/>
  <c r="Q57" i="10"/>
  <c r="R57" i="10"/>
  <c r="W126" i="10"/>
  <c r="X126" i="10"/>
  <c r="V126" i="10"/>
  <c r="Q17" i="23"/>
  <c r="R17" i="23"/>
  <c r="P17" i="23"/>
  <c r="W37" i="23"/>
  <c r="V37" i="23"/>
  <c r="X37" i="23"/>
  <c r="X8" i="23"/>
  <c r="V8" i="23"/>
  <c r="W8" i="23"/>
  <c r="Q38" i="23"/>
  <c r="R38" i="23"/>
  <c r="P38" i="23"/>
  <c r="R69" i="19"/>
  <c r="Q69" i="19"/>
  <c r="P69" i="19"/>
  <c r="R67" i="23"/>
  <c r="Q67" i="23"/>
  <c r="P67" i="23"/>
  <c r="V137" i="19"/>
  <c r="W137" i="19"/>
  <c r="X137" i="19"/>
  <c r="W89" i="19"/>
  <c r="X89" i="19"/>
  <c r="V89" i="19"/>
  <c r="Q6" i="23"/>
  <c r="R6" i="23"/>
  <c r="P6" i="23"/>
  <c r="P161" i="10"/>
  <c r="Q161" i="10"/>
  <c r="R161" i="10"/>
  <c r="V161" i="10"/>
  <c r="W161" i="10"/>
  <c r="X161" i="10"/>
  <c r="V113" i="10"/>
  <c r="X113" i="10"/>
  <c r="W113" i="10"/>
  <c r="Z105" i="19"/>
  <c r="Y105" i="19"/>
  <c r="AA105" i="19"/>
  <c r="W46" i="10"/>
  <c r="V46" i="10"/>
  <c r="X46" i="10"/>
  <c r="AA137" i="23"/>
  <c r="Y137" i="23"/>
  <c r="Z137" i="23"/>
  <c r="U60" i="19"/>
  <c r="S60" i="19"/>
  <c r="T60" i="19"/>
  <c r="R60" i="19"/>
  <c r="Q60" i="19"/>
  <c r="P60" i="19"/>
  <c r="S135" i="19"/>
  <c r="T135" i="19"/>
  <c r="U135" i="19"/>
  <c r="S2" i="23"/>
  <c r="U2" i="23"/>
  <c r="T2" i="23"/>
  <c r="G8" i="24"/>
  <c r="G12" i="24"/>
  <c r="G10" i="24"/>
  <c r="G7" i="24"/>
  <c r="G11" i="24"/>
  <c r="G9" i="24"/>
  <c r="P148" i="19"/>
  <c r="Q148" i="19"/>
  <c r="R148" i="19"/>
  <c r="U154" i="19"/>
  <c r="T154" i="19"/>
  <c r="S154" i="19"/>
  <c r="Y154" i="19"/>
  <c r="Z154" i="19"/>
  <c r="AA154" i="19"/>
  <c r="S127" i="19"/>
  <c r="U127" i="19"/>
  <c r="T127" i="19"/>
  <c r="P83" i="10"/>
  <c r="Q83" i="10"/>
  <c r="R83" i="10"/>
  <c r="Q22" i="19"/>
  <c r="P22" i="19"/>
  <c r="R22" i="19"/>
  <c r="R15" i="23"/>
  <c r="Q15" i="23"/>
  <c r="P15" i="23"/>
  <c r="U11" i="23"/>
  <c r="T11" i="23"/>
  <c r="S11" i="23"/>
  <c r="P80" i="23"/>
  <c r="Q80" i="23"/>
  <c r="R80" i="23"/>
  <c r="U158" i="19"/>
  <c r="T158" i="19"/>
  <c r="S158" i="19"/>
  <c r="Q56" i="23"/>
  <c r="P56" i="23"/>
  <c r="R56" i="23"/>
  <c r="W15" i="19"/>
  <c r="X15" i="19"/>
  <c r="V15" i="19"/>
  <c r="X73" i="10"/>
  <c r="V73" i="10"/>
  <c r="W73" i="10"/>
  <c r="X136" i="10"/>
  <c r="V136" i="10"/>
  <c r="W136" i="10"/>
  <c r="X26" i="10"/>
  <c r="V26" i="10"/>
  <c r="W26" i="10"/>
  <c r="W116" i="23"/>
  <c r="X116" i="23"/>
  <c r="V116" i="23"/>
  <c r="R13" i="23"/>
  <c r="Q13" i="23"/>
  <c r="P13" i="23"/>
  <c r="AA139" i="19"/>
  <c r="Z139" i="19"/>
  <c r="Y139" i="19"/>
  <c r="U98" i="19"/>
  <c r="T98" i="19"/>
  <c r="S98" i="19"/>
  <c r="U69" i="23"/>
  <c r="S69" i="23"/>
  <c r="T69" i="23"/>
  <c r="S20" i="10"/>
  <c r="T20" i="10"/>
  <c r="U20" i="10"/>
  <c r="X20" i="10"/>
  <c r="W20" i="10"/>
  <c r="V20" i="10"/>
  <c r="P44" i="10"/>
  <c r="Q44" i="10"/>
  <c r="R44" i="10"/>
  <c r="Z151" i="23"/>
  <c r="AA151" i="23"/>
  <c r="Y151" i="23"/>
  <c r="S64" i="10"/>
  <c r="T64" i="10"/>
  <c r="U64" i="10"/>
  <c r="Y149" i="10"/>
  <c r="Z149" i="10"/>
  <c r="AA149" i="10"/>
  <c r="AA28" i="23"/>
  <c r="Z28" i="23"/>
  <c r="Y28" i="23"/>
  <c r="P10" i="19"/>
  <c r="Q10" i="19"/>
  <c r="R10" i="19"/>
  <c r="Y98" i="23"/>
  <c r="AA98" i="23"/>
  <c r="Z98" i="23"/>
  <c r="AA87" i="23"/>
  <c r="Z87" i="23"/>
  <c r="Y87" i="23"/>
  <c r="G154" i="10"/>
  <c r="V168" i="23"/>
  <c r="W168" i="23"/>
  <c r="X168" i="23"/>
  <c r="AA119" i="19"/>
  <c r="Z119" i="19"/>
  <c r="Y119" i="19"/>
  <c r="W65" i="23"/>
  <c r="V65" i="23"/>
  <c r="X65" i="23"/>
  <c r="Q129" i="23"/>
  <c r="P129" i="23"/>
  <c r="R129" i="23"/>
  <c r="W114" i="19"/>
  <c r="X114" i="19"/>
  <c r="V114" i="19"/>
  <c r="Q144" i="23"/>
  <c r="P144" i="23"/>
  <c r="R144" i="23"/>
  <c r="Y30" i="10"/>
  <c r="Z30" i="10"/>
  <c r="AA30" i="10"/>
  <c r="U16" i="10"/>
  <c r="S16" i="10"/>
  <c r="T16" i="10"/>
  <c r="W43" i="19"/>
  <c r="V43" i="19"/>
  <c r="X43" i="19"/>
  <c r="AA91" i="23"/>
  <c r="Z91" i="23"/>
  <c r="Y91" i="23"/>
  <c r="AA34" i="23"/>
  <c r="Z34" i="23"/>
  <c r="Y34" i="23"/>
  <c r="R119" i="23"/>
  <c r="Q119" i="23"/>
  <c r="P119" i="23"/>
  <c r="R8" i="10"/>
  <c r="Q8" i="10"/>
  <c r="P8" i="10"/>
  <c r="AA75" i="19"/>
  <c r="Y75" i="19"/>
  <c r="Z75" i="19"/>
  <c r="Y86" i="19"/>
  <c r="AA86" i="19"/>
  <c r="Z86" i="19"/>
  <c r="W84" i="19"/>
  <c r="X84" i="19"/>
  <c r="V84" i="19"/>
  <c r="AA135" i="23"/>
  <c r="Y135" i="23"/>
  <c r="Z135" i="23"/>
  <c r="Y61" i="23"/>
  <c r="Z61" i="23"/>
  <c r="AA61" i="23"/>
  <c r="S150" i="19"/>
  <c r="T150" i="19"/>
  <c r="U150" i="19"/>
  <c r="Q148" i="10"/>
  <c r="R148" i="10"/>
  <c r="P148" i="10"/>
  <c r="AA104" i="19"/>
  <c r="Z104" i="19"/>
  <c r="Y104" i="19"/>
  <c r="V43" i="23"/>
  <c r="X43" i="23"/>
  <c r="W43" i="23"/>
  <c r="W81" i="10"/>
  <c r="X81" i="10"/>
  <c r="V81" i="10"/>
  <c r="P158" i="23"/>
  <c r="R158" i="23"/>
  <c r="Q158" i="23"/>
  <c r="P70" i="10"/>
  <c r="Q70" i="10"/>
  <c r="R70" i="10"/>
  <c r="Y99" i="10"/>
  <c r="Z99" i="10"/>
  <c r="AA99" i="10"/>
  <c r="X141" i="23"/>
  <c r="V141" i="23"/>
  <c r="W141" i="23"/>
  <c r="W47" i="19"/>
  <c r="X47" i="19"/>
  <c r="V47" i="19"/>
  <c r="P52" i="10"/>
  <c r="Q52" i="10"/>
  <c r="R52" i="10"/>
  <c r="Q78" i="19"/>
  <c r="P78" i="19"/>
  <c r="R78" i="19"/>
  <c r="W174" i="19"/>
  <c r="X174" i="19"/>
  <c r="V174" i="19"/>
  <c r="Z99" i="23"/>
  <c r="AA99" i="23"/>
  <c r="Y99" i="23"/>
  <c r="Y163" i="10"/>
  <c r="AA163" i="10"/>
  <c r="Z163" i="10"/>
  <c r="V173" i="23"/>
  <c r="W173" i="23"/>
  <c r="X173" i="23"/>
  <c r="Y43" i="10"/>
  <c r="Z43" i="10"/>
  <c r="AA43" i="10"/>
  <c r="V101" i="23"/>
  <c r="X101" i="23"/>
  <c r="W101" i="23"/>
  <c r="Z107" i="10"/>
  <c r="AA107" i="10"/>
  <c r="Y107" i="10"/>
  <c r="X107" i="10"/>
  <c r="V107" i="10"/>
  <c r="W107" i="10"/>
  <c r="Q174" i="23"/>
  <c r="P174" i="23"/>
  <c r="R174" i="23"/>
  <c r="V102" i="19"/>
  <c r="X102" i="19"/>
  <c r="W102" i="19"/>
  <c r="X60" i="10"/>
  <c r="V60" i="10"/>
  <c r="W60" i="10"/>
  <c r="AA58" i="23"/>
  <c r="Z58" i="23"/>
  <c r="Y58" i="23"/>
  <c r="Z16" i="19"/>
  <c r="Y16" i="19"/>
  <c r="AA16" i="19"/>
  <c r="Z167" i="23"/>
  <c r="AA167" i="23"/>
  <c r="Y167" i="23"/>
  <c r="Z40" i="19"/>
  <c r="Y40" i="19"/>
  <c r="AA40" i="19"/>
  <c r="Z129" i="10"/>
  <c r="AA129" i="10"/>
  <c r="Y129" i="10"/>
  <c r="W157" i="23"/>
  <c r="X157" i="23"/>
  <c r="V157" i="23"/>
  <c r="Y18" i="10"/>
  <c r="AA18" i="10"/>
  <c r="Z18" i="10"/>
  <c r="Z66" i="19"/>
  <c r="AA66" i="19"/>
  <c r="Y66" i="19"/>
  <c r="T152" i="23"/>
  <c r="U152" i="23"/>
  <c r="S152" i="23"/>
  <c r="S54" i="23"/>
  <c r="U54" i="23"/>
  <c r="T54" i="23"/>
  <c r="Y144" i="19"/>
  <c r="AA144" i="19"/>
  <c r="Z144" i="19"/>
  <c r="Z94" i="23"/>
  <c r="AA94" i="23"/>
  <c r="Y94" i="23"/>
  <c r="Y36" i="23"/>
  <c r="AA36" i="23"/>
  <c r="Z36" i="23"/>
  <c r="W21" i="23"/>
  <c r="X21" i="23"/>
  <c r="V21" i="23"/>
  <c r="R108" i="23"/>
  <c r="Q108" i="23"/>
  <c r="P108" i="23"/>
  <c r="V74" i="10"/>
  <c r="W74" i="10"/>
  <c r="X74" i="10"/>
  <c r="U52" i="23"/>
  <c r="S52" i="23"/>
  <c r="T52" i="23"/>
  <c r="V42" i="19"/>
  <c r="X42" i="19"/>
  <c r="W42" i="19"/>
  <c r="W26" i="23"/>
  <c r="V26" i="23"/>
  <c r="X26" i="23"/>
  <c r="Y97" i="23"/>
  <c r="AA97" i="23"/>
  <c r="Z97" i="23"/>
  <c r="V139" i="10"/>
  <c r="X139" i="10"/>
  <c r="W139" i="10"/>
  <c r="P149" i="19"/>
  <c r="Q149" i="19"/>
  <c r="R149" i="19"/>
  <c r="AA95" i="23"/>
  <c r="Z95" i="23"/>
  <c r="Y95" i="23"/>
  <c r="R95" i="23"/>
  <c r="P95" i="23"/>
  <c r="Q95" i="23"/>
  <c r="Y120" i="10"/>
  <c r="Z120" i="10"/>
  <c r="AA120" i="10"/>
  <c r="W77" i="23"/>
  <c r="V77" i="23"/>
  <c r="X77" i="23"/>
  <c r="Q81" i="19"/>
  <c r="P81" i="19"/>
  <c r="R81" i="19"/>
  <c r="AA22" i="23"/>
  <c r="Y22" i="23"/>
  <c r="Z22" i="23"/>
  <c r="AA68" i="23"/>
  <c r="Y68" i="23"/>
  <c r="Z68" i="23"/>
  <c r="AA161" i="19"/>
  <c r="Z161" i="19"/>
  <c r="Y161" i="19"/>
  <c r="Z93" i="23"/>
  <c r="AA93" i="23"/>
  <c r="Y93" i="23"/>
  <c r="AA151" i="19"/>
  <c r="Y151" i="19"/>
  <c r="Z151" i="19"/>
  <c r="S82" i="19"/>
  <c r="U82" i="19"/>
  <c r="T82" i="19"/>
  <c r="Z142" i="10"/>
  <c r="Y142" i="10"/>
  <c r="AA142" i="10"/>
  <c r="P36" i="10"/>
  <c r="Q36" i="10"/>
  <c r="R36" i="10"/>
  <c r="S36" i="10"/>
  <c r="T36" i="10"/>
  <c r="U36" i="10"/>
  <c r="S20" i="19"/>
  <c r="U20" i="19"/>
  <c r="T20" i="19"/>
  <c r="P68" i="10"/>
  <c r="Q68" i="10"/>
  <c r="R68" i="10"/>
  <c r="Z146" i="19"/>
  <c r="AA146" i="19"/>
  <c r="Y146" i="19"/>
  <c r="V47" i="10"/>
  <c r="W47" i="10"/>
  <c r="X47" i="10"/>
  <c r="P156" i="10"/>
  <c r="R156" i="10"/>
  <c r="Q156" i="10"/>
  <c r="P5" i="23"/>
  <c r="R5" i="23"/>
  <c r="Q5" i="23"/>
  <c r="X128" i="19"/>
  <c r="V128" i="19"/>
  <c r="W128" i="19"/>
  <c r="T138" i="10"/>
  <c r="S138" i="10"/>
  <c r="U138" i="10"/>
  <c r="T32" i="19"/>
  <c r="U32" i="19"/>
  <c r="S32" i="19"/>
  <c r="S115" i="10"/>
  <c r="T115" i="10"/>
  <c r="U115" i="10"/>
  <c r="P58" i="10"/>
  <c r="Q58" i="10"/>
  <c r="R58" i="10"/>
  <c r="G164" i="10"/>
  <c r="G172" i="10"/>
  <c r="X12" i="23"/>
  <c r="V12" i="23"/>
  <c r="W12" i="23"/>
  <c r="AA32" i="23"/>
  <c r="Y32" i="23"/>
  <c r="Z32" i="23"/>
  <c r="T175" i="23"/>
  <c r="S175" i="23"/>
  <c r="U175" i="23"/>
  <c r="AA155" i="10"/>
  <c r="Y155" i="10"/>
  <c r="Z155" i="10"/>
  <c r="P171" i="10"/>
  <c r="Q171" i="10"/>
  <c r="R171" i="10"/>
  <c r="P169" i="23"/>
  <c r="R169" i="23"/>
  <c r="Q169" i="23"/>
  <c r="R94" i="10"/>
  <c r="P94" i="10"/>
  <c r="Q94" i="10"/>
  <c r="Z172" i="10"/>
  <c r="AA172" i="10"/>
  <c r="Y172" i="10"/>
  <c r="V86" i="10"/>
  <c r="W86" i="10"/>
  <c r="X86" i="10"/>
  <c r="Q70" i="23"/>
  <c r="P70" i="23"/>
  <c r="R70" i="23"/>
  <c r="U74" i="19"/>
  <c r="T74" i="19"/>
  <c r="S74" i="19"/>
  <c r="U50" i="19"/>
  <c r="S50" i="19"/>
  <c r="T50" i="19"/>
  <c r="Q8" i="23"/>
  <c r="R8" i="23"/>
  <c r="P8" i="23"/>
  <c r="Z69" i="19"/>
  <c r="Y69" i="19"/>
  <c r="AA69" i="19"/>
  <c r="U22" i="19"/>
  <c r="S22" i="19"/>
  <c r="T22" i="19"/>
  <c r="X130" i="23"/>
  <c r="V130" i="23"/>
  <c r="W130" i="23"/>
  <c r="U29" i="19"/>
  <c r="S29" i="19"/>
  <c r="T29" i="19"/>
  <c r="Q111" i="19"/>
  <c r="P111" i="19"/>
  <c r="R111" i="19"/>
  <c r="V125" i="10"/>
  <c r="X125" i="10"/>
  <c r="W125" i="10"/>
  <c r="R39" i="10"/>
  <c r="Q39" i="10"/>
  <c r="P39" i="10"/>
  <c r="X64" i="23"/>
  <c r="V64" i="23"/>
  <c r="W64" i="23"/>
  <c r="S75" i="10"/>
  <c r="T75" i="10"/>
  <c r="U75" i="10"/>
  <c r="T60" i="23"/>
  <c r="U60" i="23"/>
  <c r="S60" i="23"/>
  <c r="X148" i="23"/>
  <c r="V148" i="23"/>
  <c r="W148" i="23"/>
  <c r="P104" i="10"/>
  <c r="R104" i="10"/>
  <c r="Q104" i="10"/>
  <c r="W168" i="19"/>
  <c r="X168" i="19"/>
  <c r="V168" i="19"/>
  <c r="S172" i="23"/>
  <c r="U172" i="23"/>
  <c r="T172" i="23"/>
  <c r="X175" i="23"/>
  <c r="V175" i="23"/>
  <c r="W175" i="23"/>
  <c r="S152" i="10"/>
  <c r="U152" i="10"/>
  <c r="T152" i="10"/>
  <c r="T30" i="23"/>
  <c r="S30" i="23"/>
  <c r="U30" i="23"/>
  <c r="AA116" i="10"/>
  <c r="Y116" i="10"/>
  <c r="Z116" i="10"/>
  <c r="U34" i="19"/>
  <c r="T34" i="19"/>
  <c r="S34" i="19"/>
  <c r="V91" i="19"/>
  <c r="W91" i="19"/>
  <c r="X91" i="19"/>
  <c r="Q163" i="19"/>
  <c r="P163" i="19"/>
  <c r="R163" i="19"/>
  <c r="W13" i="10"/>
  <c r="X13" i="10"/>
  <c r="V13" i="10"/>
  <c r="U82" i="23"/>
  <c r="T82" i="23"/>
  <c r="S82" i="23"/>
  <c r="X40" i="23"/>
  <c r="V40" i="23"/>
  <c r="W40" i="23"/>
  <c r="X132" i="10"/>
  <c r="V132" i="10"/>
  <c r="W132" i="10"/>
  <c r="R64" i="19"/>
  <c r="Q64" i="19"/>
  <c r="P64" i="19"/>
  <c r="X153" i="19"/>
  <c r="V153" i="19"/>
  <c r="W153" i="19"/>
  <c r="R140" i="19"/>
  <c r="Q140" i="19"/>
  <c r="P140" i="19"/>
  <c r="V68" i="19"/>
  <c r="W68" i="19"/>
  <c r="X68" i="19"/>
  <c r="T57" i="19"/>
  <c r="U57" i="19"/>
  <c r="S57" i="19"/>
  <c r="Y112" i="19"/>
  <c r="Z112" i="19"/>
  <c r="AA112" i="19"/>
  <c r="Y132" i="19"/>
  <c r="AA132" i="19"/>
  <c r="Z132" i="19"/>
  <c r="W110" i="10"/>
  <c r="X110" i="10"/>
  <c r="V110" i="10"/>
  <c r="U76" i="23"/>
  <c r="T76" i="23"/>
  <c r="S76" i="23"/>
  <c r="Y81" i="23"/>
  <c r="AA81" i="23"/>
  <c r="Z81" i="23"/>
  <c r="T106" i="23"/>
  <c r="U106" i="23"/>
  <c r="S106" i="23"/>
  <c r="AA90" i="10"/>
  <c r="Y90" i="10"/>
  <c r="Z90" i="10"/>
  <c r="W115" i="19"/>
  <c r="V115" i="19"/>
  <c r="X115" i="19"/>
  <c r="G55" i="10"/>
  <c r="G64" i="10"/>
  <c r="Z111" i="19"/>
  <c r="Y111" i="19"/>
  <c r="AA111" i="19"/>
  <c r="U150" i="23"/>
  <c r="S150" i="23"/>
  <c r="T150" i="23"/>
  <c r="T125" i="10"/>
  <c r="U125" i="10"/>
  <c r="S125" i="10"/>
  <c r="Q79" i="19"/>
  <c r="P79" i="19"/>
  <c r="R79" i="19"/>
  <c r="R16" i="23"/>
  <c r="P16" i="23"/>
  <c r="Q16" i="23"/>
  <c r="Y39" i="10"/>
  <c r="Z39" i="10"/>
  <c r="AA39" i="10"/>
  <c r="V134" i="19"/>
  <c r="X134" i="19"/>
  <c r="W134" i="19"/>
  <c r="W165" i="23"/>
  <c r="V165" i="23"/>
  <c r="X165" i="23"/>
  <c r="Q75" i="10"/>
  <c r="R75" i="10"/>
  <c r="P75" i="10"/>
  <c r="Z60" i="23"/>
  <c r="AA60" i="23"/>
  <c r="Y60" i="23"/>
  <c r="P32" i="23"/>
  <c r="R32" i="23"/>
  <c r="Q32" i="23"/>
  <c r="Q120" i="19"/>
  <c r="P120" i="19"/>
  <c r="R120" i="19"/>
  <c r="AA106" i="19"/>
  <c r="P148" i="23"/>
  <c r="R148" i="23"/>
  <c r="Q148" i="23"/>
  <c r="V104" i="10"/>
  <c r="W104" i="10"/>
  <c r="X104" i="10"/>
  <c r="Q42" i="23"/>
  <c r="P42" i="23"/>
  <c r="R42" i="23"/>
  <c r="Y2" i="19"/>
  <c r="AA2" i="19"/>
  <c r="Z2" i="19"/>
  <c r="U123" i="19"/>
  <c r="T123" i="19"/>
  <c r="S123" i="19"/>
  <c r="Z168" i="19"/>
  <c r="Y168" i="19"/>
  <c r="AA168" i="19"/>
  <c r="Q112" i="23"/>
  <c r="T41" i="19"/>
  <c r="U41" i="19"/>
  <c r="S41" i="19"/>
  <c r="V172" i="23"/>
  <c r="X172" i="23"/>
  <c r="W172" i="23"/>
  <c r="T117" i="19"/>
  <c r="U117" i="19"/>
  <c r="S117" i="19"/>
  <c r="T131" i="10"/>
  <c r="U131" i="10"/>
  <c r="S131" i="10"/>
  <c r="Y85" i="23"/>
  <c r="Z85" i="23"/>
  <c r="AA85" i="23"/>
  <c r="S9" i="19"/>
  <c r="U9" i="19"/>
  <c r="T9" i="19"/>
  <c r="T33" i="10"/>
  <c r="U33" i="10"/>
  <c r="S33" i="10"/>
  <c r="W19" i="23"/>
  <c r="X19" i="23"/>
  <c r="V19" i="23"/>
  <c r="U159" i="19"/>
  <c r="S159" i="19"/>
  <c r="T159" i="19"/>
  <c r="W15" i="10"/>
  <c r="X15" i="10"/>
  <c r="V15" i="10"/>
  <c r="Q46" i="23"/>
  <c r="R46" i="23"/>
  <c r="P46" i="23"/>
  <c r="X70" i="19"/>
  <c r="W70" i="19"/>
  <c r="V70" i="19"/>
  <c r="X102" i="23"/>
  <c r="V102" i="23"/>
  <c r="W102" i="23"/>
  <c r="V10" i="10"/>
  <c r="W10" i="10"/>
  <c r="X10" i="10"/>
  <c r="AA72" i="10"/>
  <c r="Y72" i="10"/>
  <c r="Z72" i="10"/>
  <c r="P140" i="23"/>
  <c r="R140" i="23"/>
  <c r="Q140" i="23"/>
  <c r="T3" i="19"/>
  <c r="U3" i="19"/>
  <c r="S3" i="19"/>
  <c r="S83" i="23"/>
  <c r="T83" i="23"/>
  <c r="U83" i="23"/>
  <c r="S145" i="23"/>
  <c r="U145" i="23"/>
  <c r="T145" i="23"/>
  <c r="X55" i="19"/>
  <c r="W55" i="19"/>
  <c r="V55" i="19"/>
  <c r="R75" i="23"/>
  <c r="P75" i="23"/>
  <c r="Q75" i="23"/>
  <c r="P4" i="23"/>
  <c r="Q4" i="23"/>
  <c r="R4" i="23"/>
  <c r="Y164" i="19"/>
  <c r="AA164" i="19"/>
  <c r="Z164" i="19"/>
  <c r="T144" i="10"/>
  <c r="S144" i="10"/>
  <c r="U144" i="10"/>
  <c r="U166" i="10"/>
  <c r="S166" i="10"/>
  <c r="T166" i="10"/>
  <c r="V53" i="23"/>
  <c r="W53" i="23"/>
  <c r="X53" i="23"/>
  <c r="Y113" i="19"/>
  <c r="AA113" i="19"/>
  <c r="Z113" i="19"/>
  <c r="U163" i="19"/>
  <c r="S163" i="19"/>
  <c r="T163" i="19"/>
  <c r="T87" i="19"/>
  <c r="U87" i="19"/>
  <c r="S87" i="19"/>
  <c r="V77" i="19"/>
  <c r="X77" i="19"/>
  <c r="W77" i="19"/>
  <c r="R27" i="10"/>
  <c r="P27" i="10"/>
  <c r="Q27" i="10"/>
  <c r="Y95" i="10"/>
  <c r="Z95" i="10"/>
  <c r="AA95" i="10"/>
  <c r="P48" i="10"/>
  <c r="Q48" i="10"/>
  <c r="R48" i="10"/>
  <c r="V171" i="10"/>
  <c r="W171" i="10"/>
  <c r="X171" i="10"/>
  <c r="P46" i="19"/>
  <c r="Q46" i="19"/>
  <c r="R46" i="19"/>
  <c r="X82" i="23"/>
  <c r="V82" i="23"/>
  <c r="W82" i="23"/>
  <c r="Z82" i="23"/>
  <c r="Y82" i="23"/>
  <c r="AA82" i="23"/>
  <c r="P120" i="23"/>
  <c r="R120" i="23"/>
  <c r="Q120" i="23"/>
  <c r="U40" i="23"/>
  <c r="T40" i="23"/>
  <c r="S40" i="23"/>
  <c r="R136" i="19"/>
  <c r="P136" i="19"/>
  <c r="Q136" i="19"/>
  <c r="P146" i="23"/>
  <c r="R146" i="23"/>
  <c r="Q146" i="23"/>
  <c r="Z116" i="19"/>
  <c r="Y116" i="19"/>
  <c r="AA116" i="19"/>
  <c r="V169" i="23"/>
  <c r="W169" i="23"/>
  <c r="X169" i="23"/>
  <c r="Y169" i="23"/>
  <c r="Z169" i="23"/>
  <c r="AA169" i="23"/>
  <c r="Z132" i="10"/>
  <c r="Y132" i="10"/>
  <c r="AA132" i="10"/>
  <c r="Z105" i="23"/>
  <c r="AA105" i="23"/>
  <c r="Y105" i="23"/>
  <c r="W64" i="19"/>
  <c r="V64" i="19"/>
  <c r="X64" i="19"/>
  <c r="X30" i="19"/>
  <c r="V30" i="19"/>
  <c r="W30" i="19"/>
  <c r="P37" i="19"/>
  <c r="Q37" i="19"/>
  <c r="R37" i="19"/>
  <c r="Z140" i="19"/>
  <c r="Y140" i="19"/>
  <c r="AA140" i="19"/>
  <c r="U45" i="23"/>
  <c r="S45" i="23"/>
  <c r="T45" i="23"/>
  <c r="R58" i="19"/>
  <c r="Q58" i="19"/>
  <c r="P58" i="19"/>
  <c r="S59" i="19"/>
  <c r="U59" i="19"/>
  <c r="T59" i="19"/>
  <c r="T19" i="10"/>
  <c r="U19" i="10"/>
  <c r="S19" i="10"/>
  <c r="P97" i="10"/>
  <c r="Q97" i="10"/>
  <c r="R97" i="10"/>
  <c r="Z169" i="10"/>
  <c r="Y169" i="10"/>
  <c r="AA169" i="10"/>
  <c r="T94" i="10"/>
  <c r="S94" i="10"/>
  <c r="U94" i="10"/>
  <c r="AA110" i="10"/>
  <c r="Y110" i="10"/>
  <c r="Z110" i="10"/>
  <c r="W88" i="10"/>
  <c r="X88" i="10"/>
  <c r="V88" i="10"/>
  <c r="AA76" i="23"/>
  <c r="Y76" i="23"/>
  <c r="Z76" i="23"/>
  <c r="U81" i="23"/>
  <c r="S81" i="23"/>
  <c r="T81" i="23"/>
  <c r="P159" i="10"/>
  <c r="R159" i="10"/>
  <c r="Q159" i="10"/>
  <c r="U36" i="19"/>
  <c r="S36" i="19"/>
  <c r="T36" i="19"/>
  <c r="W172" i="19"/>
  <c r="X172" i="19"/>
  <c r="V172" i="19"/>
  <c r="S79" i="23"/>
  <c r="T79" i="23"/>
  <c r="U79" i="23"/>
  <c r="AA142" i="23"/>
  <c r="Z142" i="23"/>
  <c r="Y142" i="23"/>
  <c r="X160" i="23"/>
  <c r="V160" i="23"/>
  <c r="W160" i="23"/>
  <c r="Z14" i="19"/>
  <c r="Y14" i="19"/>
  <c r="AA14" i="19"/>
  <c r="U130" i="19"/>
  <c r="T130" i="19"/>
  <c r="S130" i="19"/>
  <c r="T121" i="19"/>
  <c r="S121" i="19"/>
  <c r="U121" i="19"/>
  <c r="Q33" i="19"/>
  <c r="P33" i="19"/>
  <c r="R33" i="19"/>
  <c r="AA164" i="23"/>
  <c r="Y164" i="23"/>
  <c r="Z164" i="23"/>
  <c r="R115" i="23"/>
  <c r="P115" i="23"/>
  <c r="Q115" i="23"/>
  <c r="Y169" i="19"/>
  <c r="AA169" i="19"/>
  <c r="Z169" i="19"/>
  <c r="Q165" i="10"/>
  <c r="R165" i="10"/>
  <c r="P165" i="10"/>
  <c r="P96" i="19"/>
  <c r="Q96" i="19"/>
  <c r="R96" i="19"/>
  <c r="V114" i="10"/>
  <c r="W114" i="10"/>
  <c r="X114" i="10"/>
  <c r="AA86" i="10"/>
  <c r="Y86" i="10"/>
  <c r="Z86" i="10"/>
  <c r="X24" i="10"/>
  <c r="V24" i="10"/>
  <c r="W24" i="10"/>
  <c r="Q49" i="10"/>
  <c r="R49" i="10"/>
  <c r="P49" i="10"/>
  <c r="W67" i="19"/>
  <c r="V67" i="19"/>
  <c r="X67" i="19"/>
  <c r="Y59" i="10"/>
  <c r="Z59" i="10"/>
  <c r="AA59" i="10"/>
  <c r="W105" i="10"/>
  <c r="V105" i="10"/>
  <c r="X105" i="10"/>
  <c r="P72" i="23"/>
  <c r="Q72" i="23"/>
  <c r="R72" i="23"/>
  <c r="Y136" i="23"/>
  <c r="AA136" i="23"/>
  <c r="Z136" i="23"/>
  <c r="X100" i="23"/>
  <c r="V100" i="23"/>
  <c r="W100" i="23"/>
  <c r="V12" i="19"/>
  <c r="W12" i="19"/>
  <c r="X12" i="19"/>
  <c r="V74" i="19"/>
  <c r="W74" i="19"/>
  <c r="X74" i="19"/>
  <c r="T44" i="19"/>
  <c r="U44" i="19"/>
  <c r="S44" i="19"/>
  <c r="Y166" i="23"/>
  <c r="Z166" i="23"/>
  <c r="AA166" i="23"/>
  <c r="R56" i="10"/>
  <c r="Q56" i="10"/>
  <c r="P56" i="10"/>
  <c r="P41" i="10"/>
  <c r="Q41" i="10"/>
  <c r="R41" i="10"/>
  <c r="Q101" i="10"/>
  <c r="R101" i="10"/>
  <c r="P101" i="10"/>
  <c r="V18" i="19"/>
  <c r="W18" i="19"/>
  <c r="X18" i="19"/>
  <c r="Y10" i="23"/>
  <c r="AA10" i="23"/>
  <c r="Z10" i="23"/>
  <c r="U83" i="19"/>
  <c r="T83" i="19"/>
  <c r="S83" i="19"/>
  <c r="Z147" i="10"/>
  <c r="AA147" i="10"/>
  <c r="Y147" i="10"/>
  <c r="AA19" i="19"/>
  <c r="Z19" i="19"/>
  <c r="Y19" i="19"/>
  <c r="T113" i="23"/>
  <c r="U113" i="23"/>
  <c r="S113" i="23"/>
  <c r="Q71" i="10"/>
  <c r="R71" i="10"/>
  <c r="P71" i="10"/>
  <c r="V28" i="19"/>
  <c r="W28" i="19"/>
  <c r="X28" i="19"/>
  <c r="Q126" i="10"/>
  <c r="R126" i="10"/>
  <c r="P126" i="10"/>
  <c r="X9" i="23"/>
  <c r="W9" i="23"/>
  <c r="V9" i="23"/>
  <c r="V121" i="10"/>
  <c r="X121" i="10"/>
  <c r="W121" i="10"/>
  <c r="T38" i="23"/>
  <c r="S38" i="23"/>
  <c r="U38" i="23"/>
  <c r="W69" i="19"/>
  <c r="X69" i="19"/>
  <c r="V69" i="19"/>
  <c r="AA137" i="19"/>
  <c r="Z137" i="19"/>
  <c r="Y137" i="19"/>
  <c r="Z89" i="19"/>
  <c r="AA89" i="19"/>
  <c r="Y89" i="19"/>
  <c r="V76" i="19"/>
  <c r="W76" i="19"/>
  <c r="X76" i="19"/>
  <c r="S46" i="10"/>
  <c r="T46" i="10"/>
  <c r="U46" i="10"/>
  <c r="Y60" i="19"/>
  <c r="AA60" i="19"/>
  <c r="Z60" i="19"/>
  <c r="P2" i="23"/>
  <c r="Q2" i="23"/>
  <c r="R2" i="23"/>
  <c r="F12" i="24"/>
  <c r="F8" i="24"/>
  <c r="F10" i="24"/>
  <c r="F9" i="24"/>
  <c r="F7" i="24"/>
  <c r="F11" i="24"/>
  <c r="Q21" i="19"/>
  <c r="P21" i="19"/>
  <c r="R21" i="19"/>
  <c r="S148" i="19"/>
  <c r="T148" i="19"/>
  <c r="U148" i="19"/>
  <c r="Z127" i="19"/>
  <c r="Y127" i="19"/>
  <c r="AA127" i="19"/>
  <c r="Y7" i="10"/>
  <c r="Z7" i="10"/>
  <c r="AA7" i="10"/>
  <c r="Y51" i="10"/>
  <c r="Z51" i="10"/>
  <c r="AA51" i="10"/>
  <c r="X22" i="19"/>
  <c r="V22" i="19"/>
  <c r="W22" i="19"/>
  <c r="T80" i="23"/>
  <c r="U80" i="23"/>
  <c r="S80" i="23"/>
  <c r="R158" i="19"/>
  <c r="P158" i="19"/>
  <c r="Q158" i="19"/>
  <c r="AA15" i="19"/>
  <c r="Z15" i="19"/>
  <c r="Y15" i="19"/>
  <c r="P73" i="10"/>
  <c r="Q73" i="10"/>
  <c r="R73" i="10"/>
  <c r="S73" i="10"/>
  <c r="T73" i="10"/>
  <c r="U73" i="10"/>
  <c r="T136" i="10"/>
  <c r="U136" i="10"/>
  <c r="S136" i="10"/>
  <c r="Z137" i="10"/>
  <c r="AA137" i="10"/>
  <c r="Y137" i="10"/>
  <c r="U127" i="23"/>
  <c r="S127" i="23"/>
  <c r="T127" i="23"/>
  <c r="T26" i="10"/>
  <c r="U26" i="10"/>
  <c r="S26" i="10"/>
  <c r="U13" i="23"/>
  <c r="T13" i="23"/>
  <c r="S13" i="23"/>
  <c r="P20" i="10"/>
  <c r="Q20" i="10"/>
  <c r="R20" i="10"/>
  <c r="Z130" i="23"/>
  <c r="AA130" i="23"/>
  <c r="Y130" i="23"/>
  <c r="P130" i="23"/>
  <c r="Q130" i="23"/>
  <c r="R130" i="23"/>
  <c r="Z121" i="23"/>
  <c r="AA121" i="23"/>
  <c r="Y121" i="23"/>
  <c r="P64" i="10"/>
  <c r="Q64" i="10"/>
  <c r="R64" i="10"/>
  <c r="Z135" i="10"/>
  <c r="AA135" i="10"/>
  <c r="Y135" i="10"/>
  <c r="AA118" i="10"/>
  <c r="Y118" i="10"/>
  <c r="Z118" i="10"/>
  <c r="W149" i="10"/>
  <c r="X149" i="10"/>
  <c r="V149" i="10"/>
  <c r="S28" i="23"/>
  <c r="U28" i="23"/>
  <c r="T28" i="23"/>
  <c r="P89" i="23"/>
  <c r="R89" i="23"/>
  <c r="Q89" i="23"/>
  <c r="Y127" i="10"/>
  <c r="Z127" i="10"/>
  <c r="AA127" i="10"/>
  <c r="T10" i="19"/>
  <c r="S10" i="19"/>
  <c r="U10" i="19"/>
  <c r="X109" i="10"/>
  <c r="V109" i="10"/>
  <c r="W109" i="10"/>
  <c r="V8" i="19"/>
  <c r="W8" i="19"/>
  <c r="X8" i="19"/>
  <c r="Z8" i="19"/>
  <c r="AA8" i="19"/>
  <c r="Y8" i="19"/>
  <c r="AA5" i="19"/>
  <c r="Z5" i="19"/>
  <c r="Y5" i="19"/>
  <c r="AA65" i="23"/>
  <c r="Y65" i="23"/>
  <c r="Z65" i="23"/>
  <c r="Z31" i="10"/>
  <c r="AA31" i="10"/>
  <c r="Y31" i="10"/>
  <c r="S129" i="23"/>
  <c r="T129" i="23"/>
  <c r="U129" i="23"/>
  <c r="U114" i="19"/>
  <c r="T114" i="19"/>
  <c r="S114" i="19"/>
  <c r="X144" i="23"/>
  <c r="V144" i="23"/>
  <c r="W144" i="23"/>
  <c r="W30" i="10"/>
  <c r="V30" i="10"/>
  <c r="X30" i="10"/>
  <c r="P16" i="10"/>
  <c r="Q16" i="10"/>
  <c r="R16" i="10"/>
  <c r="V153" i="23"/>
  <c r="W153" i="23"/>
  <c r="X153" i="23"/>
  <c r="P91" i="23"/>
  <c r="R91" i="23"/>
  <c r="Q91" i="23"/>
  <c r="Y119" i="23"/>
  <c r="Z119" i="23"/>
  <c r="AA119" i="23"/>
  <c r="X103" i="19"/>
  <c r="W103" i="19"/>
  <c r="V103" i="19"/>
  <c r="X86" i="19"/>
  <c r="W86" i="19"/>
  <c r="V86" i="19"/>
  <c r="P42" i="10"/>
  <c r="Q42" i="10"/>
  <c r="R42" i="10"/>
  <c r="V135" i="23"/>
  <c r="W135" i="23"/>
  <c r="X135" i="23"/>
  <c r="Y110" i="23"/>
  <c r="AA110" i="23"/>
  <c r="Z110" i="23"/>
  <c r="AA3" i="23"/>
  <c r="Z3" i="23"/>
  <c r="Y3" i="23"/>
  <c r="T39" i="23"/>
  <c r="U39" i="23"/>
  <c r="S39" i="23"/>
  <c r="P84" i="23"/>
  <c r="Q84" i="23"/>
  <c r="R84" i="23"/>
  <c r="Z24" i="23"/>
  <c r="Y24" i="23"/>
  <c r="AA24" i="23"/>
  <c r="Q62" i="23"/>
  <c r="R62" i="23"/>
  <c r="P62" i="23"/>
  <c r="AA71" i="19"/>
  <c r="Z71" i="19"/>
  <c r="Y71" i="19"/>
  <c r="S100" i="10"/>
  <c r="U100" i="10"/>
  <c r="T100" i="10"/>
  <c r="P81" i="10"/>
  <c r="Q81" i="10"/>
  <c r="R81" i="10"/>
  <c r="S81" i="10"/>
  <c r="T81" i="10"/>
  <c r="U81" i="10"/>
  <c r="Y67" i="10"/>
  <c r="Z67" i="10"/>
  <c r="AA67" i="10"/>
  <c r="U78" i="19"/>
  <c r="S78" i="19"/>
  <c r="T78" i="19"/>
  <c r="Z174" i="19"/>
  <c r="AA174" i="19"/>
  <c r="Y174" i="19"/>
  <c r="V99" i="23"/>
  <c r="X99" i="23"/>
  <c r="W99" i="23"/>
  <c r="V163" i="10"/>
  <c r="W163" i="10"/>
  <c r="X163" i="10"/>
  <c r="AA173" i="23"/>
  <c r="Z173" i="23"/>
  <c r="Y173" i="23"/>
  <c r="V43" i="10"/>
  <c r="W43" i="10"/>
  <c r="X43" i="10"/>
  <c r="W73" i="19"/>
  <c r="X73" i="19"/>
  <c r="R101" i="23"/>
  <c r="P101" i="23"/>
  <c r="Q101" i="23"/>
  <c r="U73" i="23"/>
  <c r="T73" i="23"/>
  <c r="S73" i="23"/>
  <c r="R91" i="10"/>
  <c r="Q91" i="10"/>
  <c r="P91" i="10"/>
  <c r="R153" i="10"/>
  <c r="P153" i="10"/>
  <c r="Q153" i="10"/>
  <c r="V153" i="10"/>
  <c r="X153" i="10"/>
  <c r="W153" i="10"/>
  <c r="AA174" i="23"/>
  <c r="Y174" i="23"/>
  <c r="Z174" i="23"/>
  <c r="P102" i="19"/>
  <c r="Q102" i="19"/>
  <c r="R102" i="19"/>
  <c r="S60" i="10"/>
  <c r="T60" i="10"/>
  <c r="U60" i="10"/>
  <c r="P126" i="19"/>
  <c r="Q126" i="19"/>
  <c r="R126" i="19"/>
  <c r="Q58" i="23"/>
  <c r="P58" i="23"/>
  <c r="R58" i="23"/>
  <c r="V16" i="19"/>
  <c r="W16" i="19"/>
  <c r="X16" i="19"/>
  <c r="T157" i="19"/>
  <c r="U157" i="19"/>
  <c r="S157" i="19"/>
  <c r="X14" i="23"/>
  <c r="W14" i="23"/>
  <c r="V14" i="23"/>
  <c r="V147" i="23"/>
  <c r="W147" i="23"/>
  <c r="X147" i="23"/>
  <c r="Y38" i="10"/>
  <c r="Z38" i="10"/>
  <c r="AA38" i="10"/>
  <c r="Z150" i="10"/>
  <c r="Y150" i="10"/>
  <c r="AA150" i="10"/>
  <c r="X40" i="19"/>
  <c r="V40" i="19"/>
  <c r="W40" i="19"/>
  <c r="W18" i="10"/>
  <c r="X18" i="10"/>
  <c r="V18" i="10"/>
  <c r="V66" i="19"/>
  <c r="X66" i="19"/>
  <c r="W66" i="19"/>
  <c r="Z152" i="23"/>
  <c r="Y152" i="23"/>
  <c r="AA152" i="23"/>
  <c r="T94" i="23"/>
  <c r="S94" i="23"/>
  <c r="U94" i="23"/>
  <c r="R13" i="19"/>
  <c r="Q13" i="19"/>
  <c r="P13" i="19"/>
  <c r="U36" i="23"/>
  <c r="T36" i="23"/>
  <c r="S36" i="23"/>
  <c r="R130" i="10"/>
  <c r="Q130" i="10"/>
  <c r="P130" i="10"/>
  <c r="V108" i="23"/>
  <c r="X108" i="23"/>
  <c r="W108" i="23"/>
  <c r="S74" i="10"/>
  <c r="T74" i="10"/>
  <c r="U74" i="10"/>
  <c r="U42" i="19"/>
  <c r="S42" i="19"/>
  <c r="T42" i="19"/>
  <c r="Q139" i="10"/>
  <c r="R139" i="10"/>
  <c r="P139" i="10"/>
  <c r="T149" i="19"/>
  <c r="U149" i="19"/>
  <c r="S149" i="19"/>
  <c r="R152" i="19"/>
  <c r="Q152" i="19"/>
  <c r="P152" i="19"/>
  <c r="P120" i="10"/>
  <c r="R120" i="10"/>
  <c r="Q120" i="10"/>
  <c r="R63" i="23"/>
  <c r="P63" i="23"/>
  <c r="Q63" i="23"/>
  <c r="X146" i="10"/>
  <c r="V146" i="10"/>
  <c r="W146" i="10"/>
  <c r="Z146" i="10"/>
  <c r="Y146" i="10"/>
  <c r="AA146" i="10"/>
  <c r="S145" i="19"/>
  <c r="T145" i="19"/>
  <c r="U145" i="19"/>
  <c r="Q124" i="19"/>
  <c r="P124" i="19"/>
  <c r="R124" i="19"/>
  <c r="U81" i="19"/>
  <c r="S81" i="19"/>
  <c r="T81" i="19"/>
  <c r="Y128" i="10"/>
  <c r="Z128" i="10"/>
  <c r="AA128" i="10"/>
  <c r="P26" i="19"/>
  <c r="Q26" i="19"/>
  <c r="R26" i="19"/>
  <c r="V82" i="19"/>
  <c r="W82" i="19"/>
  <c r="X82" i="19"/>
  <c r="T142" i="10"/>
  <c r="S142" i="10"/>
  <c r="U142" i="10"/>
  <c r="Y20" i="19"/>
  <c r="AA20" i="19"/>
  <c r="Z20" i="19"/>
  <c r="T47" i="10"/>
  <c r="U47" i="10"/>
  <c r="S47" i="10"/>
  <c r="W134" i="23"/>
  <c r="X134" i="23"/>
  <c r="V134" i="23"/>
  <c r="X51" i="23"/>
  <c r="W51" i="23"/>
  <c r="V51" i="23"/>
  <c r="Z158" i="10"/>
  <c r="Y158" i="10"/>
  <c r="AA158" i="10"/>
  <c r="U163" i="23"/>
  <c r="S163" i="23"/>
  <c r="T163" i="23"/>
  <c r="R138" i="10"/>
  <c r="Q138" i="10"/>
  <c r="P138" i="10"/>
  <c r="R32" i="19"/>
  <c r="Q32" i="19"/>
  <c r="P32" i="19"/>
  <c r="Q115" i="10"/>
  <c r="R115" i="10"/>
  <c r="P115" i="10"/>
  <c r="AA133" i="23"/>
  <c r="Y133" i="23"/>
  <c r="Z133" i="23"/>
  <c r="Q106" i="10"/>
  <c r="S65" i="10"/>
  <c r="X106" i="10"/>
  <c r="Q65" i="10"/>
  <c r="W65" i="10"/>
  <c r="G140" i="10"/>
  <c r="G140" i="23"/>
  <c r="G65" i="10"/>
  <c r="G65" i="19"/>
  <c r="G22" i="10"/>
  <c r="G22" i="19"/>
  <c r="G167" i="10"/>
  <c r="G167" i="23"/>
  <c r="G6" i="10"/>
  <c r="G6" i="19"/>
  <c r="G151" i="10"/>
  <c r="G151" i="19"/>
  <c r="G102" i="10"/>
  <c r="G102" i="23"/>
  <c r="G40" i="10"/>
  <c r="G40" i="19"/>
  <c r="G141" i="10"/>
  <c r="G141" i="23"/>
  <c r="G28" i="10"/>
  <c r="G28" i="23"/>
  <c r="G32" i="10"/>
  <c r="G32" i="23"/>
  <c r="G29" i="10"/>
  <c r="G29" i="23"/>
  <c r="G157" i="10"/>
  <c r="G157" i="19"/>
  <c r="G106" i="10"/>
  <c r="G106" i="19"/>
  <c r="G145" i="10"/>
  <c r="G145" i="19"/>
  <c r="G37" i="10"/>
  <c r="G37" i="23"/>
  <c r="G117" i="10"/>
  <c r="G117" i="19"/>
  <c r="G108" i="10"/>
  <c r="G108" i="19"/>
  <c r="G34" i="10"/>
  <c r="G34" i="23"/>
  <c r="G14" i="10"/>
  <c r="G14" i="19"/>
  <c r="G123" i="10"/>
  <c r="G123" i="19"/>
  <c r="G5" i="10"/>
  <c r="G5" i="19"/>
  <c r="G103" i="10"/>
  <c r="G103" i="23"/>
  <c r="G53" i="10"/>
  <c r="G53" i="19"/>
  <c r="G23" i="10"/>
  <c r="G23" i="23"/>
  <c r="G111" i="10"/>
  <c r="G111" i="23"/>
  <c r="G62" i="10"/>
  <c r="G62" i="19"/>
  <c r="G54" i="10"/>
  <c r="G54" i="23"/>
  <c r="G85" i="10"/>
  <c r="G85" i="23"/>
  <c r="G2" i="10"/>
  <c r="G2" i="23"/>
  <c r="R140" i="10"/>
  <c r="Q102" i="10"/>
  <c r="D7" i="12"/>
  <c r="D3" i="12"/>
  <c r="D5" i="12"/>
  <c r="D2" i="12"/>
  <c r="C2" i="12" s="1"/>
  <c r="D4" i="12"/>
  <c r="D6" i="12"/>
  <c r="B14" i="12"/>
  <c r="V140" i="10"/>
  <c r="W140" i="10"/>
  <c r="AA102" i="10"/>
  <c r="Z102" i="10"/>
  <c r="S102" i="10"/>
  <c r="P102" i="10"/>
  <c r="Y167" i="10"/>
  <c r="AA167" i="10"/>
  <c r="Z167" i="10"/>
  <c r="W23" i="10"/>
  <c r="X23" i="10"/>
  <c r="V23" i="10"/>
  <c r="X117" i="10"/>
  <c r="V117" i="10"/>
  <c r="W117" i="10"/>
  <c r="Y29" i="10"/>
  <c r="Z29" i="10"/>
  <c r="AA29" i="10"/>
  <c r="T141" i="10"/>
  <c r="S141" i="10"/>
  <c r="U141" i="10"/>
  <c r="P103" i="10"/>
  <c r="Q103" i="10"/>
  <c r="R103" i="10"/>
  <c r="S108" i="10"/>
  <c r="U108" i="10"/>
  <c r="T108" i="10"/>
  <c r="X32" i="10"/>
  <c r="V32" i="10"/>
  <c r="W32" i="10"/>
  <c r="P151" i="10"/>
  <c r="Q151" i="10"/>
  <c r="R151" i="10"/>
  <c r="Y85" i="10"/>
  <c r="Z85" i="10"/>
  <c r="AA85" i="10"/>
  <c r="AA117" i="10"/>
  <c r="Y117" i="10"/>
  <c r="Z117" i="10"/>
  <c r="X29" i="10"/>
  <c r="V29" i="10"/>
  <c r="W29" i="10"/>
  <c r="Q141" i="10"/>
  <c r="R141" i="10"/>
  <c r="P141" i="10"/>
  <c r="Z53" i="10"/>
  <c r="AA53" i="10"/>
  <c r="Y53" i="10"/>
  <c r="P108" i="10"/>
  <c r="Q108" i="10"/>
  <c r="R108" i="10"/>
  <c r="U32" i="10"/>
  <c r="S32" i="10"/>
  <c r="T32" i="10"/>
  <c r="W85" i="10"/>
  <c r="X85" i="10"/>
  <c r="V85" i="10"/>
  <c r="Y34" i="10"/>
  <c r="Z34" i="10"/>
  <c r="AA34" i="10"/>
  <c r="U167" i="10"/>
  <c r="S167" i="10"/>
  <c r="T167" i="10"/>
  <c r="X34" i="10"/>
  <c r="V34" i="10"/>
  <c r="W34" i="10"/>
  <c r="T23" i="10"/>
  <c r="U23" i="10"/>
  <c r="S23" i="10"/>
  <c r="W111" i="10"/>
  <c r="V111" i="10"/>
  <c r="X111" i="10"/>
  <c r="S117" i="10"/>
  <c r="T117" i="10"/>
  <c r="U117" i="10"/>
  <c r="T29" i="10"/>
  <c r="U29" i="10"/>
  <c r="S29" i="10"/>
  <c r="AA145" i="10"/>
  <c r="Z145" i="10"/>
  <c r="Y145" i="10"/>
  <c r="AA14" i="10"/>
  <c r="Z14" i="10"/>
  <c r="Y14" i="10"/>
  <c r="V53" i="10"/>
  <c r="W53" i="10"/>
  <c r="X53" i="10"/>
  <c r="P32" i="10"/>
  <c r="Q32" i="10"/>
  <c r="R32" i="10"/>
  <c r="S85" i="10"/>
  <c r="T85" i="10"/>
  <c r="U85" i="10"/>
  <c r="V167" i="10"/>
  <c r="W167" i="10"/>
  <c r="X167" i="10"/>
  <c r="U34" i="10"/>
  <c r="S34" i="10"/>
  <c r="T34" i="10"/>
  <c r="M22" i="10"/>
  <c r="O22" i="10"/>
  <c r="H22" i="10"/>
  <c r="N22" i="10"/>
  <c r="I22" i="10"/>
  <c r="J22" i="10"/>
  <c r="K22" i="10"/>
  <c r="L22" i="10"/>
  <c r="U145" i="10"/>
  <c r="T145" i="10"/>
  <c r="S145" i="10"/>
  <c r="V14" i="10"/>
  <c r="W14" i="10"/>
  <c r="X14" i="10"/>
  <c r="Y54" i="10"/>
  <c r="Z54" i="10"/>
  <c r="AA54" i="10"/>
  <c r="T53" i="10"/>
  <c r="U53" i="10"/>
  <c r="S53" i="10"/>
  <c r="R85" i="10"/>
  <c r="P85" i="10"/>
  <c r="Q85" i="10"/>
  <c r="P167" i="10"/>
  <c r="Q167" i="10"/>
  <c r="R167" i="10"/>
  <c r="P23" i="10"/>
  <c r="Q23" i="10"/>
  <c r="R23" i="10"/>
  <c r="Y111" i="10"/>
  <c r="Z111" i="10"/>
  <c r="AA111" i="10"/>
  <c r="Q117" i="10"/>
  <c r="R117" i="10"/>
  <c r="P117" i="10"/>
  <c r="Q29" i="10"/>
  <c r="R29" i="10"/>
  <c r="P29" i="10"/>
  <c r="U14" i="10"/>
  <c r="S14" i="10"/>
  <c r="T14" i="10"/>
  <c r="X54" i="10"/>
  <c r="V54" i="10"/>
  <c r="W54" i="10"/>
  <c r="W103" i="10"/>
  <c r="V103" i="10"/>
  <c r="X103" i="10"/>
  <c r="O28" i="10"/>
  <c r="N28" i="10"/>
  <c r="H28" i="10"/>
  <c r="I28" i="10"/>
  <c r="J28" i="10"/>
  <c r="K28" i="10"/>
  <c r="L28" i="10"/>
  <c r="M28" i="10"/>
  <c r="Y40" i="10"/>
  <c r="Z40" i="10"/>
  <c r="AA40" i="10"/>
  <c r="Y151" i="10"/>
  <c r="Z151" i="10"/>
  <c r="AA151" i="10"/>
  <c r="Q34" i="10"/>
  <c r="R34" i="10"/>
  <c r="P34" i="10"/>
  <c r="S111" i="10"/>
  <c r="T111" i="10"/>
  <c r="U111" i="10"/>
  <c r="L157" i="10"/>
  <c r="N157" i="10"/>
  <c r="M157" i="10"/>
  <c r="O157" i="10"/>
  <c r="H157" i="10"/>
  <c r="I157" i="10"/>
  <c r="J157" i="10"/>
  <c r="K157" i="10"/>
  <c r="S54" i="10"/>
  <c r="T54" i="10"/>
  <c r="U54" i="10"/>
  <c r="P53" i="10"/>
  <c r="Q53" i="10"/>
  <c r="R53" i="10"/>
  <c r="X40" i="10"/>
  <c r="V40" i="10"/>
  <c r="W40" i="10"/>
  <c r="V108" i="10"/>
  <c r="W108" i="10"/>
  <c r="X108" i="10"/>
  <c r="V151" i="10"/>
  <c r="X151" i="10"/>
  <c r="W151" i="10"/>
  <c r="P111" i="10"/>
  <c r="Q111" i="10"/>
  <c r="R111" i="10"/>
  <c r="J37" i="10"/>
  <c r="K37" i="10"/>
  <c r="L37" i="10"/>
  <c r="M37" i="10"/>
  <c r="O37" i="10"/>
  <c r="H37" i="10"/>
  <c r="N37" i="10"/>
  <c r="I37" i="10"/>
  <c r="Y141" i="10"/>
  <c r="AA141" i="10"/>
  <c r="Z141" i="10"/>
  <c r="X145" i="10"/>
  <c r="W145" i="10"/>
  <c r="V145" i="10"/>
  <c r="P14" i="10"/>
  <c r="Q14" i="10"/>
  <c r="R14" i="10"/>
  <c r="Y103" i="10"/>
  <c r="Z103" i="10"/>
  <c r="AA103" i="10"/>
  <c r="S40" i="10"/>
  <c r="T40" i="10"/>
  <c r="U40" i="10"/>
  <c r="U151" i="10"/>
  <c r="T151" i="10"/>
  <c r="S151" i="10"/>
  <c r="Y23" i="10"/>
  <c r="Z23" i="10"/>
  <c r="AA23" i="10"/>
  <c r="V141" i="10"/>
  <c r="X141" i="10"/>
  <c r="W141" i="10"/>
  <c r="H123" i="10"/>
  <c r="I123" i="10"/>
  <c r="N123" i="10"/>
  <c r="K123" i="10"/>
  <c r="J123" i="10"/>
  <c r="L123" i="10"/>
  <c r="M123" i="10"/>
  <c r="O123" i="10"/>
  <c r="P145" i="10"/>
  <c r="Q145" i="10"/>
  <c r="R145" i="10"/>
  <c r="P54" i="10"/>
  <c r="Q54" i="10"/>
  <c r="R54" i="10"/>
  <c r="T103" i="10"/>
  <c r="U103" i="10"/>
  <c r="S103" i="10"/>
  <c r="P40" i="10"/>
  <c r="Q40" i="10"/>
  <c r="R40" i="10"/>
  <c r="AA108" i="10"/>
  <c r="Z108" i="10"/>
  <c r="Y108" i="10"/>
  <c r="Y32" i="10"/>
  <c r="Z32" i="10"/>
  <c r="AA32" i="10"/>
  <c r="L5" i="10"/>
  <c r="M5" i="10"/>
  <c r="O5" i="10"/>
  <c r="H5" i="10"/>
  <c r="N5" i="10"/>
  <c r="I5" i="10"/>
  <c r="J5" i="10"/>
  <c r="K5" i="10"/>
  <c r="E8" i="12"/>
  <c r="E13" i="12"/>
  <c r="E12" i="12"/>
  <c r="E10" i="12"/>
  <c r="E9" i="12"/>
  <c r="E11" i="12"/>
  <c r="E14" i="12" l="1"/>
  <c r="D14" i="12"/>
  <c r="AA17" i="22"/>
  <c r="C17" i="22" s="1"/>
  <c r="AA16" i="22"/>
  <c r="C16" i="22" s="1"/>
  <c r="C15" i="24"/>
  <c r="E15" i="24" s="1"/>
  <c r="C14" i="27"/>
  <c r="E14" i="27" s="1"/>
  <c r="E13" i="22"/>
  <c r="Q8" i="27"/>
  <c r="Q11" i="27"/>
  <c r="Q9" i="27"/>
  <c r="Q12" i="27"/>
  <c r="Q10" i="27"/>
  <c r="Q7" i="27"/>
  <c r="Y10" i="27"/>
  <c r="Y8" i="27"/>
  <c r="Y11" i="27"/>
  <c r="Y9" i="27"/>
  <c r="Y12" i="27"/>
  <c r="Y7" i="27"/>
  <c r="R10" i="27"/>
  <c r="R7" i="27"/>
  <c r="R8" i="27"/>
  <c r="R11" i="27"/>
  <c r="R9" i="27"/>
  <c r="R12" i="27"/>
  <c r="X8" i="27"/>
  <c r="X11" i="27"/>
  <c r="X9" i="27"/>
  <c r="X12" i="27"/>
  <c r="X7" i="27"/>
  <c r="X10" i="27"/>
  <c r="AA16" i="27"/>
  <c r="C16" i="27" s="1"/>
  <c r="AA17" i="27"/>
  <c r="W11" i="27"/>
  <c r="W9" i="27"/>
  <c r="W8" i="27"/>
  <c r="W12" i="27"/>
  <c r="W7" i="27"/>
  <c r="W10" i="27"/>
  <c r="S7" i="27"/>
  <c r="S10" i="27"/>
  <c r="S12" i="27"/>
  <c r="S8" i="27"/>
  <c r="S11" i="27"/>
  <c r="S9" i="27"/>
  <c r="V9" i="27"/>
  <c r="C9" i="27" s="1"/>
  <c r="V12" i="27"/>
  <c r="C12" i="27" s="1"/>
  <c r="V11" i="27"/>
  <c r="V7" i="27"/>
  <c r="C7" i="27" s="1"/>
  <c r="V10" i="27"/>
  <c r="C10" i="27" s="1"/>
  <c r="V8" i="27"/>
  <c r="C8" i="27" s="1"/>
  <c r="U9" i="27"/>
  <c r="U12" i="27"/>
  <c r="U7" i="27"/>
  <c r="U10" i="27"/>
  <c r="U8" i="27"/>
  <c r="U11" i="27"/>
  <c r="P8" i="27"/>
  <c r="P11" i="27"/>
  <c r="P9" i="27"/>
  <c r="P12" i="27"/>
  <c r="P7" i="27"/>
  <c r="P10" i="27"/>
  <c r="T12" i="27"/>
  <c r="T7" i="27"/>
  <c r="T10" i="27"/>
  <c r="T9" i="27"/>
  <c r="T8" i="27"/>
  <c r="T11" i="27"/>
  <c r="N9" i="27"/>
  <c r="N12" i="27"/>
  <c r="N7" i="27"/>
  <c r="N10" i="27"/>
  <c r="N8" i="27"/>
  <c r="N11" i="27"/>
  <c r="O11" i="27"/>
  <c r="O9" i="27"/>
  <c r="O12" i="27"/>
  <c r="O7" i="27"/>
  <c r="O10" i="27"/>
  <c r="O8" i="27"/>
  <c r="D14" i="27"/>
  <c r="E13" i="27"/>
  <c r="D13" i="27"/>
  <c r="B13" i="27"/>
  <c r="A13" i="27"/>
  <c r="C15" i="27"/>
  <c r="D17" i="22"/>
  <c r="E17" i="22"/>
  <c r="D16" i="22"/>
  <c r="E16" i="22"/>
  <c r="A16" i="12"/>
  <c r="D16" i="12"/>
  <c r="B13" i="24"/>
  <c r="D13" i="24"/>
  <c r="E13" i="24"/>
  <c r="A13" i="24"/>
  <c r="B16" i="12"/>
  <c r="C14" i="24"/>
  <c r="Q11" i="24"/>
  <c r="Q7" i="24"/>
  <c r="Q10" i="24"/>
  <c r="Q12" i="24"/>
  <c r="Q8" i="24"/>
  <c r="Q9" i="24"/>
  <c r="N8" i="24"/>
  <c r="N9" i="24"/>
  <c r="N12" i="24"/>
  <c r="N10" i="24"/>
  <c r="N11" i="24"/>
  <c r="N7" i="24"/>
  <c r="Y11" i="24"/>
  <c r="Y7" i="24"/>
  <c r="Y8" i="24"/>
  <c r="Y12" i="24"/>
  <c r="Y9" i="24"/>
  <c r="Y10" i="24"/>
  <c r="U9" i="24"/>
  <c r="U12" i="24"/>
  <c r="U10" i="24"/>
  <c r="U7" i="24"/>
  <c r="U11" i="24"/>
  <c r="U8" i="24"/>
  <c r="X11" i="24"/>
  <c r="X7" i="24"/>
  <c r="X12" i="24"/>
  <c r="X9" i="24"/>
  <c r="X8" i="24"/>
  <c r="X10" i="24"/>
  <c r="V9" i="24"/>
  <c r="V12" i="24"/>
  <c r="V7" i="24"/>
  <c r="V10" i="24"/>
  <c r="V11" i="24"/>
  <c r="V8" i="24"/>
  <c r="P8" i="24"/>
  <c r="P12" i="24"/>
  <c r="P11" i="24"/>
  <c r="P7" i="24"/>
  <c r="P9" i="24"/>
  <c r="P10" i="24"/>
  <c r="R12" i="24"/>
  <c r="R11" i="24"/>
  <c r="R7" i="24"/>
  <c r="R10" i="24"/>
  <c r="R9" i="24"/>
  <c r="R8" i="24"/>
  <c r="W9" i="24"/>
  <c r="W8" i="24"/>
  <c r="W11" i="24"/>
  <c r="W10" i="24"/>
  <c r="W7" i="24"/>
  <c r="W12" i="24"/>
  <c r="T12" i="24"/>
  <c r="T10" i="24"/>
  <c r="T8" i="24"/>
  <c r="T11" i="24"/>
  <c r="T9" i="24"/>
  <c r="T7" i="24"/>
  <c r="C15" i="12"/>
  <c r="O8" i="24"/>
  <c r="O12" i="24"/>
  <c r="O7" i="24"/>
  <c r="O10" i="24"/>
  <c r="O11" i="24"/>
  <c r="O9" i="24"/>
  <c r="S12" i="24"/>
  <c r="S9" i="24"/>
  <c r="S7" i="24"/>
  <c r="S10" i="24"/>
  <c r="S8" i="24"/>
  <c r="S11" i="24"/>
  <c r="AA17" i="12"/>
  <c r="C17" i="12" s="1"/>
  <c r="D17" i="12" s="1"/>
  <c r="AA18" i="12"/>
  <c r="C5" i="12"/>
  <c r="A5" i="12" s="1"/>
  <c r="C3" i="12"/>
  <c r="B3" i="12" s="1"/>
  <c r="C6" i="12"/>
  <c r="A6" i="12" s="1"/>
  <c r="C4" i="12"/>
  <c r="B4" i="12" s="1"/>
  <c r="C7" i="12"/>
  <c r="B7" i="12" s="1"/>
  <c r="AA17" i="24"/>
  <c r="AA16" i="24"/>
  <c r="C16" i="24" s="1"/>
  <c r="A2" i="12"/>
  <c r="B2" i="12"/>
  <c r="L8" i="12"/>
  <c r="L11" i="12"/>
  <c r="L13" i="12"/>
  <c r="L9" i="12"/>
  <c r="L12" i="12"/>
  <c r="L10" i="12"/>
  <c r="Y22" i="10"/>
  <c r="Z22" i="10"/>
  <c r="AA22" i="10"/>
  <c r="R5" i="10"/>
  <c r="P5" i="10"/>
  <c r="Q5" i="10"/>
  <c r="F11" i="12"/>
  <c r="F13" i="12"/>
  <c r="F10" i="12"/>
  <c r="F9" i="12"/>
  <c r="F8" i="12"/>
  <c r="F12" i="12"/>
  <c r="AA157" i="10"/>
  <c r="Y157" i="10"/>
  <c r="Z157" i="10"/>
  <c r="R28" i="10"/>
  <c r="P28" i="10"/>
  <c r="Q28" i="10"/>
  <c r="X22" i="10"/>
  <c r="V22" i="10"/>
  <c r="W22" i="10"/>
  <c r="M10" i="12"/>
  <c r="M12" i="12"/>
  <c r="M13" i="12"/>
  <c r="M8" i="12"/>
  <c r="M11" i="12"/>
  <c r="M9" i="12"/>
  <c r="V123" i="10"/>
  <c r="X123" i="10"/>
  <c r="W123" i="10"/>
  <c r="V157" i="10"/>
  <c r="X157" i="10"/>
  <c r="W157" i="10"/>
  <c r="S22" i="10"/>
  <c r="T22" i="10"/>
  <c r="U22" i="10"/>
  <c r="Y5" i="10"/>
  <c r="Z5" i="10"/>
  <c r="AA5" i="10"/>
  <c r="I12" i="12"/>
  <c r="I10" i="12"/>
  <c r="I11" i="12"/>
  <c r="I13" i="12"/>
  <c r="I8" i="12"/>
  <c r="I9" i="12"/>
  <c r="P123" i="10"/>
  <c r="R123" i="10"/>
  <c r="Q123" i="10"/>
  <c r="K11" i="12"/>
  <c r="K9" i="12"/>
  <c r="K12" i="12"/>
  <c r="K13" i="12"/>
  <c r="K8" i="12"/>
  <c r="K10" i="12"/>
  <c r="Y123" i="10"/>
  <c r="Z123" i="10"/>
  <c r="AA123" i="10"/>
  <c r="Z37" i="10"/>
  <c r="AA37" i="10"/>
  <c r="Y37" i="10"/>
  <c r="T157" i="10"/>
  <c r="S157" i="10"/>
  <c r="U157" i="10"/>
  <c r="J9" i="12"/>
  <c r="J10" i="12"/>
  <c r="J8" i="12"/>
  <c r="J11" i="12"/>
  <c r="J13" i="12"/>
  <c r="J12" i="12"/>
  <c r="V37" i="10"/>
  <c r="W37" i="10"/>
  <c r="X37" i="10"/>
  <c r="Q157" i="10"/>
  <c r="R157" i="10"/>
  <c r="P157" i="10"/>
  <c r="P22" i="10"/>
  <c r="Q22" i="10"/>
  <c r="R22" i="10"/>
  <c r="B17" i="12"/>
  <c r="E17" i="12"/>
  <c r="T37" i="10"/>
  <c r="U37" i="10"/>
  <c r="S37" i="10"/>
  <c r="AA28" i="10"/>
  <c r="Y28" i="10"/>
  <c r="Z28" i="10"/>
  <c r="X28" i="10"/>
  <c r="V28" i="10"/>
  <c r="W28" i="10"/>
  <c r="T123" i="10"/>
  <c r="U123" i="10"/>
  <c r="S123" i="10"/>
  <c r="W5" i="10"/>
  <c r="X5" i="10"/>
  <c r="V5" i="10"/>
  <c r="H9" i="12"/>
  <c r="H11" i="12"/>
  <c r="H12" i="12"/>
  <c r="H10" i="12"/>
  <c r="H13" i="12"/>
  <c r="H8" i="12"/>
  <c r="S5" i="10"/>
  <c r="T5" i="10"/>
  <c r="U5" i="10"/>
  <c r="G9" i="12"/>
  <c r="C9" i="12" s="1"/>
  <c r="G12" i="12"/>
  <c r="C12" i="12" s="1"/>
  <c r="G10" i="12"/>
  <c r="C10" i="12" s="1"/>
  <c r="G13" i="12"/>
  <c r="C13" i="12" s="1"/>
  <c r="G8" i="12"/>
  <c r="C8" i="12" s="1"/>
  <c r="G11" i="12"/>
  <c r="C11" i="12" s="1"/>
  <c r="Q37" i="10"/>
  <c r="R37" i="10"/>
  <c r="P37" i="10"/>
  <c r="S28" i="10"/>
  <c r="T28" i="10"/>
  <c r="U28" i="10"/>
  <c r="C11" i="27" l="1"/>
  <c r="B11" i="27" s="1"/>
  <c r="C8" i="24"/>
  <c r="B8" i="24" s="1"/>
  <c r="C11" i="24"/>
  <c r="A11" i="24" s="1"/>
  <c r="C7" i="24"/>
  <c r="B7" i="24" s="1"/>
  <c r="C12" i="24"/>
  <c r="B12" i="24" s="1"/>
  <c r="C9" i="24"/>
  <c r="A9" i="24" s="1"/>
  <c r="A17" i="12"/>
  <c r="A4" i="12"/>
  <c r="C18" i="12"/>
  <c r="B18" i="12" s="1"/>
  <c r="B15" i="24"/>
  <c r="A15" i="24"/>
  <c r="D15" i="24"/>
  <c r="B14" i="27"/>
  <c r="A14" i="27"/>
  <c r="C17" i="27"/>
  <c r="A17" i="27" s="1"/>
  <c r="A9" i="27"/>
  <c r="B9" i="27"/>
  <c r="B8" i="27"/>
  <c r="A8" i="27"/>
  <c r="A15" i="27"/>
  <c r="D15" i="27"/>
  <c r="E15" i="27"/>
  <c r="B15" i="27"/>
  <c r="A10" i="27"/>
  <c r="B10" i="27"/>
  <c r="B7" i="27"/>
  <c r="A7" i="27"/>
  <c r="A16" i="27"/>
  <c r="D16" i="27"/>
  <c r="E16" i="27"/>
  <c r="B16" i="27"/>
  <c r="A12" i="27"/>
  <c r="B12" i="27"/>
  <c r="E14" i="24"/>
  <c r="A14" i="24"/>
  <c r="B14" i="24"/>
  <c r="D14" i="24"/>
  <c r="A15" i="12"/>
  <c r="E15" i="12"/>
  <c r="B15" i="12"/>
  <c r="D15" i="12"/>
  <c r="B11" i="24"/>
  <c r="C10" i="24"/>
  <c r="B6" i="12"/>
  <c r="A12" i="24"/>
  <c r="A3" i="12"/>
  <c r="B5" i="12"/>
  <c r="C17" i="24"/>
  <c r="A17" i="24" s="1"/>
  <c r="A7" i="12"/>
  <c r="A16" i="24"/>
  <c r="E16" i="24"/>
  <c r="B16" i="24"/>
  <c r="D16" i="24"/>
  <c r="B13" i="12"/>
  <c r="A13" i="12"/>
  <c r="A10" i="12"/>
  <c r="B10" i="12"/>
  <c r="Y9" i="12"/>
  <c r="Y8" i="12"/>
  <c r="Y12" i="12"/>
  <c r="Y10" i="12"/>
  <c r="Y13" i="12"/>
  <c r="Y11" i="12"/>
  <c r="A8" i="12"/>
  <c r="B8" i="12"/>
  <c r="A12" i="12"/>
  <c r="B12" i="12"/>
  <c r="A9" i="12"/>
  <c r="B9" i="12"/>
  <c r="X12" i="12"/>
  <c r="X10" i="12"/>
  <c r="X13" i="12"/>
  <c r="X11" i="12"/>
  <c r="X8" i="12"/>
  <c r="X9" i="12"/>
  <c r="O11" i="12"/>
  <c r="O10" i="12"/>
  <c r="O9" i="12"/>
  <c r="O13" i="12"/>
  <c r="O12" i="12"/>
  <c r="O8" i="12"/>
  <c r="A11" i="12"/>
  <c r="B11" i="12"/>
  <c r="S13" i="12"/>
  <c r="S8" i="12"/>
  <c r="S11" i="12"/>
  <c r="S9" i="12"/>
  <c r="S10" i="12"/>
  <c r="S12" i="12"/>
  <c r="R11" i="12"/>
  <c r="R13" i="12"/>
  <c r="R9" i="12"/>
  <c r="R10" i="12"/>
  <c r="R12" i="12"/>
  <c r="R8" i="12"/>
  <c r="T8" i="12"/>
  <c r="T9" i="12"/>
  <c r="T12" i="12"/>
  <c r="T10" i="12"/>
  <c r="T11" i="12"/>
  <c r="T13" i="12"/>
  <c r="W13" i="12"/>
  <c r="W8" i="12"/>
  <c r="W9" i="12"/>
  <c r="W10" i="12"/>
  <c r="W11" i="12"/>
  <c r="W12" i="12"/>
  <c r="N8" i="12"/>
  <c r="N11" i="12"/>
  <c r="N9" i="12"/>
  <c r="N12" i="12"/>
  <c r="N10" i="12"/>
  <c r="N13" i="12"/>
  <c r="Q9" i="12"/>
  <c r="Q12" i="12"/>
  <c r="Q10" i="12"/>
  <c r="Q13" i="12"/>
  <c r="Q11" i="12"/>
  <c r="Q8" i="12"/>
  <c r="V8" i="12"/>
  <c r="V9" i="12"/>
  <c r="V11" i="12"/>
  <c r="V12" i="12"/>
  <c r="V10" i="12"/>
  <c r="V13" i="12"/>
  <c r="P10" i="12"/>
  <c r="P9" i="12"/>
  <c r="P11" i="12"/>
  <c r="P12" i="12"/>
  <c r="P13" i="12"/>
  <c r="P8" i="12"/>
  <c r="U8" i="12"/>
  <c r="U10" i="12"/>
  <c r="U12" i="12"/>
  <c r="U11" i="12"/>
  <c r="U9" i="12"/>
  <c r="U13" i="12"/>
  <c r="A7" i="24" l="1"/>
  <c r="A8" i="24"/>
  <c r="A11" i="27"/>
  <c r="B9" i="24"/>
  <c r="E18" i="12"/>
  <c r="D18" i="12"/>
  <c r="A18" i="12"/>
  <c r="A27" i="12" s="1" a="1"/>
  <c r="E17" i="27"/>
  <c r="D17" i="27"/>
  <c r="B17" i="27"/>
  <c r="B10" i="24"/>
  <c r="A10" i="24"/>
  <c r="E17" i="24"/>
  <c r="B17" i="24"/>
  <c r="D17" i="24"/>
  <c r="A26" i="12" a="1"/>
  <c r="A26" i="12" s="1"/>
  <c r="A26" i="27" l="1" a="1"/>
  <c r="D36" i="27" s="1"/>
  <c r="E36" i="27" s="1"/>
  <c r="A26" i="24" a="1"/>
  <c r="D37" i="27"/>
  <c r="E37" i="27" s="1"/>
  <c r="D32" i="12"/>
  <c r="E32" i="12" s="1"/>
  <c r="D33" i="12"/>
  <c r="E33" i="12" s="1"/>
  <c r="D34" i="12"/>
  <c r="E34" i="12" s="1"/>
  <c r="D35" i="12"/>
  <c r="E35" i="12" s="1"/>
  <c r="D31" i="12"/>
  <c r="E31" i="12" s="1"/>
  <c r="D27" i="12"/>
  <c r="E27" i="12" s="1"/>
  <c r="D28" i="12"/>
  <c r="E28" i="12" s="1"/>
  <c r="D36" i="12"/>
  <c r="E36" i="12" s="1"/>
  <c r="D29" i="12"/>
  <c r="E29" i="12" s="1"/>
  <c r="D37" i="12"/>
  <c r="E37" i="12" s="1"/>
  <c r="D30" i="12"/>
  <c r="E30" i="12" s="1"/>
  <c r="D38" i="12"/>
  <c r="E38" i="12" s="1"/>
  <c r="A27" i="12"/>
  <c r="D32" i="27" l="1"/>
  <c r="E32" i="27" s="1"/>
  <c r="D34" i="27"/>
  <c r="E34" i="27" s="1"/>
  <c r="D30" i="27"/>
  <c r="E30" i="27" s="1"/>
  <c r="D27" i="27"/>
  <c r="E27" i="27" s="1"/>
  <c r="D35" i="27"/>
  <c r="E35" i="27" s="1"/>
  <c r="D33" i="27"/>
  <c r="E33" i="27" s="1"/>
  <c r="D28" i="27"/>
  <c r="E28" i="27" s="1"/>
  <c r="D29" i="27"/>
  <c r="E29" i="27" s="1"/>
  <c r="A26" i="27"/>
  <c r="D26" i="27"/>
  <c r="E26" i="27" s="1"/>
  <c r="D31" i="27"/>
  <c r="E31" i="27" s="1"/>
  <c r="D42" i="27" s="1"/>
  <c r="E32" i="15" s="1"/>
  <c r="D27" i="24"/>
  <c r="E27" i="24" s="1"/>
  <c r="D37" i="24"/>
  <c r="E37" i="24" s="1"/>
  <c r="D30" i="24"/>
  <c r="E30" i="24" s="1"/>
  <c r="D32" i="24"/>
  <c r="E32" i="24" s="1"/>
  <c r="D28" i="24"/>
  <c r="E28" i="24" s="1"/>
  <c r="D34" i="24"/>
  <c r="E34" i="24" s="1"/>
  <c r="D35" i="24"/>
  <c r="E35" i="24" s="1"/>
  <c r="D29" i="24"/>
  <c r="E29" i="24" s="1"/>
  <c r="D36" i="24"/>
  <c r="E36" i="24" s="1"/>
  <c r="D26" i="24"/>
  <c r="E26" i="24" s="1"/>
  <c r="D33" i="24"/>
  <c r="E33" i="24" s="1"/>
  <c r="A26" i="24"/>
  <c r="D31" i="24"/>
  <c r="E31" i="24" s="1"/>
  <c r="D42" i="12"/>
  <c r="D41" i="27" l="1"/>
  <c r="E31" i="15" s="1"/>
  <c r="D46" i="27"/>
  <c r="D41" i="24"/>
  <c r="D42" i="24"/>
  <c r="N32" i="15" s="1"/>
  <c r="A13" i="22"/>
  <c r="B16" i="22"/>
  <c r="A16" i="22"/>
  <c r="B15" i="22"/>
  <c r="A15" i="22"/>
  <c r="A17" i="22"/>
  <c r="B17" i="22"/>
  <c r="B14" i="22"/>
  <c r="A14" i="22"/>
  <c r="B13" i="22"/>
  <c r="N31" i="15" l="1"/>
  <c r="D46" i="24"/>
  <c r="J34" i="15" s="1"/>
  <c r="A26" i="22" a="1"/>
  <c r="D37" i="22" l="1"/>
  <c r="E37" i="22" s="1"/>
  <c r="D38" i="22"/>
  <c r="E38" i="22" s="1"/>
  <c r="D34" i="22"/>
  <c r="E34" i="22" s="1"/>
  <c r="D36" i="22"/>
  <c r="E36" i="22" s="1"/>
  <c r="D30" i="22"/>
  <c r="E30" i="22" s="1"/>
  <c r="D35" i="22"/>
  <c r="E35" i="22" s="1"/>
  <c r="D31" i="22"/>
  <c r="E31" i="22" s="1"/>
  <c r="D33" i="22"/>
  <c r="E33" i="22" s="1"/>
  <c r="D27" i="22"/>
  <c r="E27" i="22" s="1"/>
  <c r="D28" i="22"/>
  <c r="E28" i="22" s="1"/>
  <c r="D29" i="22"/>
  <c r="E29" i="22" s="1"/>
  <c r="A26" i="22"/>
  <c r="D26" i="22"/>
  <c r="E26" i="22" s="1"/>
  <c r="D32" i="22"/>
  <c r="E32" i="22" s="1"/>
  <c r="D41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B7BA7-B0DC-4E60-BF55-EB55B16859E1}" keepAlive="1" name="Query - Chennai Super Kings" description="Connection to the 'Chennai Super Kings' query in the workbook." type="5" refreshedVersion="0" background="1">
    <dbPr connection="Provider=Microsoft.Mashup.OleDb.1;Data Source=$Workbook$;Location=&quot;Chennai Super Kings&quot;;Extended Properties=&quot;&quot;" command="SELECT * FROM [Chennai Super Kings]"/>
  </connection>
  <connection id="2" xr16:uid="{B3B8286F-0E21-4448-AF8A-D663FF2601D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F7726B5D-AB77-4C90-A045-5A3837C45F9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08654B66-9AF1-4693-8BCB-F4FD02FB9680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<sst xmlns="http://schemas.openxmlformats.org/spreadsheetml/2006/main" count="2409" uniqueCount="508">
  <si>
    <t>Column1</t>
  </si>
  <si>
    <t>Player</t>
  </si>
  <si>
    <t>Mat</t>
  </si>
  <si>
    <t>Inn</t>
  </si>
  <si>
    <t>NO</t>
  </si>
  <si>
    <t>Runs</t>
  </si>
  <si>
    <t>HS</t>
  </si>
  <si>
    <t>Ave</t>
  </si>
  <si>
    <t>Balls</t>
  </si>
  <si>
    <t>SR</t>
  </si>
  <si>
    <t>100</t>
  </si>
  <si>
    <t>50</t>
  </si>
  <si>
    <t>30</t>
  </si>
  <si>
    <t>0</t>
  </si>
  <si>
    <t>4s</t>
  </si>
  <si>
    <t>6s</t>
  </si>
  <si>
    <t>BpB</t>
  </si>
  <si>
    <t>Bp4</t>
  </si>
  <si>
    <t>Bp6</t>
  </si>
  <si>
    <t>PrB</t>
  </si>
  <si>
    <t>Pr4</t>
  </si>
  <si>
    <t>Pr6</t>
  </si>
  <si>
    <t>BBP</t>
  </si>
  <si>
    <t>RpB</t>
  </si>
  <si>
    <t>RpNB</t>
  </si>
  <si>
    <t>RpI</t>
  </si>
  <si>
    <t>BpI</t>
  </si>
  <si>
    <t>Basra</t>
  </si>
  <si>
    <t>ABP</t>
  </si>
  <si>
    <t>Shubman Gill</t>
  </si>
  <si>
    <t>129</t>
  </si>
  <si>
    <t>Faf du Plessis</t>
  </si>
  <si>
    <t>84</t>
  </si>
  <si>
    <t>Devon Conway</t>
  </si>
  <si>
    <t>92</t>
  </si>
  <si>
    <t>Virat Kohli</t>
  </si>
  <si>
    <t>101*</t>
  </si>
  <si>
    <t>Yashasvi Jaiswal</t>
  </si>
  <si>
    <t>124</t>
  </si>
  <si>
    <t>Suryakumar Yadav</t>
  </si>
  <si>
    <t>103</t>
  </si>
  <si>
    <t>Ruturaj Gaikwad</t>
  </si>
  <si>
    <t>David Warner</t>
  </si>
  <si>
    <t>86</t>
  </si>
  <si>
    <t>Rinku Singh</t>
  </si>
  <si>
    <t>67</t>
  </si>
  <si>
    <t>Ishan Kishan</t>
  </si>
  <si>
    <t>75</t>
  </si>
  <si>
    <t>Cameron Green</t>
  </si>
  <si>
    <t>Heinrich Klaasen</t>
  </si>
  <si>
    <t>104</t>
  </si>
  <si>
    <t>Shivam Dube</t>
  </si>
  <si>
    <t>52</t>
  </si>
  <si>
    <t>Nitish Rana</t>
  </si>
  <si>
    <t>Marcus Stoinis</t>
  </si>
  <si>
    <t>89</t>
  </si>
  <si>
    <t>Venkatesh Iyer</t>
  </si>
  <si>
    <t>Glenn Maxwell</t>
  </si>
  <si>
    <t>77*</t>
  </si>
  <si>
    <t>Jos Buttler</t>
  </si>
  <si>
    <t>95</t>
  </si>
  <si>
    <t>Kyle Mayers</t>
  </si>
  <si>
    <t>73</t>
  </si>
  <si>
    <t>Shikhar Dhawan</t>
  </si>
  <si>
    <t>99</t>
  </si>
  <si>
    <t>Wriddhiman Saha</t>
  </si>
  <si>
    <t>81</t>
  </si>
  <si>
    <t>Sai Sudharsan</t>
  </si>
  <si>
    <t>96</t>
  </si>
  <si>
    <t>Sanju Samson</t>
  </si>
  <si>
    <t>66</t>
  </si>
  <si>
    <t>Simran Singh</t>
  </si>
  <si>
    <t>Nicholas Pooran</t>
  </si>
  <si>
    <t>62</t>
  </si>
  <si>
    <t>Hardik Pandya</t>
  </si>
  <si>
    <t>Tilak Varma</t>
  </si>
  <si>
    <t>84*</t>
  </si>
  <si>
    <t>Rohit Sharma</t>
  </si>
  <si>
    <t>65</t>
  </si>
  <si>
    <t>Ajinkya Rahane</t>
  </si>
  <si>
    <t>71</t>
  </si>
  <si>
    <t>Jitesh Sharma</t>
  </si>
  <si>
    <t>49</t>
  </si>
  <si>
    <t>Vijay Shankar</t>
  </si>
  <si>
    <t>63</t>
  </si>
  <si>
    <t>Shimron Hetmyer</t>
  </si>
  <si>
    <t>56*</t>
  </si>
  <si>
    <t>Jason Roy</t>
  </si>
  <si>
    <t>61</t>
  </si>
  <si>
    <t>Akshar Patel</t>
  </si>
  <si>
    <t>54</t>
  </si>
  <si>
    <t>Liam Livingstone</t>
  </si>
  <si>
    <t>94</t>
  </si>
  <si>
    <t>Sam Curran</t>
  </si>
  <si>
    <t>55*</t>
  </si>
  <si>
    <t>Lokesh Rahul</t>
  </si>
  <si>
    <t>74</t>
  </si>
  <si>
    <t>Rahul Tripathi</t>
  </si>
  <si>
    <t>Mayank Agarwal</t>
  </si>
  <si>
    <t>83</t>
  </si>
  <si>
    <t>Devdutt Padikkal</t>
  </si>
  <si>
    <t>David Miller</t>
  </si>
  <si>
    <t>46*</t>
  </si>
  <si>
    <t>Aiden Markram</t>
  </si>
  <si>
    <t>Nehal Wadhera</t>
  </si>
  <si>
    <t>64</t>
  </si>
  <si>
    <t>Ayush Badoni</t>
  </si>
  <si>
    <t>59</t>
  </si>
  <si>
    <t>Tim David</t>
  </si>
  <si>
    <t>45</t>
  </si>
  <si>
    <t>Rahmanullah Gurbaz</t>
  </si>
  <si>
    <t>Andre Russell</t>
  </si>
  <si>
    <t>42</t>
  </si>
  <si>
    <t>Abhishek Sharma</t>
  </si>
  <si>
    <t>Phil Salt</t>
  </si>
  <si>
    <t>87</t>
  </si>
  <si>
    <t>Rilee Rossouw</t>
  </si>
  <si>
    <t>82</t>
  </si>
  <si>
    <t>Harry Brook</t>
  </si>
  <si>
    <t>Ravindra Jadeja</t>
  </si>
  <si>
    <t>25</t>
  </si>
  <si>
    <t>Krunal Pandya</t>
  </si>
  <si>
    <t>49*</t>
  </si>
  <si>
    <t>Atharva Taide</t>
  </si>
  <si>
    <t>Abdul Samad</t>
  </si>
  <si>
    <t>37*</t>
  </si>
  <si>
    <t>Manish Pandey</t>
  </si>
  <si>
    <t>Ambati Rayudu</t>
  </si>
  <si>
    <t>27</t>
  </si>
  <si>
    <t>Shahrukh Khan</t>
  </si>
  <si>
    <t>41*</t>
  </si>
  <si>
    <t>Dhruv Jurel</t>
  </si>
  <si>
    <t>34*</t>
  </si>
  <si>
    <t>Quinton de Kock</t>
  </si>
  <si>
    <t>70</t>
  </si>
  <si>
    <t>Dinesh Karthik</t>
  </si>
  <si>
    <t>Sikandar Raza</t>
  </si>
  <si>
    <t>57</t>
  </si>
  <si>
    <t>Mahipal Lomror</t>
  </si>
  <si>
    <t>Rashid Khan</t>
  </si>
  <si>
    <t>79*</t>
  </si>
  <si>
    <t>Mitchell Marsh</t>
  </si>
  <si>
    <t>Moeen Ali</t>
  </si>
  <si>
    <t>23</t>
  </si>
  <si>
    <t>Matthew Short</t>
  </si>
  <si>
    <t>36</t>
  </si>
  <si>
    <t>Abhinav Manohar</t>
  </si>
  <si>
    <t>Shardul Thakur</t>
  </si>
  <si>
    <t>68*</t>
  </si>
  <si>
    <t>Aman Hakim Khan</t>
  </si>
  <si>
    <t>51</t>
  </si>
  <si>
    <t>Prithvi Shaw</t>
  </si>
  <si>
    <t>Anmolpreet Singh</t>
  </si>
  <si>
    <t>MS Dhoni</t>
  </si>
  <si>
    <t>32*</t>
  </si>
  <si>
    <t>Prerak Mankad</t>
  </si>
  <si>
    <t>64*</t>
  </si>
  <si>
    <t>Anuj Rawat</t>
  </si>
  <si>
    <t>29</t>
  </si>
  <si>
    <t>Narayan Jagadeesan</t>
  </si>
  <si>
    <t>Rahul Tewatia</t>
  </si>
  <si>
    <t>20*</t>
  </si>
  <si>
    <t>Deepak Hooda</t>
  </si>
  <si>
    <t>17</t>
  </si>
  <si>
    <t>Riyan Parag</t>
  </si>
  <si>
    <t>20</t>
  </si>
  <si>
    <t>Harpreet Singh</t>
  </si>
  <si>
    <t>41</t>
  </si>
  <si>
    <t>Bhanuka Rajapaksa</t>
  </si>
  <si>
    <t>Vivrant Sharma</t>
  </si>
  <si>
    <t>69</t>
  </si>
  <si>
    <t>Ravichandran Ashwin</t>
  </si>
  <si>
    <t>30*</t>
  </si>
  <si>
    <t>Lalit Yadav</t>
  </si>
  <si>
    <t>38</t>
  </si>
  <si>
    <t>Krishnappa Gowtham</t>
  </si>
  <si>
    <t>23*</t>
  </si>
  <si>
    <t>Washington Sundar</t>
  </si>
  <si>
    <t>24</t>
  </si>
  <si>
    <t>Michael Bracewell</t>
  </si>
  <si>
    <t>26</t>
  </si>
  <si>
    <t>Sarfaraz Khan</t>
  </si>
  <si>
    <t>Harpreet Brar</t>
  </si>
  <si>
    <t>Ripal Patel</t>
  </si>
  <si>
    <t>Bhuvneshwar Kumar</t>
  </si>
  <si>
    <t>Shahbaz Ahmed</t>
  </si>
  <si>
    <t>Glenn Phillips</t>
  </si>
  <si>
    <t>Marco Jansen</t>
  </si>
  <si>
    <t>Vishnu Vinod</t>
  </si>
  <si>
    <t>Anrich Nortje</t>
  </si>
  <si>
    <t>David Willey</t>
  </si>
  <si>
    <t>Suyash Prabhudessai</t>
  </si>
  <si>
    <t>19</t>
  </si>
  <si>
    <t>Abishek Porel</t>
  </si>
  <si>
    <t>Wanindu Hasaranga</t>
  </si>
  <si>
    <t>12</t>
  </si>
  <si>
    <t>Total</t>
  </si>
  <si>
    <t>Team</t>
  </si>
  <si>
    <t>Faf Du Plessis</t>
  </si>
  <si>
    <t>Quinton De Kock</t>
  </si>
  <si>
    <t>Harpreet Bhatia</t>
  </si>
  <si>
    <t>Kuldeep Yadav</t>
  </si>
  <si>
    <t>Dasun Shanaka</t>
  </si>
  <si>
    <t>Piyush Chawla</t>
  </si>
  <si>
    <t>Tristan Stubbs</t>
  </si>
  <si>
    <t>Hrithik Shokeen</t>
  </si>
  <si>
    <t>Anukul Roy</t>
  </si>
  <si>
    <t>Adil Rashid</t>
  </si>
  <si>
    <t>Priyam Garg</t>
  </si>
  <si>
    <t>David Wiese</t>
  </si>
  <si>
    <t>Mayank Markande</t>
  </si>
  <si>
    <t>Sunil Narine</t>
  </si>
  <si>
    <t>Rishi Dhawan</t>
  </si>
  <si>
    <t>Ravi Bishnoi</t>
  </si>
  <si>
    <t>Umran Malik</t>
  </si>
  <si>
    <t>Umesh Yadav</t>
  </si>
  <si>
    <t>Amit Mishra</t>
  </si>
  <si>
    <t>Arshad Khan</t>
  </si>
  <si>
    <t>Akash Deep</t>
  </si>
  <si>
    <t>Akeal Hosein</t>
  </si>
  <si>
    <t>Trent Boult</t>
  </si>
  <si>
    <t>Praveen Dubey</t>
  </si>
  <si>
    <t>Naveen-ul-Haq</t>
  </si>
  <si>
    <t>Yash Dhull</t>
  </si>
  <si>
    <t>Ben Stokes</t>
  </si>
  <si>
    <t>Mandeep Singh</t>
  </si>
  <si>
    <t>Arjun Tendulkar</t>
  </si>
  <si>
    <t>Kedar Jadhav</t>
  </si>
  <si>
    <t>Jason Holder</t>
  </si>
  <si>
    <t>Karan Sharma</t>
  </si>
  <si>
    <t>Mark Wood</t>
  </si>
  <si>
    <t>Sanvir Singh</t>
  </si>
  <si>
    <t>Manan Vohra</t>
  </si>
  <si>
    <t>Joe Root</t>
  </si>
  <si>
    <t>Adam Zampa</t>
  </si>
  <si>
    <t>Jaydev Unadkat</t>
  </si>
  <si>
    <t>Noor Ahmad</t>
  </si>
  <si>
    <t>Mukesh Kumar</t>
  </si>
  <si>
    <t>Rovman Powell</t>
  </si>
  <si>
    <t>Alzarri Joseph</t>
  </si>
  <si>
    <t>Harshal Patel</t>
  </si>
  <si>
    <t>Mohammad Shami</t>
  </si>
  <si>
    <t>Liton Das</t>
  </si>
  <si>
    <t>Jofra Archer</t>
  </si>
  <si>
    <t>Chetan Sakariya</t>
  </si>
  <si>
    <t>Chris Jordan</t>
  </si>
  <si>
    <t>Vaibhav Arora</t>
  </si>
  <si>
    <t>Jason Behrendorff</t>
  </si>
  <si>
    <t>Karn Sharma</t>
  </si>
  <si>
    <t>Arshdeep Singh</t>
  </si>
  <si>
    <t>Mitchell Santner</t>
  </si>
  <si>
    <t>Swapnil Singh</t>
  </si>
  <si>
    <t>Wayne Parnell</t>
  </si>
  <si>
    <t>Sandeep Sharma</t>
  </si>
  <si>
    <t>Mustafizur Rahman</t>
  </si>
  <si>
    <t>Ishant Sharma</t>
  </si>
  <si>
    <t>Abdul Basith</t>
  </si>
  <si>
    <t>Deepak Chahar</t>
  </si>
  <si>
    <t>Mohit Rathee</t>
  </si>
  <si>
    <t>Josh Hazlewood</t>
  </si>
  <si>
    <t>Mohammed Siraj</t>
  </si>
  <si>
    <t>Yudhvir Singh</t>
  </si>
  <si>
    <t>Fazalhaq Farooqi</t>
  </si>
  <si>
    <t>Nathan Ellis</t>
  </si>
  <si>
    <t>Wkts</t>
  </si>
  <si>
    <t>Econ</t>
  </si>
  <si>
    <t>4w</t>
  </si>
  <si>
    <t>5w</t>
  </si>
  <si>
    <t>Yuzvendra Chahal</t>
  </si>
  <si>
    <t>Tushar Deshpande</t>
  </si>
  <si>
    <t>Mohit Sharma</t>
  </si>
  <si>
    <t>Matheesha Pathirana</t>
  </si>
  <si>
    <t>Yash Thakur</t>
  </si>
  <si>
    <t>Maheesh Theekshana</t>
  </si>
  <si>
    <t>Suyash Sharma</t>
  </si>
  <si>
    <t>T Natarajan</t>
  </si>
  <si>
    <t>Khaleel Ahmed</t>
  </si>
  <si>
    <t>Rahul Chahar</t>
  </si>
  <si>
    <t>Avesh Khan</t>
  </si>
  <si>
    <t>Kagiso Rabada</t>
  </si>
  <si>
    <t>Riley Meredith</t>
  </si>
  <si>
    <t>Harshit Rana</t>
  </si>
  <si>
    <t>Akash Singh</t>
  </si>
  <si>
    <t>Rajvardhan Hangargekar</t>
  </si>
  <si>
    <t>Mohsin Khan</t>
  </si>
  <si>
    <t>Navdeep Saini</t>
  </si>
  <si>
    <t>Kuldip Yadav</t>
  </si>
  <si>
    <t>Yash Dayal</t>
  </si>
  <si>
    <t>Tim Southee</t>
  </si>
  <si>
    <t>Kulwant Khejroliya</t>
  </si>
  <si>
    <t>Reece Topley</t>
  </si>
  <si>
    <t>Mayank Dagar</t>
  </si>
  <si>
    <t>Sisanda Magala</t>
  </si>
  <si>
    <t>Darshan Nalkande</t>
  </si>
  <si>
    <t>Lockie Ferguson</t>
  </si>
  <si>
    <t>Duan Jansen</t>
  </si>
  <si>
    <t>Kartik Tyagi</t>
  </si>
  <si>
    <t>Mdns</t>
  </si>
  <si>
    <t>WPI</t>
  </si>
  <si>
    <t>Wp4</t>
  </si>
  <si>
    <t>0w</t>
  </si>
  <si>
    <t>3w+</t>
  </si>
  <si>
    <t>Wd</t>
  </si>
  <si>
    <t>Nb</t>
  </si>
  <si>
    <t>Acc</t>
  </si>
  <si>
    <t>11</t>
  </si>
  <si>
    <t>2</t>
  </si>
  <si>
    <t>3</t>
  </si>
  <si>
    <t>-</t>
  </si>
  <si>
    <t>5</t>
  </si>
  <si>
    <t>9</t>
  </si>
  <si>
    <t>4</t>
  </si>
  <si>
    <t>Varun Chakravarthy</t>
  </si>
  <si>
    <t>7</t>
  </si>
  <si>
    <t>6</t>
  </si>
  <si>
    <t>31</t>
  </si>
  <si>
    <t>1</t>
  </si>
  <si>
    <t>15</t>
  </si>
  <si>
    <t>13</t>
  </si>
  <si>
    <t>Akash Mandwaal</t>
  </si>
  <si>
    <t>10</t>
  </si>
  <si>
    <t>14</t>
  </si>
  <si>
    <t>8</t>
  </si>
  <si>
    <t>Vijaykumar Vyshak</t>
  </si>
  <si>
    <t>Joshua Little</t>
  </si>
  <si>
    <t>Kumar Kartikeya</t>
  </si>
  <si>
    <t>Fazal Haque</t>
  </si>
  <si>
    <t>KM Asif</t>
  </si>
  <si>
    <t>Overs</t>
  </si>
  <si>
    <t>Ct</t>
  </si>
  <si>
    <t>RO</t>
  </si>
  <si>
    <t>St</t>
  </si>
  <si>
    <t>D</t>
  </si>
  <si>
    <t>DpM</t>
  </si>
  <si>
    <t>Catches</t>
  </si>
  <si>
    <t>Run Outs</t>
  </si>
  <si>
    <t>Stumpings</t>
  </si>
  <si>
    <t>Total Dismissles</t>
  </si>
  <si>
    <t>Batting</t>
  </si>
  <si>
    <t>Bowling</t>
  </si>
  <si>
    <t>Fielding</t>
  </si>
  <si>
    <t>Role</t>
  </si>
  <si>
    <t>GT</t>
  </si>
  <si>
    <t>MI</t>
  </si>
  <si>
    <t>RR</t>
  </si>
  <si>
    <t>CSK</t>
  </si>
  <si>
    <t>KKR</t>
  </si>
  <si>
    <t>RCB</t>
  </si>
  <si>
    <t>PBKS</t>
  </si>
  <si>
    <t>LSG</t>
  </si>
  <si>
    <t>SRH</t>
  </si>
  <si>
    <t>DC</t>
  </si>
  <si>
    <t>Seamer</t>
  </si>
  <si>
    <t>Spinner</t>
  </si>
  <si>
    <t>Batter</t>
  </si>
  <si>
    <t>Batsman</t>
  </si>
  <si>
    <t>Green Pitch</t>
  </si>
  <si>
    <t>Flate Track/ Dry Pitch</t>
  </si>
  <si>
    <t>Dusty Pitch</t>
  </si>
  <si>
    <t>Hard Pitch</t>
  </si>
  <si>
    <t>Rain</t>
  </si>
  <si>
    <t>Dew</t>
  </si>
  <si>
    <t>Wind</t>
  </si>
  <si>
    <t>Humidity</t>
  </si>
  <si>
    <t>Green+Rain+Dew</t>
  </si>
  <si>
    <t>Green+Wind</t>
  </si>
  <si>
    <t>Green+Humidity</t>
  </si>
  <si>
    <t>Flate+Rain+Dew</t>
  </si>
  <si>
    <t>Flate+wind</t>
  </si>
  <si>
    <t>Flate+Humidity</t>
  </si>
  <si>
    <t>Dusty+Rain+Dew</t>
  </si>
  <si>
    <t>Dusty+wind</t>
  </si>
  <si>
    <t>Dusty+Humidity</t>
  </si>
  <si>
    <t>Hard+Rain+dew</t>
  </si>
  <si>
    <t>Hard+Wind</t>
  </si>
  <si>
    <t>Hard+humidity</t>
  </si>
  <si>
    <t>Bat Performance</t>
  </si>
  <si>
    <t>Bowl Performance</t>
  </si>
  <si>
    <t>All Rounder</t>
  </si>
  <si>
    <t>Performance</t>
  </si>
  <si>
    <t>Percentage</t>
  </si>
  <si>
    <t>Batting TOP</t>
  </si>
  <si>
    <t>Bowling TOP</t>
  </si>
  <si>
    <t>AllRounder</t>
  </si>
  <si>
    <t>Feilding</t>
  </si>
  <si>
    <t>Venue</t>
  </si>
  <si>
    <t>Stadium Name</t>
  </si>
  <si>
    <t>Assistance</t>
  </si>
  <si>
    <t>Need to Know</t>
  </si>
  <si>
    <t>Dew Factor</t>
  </si>
  <si>
    <t>Wind Affect</t>
  </si>
  <si>
    <t>Ground Size</t>
  </si>
  <si>
    <t>If winn toss what should we do ??</t>
  </si>
  <si>
    <t>Pitch Type</t>
  </si>
  <si>
    <t>Observation</t>
  </si>
  <si>
    <t>Chennai</t>
  </si>
  <si>
    <t>M. A. Chidambaram Stadium, Chennai</t>
  </si>
  <si>
    <t>Spinners</t>
  </si>
  <si>
    <t>Low Scoring</t>
  </si>
  <si>
    <t xml:space="preserve"> </t>
  </si>
  <si>
    <t>Bowling in the first inning will help.</t>
  </si>
  <si>
    <t>Delhi</t>
  </si>
  <si>
    <t>Arun Jaitley Stadium in Delhi</t>
  </si>
  <si>
    <t>Medium Scoring</t>
  </si>
  <si>
    <t>Dew Factor can affect Bolwers ,Fielders and make Faster Outfield.</t>
  </si>
  <si>
    <t>Wind on ground will help Seamers and Spinners.</t>
  </si>
  <si>
    <t>Smaller boundaries will get easy runs.</t>
  </si>
  <si>
    <t>Dry Pitch</t>
  </si>
  <si>
    <t>Low swing</t>
  </si>
  <si>
    <t>Bengaluru</t>
  </si>
  <si>
    <t>M. Chinnaswamy Stadium, Bengaluru</t>
  </si>
  <si>
    <t>High Scoring</t>
  </si>
  <si>
    <t>Ahmedabad</t>
  </si>
  <si>
    <t>Narendra Modi Stadium in Ahmedabad</t>
  </si>
  <si>
    <t>Mumbai</t>
  </si>
  <si>
    <t>Wankhede Stadium in Mumbai</t>
  </si>
  <si>
    <t>low Green</t>
  </si>
  <si>
    <t>swing with new ball</t>
  </si>
  <si>
    <t>Mohali</t>
  </si>
  <si>
    <t>Punjab Cricket Association Stadium, Mohali</t>
  </si>
  <si>
    <t>Jaipur</t>
  </si>
  <si>
    <t>Sawai Mansingh Stadium in Jaipur</t>
  </si>
  <si>
    <t>Hyderabad</t>
  </si>
  <si>
    <t>Rajiv Gandhi International Cricket Stadium, Hyderabad</t>
  </si>
  <si>
    <t>Lucknow</t>
  </si>
  <si>
    <t>Atal Bihari Vajpayee Cricket Stadium, Lucknow</t>
  </si>
  <si>
    <t>Seamers</t>
  </si>
  <si>
    <t>Kolkata</t>
  </si>
  <si>
    <t>Eden Gardens, Kolkata</t>
  </si>
  <si>
    <t>Chase</t>
  </si>
  <si>
    <t>Defend</t>
  </si>
  <si>
    <t>Grand Total</t>
  </si>
  <si>
    <t>Arun Jaitley Stadium, Delhi</t>
  </si>
  <si>
    <t>Barsapara Cricket Stadium, Guwahati</t>
  </si>
  <si>
    <t>Bharat Ratna Shri Atal Bihari Vajpayee Ekana Cricket Stadium, Lucknow</t>
  </si>
  <si>
    <t>Himachal Pradesh Cricket Association Stadium, Dharamshala</t>
  </si>
  <si>
    <t>M.Chinnaswamy Stadium, Bengaluru</t>
  </si>
  <si>
    <t>MA Chidambaram Stadium, Chennai</t>
  </si>
  <si>
    <t>Narendra Modi Stadium, Ahmedabad</t>
  </si>
  <si>
    <t>Punjab Cricket Association IS Bindra Stadium, Mohali</t>
  </si>
  <si>
    <t>Rajiv Gandhi International Stadium, Hyderabad</t>
  </si>
  <si>
    <t>Sawai Mansingh Stadium, Jaipur</t>
  </si>
  <si>
    <t>Wankhede Stadium, Mumbai</t>
  </si>
  <si>
    <t>Win Toss &amp;</t>
  </si>
  <si>
    <t>Winning Percentage while chasing</t>
  </si>
  <si>
    <t>Guwahati</t>
  </si>
  <si>
    <t>Dharamshala</t>
  </si>
  <si>
    <t>Bowl First</t>
  </si>
  <si>
    <t>Bat First</t>
  </si>
  <si>
    <t xml:space="preserve">Game Will be </t>
  </si>
  <si>
    <t>Will play important role</t>
  </si>
  <si>
    <t>Pitch &amp; Weather</t>
  </si>
  <si>
    <t>Dusty+Rain</t>
  </si>
  <si>
    <t>Hard+Rain</t>
  </si>
  <si>
    <t>Home Team</t>
  </si>
  <si>
    <t>Away team</t>
  </si>
  <si>
    <t>will help</t>
  </si>
  <si>
    <t>%</t>
  </si>
  <si>
    <t>Winning Percentage while chasing,</t>
  </si>
  <si>
    <t>Team1</t>
  </si>
  <si>
    <t>IF($C$22="Green Pitch",VLOOKUP($F20,'Team1'!$H$2:$AK$300,23,0),IF($C$22="Flate Track/ Dry Pitch",VLOOKUP(E20,'Team1'!$I$2:$AK$300,22,0),IF($C$22="Dusty Pitch",VLOOKUP(F20,'Team1'!$J$2:$AK$300,21,0),IF($C$22="Hard Pitch",VLOOKUP(G20,'Team1'!$K$2:$AK$300,20,0),IF($C$22="Rain",VLOOKUP(H20,'Team1'!$L$2:$AK$300,19,0),IF($C$22="Dew",VLOOKUP(I20,'Team1'!$M$2:$AK$300,18,0),IF($C$22="Wind",VLOOKUP(J20,'Team1'!$N$2:$AK$300,17,0),IF($C$22="Humidity",VLOOKUP(K20,'Team1'!$O$2:$AK$300,16,0),IF($C$22="Green+Rain+Dew",VLOOKUP(L20,'Team1'!$P$2:$AK$300,15,0),IF($C$22="Green+Wind",VLOOKUP(M20,'Team1'!$Q$2:$AK$300,14,0),IF($C$22="Green+Humidity",VLOOKUP(N20,'Team1'!$R$2:$AK$300,13,0),IF($C$22="Flate+Rain+dew",VLOOKUP(O20,'Team1'!$S$2:$AK$300,12,0),IF($C$22="Flate+wind",VLOOKUP(P20,'Team1'!$T$2:$AK$300,11,0),IF($C$22="Flate+Humidity",VLOOKUP(Q20,'Team1'!$U$2:$AK$300,10,0),IF($C$22="Dusty+Rain",VLOOKUP(R20,'Team1'!$V$2:$AK$300,9,0),IF($C$22="Dusty+wind",VLOOKUP(S20,'Team1'!$W$2:$AK$300,8,0),IF($C$22="Dusty+Humidity",VLOOKUP(T20,'Team1'!$X$2:$AK$300,7,0),IF($C$22="Hard+Rain",VLOOKUP(U20,'Team1'!$Y$2:$AK$300,6,0),IF($C$22="Hard+Wind",VLOOKUP(V20,'Team1'!$Z$2:$AK$300,5,0),IF($C$22="Hard+Humidity",VLOOKUP(W20,'Team1'!$AA$2:$AK$300,4,0)))))))))))))))))))))</t>
  </si>
  <si>
    <t>IF($C$22="Green Pitch",VLOOKUP($F8,'Team1'!$H$2:$AK$300,23,0),IF($C$22="Flate Track/ Dry Pitch",VLOOKUP(G8,'Team1'!$I$2:$AK$300,22,0),IF($C$22="Dusty Pitch",VLOOKUP(H8,'Team1'!$J$2:$AK$300,21,0),IF($C$22="Hard Pitch",VLOOKUP(I8,'Team1'!$K$2:$AK$300,20,0),IF($C$22="Rain",VLOOKUP(J8,'Team1'!$L$2:$AK$300,19,0),IF($C$22="Dew",VLOOKUP(K8,'Team1'!$M$2:$AK$300,18,0),IF($C$22="Wind",VLOOKUP(L8,'Team1'!$N$2:$AK$300,17,0),IF($C$22="Humidity",VLOOKUP(M8,'Team1'!$O$2:$AK$300,16,0),IF($C$22="Green+Rain+Dew",VLOOKUP(N8,'Team1'!$P$2:$AK$300,15,0),IF($C$22="Green+Wind",VLOOKUP(O8,'Team1'!$Q$2:$AK$300,14,0),IF($C$22="Green+Humidity",VLOOKUP(P8,'Team1'!$R$2:$AK$300,13,0),IF($C$22="Flate+Rain+dew",VLOOKUP(Q8,'Team1'!$S$2:$AK$300,12,0),IF($C$22="Flate+wind",VLOOKUP(R8,'Team1'!$T$2:$AK$300,11,0),IF($C$22="Flate+Humidity",VLOOKUP(S8,'Team1'!$U$2:$AK$300,10,0),IF($C$22="Dusty+Rain",VLOOKUP(T8,'Team1'!$V$2:$AK$300,9,0),IF($C$22="Dusty+wind",VLOOKUP(U8,'Team1'!$W$2:$AK$300,8,0),IF($C$22="Dusty+Humidity",VLOOKUP(V8,'Team1'!$X$2:$AK$300,7,0),IF($C$22="Hard+Rain",VLOOKUP(W8,'Team1'!$Y$2:$AK$300,6,0),IF($C$22="Hard+Wind",VLOOKUP(X8,'Team1'!$Z$2:$AK$300,5,0),IF($C$22="Hard+Humidity",VLOOKUP(Y8,'Team1'!$AA$2:$AK$300,4,0)))))))))))))))))))))</t>
  </si>
  <si>
    <t>Pitch &amp; Weather :</t>
  </si>
  <si>
    <t>F2:F12</t>
  </si>
  <si>
    <t>G2:F12</t>
  </si>
  <si>
    <t>H2:H12</t>
  </si>
  <si>
    <t>I2:I12</t>
  </si>
  <si>
    <t>J2:J12</t>
  </si>
  <si>
    <t>K2:K12</t>
  </si>
  <si>
    <t>L2:L12</t>
  </si>
  <si>
    <t>M2:M12</t>
  </si>
  <si>
    <t>M2:N12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</si>
  <si>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</si>
  <si>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</si>
  <si>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</si>
  <si>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</si>
  <si>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</si>
  <si>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</si>
  <si>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</si>
  <si>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</si>
  <si>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</si>
  <si>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</si>
  <si>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</si>
  <si>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</si>
  <si>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</si>
  <si>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</si>
  <si>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</si>
  <si>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</si>
  <si>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</si>
  <si>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</si>
  <si>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</si>
  <si>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</si>
  <si>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O2:O12</t>
  </si>
  <si>
    <t>P2:P12</t>
  </si>
  <si>
    <t>Q2:Q12</t>
  </si>
  <si>
    <t>R2:R12</t>
  </si>
  <si>
    <t>S2:S12</t>
  </si>
  <si>
    <t>T2:T12</t>
  </si>
  <si>
    <t>U2:U12</t>
  </si>
  <si>
    <t>V2:V12</t>
  </si>
  <si>
    <t>W2:W12</t>
  </si>
  <si>
    <t>X2:X12</t>
  </si>
  <si>
    <t>Y2:Y12</t>
  </si>
  <si>
    <t>Previous Batting</t>
  </si>
  <si>
    <t>Previous Bowling</t>
  </si>
  <si>
    <t>will play important role</t>
  </si>
  <si>
    <t>avg</t>
  </si>
  <si>
    <t>Winner of this Game,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</si>
</sst>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0"/>
      <color theme="4" tint="-0.249977111117893"/>
      <name val="Calibri"/>
      <family val="2"/>
      <scheme val="minor"/>
    </font>
    <font>
      <sz val="14"/>
      <color theme="1"/>
      <name val="Aharoni"/>
      <charset val="177"/>
    </font>
    <font>
      <i/>
      <sz val="16"/>
      <color theme="3"/>
      <name val="Bahnschrift SemiBold"/>
      <family val="2"/>
    </font>
    <font>
      <sz val="16"/>
      <color rgb="FFC00000"/>
      <name val="Congenial"/>
    </font>
    <font>
      <i/>
      <sz val="14"/>
      <color theme="6"/>
      <name val="Arial Narrow"/>
      <family val="2"/>
    </font>
    <font>
      <sz val="16"/>
      <color theme="1" tint="4.9989318521683403E-2"/>
      <name val="Snap ITC"/>
      <family val="5"/>
    </font>
    <font>
      <sz val="11"/>
      <color theme="9" tint="0.79998168889431442"/>
      <name val="Calibri"/>
      <family val="2"/>
      <scheme val="minor"/>
    </font>
    <font>
      <sz val="20"/>
      <color theme="9"/>
      <name val="Britannic Bold"/>
      <family val="2"/>
    </font>
    <font>
      <sz val="16"/>
      <color theme="5"/>
      <name val="Baguet Script"/>
    </font>
    <font>
      <sz val="16"/>
      <color rgb="FF00B0F0"/>
      <name val="Calibri"/>
      <family val="2"/>
      <scheme val="minor"/>
    </font>
    <font>
      <sz val="16"/>
      <color theme="1"/>
      <name val="Snap ITC"/>
      <family val="5"/>
    </font>
    <font>
      <sz val="11"/>
      <color theme="5" tint="0.79998168889431442"/>
      <name val="Calibri"/>
      <family val="2"/>
      <scheme val="minor"/>
    </font>
    <font>
      <sz val="18"/>
      <color theme="4" tint="-0.499984740745262"/>
      <name val="Congenial"/>
    </font>
    <font>
      <sz val="14"/>
      <color theme="4" tint="-0.499984740745262"/>
      <name val="Congenial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6"/>
      <name val="Arial Narrow"/>
      <family val="2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lgerian"/>
      <family val="5"/>
    </font>
    <font>
      <sz val="9"/>
      <color theme="3" tint="-0.499984740745262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2"/>
      <color theme="1"/>
      <name val="Aharoni"/>
    </font>
    <font>
      <u/>
      <sz val="8"/>
      <color rgb="FFFF0000"/>
      <name val="Arial Rounded MT Bold"/>
      <family val="2"/>
    </font>
    <font>
      <sz val="11"/>
      <color theme="1" tint="4.9989318521683403E-2"/>
      <name val="Snap ITC"/>
      <family val="5"/>
    </font>
    <font>
      <sz val="10"/>
      <color theme="5"/>
      <name val="Baguet Script"/>
    </font>
    <font>
      <sz val="10"/>
      <color theme="1"/>
      <name val="Calibri"/>
      <family val="2"/>
      <scheme val="minor"/>
    </font>
    <font>
      <sz val="11"/>
      <color theme="9"/>
      <name val="Britannic Bold"/>
      <family val="2"/>
    </font>
    <font>
      <sz val="11"/>
      <color theme="5" tint="-0.499984740745262"/>
      <name val="Congenial"/>
    </font>
    <font>
      <sz val="18"/>
      <color theme="5" tint="-0.499984740745262"/>
      <name val="Congenial"/>
    </font>
    <font>
      <sz val="18"/>
      <color theme="1"/>
      <name val="Calibri"/>
      <family val="2"/>
      <scheme val="minor"/>
    </font>
    <font>
      <i/>
      <sz val="11"/>
      <color rgb="FFC00000"/>
      <name val="Forte"/>
      <family val="4"/>
    </font>
    <font>
      <i/>
      <sz val="14"/>
      <color theme="1"/>
      <name val="Berlin Sans FB Demi"/>
      <family val="2"/>
    </font>
    <font>
      <sz val="16"/>
      <color rgb="FFFF0000"/>
      <name val="Bernard MT Condensed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1" fillId="3" borderId="1" xfId="0" applyNumberFormat="1" applyFont="1" applyFill="1" applyBorder="1"/>
    <xf numFmtId="0" fontId="0" fillId="0" borderId="0" xfId="0" applyAlignment="1">
      <alignment horizontal="center"/>
    </xf>
    <xf numFmtId="0" fontId="0" fillId="5" borderId="0" xfId="0" applyFill="1"/>
    <xf numFmtId="2" fontId="1" fillId="3" borderId="0" xfId="0" applyNumberFormat="1" applyFont="1" applyFill="1" applyBorder="1"/>
    <xf numFmtId="0" fontId="0" fillId="3" borderId="0" xfId="0" applyFill="1"/>
    <xf numFmtId="0" fontId="0" fillId="4" borderId="0" xfId="0" applyFill="1"/>
    <xf numFmtId="0" fontId="1" fillId="3" borderId="1" xfId="0" applyFont="1" applyFill="1" applyBorder="1"/>
    <xf numFmtId="0" fontId="1" fillId="0" borderId="1" xfId="0" applyFont="1" applyFill="1" applyBorder="1"/>
    <xf numFmtId="0" fontId="2" fillId="3" borderId="0" xfId="0" applyFont="1" applyFill="1"/>
    <xf numFmtId="0" fontId="1" fillId="5" borderId="0" xfId="0" applyFont="1" applyFill="1"/>
    <xf numFmtId="0" fontId="2" fillId="0" borderId="0" xfId="0" applyFont="1" applyFill="1"/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3" xfId="0" applyFill="1" applyBorder="1"/>
    <xf numFmtId="1" fontId="0" fillId="10" borderId="0" xfId="0" applyNumberFormat="1" applyFill="1" applyAlignment="1">
      <alignment horizontal="center"/>
    </xf>
    <xf numFmtId="0" fontId="0" fillId="10" borderId="0" xfId="0" applyFill="1"/>
    <xf numFmtId="164" fontId="0" fillId="0" borderId="0" xfId="0" applyNumberFormat="1"/>
    <xf numFmtId="0" fontId="0" fillId="11" borderId="0" xfId="0" applyFill="1"/>
    <xf numFmtId="0" fontId="0" fillId="5" borderId="2" xfId="0" applyFill="1" applyBorder="1"/>
    <xf numFmtId="1" fontId="0" fillId="0" borderId="2" xfId="0" applyNumberFormat="1" applyBorder="1"/>
    <xf numFmtId="1" fontId="0" fillId="5" borderId="0" xfId="0" applyNumberFormat="1" applyFill="1"/>
    <xf numFmtId="0" fontId="0" fillId="0" borderId="0" xfId="0" applyFill="1" applyBorder="1"/>
    <xf numFmtId="0" fontId="4" fillId="0" borderId="0" xfId="0" applyFont="1" applyFill="1" applyBorder="1"/>
    <xf numFmtId="0" fontId="0" fillId="5" borderId="2" xfId="0" applyFont="1" applyFill="1" applyBorder="1"/>
    <xf numFmtId="1" fontId="0" fillId="5" borderId="2" xfId="0" applyNumberFormat="1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1" fontId="0" fillId="10" borderId="2" xfId="0" applyNumberFormat="1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0" borderId="0" xfId="0" applyFont="1"/>
    <xf numFmtId="0" fontId="0" fillId="0" borderId="2" xfId="0" applyFont="1" applyBorder="1"/>
    <xf numFmtId="1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" fontId="0" fillId="0" borderId="2" xfId="0" applyNumberFormat="1" applyFont="1" applyBorder="1"/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/>
    <xf numFmtId="0" fontId="0" fillId="2" borderId="2" xfId="0" applyFont="1" applyFill="1" applyBorder="1"/>
    <xf numFmtId="1" fontId="0" fillId="5" borderId="0" xfId="0" applyNumberFormat="1" applyFont="1" applyFill="1"/>
    <xf numFmtId="0" fontId="0" fillId="5" borderId="0" xfId="0" applyFont="1" applyFill="1"/>
    <xf numFmtId="0" fontId="0" fillId="12" borderId="2" xfId="0" applyFill="1" applyBorder="1"/>
    <xf numFmtId="0" fontId="0" fillId="0" borderId="2" xfId="0" applyBorder="1" applyAlignment="1">
      <alignment horizontal="left"/>
    </xf>
    <xf numFmtId="0" fontId="0" fillId="12" borderId="2" xfId="0" applyFill="1" applyBorder="1" applyAlignment="1">
      <alignment horizontal="left"/>
    </xf>
    <xf numFmtId="0" fontId="0" fillId="0" borderId="0" xfId="0" applyBorder="1"/>
    <xf numFmtId="0" fontId="0" fillId="0" borderId="2" xfId="0" applyFont="1" applyFill="1" applyBorder="1" applyAlignment="1">
      <alignment horizontal="left"/>
    </xf>
    <xf numFmtId="1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6" fillId="13" borderId="0" xfId="0" applyFont="1" applyFill="1"/>
    <xf numFmtId="0" fontId="0" fillId="13" borderId="0" xfId="0" applyFill="1"/>
    <xf numFmtId="0" fontId="10" fillId="13" borderId="0" xfId="0" applyFont="1" applyFill="1" applyAlignment="1"/>
    <xf numFmtId="0" fontId="7" fillId="13" borderId="2" xfId="0" applyFont="1" applyFill="1" applyBorder="1" applyAlignment="1">
      <alignment horizontal="center"/>
    </xf>
    <xf numFmtId="0" fontId="9" fillId="13" borderId="0" xfId="0" applyFont="1" applyFill="1"/>
    <xf numFmtId="0" fontId="9" fillId="13" borderId="0" xfId="0" applyFont="1" applyFill="1" applyBorder="1" applyAlignment="1">
      <alignment horizontal="left"/>
    </xf>
    <xf numFmtId="0" fontId="9" fillId="13" borderId="0" xfId="0" applyFont="1" applyFill="1" applyAlignment="1">
      <alignment horizontal="center"/>
    </xf>
    <xf numFmtId="0" fontId="13" fillId="13" borderId="0" xfId="0" applyFont="1" applyFill="1"/>
    <xf numFmtId="0" fontId="14" fillId="13" borderId="0" xfId="0" applyFont="1" applyFill="1"/>
    <xf numFmtId="0" fontId="8" fillId="13" borderId="0" xfId="0" applyFont="1" applyFill="1"/>
    <xf numFmtId="0" fontId="15" fillId="13" borderId="0" xfId="0" applyFont="1" applyFill="1" applyAlignment="1">
      <alignment horizontal="right"/>
    </xf>
    <xf numFmtId="0" fontId="15" fillId="13" borderId="0" xfId="0" applyFont="1" applyFill="1" applyAlignment="1">
      <alignment horizontal="left"/>
    </xf>
    <xf numFmtId="0" fontId="5" fillId="13" borderId="0" xfId="0" applyFont="1" applyFill="1"/>
    <xf numFmtId="0" fontId="11" fillId="13" borderId="0" xfId="0" applyFont="1" applyFill="1"/>
    <xf numFmtId="1" fontId="11" fillId="13" borderId="0" xfId="0" applyNumberFormat="1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16" fillId="13" borderId="0" xfId="0" applyFont="1" applyFill="1"/>
    <xf numFmtId="0" fontId="12" fillId="13" borderId="0" xfId="0" applyFont="1" applyFill="1"/>
    <xf numFmtId="0" fontId="0" fillId="0" borderId="0" xfId="0" applyFont="1" applyAlignment="1">
      <alignment horizontal="center"/>
    </xf>
    <xf numFmtId="0" fontId="17" fillId="14" borderId="0" xfId="0" applyFont="1" applyFill="1"/>
    <xf numFmtId="0" fontId="18" fillId="14" borderId="0" xfId="0" applyFont="1" applyFill="1"/>
    <xf numFmtId="0" fontId="19" fillId="14" borderId="0" xfId="0" applyFont="1" applyFill="1" applyBorder="1" applyAlignment="1">
      <alignment horizontal="left"/>
    </xf>
    <xf numFmtId="0" fontId="20" fillId="10" borderId="0" xfId="0" applyFont="1" applyFill="1"/>
    <xf numFmtId="0" fontId="20" fillId="2" borderId="0" xfId="0" applyFont="1" applyFill="1"/>
    <xf numFmtId="0" fontId="22" fillId="10" borderId="0" xfId="0" applyFont="1" applyFill="1" applyAlignment="1"/>
    <xf numFmtId="0" fontId="23" fillId="10" borderId="0" xfId="0" applyFont="1" applyFill="1"/>
    <xf numFmtId="0" fontId="23" fillId="10" borderId="0" xfId="0" applyFont="1" applyFill="1" applyAlignment="1">
      <alignment horizontal="right"/>
    </xf>
    <xf numFmtId="0" fontId="23" fillId="10" borderId="0" xfId="0" applyFont="1" applyFill="1" applyAlignment="1">
      <alignment horizontal="left"/>
    </xf>
    <xf numFmtId="0" fontId="24" fillId="10" borderId="0" xfId="0" applyFont="1" applyFill="1"/>
    <xf numFmtId="0" fontId="25" fillId="10" borderId="0" xfId="0" applyFont="1" applyFill="1" applyAlignment="1">
      <alignment horizontal="center"/>
    </xf>
    <xf numFmtId="0" fontId="26" fillId="10" borderId="0" xfId="0" applyFont="1" applyFill="1"/>
    <xf numFmtId="1" fontId="26" fillId="10" borderId="0" xfId="0" applyNumberFormat="1" applyFont="1" applyFill="1"/>
    <xf numFmtId="0" fontId="21" fillId="10" borderId="0" xfId="0" applyFont="1" applyFill="1"/>
    <xf numFmtId="0" fontId="27" fillId="10" borderId="0" xfId="0" applyFont="1" applyFill="1"/>
    <xf numFmtId="0" fontId="28" fillId="10" borderId="2" xfId="0" applyFont="1" applyFill="1" applyBorder="1" applyAlignment="1">
      <alignment horizontal="center"/>
    </xf>
    <xf numFmtId="0" fontId="29" fillId="10" borderId="0" xfId="0" applyFont="1" applyFill="1"/>
    <xf numFmtId="0" fontId="30" fillId="10" borderId="0" xfId="0" applyFont="1" applyFill="1"/>
    <xf numFmtId="0" fontId="0" fillId="10" borderId="0" xfId="0" applyFont="1" applyFill="1"/>
    <xf numFmtId="1" fontId="30" fillId="10" borderId="0" xfId="0" applyNumberFormat="1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1" fillId="10" borderId="0" xfId="0" applyFont="1" applyFill="1" applyAlignment="1">
      <alignment horizontal="right"/>
    </xf>
    <xf numFmtId="0" fontId="31" fillId="10" borderId="0" xfId="0" applyFont="1" applyFill="1"/>
    <xf numFmtId="0" fontId="32" fillId="10" borderId="0" xfId="0" applyFont="1" applyFill="1"/>
    <xf numFmtId="0" fontId="33" fillId="10" borderId="0" xfId="0" applyFont="1" applyFill="1"/>
    <xf numFmtId="0" fontId="34" fillId="10" borderId="0" xfId="0" applyFont="1" applyFill="1" applyAlignment="1">
      <alignment horizontal="center"/>
    </xf>
    <xf numFmtId="0" fontId="34" fillId="10" borderId="0" xfId="0" applyFont="1" applyFill="1" applyAlignment="1">
      <alignment horizontal="left"/>
    </xf>
    <xf numFmtId="0" fontId="35" fillId="10" borderId="0" xfId="0" applyFont="1" applyFill="1" applyBorder="1" applyAlignment="1">
      <alignment horizontal="left"/>
    </xf>
    <xf numFmtId="0" fontId="36" fillId="10" borderId="0" xfId="0" applyFont="1" applyFill="1"/>
    <xf numFmtId="0" fontId="37" fillId="10" borderId="0" xfId="0" applyFont="1" applyFill="1"/>
    <xf numFmtId="1" fontId="20" fillId="10" borderId="0" xfId="0" applyNumberFormat="1" applyFont="1" applyFill="1"/>
    <xf numFmtId="0" fontId="38" fillId="2" borderId="0" xfId="0" applyFont="1" applyFill="1" applyAlignment="1">
      <alignment horizontal="left"/>
    </xf>
    <xf numFmtId="0" fontId="39" fillId="2" borderId="0" xfId="0" applyFont="1" applyFill="1" applyAlignment="1">
      <alignment horizontal="center"/>
    </xf>
  </cellXfs>
  <cellStyles count="1">
    <cellStyle name="Normal" xfId="0" builtinId="0"/>
  </cellStyles>
  <dxfs count="5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Dream</a:t>
            </a:r>
            <a:r>
              <a:rPr lang="en-US" baseline="0"/>
              <a:t> 11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'Dream Team of IPL'!$C$26:$D$38</c15:sqref>
                  </c15:fullRef>
                  <c15:levelRef>
                    <c15:sqref>'Dream Team of IPL'!$C$26:$C$38</c15:sqref>
                  </c15:levelRef>
                </c:ext>
              </c:extLst>
              <c:f>'Dream Team of IPL'!$C$26:$C$38</c:f>
              <c:strCache>
                <c:ptCount val="13"/>
                <c:pt idx="0">
                  <c:v>Shubman Gill</c:v>
                </c:pt>
                <c:pt idx="1">
                  <c:v>Faf du Plessis</c:v>
                </c:pt>
                <c:pt idx="2">
                  <c:v>Suryakumar Yadav</c:v>
                </c:pt>
                <c:pt idx="3">
                  <c:v>Virat Kohli</c:v>
                </c:pt>
                <c:pt idx="4">
                  <c:v>Devon Conway</c:v>
                </c:pt>
                <c:pt idx="5">
                  <c:v>Mohammad Shami</c:v>
                </c:pt>
                <c:pt idx="6">
                  <c:v>Rashid Khan</c:v>
                </c:pt>
                <c:pt idx="7">
                  <c:v>Mohammed Siraj</c:v>
                </c:pt>
                <c:pt idx="8">
                  <c:v>Ravindra Jadeja</c:v>
                </c:pt>
                <c:pt idx="9">
                  <c:v>Mohit Sharma</c:v>
                </c:pt>
                <c:pt idx="10">
                  <c:v>Yuzvendra Chahal</c:v>
                </c:pt>
                <c:pt idx="11">
                  <c:v>Ruturaj Gaikwad</c:v>
                </c:pt>
                <c:pt idx="12">
                  <c:v>Ishan Kishan</c:v>
                </c:pt>
              </c:strCache>
            </c:strRef>
          </c:cat>
          <c:val>
            <c:numRef>
              <c:f>'Dream Team of IPL'!$E$26:$E$38</c:f>
              <c:numCache>
                <c:formatCode>0</c:formatCode>
                <c:ptCount val="13"/>
                <c:pt idx="0">
                  <c:v>95.783327121381532</c:v>
                </c:pt>
                <c:pt idx="1">
                  <c:v>89.988818486768537</c:v>
                </c:pt>
                <c:pt idx="2">
                  <c:v>77.624549633494837</c:v>
                </c:pt>
                <c:pt idx="3">
                  <c:v>64.753385513728418</c:v>
                </c:pt>
                <c:pt idx="4">
                  <c:v>63.441421294570745</c:v>
                </c:pt>
                <c:pt idx="5">
                  <c:v>77.804209090909083</c:v>
                </c:pt>
                <c:pt idx="6">
                  <c:v>62.8005</c:v>
                </c:pt>
                <c:pt idx="7">
                  <c:v>57.922936363636367</c:v>
                </c:pt>
                <c:pt idx="8">
                  <c:v>56.63190909090909</c:v>
                </c:pt>
                <c:pt idx="9">
                  <c:v>52.370045454545455</c:v>
                </c:pt>
                <c:pt idx="10">
                  <c:v>51.905954545454549</c:v>
                </c:pt>
                <c:pt idx="11">
                  <c:v>63.3594235308734</c:v>
                </c:pt>
                <c:pt idx="12">
                  <c:v>41.413840228599824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3-44CF-BB66-285BB80F5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3404751"/>
        <c:axId val="503405167"/>
        <c:axId val="0"/>
      </c:bar3DChart>
      <c:catAx>
        <c:axId val="50340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05167"/>
        <c:crosses val="autoZero"/>
        <c:auto val="1"/>
        <c:lblAlgn val="ctr"/>
        <c:lblOffset val="100"/>
        <c:noMultiLvlLbl val="0"/>
      </c:catAx>
      <c:valAx>
        <c:axId val="503405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50340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8749728426673978E-2"/>
          <c:y val="0.2121228437956352"/>
          <c:w val="0.96460560085339597"/>
          <c:h val="0.4900301564107160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'Dream 11 Calculator'!$C$27:$C$38</c:f>
              <c:strCache>
                <c:ptCount val="12"/>
                <c:pt idx="0">
                  <c:v>Suryakumar Yadav</c:v>
                </c:pt>
                <c:pt idx="1">
                  <c:v>Yashasvi Jaiswal</c:v>
                </c:pt>
                <c:pt idx="2">
                  <c:v>Cameron Green</c:v>
                </c:pt>
                <c:pt idx="3">
                  <c:v>Ishan Kishan</c:v>
                </c:pt>
                <c:pt idx="4">
                  <c:v>Sanju Samson</c:v>
                </c:pt>
                <c:pt idx="5">
                  <c:v>Rohit Sharma</c:v>
                </c:pt>
                <c:pt idx="6">
                  <c:v>Yuzvendra Chahal</c:v>
                </c:pt>
                <c:pt idx="7">
                  <c:v>Piyush Chawla</c:v>
                </c:pt>
                <c:pt idx="8">
                  <c:v>Ravichandran Ashwin</c:v>
                </c:pt>
                <c:pt idx="9">
                  <c:v>Trent Boult</c:v>
                </c:pt>
                <c:pt idx="10">
                  <c:v>Jason Behrendorff</c:v>
                </c:pt>
                <c:pt idx="11">
                  <c:v>Sandeep Sharma</c:v>
                </c:pt>
              </c:strCache>
            </c:strRef>
          </c:cat>
          <c:val>
            <c:numRef>
              <c:f>'Dream 11 Calculator'!$D$27:$D$38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2-4C15-B52E-EAEA55F73959}"/>
            </c:ext>
          </c:extLst>
        </c:ser>
        <c:ser>
          <c:idx val="1"/>
          <c:order val="1"/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'Dream 11 Calculator'!$C$27:$C$38</c:f>
              <c:strCache>
                <c:ptCount val="12"/>
                <c:pt idx="0">
                  <c:v>Suryakumar Yadav</c:v>
                </c:pt>
                <c:pt idx="1">
                  <c:v>Yashasvi Jaiswal</c:v>
                </c:pt>
                <c:pt idx="2">
                  <c:v>Cameron Green</c:v>
                </c:pt>
                <c:pt idx="3">
                  <c:v>Ishan Kishan</c:v>
                </c:pt>
                <c:pt idx="4">
                  <c:v>Sanju Samson</c:v>
                </c:pt>
                <c:pt idx="5">
                  <c:v>Rohit Sharma</c:v>
                </c:pt>
                <c:pt idx="6">
                  <c:v>Yuzvendra Chahal</c:v>
                </c:pt>
                <c:pt idx="7">
                  <c:v>Piyush Chawla</c:v>
                </c:pt>
                <c:pt idx="8">
                  <c:v>Ravichandran Ashwin</c:v>
                </c:pt>
                <c:pt idx="9">
                  <c:v>Trent Boult</c:v>
                </c:pt>
                <c:pt idx="10">
                  <c:v>Jason Behrendorff</c:v>
                </c:pt>
                <c:pt idx="11">
                  <c:v>Sandeep Sharma</c:v>
                </c:pt>
              </c:strCache>
              <c:extLst xmlns:c15="http://schemas.microsoft.com/office/drawing/2012/chart"/>
            </c:strRef>
          </c:cat>
          <c:val>
            <c:numRef>
              <c:f>'Dream 11 Calculator'!$E$27:$E$38</c:f>
              <c:numCache>
                <c:formatCode>0</c:formatCode>
                <c:ptCount val="12"/>
                <c:pt idx="0">
                  <c:v>77.624549633494837</c:v>
                </c:pt>
                <c:pt idx="1">
                  <c:v>54.36451733134551</c:v>
                </c:pt>
                <c:pt idx="2">
                  <c:v>48.21369114175674</c:v>
                </c:pt>
                <c:pt idx="3">
                  <c:v>41.413840228599824</c:v>
                </c:pt>
                <c:pt idx="4">
                  <c:v>35.992048701702075</c:v>
                </c:pt>
                <c:pt idx="5">
                  <c:v>28.412473599204869</c:v>
                </c:pt>
                <c:pt idx="6">
                  <c:v>53.803759894459105</c:v>
                </c:pt>
                <c:pt idx="7">
                  <c:v>49.649076517150398</c:v>
                </c:pt>
                <c:pt idx="8">
                  <c:v>35.561015831134561</c:v>
                </c:pt>
                <c:pt idx="9">
                  <c:v>27.330474934036939</c:v>
                </c:pt>
                <c:pt idx="10">
                  <c:v>23.845976253298158</c:v>
                </c:pt>
                <c:pt idx="11">
                  <c:v>18.232519788918207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462-4C15-B52E-EAEA55F73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615632"/>
        <c:axId val="132616048"/>
        <c:axId val="0"/>
        <c:extLst/>
      </c:bar3DChart>
      <c:catAx>
        <c:axId val="13261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6048"/>
        <c:crosses val="autoZero"/>
        <c:auto val="1"/>
        <c:lblAlgn val="ctr"/>
        <c:lblOffset val="100"/>
        <c:noMultiLvlLbl val="0"/>
      </c:catAx>
      <c:valAx>
        <c:axId val="1326160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261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</a:t>
            </a:r>
            <a:r>
              <a:rPr lang="en-US" baseline="0"/>
              <a:t> 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'Dream 11 Team1'!$C$26:$C$37</c:f>
              <c:strCache>
                <c:ptCount val="11"/>
                <c:pt idx="0">
                  <c:v>Devon Conway</c:v>
                </c:pt>
                <c:pt idx="1">
                  <c:v>Ruturaj Gaikwad</c:v>
                </c:pt>
                <c:pt idx="2">
                  <c:v>Shivam Dube</c:v>
                </c:pt>
                <c:pt idx="3">
                  <c:v>Ajinkya Rahane</c:v>
                </c:pt>
                <c:pt idx="4">
                  <c:v>MS Dhoni</c:v>
                </c:pt>
                <c:pt idx="5">
                  <c:v>Ravindra Jadeja</c:v>
                </c:pt>
                <c:pt idx="6">
                  <c:v>Matheesha Pathirana</c:v>
                </c:pt>
                <c:pt idx="7">
                  <c:v>Tushar Deshpande</c:v>
                </c:pt>
                <c:pt idx="8">
                  <c:v>Maheesh Theekshana</c:v>
                </c:pt>
                <c:pt idx="9">
                  <c:v>Deepak Chahar</c:v>
                </c:pt>
                <c:pt idx="10">
                  <c:v>Moeen Ali</c:v>
                </c:pt>
              </c:strCache>
            </c:strRef>
          </c:cat>
          <c:val>
            <c:numRef>
              <c:f>'Dream 11 Team1'!$C$26:$C$37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2-4455-9F9E-937A76FB3EAC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'Dream 11 Team1'!$C$26:$C$37</c:f>
              <c:strCache>
                <c:ptCount val="11"/>
                <c:pt idx="0">
                  <c:v>Devon Conway</c:v>
                </c:pt>
                <c:pt idx="1">
                  <c:v>Ruturaj Gaikwad</c:v>
                </c:pt>
                <c:pt idx="2">
                  <c:v>Shivam Dube</c:v>
                </c:pt>
                <c:pt idx="3">
                  <c:v>Ajinkya Rahane</c:v>
                </c:pt>
                <c:pt idx="4">
                  <c:v>MS Dhoni</c:v>
                </c:pt>
                <c:pt idx="5">
                  <c:v>Ravindra Jadeja</c:v>
                </c:pt>
                <c:pt idx="6">
                  <c:v>Matheesha Pathirana</c:v>
                </c:pt>
                <c:pt idx="7">
                  <c:v>Tushar Deshpande</c:v>
                </c:pt>
                <c:pt idx="8">
                  <c:v>Maheesh Theekshana</c:v>
                </c:pt>
                <c:pt idx="9">
                  <c:v>Deepak Chahar</c:v>
                </c:pt>
                <c:pt idx="10">
                  <c:v>Moeen Ali</c:v>
                </c:pt>
              </c:strCache>
            </c:strRef>
          </c:cat>
          <c:val>
            <c:numRef>
              <c:f>'Dream 11 Team1'!$D$26:$D$37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2-4455-9F9E-937A76FB3EAC}"/>
            </c:ext>
          </c:extLst>
        </c:ser>
        <c:ser>
          <c:idx val="2"/>
          <c:order val="2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'Dream 11 Team1'!$C$26:$C$37</c:f>
              <c:strCache>
                <c:ptCount val="11"/>
                <c:pt idx="0">
                  <c:v>Devon Conway</c:v>
                </c:pt>
                <c:pt idx="1">
                  <c:v>Ruturaj Gaikwad</c:v>
                </c:pt>
                <c:pt idx="2">
                  <c:v>Shivam Dube</c:v>
                </c:pt>
                <c:pt idx="3">
                  <c:v>Ajinkya Rahane</c:v>
                </c:pt>
                <c:pt idx="4">
                  <c:v>MS Dhoni</c:v>
                </c:pt>
                <c:pt idx="5">
                  <c:v>Ravindra Jadeja</c:v>
                </c:pt>
                <c:pt idx="6">
                  <c:v>Matheesha Pathirana</c:v>
                </c:pt>
                <c:pt idx="7">
                  <c:v>Tushar Deshpande</c:v>
                </c:pt>
                <c:pt idx="8">
                  <c:v>Maheesh Theekshana</c:v>
                </c:pt>
                <c:pt idx="9">
                  <c:v>Deepak Chahar</c:v>
                </c:pt>
                <c:pt idx="10">
                  <c:v>Moeen Ali</c:v>
                </c:pt>
              </c:strCache>
            </c:strRef>
          </c:cat>
          <c:val>
            <c:numRef>
              <c:f>'Dream 11 Team1'!$E$26:$E$37</c:f>
              <c:numCache>
                <c:formatCode>0</c:formatCode>
                <c:ptCount val="12"/>
                <c:pt idx="0">
                  <c:v>127.65999999999998</c:v>
                </c:pt>
                <c:pt idx="1">
                  <c:v>127.495</c:v>
                </c:pt>
                <c:pt idx="2">
                  <c:v>80.88</c:v>
                </c:pt>
                <c:pt idx="3">
                  <c:v>48.328000000000003</c:v>
                </c:pt>
                <c:pt idx="4">
                  <c:v>30.613</c:v>
                </c:pt>
                <c:pt idx="5">
                  <c:v>116.49992727272726</c:v>
                </c:pt>
                <c:pt idx="6">
                  <c:v>81.165549090909096</c:v>
                </c:pt>
                <c:pt idx="7">
                  <c:v>69.50027636363636</c:v>
                </c:pt>
                <c:pt idx="8">
                  <c:v>46.08065454545455</c:v>
                </c:pt>
                <c:pt idx="9">
                  <c:v>30.837367272727271</c:v>
                </c:pt>
                <c:pt idx="10">
                  <c:v>23.221963636363636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2-4455-9F9E-937A76FB3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23128944"/>
        <c:axId val="1023123120"/>
        <c:axId val="0"/>
      </c:bar3DChart>
      <c:catAx>
        <c:axId val="102312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123120"/>
        <c:crosses val="autoZero"/>
        <c:auto val="1"/>
        <c:lblAlgn val="ctr"/>
        <c:lblOffset val="100"/>
        <c:noMultiLvlLbl val="0"/>
      </c:catAx>
      <c:valAx>
        <c:axId val="1023123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312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Away</a:t>
            </a:r>
            <a:r>
              <a:rPr lang="en-US" baseline="0"/>
              <a:t> 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'Dream 11 Team2'!$C$26:$C$37</c:f>
              <c:strCache>
                <c:ptCount val="12"/>
                <c:pt idx="0">
                  <c:v>Faf du Plessis</c:v>
                </c:pt>
                <c:pt idx="1">
                  <c:v>Virat Kohli</c:v>
                </c:pt>
                <c:pt idx="2">
                  <c:v>Glenn Maxwell</c:v>
                </c:pt>
                <c:pt idx="3">
                  <c:v>Dinesh Karthik</c:v>
                </c:pt>
                <c:pt idx="4">
                  <c:v>Mahipal Lomror</c:v>
                </c:pt>
                <c:pt idx="5">
                  <c:v>Mohammed Siraj</c:v>
                </c:pt>
                <c:pt idx="6">
                  <c:v>Harshal Patel</c:v>
                </c:pt>
                <c:pt idx="7">
                  <c:v>Wanindu Hasaranga</c:v>
                </c:pt>
                <c:pt idx="8">
                  <c:v>Karn Sharma</c:v>
                </c:pt>
                <c:pt idx="9">
                  <c:v>Reece Topley</c:v>
                </c:pt>
                <c:pt idx="10">
                  <c:v>Michael Bracewell</c:v>
                </c:pt>
                <c:pt idx="11">
                  <c:v>Shahbaz Ahmed</c:v>
                </c:pt>
              </c:strCache>
            </c:strRef>
          </c:cat>
          <c:val>
            <c:numRef>
              <c:f>'Dream 11 Team2'!$C$26:$C$37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5-4C89-8903-95514E3EE5A8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'Dream 11 Team2'!$C$26:$C$37</c:f>
              <c:strCache>
                <c:ptCount val="12"/>
                <c:pt idx="0">
                  <c:v>Faf du Plessis</c:v>
                </c:pt>
                <c:pt idx="1">
                  <c:v>Virat Kohli</c:v>
                </c:pt>
                <c:pt idx="2">
                  <c:v>Glenn Maxwell</c:v>
                </c:pt>
                <c:pt idx="3">
                  <c:v>Dinesh Karthik</c:v>
                </c:pt>
                <c:pt idx="4">
                  <c:v>Mahipal Lomror</c:v>
                </c:pt>
                <c:pt idx="5">
                  <c:v>Mohammed Siraj</c:v>
                </c:pt>
                <c:pt idx="6">
                  <c:v>Harshal Patel</c:v>
                </c:pt>
                <c:pt idx="7">
                  <c:v>Wanindu Hasaranga</c:v>
                </c:pt>
                <c:pt idx="8">
                  <c:v>Karn Sharma</c:v>
                </c:pt>
                <c:pt idx="9">
                  <c:v>Reece Topley</c:v>
                </c:pt>
                <c:pt idx="10">
                  <c:v>Michael Bracewell</c:v>
                </c:pt>
                <c:pt idx="11">
                  <c:v>Shahbaz Ahmed</c:v>
                </c:pt>
              </c:strCache>
            </c:strRef>
          </c:cat>
          <c:val>
            <c:numRef>
              <c:f>'Dream 11 Team2'!$D$26:$D$37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C5-4C89-8903-95514E3EE5A8}"/>
            </c:ext>
          </c:extLst>
        </c:ser>
        <c:ser>
          <c:idx val="2"/>
          <c:order val="2"/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'Dream 11 Team2'!$C$26:$C$37</c:f>
              <c:strCache>
                <c:ptCount val="12"/>
                <c:pt idx="0">
                  <c:v>Faf du Plessis</c:v>
                </c:pt>
                <c:pt idx="1">
                  <c:v>Virat Kohli</c:v>
                </c:pt>
                <c:pt idx="2">
                  <c:v>Glenn Maxwell</c:v>
                </c:pt>
                <c:pt idx="3">
                  <c:v>Dinesh Karthik</c:v>
                </c:pt>
                <c:pt idx="4">
                  <c:v>Mahipal Lomror</c:v>
                </c:pt>
                <c:pt idx="5">
                  <c:v>Mohammed Siraj</c:v>
                </c:pt>
                <c:pt idx="6">
                  <c:v>Harshal Patel</c:v>
                </c:pt>
                <c:pt idx="7">
                  <c:v>Wanindu Hasaranga</c:v>
                </c:pt>
                <c:pt idx="8">
                  <c:v>Karn Sharma</c:v>
                </c:pt>
                <c:pt idx="9">
                  <c:v>Reece Topley</c:v>
                </c:pt>
                <c:pt idx="10">
                  <c:v>Michael Bracewell</c:v>
                </c:pt>
                <c:pt idx="11">
                  <c:v>Shahbaz Ahmed</c:v>
                </c:pt>
              </c:strCache>
            </c:strRef>
          </c:cat>
          <c:val>
            <c:numRef>
              <c:f>'Dream 11 Team2'!$E$26:$E$37</c:f>
              <c:numCache>
                <c:formatCode>0</c:formatCode>
                <c:ptCount val="12"/>
                <c:pt idx="0">
                  <c:v>181.08</c:v>
                </c:pt>
                <c:pt idx="1">
                  <c:v>130.30000000000001</c:v>
                </c:pt>
                <c:pt idx="2">
                  <c:v>62.66</c:v>
                </c:pt>
                <c:pt idx="3">
                  <c:v>32.317999999999998</c:v>
                </c:pt>
                <c:pt idx="4">
                  <c:v>13.038</c:v>
                </c:pt>
                <c:pt idx="5">
                  <c:v>93.806901818181828</c:v>
                </c:pt>
                <c:pt idx="6">
                  <c:v>45.113367272727274</c:v>
                </c:pt>
                <c:pt idx="7">
                  <c:v>18.278836363636366</c:v>
                </c:pt>
                <c:pt idx="8">
                  <c:v>18.026836363636363</c:v>
                </c:pt>
                <c:pt idx="9">
                  <c:v>16.078458181818181</c:v>
                </c:pt>
                <c:pt idx="10">
                  <c:v>15.870109090909091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C5-4C89-8903-95514E3E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5254240"/>
        <c:axId val="1285257984"/>
        <c:axId val="0"/>
      </c:bar3DChart>
      <c:catAx>
        <c:axId val="128525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57984"/>
        <c:crosses val="autoZero"/>
        <c:auto val="1"/>
        <c:lblAlgn val="ctr"/>
        <c:lblOffset val="100"/>
        <c:noMultiLvlLbl val="0"/>
      </c:catAx>
      <c:valAx>
        <c:axId val="1285257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52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1</xdr:row>
      <xdr:rowOff>146050</xdr:rowOff>
    </xdr:from>
    <xdr:to>
      <xdr:col>14</xdr:col>
      <xdr:colOff>412750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F3CFD-9378-495A-846C-B68CECF65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154876</xdr:rowOff>
    </xdr:from>
    <xdr:to>
      <xdr:col>9</xdr:col>
      <xdr:colOff>402683</xdr:colOff>
      <xdr:row>19</xdr:row>
      <xdr:rowOff>16494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29411-C354-44B8-BA47-5D136E026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830385</xdr:colOff>
      <xdr:row>27</xdr:row>
      <xdr:rowOff>142142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A65FB-36D6-4B69-8C2F-B2237D32F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402982</xdr:colOff>
      <xdr:row>9</xdr:row>
      <xdr:rowOff>122116</xdr:rowOff>
    </xdr:from>
    <xdr:to>
      <xdr:col>17</xdr:col>
      <xdr:colOff>145318</xdr:colOff>
      <xdr:row>27</xdr:row>
      <xdr:rowOff>111614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5BA158-ECC6-464F-8C28-7B8F488C5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st%205%20yrs%20IPL%20Rec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 yr IPL data Bowling"/>
      <sheetName val="SMA TR Bowl"/>
      <sheetName val="5 yr IPL Data Batting"/>
      <sheetName val="Performance SMA TR"/>
      <sheetName val="SMA TR BAT"/>
      <sheetName val="TOP IPL from 5 yrs"/>
      <sheetName val="Performance IPL avg"/>
      <sheetName val="Players"/>
      <sheetName val="IPL 2023"/>
      <sheetName val="Ranking By site"/>
      <sheetName val="2024 IPL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Player</v>
          </cell>
          <cell r="G1" t="str">
            <v xml:space="preserve">Consider Batting for next yr </v>
          </cell>
          <cell r="H1" t="str">
            <v xml:space="preserve">Consider Bowling for next yr </v>
          </cell>
        </row>
        <row r="2">
          <cell r="A2" t="str">
            <v>Rashid Khan</v>
          </cell>
          <cell r="G2">
            <v>932.7</v>
          </cell>
          <cell r="H2">
            <v>7564.5749999999998</v>
          </cell>
        </row>
        <row r="3">
          <cell r="A3" t="str">
            <v>Mohammad Shami</v>
          </cell>
          <cell r="G3">
            <v>33.200000000000003</v>
          </cell>
          <cell r="H3">
            <v>7350.0749999999998</v>
          </cell>
        </row>
        <row r="4">
          <cell r="A4" t="str">
            <v>Yuzvendra Chahal</v>
          </cell>
          <cell r="G4">
            <v>0</v>
          </cell>
          <cell r="H4">
            <v>6446.0749999999998</v>
          </cell>
        </row>
        <row r="5">
          <cell r="A5" t="str">
            <v>Ravindra Jadeja</v>
          </cell>
          <cell r="G5">
            <v>1535.7</v>
          </cell>
          <cell r="H5">
            <v>5636.15</v>
          </cell>
        </row>
        <row r="6">
          <cell r="A6" t="str">
            <v>Mohammed Siraj</v>
          </cell>
          <cell r="G6">
            <v>70.2</v>
          </cell>
          <cell r="H6">
            <v>4717.5749999999998</v>
          </cell>
        </row>
        <row r="7">
          <cell r="A7" t="str">
            <v>Ravi Bishnoi</v>
          </cell>
          <cell r="G7">
            <v>56.7</v>
          </cell>
          <cell r="H7">
            <v>4476.6499999999996</v>
          </cell>
        </row>
        <row r="8">
          <cell r="A8" t="str">
            <v>Ravichandran Ashwin</v>
          </cell>
          <cell r="G8">
            <v>494.7</v>
          </cell>
          <cell r="H8">
            <v>4051.1499999999996</v>
          </cell>
        </row>
        <row r="9">
          <cell r="A9" t="str">
            <v>Varun Chakravarthy</v>
          </cell>
          <cell r="G9">
            <v>34.200000000000003</v>
          </cell>
          <cell r="H9">
            <v>4375.0749999999998</v>
          </cell>
        </row>
        <row r="10">
          <cell r="A10" t="str">
            <v>Piyush Chawla</v>
          </cell>
          <cell r="G10">
            <v>142.69999999999999</v>
          </cell>
          <cell r="H10">
            <v>4106.1499999999996</v>
          </cell>
        </row>
        <row r="11">
          <cell r="A11" t="str">
            <v>Jasprit Bumrah</v>
          </cell>
          <cell r="G11">
            <v>0</v>
          </cell>
          <cell r="H11">
            <v>2700</v>
          </cell>
        </row>
        <row r="12">
          <cell r="A12" t="str">
            <v>Trent Boult</v>
          </cell>
          <cell r="G12">
            <v>143.19999999999999</v>
          </cell>
          <cell r="H12">
            <v>3171.15</v>
          </cell>
        </row>
        <row r="13">
          <cell r="A13" t="str">
            <v>Akshar Patel</v>
          </cell>
          <cell r="G13">
            <v>844.7</v>
          </cell>
          <cell r="H13">
            <v>3091.15</v>
          </cell>
        </row>
        <row r="14">
          <cell r="A14" t="str">
            <v>Matheesha Pathirana</v>
          </cell>
          <cell r="G14">
            <v>0</v>
          </cell>
          <cell r="H14">
            <v>3712.1499999999996</v>
          </cell>
        </row>
        <row r="15">
          <cell r="A15" t="str">
            <v>Mohit Sharma</v>
          </cell>
          <cell r="G15">
            <v>0</v>
          </cell>
          <cell r="H15">
            <v>3619.5</v>
          </cell>
        </row>
        <row r="16">
          <cell r="A16" t="str">
            <v>Arshdeep Singh</v>
          </cell>
          <cell r="G16">
            <v>127.7</v>
          </cell>
          <cell r="H16">
            <v>3227.0749999999998</v>
          </cell>
        </row>
        <row r="17">
          <cell r="A17" t="str">
            <v>Bhuvneshwar Kumar</v>
          </cell>
          <cell r="G17">
            <v>134.19999999999999</v>
          </cell>
          <cell r="H17">
            <v>3182.5749999999998</v>
          </cell>
        </row>
        <row r="18">
          <cell r="A18" t="str">
            <v>Kagiso Rabada</v>
          </cell>
          <cell r="G18">
            <v>36</v>
          </cell>
          <cell r="H18">
            <v>2505.65</v>
          </cell>
        </row>
        <row r="19">
          <cell r="A19" t="str">
            <v>Rahul Chahar</v>
          </cell>
          <cell r="G19">
            <v>27</v>
          </cell>
          <cell r="H19">
            <v>2810.65</v>
          </cell>
        </row>
        <row r="20">
          <cell r="A20" t="str">
            <v>Sunil Narine</v>
          </cell>
          <cell r="G20">
            <v>183.2</v>
          </cell>
          <cell r="H20">
            <v>2915.65</v>
          </cell>
        </row>
        <row r="21">
          <cell r="A21" t="str">
            <v>Deepak Chahar</v>
          </cell>
          <cell r="G21">
            <v>97.2</v>
          </cell>
          <cell r="H21">
            <v>2543.15</v>
          </cell>
        </row>
        <row r="22">
          <cell r="A22" t="str">
            <v>Noor Ahmad</v>
          </cell>
          <cell r="G22">
            <v>43.2</v>
          </cell>
          <cell r="H22">
            <v>3041.6499999999996</v>
          </cell>
        </row>
        <row r="23">
          <cell r="A23" t="str">
            <v>Tushar Deshpande</v>
          </cell>
          <cell r="G23">
            <v>27</v>
          </cell>
          <cell r="H23">
            <v>2996.1499999999996</v>
          </cell>
        </row>
        <row r="24">
          <cell r="A24" t="str">
            <v>Krunal Pandya</v>
          </cell>
          <cell r="G24">
            <v>1005.7</v>
          </cell>
          <cell r="H24">
            <v>2231.15</v>
          </cell>
        </row>
        <row r="25">
          <cell r="A25" t="str">
            <v>Harshal Patel</v>
          </cell>
          <cell r="G25">
            <v>78.2</v>
          </cell>
          <cell r="H25">
            <v>2278.65</v>
          </cell>
        </row>
        <row r="26">
          <cell r="A26" t="str">
            <v>Anrich Nortje</v>
          </cell>
          <cell r="G26">
            <v>203.7</v>
          </cell>
          <cell r="H26">
            <v>1823.15</v>
          </cell>
        </row>
        <row r="27">
          <cell r="A27" t="str">
            <v>Maheesh Theekshana</v>
          </cell>
          <cell r="G27">
            <v>0</v>
          </cell>
          <cell r="H27">
            <v>1990.65</v>
          </cell>
        </row>
        <row r="28">
          <cell r="A28" t="str">
            <v>Mayank Markande</v>
          </cell>
          <cell r="G28">
            <v>248.2</v>
          </cell>
          <cell r="H28">
            <v>1995.075</v>
          </cell>
        </row>
        <row r="29">
          <cell r="A29" t="str">
            <v>Jason Behrendorff</v>
          </cell>
          <cell r="G29">
            <v>97.7</v>
          </cell>
          <cell r="H29">
            <v>1925.65</v>
          </cell>
        </row>
        <row r="30">
          <cell r="A30" t="str">
            <v>Shardul Thakur</v>
          </cell>
          <cell r="G30">
            <v>417.7</v>
          </cell>
          <cell r="H30">
            <v>1380.65</v>
          </cell>
        </row>
        <row r="31">
          <cell r="A31" t="str">
            <v>Kuldeep Yadav</v>
          </cell>
          <cell r="G31">
            <v>189.7</v>
          </cell>
          <cell r="H31">
            <v>1750.65</v>
          </cell>
        </row>
        <row r="32">
          <cell r="A32" t="str">
            <v>Sam Curran</v>
          </cell>
          <cell r="G32">
            <v>643.70000000000005</v>
          </cell>
          <cell r="H32">
            <v>1510.15</v>
          </cell>
        </row>
        <row r="33">
          <cell r="A33" t="str">
            <v>Sandeep Sharma</v>
          </cell>
          <cell r="G33">
            <v>124.7</v>
          </cell>
          <cell r="H33">
            <v>1630.65</v>
          </cell>
        </row>
        <row r="34">
          <cell r="A34" t="str">
            <v>T Natarajan</v>
          </cell>
          <cell r="G34">
            <v>0</v>
          </cell>
          <cell r="H34">
            <v>1495.15</v>
          </cell>
        </row>
        <row r="35">
          <cell r="A35" t="str">
            <v>Avesh Khan</v>
          </cell>
          <cell r="G35">
            <v>0</v>
          </cell>
          <cell r="H35">
            <v>1307.6500000000001</v>
          </cell>
        </row>
        <row r="36">
          <cell r="A36" t="str">
            <v>Andre Russell</v>
          </cell>
          <cell r="G36">
            <v>2194.6999999999998</v>
          </cell>
          <cell r="H36">
            <v>1107.6500000000001</v>
          </cell>
        </row>
        <row r="37">
          <cell r="A37" t="str">
            <v>Nathan Ellis</v>
          </cell>
          <cell r="G37">
            <v>60.2</v>
          </cell>
          <cell r="H37">
            <v>1398.075</v>
          </cell>
        </row>
        <row r="38">
          <cell r="A38" t="str">
            <v>Khaleel Ahmed</v>
          </cell>
          <cell r="G38">
            <v>0</v>
          </cell>
          <cell r="H38">
            <v>1064.6500000000001</v>
          </cell>
        </row>
        <row r="39">
          <cell r="A39" t="str">
            <v>Wanindu Hasaranga</v>
          </cell>
          <cell r="G39">
            <v>143.19999999999999</v>
          </cell>
          <cell r="H39">
            <v>1079.1500000000001</v>
          </cell>
        </row>
        <row r="40">
          <cell r="A40" t="str">
            <v>Akash Mandwaal</v>
          </cell>
          <cell r="G40">
            <v>0</v>
          </cell>
          <cell r="H40">
            <v>1257.5</v>
          </cell>
        </row>
        <row r="41">
          <cell r="A41" t="str">
            <v>Moeen Ali</v>
          </cell>
          <cell r="G41">
            <v>879.2</v>
          </cell>
          <cell r="H41">
            <v>1096.575</v>
          </cell>
        </row>
        <row r="42">
          <cell r="A42" t="str">
            <v>Mitchell Marsh</v>
          </cell>
          <cell r="G42">
            <v>338.7</v>
          </cell>
          <cell r="H42">
            <v>1156.575</v>
          </cell>
        </row>
        <row r="43">
          <cell r="A43" t="str">
            <v>Harpreet Brar</v>
          </cell>
          <cell r="G43">
            <v>202.7</v>
          </cell>
          <cell r="H43">
            <v>1014.575</v>
          </cell>
        </row>
        <row r="44">
          <cell r="A44" t="str">
            <v>Naveen-ul-Haq</v>
          </cell>
          <cell r="G44">
            <v>61.7</v>
          </cell>
          <cell r="H44">
            <v>1116.075</v>
          </cell>
        </row>
        <row r="45">
          <cell r="A45" t="str">
            <v>Dwayne Bravo</v>
          </cell>
          <cell r="G45">
            <v>54</v>
          </cell>
          <cell r="H45">
            <v>720</v>
          </cell>
        </row>
        <row r="46">
          <cell r="A46" t="str">
            <v>Mark Wood</v>
          </cell>
          <cell r="G46">
            <v>187.2</v>
          </cell>
          <cell r="H46">
            <v>1108.075</v>
          </cell>
        </row>
        <row r="47">
          <cell r="A47" t="str">
            <v>Jason Holder</v>
          </cell>
          <cell r="G47">
            <v>133.19999999999999</v>
          </cell>
          <cell r="H47">
            <v>767.15</v>
          </cell>
        </row>
        <row r="48">
          <cell r="A48" t="str">
            <v>Ishant Sharma</v>
          </cell>
          <cell r="G48">
            <v>154.19999999999999</v>
          </cell>
          <cell r="H48">
            <v>922.15000000000009</v>
          </cell>
        </row>
        <row r="49">
          <cell r="A49" t="str">
            <v>Suyash Sharma</v>
          </cell>
          <cell r="G49">
            <v>0</v>
          </cell>
          <cell r="H49">
            <v>1033.6500000000001</v>
          </cell>
        </row>
        <row r="50">
          <cell r="A50" t="str">
            <v>Amit Mishra</v>
          </cell>
          <cell r="G50">
            <v>87.2</v>
          </cell>
          <cell r="H50">
            <v>824.15000000000009</v>
          </cell>
        </row>
        <row r="51">
          <cell r="A51" t="str">
            <v>Yash Thakur</v>
          </cell>
          <cell r="G51">
            <v>0</v>
          </cell>
          <cell r="H51">
            <v>916.07500000000005</v>
          </cell>
        </row>
        <row r="52">
          <cell r="A52" t="str">
            <v>Josh Hazlewood</v>
          </cell>
          <cell r="G52">
            <v>97.2</v>
          </cell>
          <cell r="H52">
            <v>687.15</v>
          </cell>
        </row>
        <row r="53">
          <cell r="A53" t="str">
            <v>Karn Sharma</v>
          </cell>
          <cell r="G53">
            <v>33.200000000000003</v>
          </cell>
          <cell r="H53">
            <v>796.15000000000009</v>
          </cell>
        </row>
        <row r="54">
          <cell r="A54" t="str">
            <v>Adam Zampa</v>
          </cell>
          <cell r="G54">
            <v>33.200000000000003</v>
          </cell>
          <cell r="H54">
            <v>767.65000000000009</v>
          </cell>
        </row>
        <row r="55">
          <cell r="A55" t="str">
            <v>Marco Jansen</v>
          </cell>
          <cell r="G55">
            <v>107.2</v>
          </cell>
          <cell r="H55">
            <v>714.65000000000009</v>
          </cell>
        </row>
        <row r="56">
          <cell r="A56" t="str">
            <v>Marcus Stoinis</v>
          </cell>
          <cell r="G56">
            <v>3448.625</v>
          </cell>
          <cell r="H56">
            <v>684.65000000000009</v>
          </cell>
        </row>
        <row r="57">
          <cell r="A57" t="str">
            <v>Lockie Ferguson</v>
          </cell>
          <cell r="G57">
            <v>27</v>
          </cell>
          <cell r="H57">
            <v>551.15</v>
          </cell>
        </row>
        <row r="58">
          <cell r="A58" t="str">
            <v>Chris Morris</v>
          </cell>
          <cell r="G58">
            <v>36</v>
          </cell>
          <cell r="H58">
            <v>500</v>
          </cell>
        </row>
        <row r="59">
          <cell r="A59" t="str">
            <v>Umesh Yadav</v>
          </cell>
          <cell r="G59">
            <v>116.2</v>
          </cell>
          <cell r="H59">
            <v>528.65</v>
          </cell>
        </row>
        <row r="60">
          <cell r="A60" t="str">
            <v>Hardik Pandya</v>
          </cell>
          <cell r="G60">
            <v>3653.2</v>
          </cell>
          <cell r="H60">
            <v>497.65</v>
          </cell>
        </row>
        <row r="61">
          <cell r="A61" t="str">
            <v>Washington Sundar</v>
          </cell>
          <cell r="G61">
            <v>133.19999999999999</v>
          </cell>
          <cell r="H61">
            <v>508.15</v>
          </cell>
        </row>
        <row r="62">
          <cell r="A62" t="str">
            <v>Mustafizur Rahman</v>
          </cell>
          <cell r="G62">
            <v>127.2</v>
          </cell>
          <cell r="H62">
            <v>500.15</v>
          </cell>
        </row>
        <row r="63">
          <cell r="A63" t="str">
            <v>Navdeep Saini</v>
          </cell>
          <cell r="G63">
            <v>36</v>
          </cell>
          <cell r="H63">
            <v>549.65</v>
          </cell>
        </row>
        <row r="64">
          <cell r="A64" t="str">
            <v>Jofra Archer</v>
          </cell>
          <cell r="G64">
            <v>181.7</v>
          </cell>
          <cell r="H64">
            <v>528.65</v>
          </cell>
        </row>
        <row r="65">
          <cell r="A65" t="str">
            <v>Reece Topley</v>
          </cell>
          <cell r="G65">
            <v>0</v>
          </cell>
          <cell r="H65">
            <v>669.65000000000009</v>
          </cell>
        </row>
        <row r="66">
          <cell r="A66" t="str">
            <v>Tristan Stubbs</v>
          </cell>
          <cell r="G66">
            <v>60.2</v>
          </cell>
          <cell r="H66">
            <v>669.65000000000009</v>
          </cell>
        </row>
        <row r="67">
          <cell r="A67" t="str">
            <v>Glenn Maxwell</v>
          </cell>
          <cell r="G67">
            <v>2343.125</v>
          </cell>
          <cell r="H67">
            <v>482.65</v>
          </cell>
        </row>
        <row r="68">
          <cell r="A68" t="str">
            <v>Nitish Rana</v>
          </cell>
          <cell r="G68">
            <v>3511.625</v>
          </cell>
          <cell r="H68">
            <v>545.15</v>
          </cell>
        </row>
        <row r="69">
          <cell r="A69" t="str">
            <v>Michael Bracewell</v>
          </cell>
          <cell r="G69">
            <v>169.7</v>
          </cell>
          <cell r="H69">
            <v>628.65000000000009</v>
          </cell>
        </row>
        <row r="70">
          <cell r="A70" t="str">
            <v>Wayne Parnell</v>
          </cell>
          <cell r="G70">
            <v>33.200000000000003</v>
          </cell>
          <cell r="H70">
            <v>604.65000000000009</v>
          </cell>
        </row>
        <row r="71">
          <cell r="A71" t="str">
            <v>Cameron Green</v>
          </cell>
          <cell r="G71">
            <v>2473.0749999999998</v>
          </cell>
          <cell r="H71">
            <v>492.65</v>
          </cell>
        </row>
        <row r="72">
          <cell r="A72" t="str">
            <v>Rovman Powell</v>
          </cell>
          <cell r="G72">
            <v>60.2</v>
          </cell>
          <cell r="H72">
            <v>603.65000000000009</v>
          </cell>
        </row>
        <row r="73">
          <cell r="A73" t="str">
            <v>Mitchell Santner</v>
          </cell>
          <cell r="G73">
            <v>133.69999999999999</v>
          </cell>
          <cell r="H73">
            <v>498.65</v>
          </cell>
        </row>
        <row r="74">
          <cell r="A74" t="str">
            <v>Chetan Sakariya</v>
          </cell>
          <cell r="G74">
            <v>61.2</v>
          </cell>
          <cell r="H74">
            <v>480.65</v>
          </cell>
        </row>
        <row r="75">
          <cell r="A75" t="str">
            <v>Prasidh Krishna</v>
          </cell>
          <cell r="G75">
            <v>0</v>
          </cell>
          <cell r="H75">
            <v>375</v>
          </cell>
        </row>
        <row r="76">
          <cell r="A76" t="str">
            <v>Glenn Phillips</v>
          </cell>
          <cell r="G76">
            <v>141.19999999999999</v>
          </cell>
          <cell r="H76">
            <v>609.15000000000009</v>
          </cell>
        </row>
        <row r="77">
          <cell r="A77" t="str">
            <v>Praveen Dubey</v>
          </cell>
          <cell r="G77">
            <v>60.2</v>
          </cell>
          <cell r="H77">
            <v>609.15000000000009</v>
          </cell>
        </row>
        <row r="78">
          <cell r="A78" t="str">
            <v>Shreyas Gopal</v>
          </cell>
          <cell r="G78">
            <v>27</v>
          </cell>
          <cell r="H78">
            <v>400</v>
          </cell>
        </row>
        <row r="79">
          <cell r="A79" t="str">
            <v>Mohsin Khan</v>
          </cell>
          <cell r="G79">
            <v>0</v>
          </cell>
          <cell r="H79">
            <v>452.15</v>
          </cell>
        </row>
        <row r="80">
          <cell r="A80" t="str">
            <v>Alzarri Joseph</v>
          </cell>
          <cell r="G80">
            <v>124.7</v>
          </cell>
          <cell r="H80">
            <v>471.15</v>
          </cell>
        </row>
        <row r="81">
          <cell r="A81" t="str">
            <v>Shahbaz Ahmed</v>
          </cell>
          <cell r="G81">
            <v>151.69999999999999</v>
          </cell>
          <cell r="H81">
            <v>386.15</v>
          </cell>
        </row>
        <row r="82">
          <cell r="A82" t="str">
            <v>Rajvardhan Hangargekar</v>
          </cell>
          <cell r="G82">
            <v>0</v>
          </cell>
          <cell r="H82">
            <v>562.15000000000009</v>
          </cell>
        </row>
        <row r="83">
          <cell r="A83" t="str">
            <v>Riley Meredith</v>
          </cell>
          <cell r="G83">
            <v>0</v>
          </cell>
          <cell r="H83">
            <v>453.65</v>
          </cell>
        </row>
        <row r="84">
          <cell r="A84" t="str">
            <v>Umran Malik</v>
          </cell>
          <cell r="G84">
            <v>187.2</v>
          </cell>
          <cell r="H84">
            <v>392.15</v>
          </cell>
        </row>
        <row r="85">
          <cell r="A85" t="str">
            <v>Anukul Roy</v>
          </cell>
          <cell r="G85">
            <v>115.7</v>
          </cell>
          <cell r="H85">
            <v>506.9</v>
          </cell>
        </row>
        <row r="86">
          <cell r="A86" t="str">
            <v>Lalit Yadav</v>
          </cell>
          <cell r="G86">
            <v>169.2</v>
          </cell>
          <cell r="H86">
            <v>388.15</v>
          </cell>
        </row>
        <row r="87">
          <cell r="A87" t="str">
            <v>Yudhvir Singh</v>
          </cell>
          <cell r="G87">
            <v>33.200000000000003</v>
          </cell>
          <cell r="H87">
            <v>508.15</v>
          </cell>
        </row>
        <row r="88">
          <cell r="A88" t="str">
            <v>Vaibhav Arora</v>
          </cell>
          <cell r="G88">
            <v>247.7</v>
          </cell>
          <cell r="H88">
            <v>414.65</v>
          </cell>
        </row>
        <row r="89">
          <cell r="A89" t="str">
            <v>Krishnappa Gowtham</v>
          </cell>
          <cell r="G89">
            <v>254.2</v>
          </cell>
          <cell r="H89">
            <v>388.15</v>
          </cell>
        </row>
        <row r="90">
          <cell r="A90" t="str">
            <v>David Willey</v>
          </cell>
          <cell r="G90">
            <v>215.2</v>
          </cell>
          <cell r="H90">
            <v>385.65</v>
          </cell>
        </row>
        <row r="91">
          <cell r="A91" t="str">
            <v>Sikandar Raza</v>
          </cell>
          <cell r="G91">
            <v>240.7</v>
          </cell>
          <cell r="H91">
            <v>350.15</v>
          </cell>
        </row>
        <row r="92">
          <cell r="A92" t="str">
            <v>Patrick Cummins</v>
          </cell>
          <cell r="G92">
            <v>108</v>
          </cell>
          <cell r="H92">
            <v>240</v>
          </cell>
        </row>
        <row r="93">
          <cell r="A93" t="str">
            <v>Tim Southee</v>
          </cell>
          <cell r="G93">
            <v>27</v>
          </cell>
          <cell r="H93">
            <v>315.14999999999998</v>
          </cell>
        </row>
        <row r="94">
          <cell r="A94" t="str">
            <v>Kieron Pollard</v>
          </cell>
          <cell r="G94">
            <v>686</v>
          </cell>
          <cell r="H94">
            <v>240</v>
          </cell>
        </row>
        <row r="95">
          <cell r="A95" t="str">
            <v>Harshit Rana</v>
          </cell>
          <cell r="G95">
            <v>0</v>
          </cell>
          <cell r="H95">
            <v>414.15</v>
          </cell>
        </row>
        <row r="96">
          <cell r="A96" t="str">
            <v>Adil Rashid</v>
          </cell>
          <cell r="G96">
            <v>132.19999999999999</v>
          </cell>
          <cell r="H96">
            <v>428.65</v>
          </cell>
        </row>
        <row r="97">
          <cell r="A97" t="str">
            <v>Rahul Tewatia</v>
          </cell>
          <cell r="G97">
            <v>738.2</v>
          </cell>
          <cell r="H97">
            <v>240</v>
          </cell>
        </row>
        <row r="98">
          <cell r="A98" t="str">
            <v>Liam Livingstone</v>
          </cell>
          <cell r="G98">
            <v>852.7</v>
          </cell>
          <cell r="H98">
            <v>263.64999999999998</v>
          </cell>
        </row>
        <row r="99">
          <cell r="A99" t="str">
            <v>Rishi Dhawan</v>
          </cell>
          <cell r="G99">
            <v>142.19999999999999</v>
          </cell>
          <cell r="H99">
            <v>303.14999999999998</v>
          </cell>
        </row>
        <row r="100">
          <cell r="A100" t="str">
            <v>Chris Jordan</v>
          </cell>
          <cell r="G100">
            <v>69.2</v>
          </cell>
          <cell r="H100">
            <v>323.64999999999998</v>
          </cell>
        </row>
        <row r="101">
          <cell r="A101" t="str">
            <v>Kumar Kartikeya</v>
          </cell>
          <cell r="G101">
            <v>0</v>
          </cell>
          <cell r="H101">
            <v>331.65</v>
          </cell>
        </row>
        <row r="102">
          <cell r="A102" t="str">
            <v>Akash Singh</v>
          </cell>
          <cell r="G102">
            <v>0</v>
          </cell>
          <cell r="H102">
            <v>349.65</v>
          </cell>
        </row>
        <row r="103">
          <cell r="A103" t="str">
            <v>Arjun Tendulkar</v>
          </cell>
          <cell r="G103">
            <v>132.19999999999999</v>
          </cell>
          <cell r="H103">
            <v>345.65</v>
          </cell>
        </row>
        <row r="104">
          <cell r="A104" t="str">
            <v>Joshua Little</v>
          </cell>
          <cell r="G104">
            <v>0</v>
          </cell>
          <cell r="H104">
            <v>306.14999999999998</v>
          </cell>
        </row>
        <row r="105">
          <cell r="A105" t="str">
            <v>Abhishek Sharma</v>
          </cell>
          <cell r="G105">
            <v>689.7</v>
          </cell>
          <cell r="H105">
            <v>235.14999999999998</v>
          </cell>
        </row>
        <row r="106">
          <cell r="A106" t="str">
            <v>Daniel Sams</v>
          </cell>
          <cell r="G106">
            <v>27</v>
          </cell>
          <cell r="H106">
            <v>150</v>
          </cell>
        </row>
        <row r="107">
          <cell r="A107" t="str">
            <v>Kuldip Yadav</v>
          </cell>
          <cell r="G107">
            <v>0</v>
          </cell>
          <cell r="H107">
            <v>332.65</v>
          </cell>
        </row>
        <row r="108">
          <cell r="A108" t="str">
            <v>Akeal Hosein</v>
          </cell>
          <cell r="G108">
            <v>247.2</v>
          </cell>
          <cell r="H108">
            <v>332.65</v>
          </cell>
        </row>
        <row r="109">
          <cell r="A109" t="str">
            <v>Imran Tahir</v>
          </cell>
          <cell r="G109">
            <v>27</v>
          </cell>
          <cell r="H109">
            <v>210</v>
          </cell>
        </row>
        <row r="110">
          <cell r="A110" t="str">
            <v>Murugan Ashwin</v>
          </cell>
          <cell r="G110">
            <v>0</v>
          </cell>
          <cell r="H110">
            <v>150</v>
          </cell>
        </row>
        <row r="111">
          <cell r="A111" t="str">
            <v>Yash Dayal</v>
          </cell>
          <cell r="G111">
            <v>0</v>
          </cell>
          <cell r="H111">
            <v>274.64999999999998</v>
          </cell>
        </row>
        <row r="112">
          <cell r="A112" t="str">
            <v>KM Asif</v>
          </cell>
          <cell r="G112">
            <v>0</v>
          </cell>
          <cell r="H112">
            <v>295.64999999999998</v>
          </cell>
        </row>
        <row r="113">
          <cell r="A113" t="str">
            <v>Hrithik Shokeen</v>
          </cell>
          <cell r="G113">
            <v>181.7</v>
          </cell>
          <cell r="H113">
            <v>243.64999999999998</v>
          </cell>
        </row>
        <row r="114">
          <cell r="A114" t="str">
            <v>Aiden Markram</v>
          </cell>
          <cell r="G114">
            <v>521.70000000000005</v>
          </cell>
          <cell r="H114">
            <v>224.14999999999998</v>
          </cell>
        </row>
        <row r="115">
          <cell r="A115" t="str">
            <v>Kartik Tyagi</v>
          </cell>
          <cell r="G115">
            <v>0</v>
          </cell>
          <cell r="H115">
            <v>251.14999999999998</v>
          </cell>
        </row>
        <row r="116">
          <cell r="A116" t="str">
            <v>Mukesh Kumar</v>
          </cell>
          <cell r="G116">
            <v>98.2</v>
          </cell>
          <cell r="H116">
            <v>276.14999999999998</v>
          </cell>
        </row>
        <row r="117">
          <cell r="A117" t="str">
            <v>Arshad Khan</v>
          </cell>
          <cell r="G117">
            <v>79.2</v>
          </cell>
          <cell r="H117">
            <v>278.14999999999998</v>
          </cell>
        </row>
        <row r="118">
          <cell r="A118" t="str">
            <v>Akash Deep</v>
          </cell>
          <cell r="G118">
            <v>186.2</v>
          </cell>
          <cell r="H118">
            <v>260.64999999999998</v>
          </cell>
        </row>
        <row r="119">
          <cell r="A119" t="str">
            <v>Shivam Mavi</v>
          </cell>
          <cell r="G119">
            <v>27</v>
          </cell>
          <cell r="H119">
            <v>160</v>
          </cell>
        </row>
        <row r="120">
          <cell r="A120" t="str">
            <v>Kulwant Khejroliya</v>
          </cell>
          <cell r="G120">
            <v>0</v>
          </cell>
          <cell r="H120">
            <v>272.89999999999998</v>
          </cell>
        </row>
        <row r="121">
          <cell r="A121" t="str">
            <v>Mukesh Choudhary</v>
          </cell>
          <cell r="G121">
            <v>0</v>
          </cell>
          <cell r="H121">
            <v>150</v>
          </cell>
        </row>
        <row r="122">
          <cell r="A122" t="str">
            <v>Darshan Nalkande</v>
          </cell>
          <cell r="G122">
            <v>0</v>
          </cell>
          <cell r="H122">
            <v>248.64999999999998</v>
          </cell>
        </row>
        <row r="123">
          <cell r="A123" t="str">
            <v>Jaydev Unadkat</v>
          </cell>
          <cell r="G123">
            <v>126.2</v>
          </cell>
          <cell r="H123">
            <v>100</v>
          </cell>
        </row>
        <row r="124">
          <cell r="A124" t="str">
            <v>Lasith Malinga</v>
          </cell>
          <cell r="G124">
            <v>0</v>
          </cell>
          <cell r="H124">
            <v>150</v>
          </cell>
        </row>
        <row r="125">
          <cell r="A125" t="str">
            <v>Nathan Coulter-Nile</v>
          </cell>
          <cell r="G125">
            <v>27</v>
          </cell>
          <cell r="H125">
            <v>150</v>
          </cell>
        </row>
        <row r="126">
          <cell r="A126" t="str">
            <v>Harbhajan Singh</v>
          </cell>
          <cell r="G126">
            <v>0</v>
          </cell>
          <cell r="H126">
            <v>150</v>
          </cell>
        </row>
        <row r="127">
          <cell r="A127" t="str">
            <v>Dushmantha Chameera</v>
          </cell>
          <cell r="G127">
            <v>27</v>
          </cell>
          <cell r="H127">
            <v>50</v>
          </cell>
        </row>
        <row r="128">
          <cell r="A128" t="str">
            <v>Siddarth Kaul</v>
          </cell>
          <cell r="G128">
            <v>0</v>
          </cell>
          <cell r="H128">
            <v>70</v>
          </cell>
        </row>
        <row r="129">
          <cell r="A129" t="str">
            <v>Obed McCoy</v>
          </cell>
          <cell r="G129">
            <v>0</v>
          </cell>
          <cell r="H129">
            <v>50</v>
          </cell>
        </row>
        <row r="130">
          <cell r="A130" t="str">
            <v>Vijay Shankar</v>
          </cell>
          <cell r="G130">
            <v>1006.125</v>
          </cell>
          <cell r="H130">
            <v>35</v>
          </cell>
        </row>
        <row r="131">
          <cell r="A131" t="str">
            <v>Dwaine Pretorius</v>
          </cell>
          <cell r="G131">
            <v>27</v>
          </cell>
          <cell r="H131">
            <v>25</v>
          </cell>
        </row>
        <row r="132">
          <cell r="A132" t="str">
            <v>Odean Smith</v>
          </cell>
          <cell r="G132">
            <v>27</v>
          </cell>
          <cell r="H132">
            <v>25</v>
          </cell>
        </row>
        <row r="133">
          <cell r="A133" t="str">
            <v>Shubman Gill</v>
          </cell>
          <cell r="G133">
            <v>7224.5</v>
          </cell>
          <cell r="H133">
            <v>0</v>
          </cell>
        </row>
        <row r="134">
          <cell r="A134" t="str">
            <v>Heinrich Klaasen</v>
          </cell>
          <cell r="G134">
            <v>1997.575</v>
          </cell>
          <cell r="H134">
            <v>0</v>
          </cell>
        </row>
        <row r="135">
          <cell r="A135" t="str">
            <v>Yashasvi Jaiswal</v>
          </cell>
          <cell r="G135">
            <v>3118.5</v>
          </cell>
          <cell r="H135">
            <v>0</v>
          </cell>
        </row>
        <row r="136">
          <cell r="A136" t="str">
            <v>Devon Conway</v>
          </cell>
          <cell r="G136">
            <v>3278.125</v>
          </cell>
          <cell r="H136">
            <v>0</v>
          </cell>
        </row>
        <row r="137">
          <cell r="A137" t="str">
            <v>Suryakumar Yadav</v>
          </cell>
          <cell r="G137">
            <v>5855</v>
          </cell>
          <cell r="H137">
            <v>0</v>
          </cell>
        </row>
        <row r="138">
          <cell r="A138" t="str">
            <v>Shivam Dube</v>
          </cell>
          <cell r="G138">
            <v>2876.625</v>
          </cell>
          <cell r="H138">
            <v>12.5</v>
          </cell>
        </row>
        <row r="139">
          <cell r="A139" t="str">
            <v>Sai Sudharsan</v>
          </cell>
          <cell r="G139">
            <v>909.625</v>
          </cell>
          <cell r="H139">
            <v>0</v>
          </cell>
        </row>
        <row r="140">
          <cell r="A140" t="str">
            <v>Faf du Plessis</v>
          </cell>
          <cell r="G140">
            <v>7265.625</v>
          </cell>
          <cell r="H140">
            <v>0</v>
          </cell>
        </row>
        <row r="141">
          <cell r="A141" t="str">
            <v>Quinton de Kock</v>
          </cell>
          <cell r="G141">
            <v>2480.1999999999998</v>
          </cell>
          <cell r="H141">
            <v>0</v>
          </cell>
        </row>
        <row r="142">
          <cell r="A142" t="str">
            <v>Lokesh Rahul</v>
          </cell>
          <cell r="G142">
            <v>3546.7</v>
          </cell>
          <cell r="H142">
            <v>0</v>
          </cell>
        </row>
        <row r="143">
          <cell r="A143" t="str">
            <v>Ruturaj Gaikwad</v>
          </cell>
          <cell r="G143">
            <v>4074.625</v>
          </cell>
          <cell r="H143">
            <v>0</v>
          </cell>
        </row>
        <row r="144">
          <cell r="A144" t="str">
            <v>Jos Buttler</v>
          </cell>
          <cell r="G144">
            <v>2914.125</v>
          </cell>
          <cell r="H144">
            <v>0</v>
          </cell>
        </row>
        <row r="145">
          <cell r="A145" t="str">
            <v>Rinku Singh</v>
          </cell>
          <cell r="G145">
            <v>2263.125</v>
          </cell>
          <cell r="H145">
            <v>0</v>
          </cell>
        </row>
        <row r="146">
          <cell r="A146" t="str">
            <v>Jason Roy</v>
          </cell>
          <cell r="G146">
            <v>449.2</v>
          </cell>
          <cell r="H146">
            <v>0</v>
          </cell>
        </row>
        <row r="147">
          <cell r="A147" t="str">
            <v>Virat Kohli</v>
          </cell>
          <cell r="G147">
            <v>5423.5</v>
          </cell>
          <cell r="H147">
            <v>0</v>
          </cell>
        </row>
        <row r="148">
          <cell r="A148" t="str">
            <v>Tilak Varma</v>
          </cell>
          <cell r="G148">
            <v>1220.7</v>
          </cell>
          <cell r="H148">
            <v>0</v>
          </cell>
        </row>
        <row r="149">
          <cell r="A149" t="str">
            <v>David Warner</v>
          </cell>
          <cell r="G149">
            <v>4372.625</v>
          </cell>
          <cell r="H149">
            <v>0</v>
          </cell>
        </row>
        <row r="150">
          <cell r="A150" t="str">
            <v>Shikhar Dhawan</v>
          </cell>
          <cell r="G150">
            <v>4224.625</v>
          </cell>
          <cell r="H150">
            <v>0</v>
          </cell>
        </row>
        <row r="151">
          <cell r="A151" t="str">
            <v>Ishan Kishan</v>
          </cell>
          <cell r="G151">
            <v>3263.125</v>
          </cell>
          <cell r="H151">
            <v>0</v>
          </cell>
        </row>
        <row r="152">
          <cell r="A152" t="str">
            <v>Kyle Mayers</v>
          </cell>
          <cell r="G152">
            <v>933.625</v>
          </cell>
          <cell r="H152">
            <v>0</v>
          </cell>
        </row>
        <row r="153">
          <cell r="A153" t="str">
            <v>Venkatesh Iyer</v>
          </cell>
          <cell r="G153">
            <v>1672.075</v>
          </cell>
          <cell r="H153">
            <v>12.5</v>
          </cell>
        </row>
        <row r="154">
          <cell r="A154" t="str">
            <v>Nicholas Pooran</v>
          </cell>
          <cell r="G154">
            <v>2744.2</v>
          </cell>
          <cell r="H154">
            <v>0</v>
          </cell>
        </row>
        <row r="155">
          <cell r="A155" t="str">
            <v>Jitesh Sharma</v>
          </cell>
          <cell r="G155">
            <v>1073.2</v>
          </cell>
          <cell r="H155">
            <v>0</v>
          </cell>
        </row>
        <row r="156">
          <cell r="A156" t="str">
            <v>Sanju Samson</v>
          </cell>
          <cell r="G156">
            <v>3759.125</v>
          </cell>
          <cell r="H156">
            <v>0</v>
          </cell>
        </row>
        <row r="157">
          <cell r="A157" t="str">
            <v>Simran Singh</v>
          </cell>
          <cell r="G157">
            <v>1077.575</v>
          </cell>
          <cell r="H157">
            <v>0</v>
          </cell>
        </row>
        <row r="158">
          <cell r="A158" t="str">
            <v>Ajinkya Rahane</v>
          </cell>
          <cell r="G158">
            <v>1356.7</v>
          </cell>
          <cell r="H158">
            <v>0</v>
          </cell>
        </row>
        <row r="159">
          <cell r="A159" t="str">
            <v>Rahul Tripathi</v>
          </cell>
          <cell r="G159">
            <v>1796.2</v>
          </cell>
          <cell r="H159">
            <v>0</v>
          </cell>
        </row>
        <row r="160">
          <cell r="A160" t="str">
            <v>Shimron Hetmyer</v>
          </cell>
          <cell r="G160">
            <v>2100.6999999999998</v>
          </cell>
          <cell r="H160">
            <v>0</v>
          </cell>
        </row>
        <row r="161">
          <cell r="A161" t="str">
            <v>David Miller</v>
          </cell>
          <cell r="G161">
            <v>1163.2</v>
          </cell>
          <cell r="H161">
            <v>0</v>
          </cell>
        </row>
        <row r="162">
          <cell r="A162" t="str">
            <v>Devdutt Padikkal</v>
          </cell>
          <cell r="G162">
            <v>1088.2</v>
          </cell>
          <cell r="H162">
            <v>0</v>
          </cell>
        </row>
        <row r="163">
          <cell r="A163" t="str">
            <v>Deepak Hooda</v>
          </cell>
          <cell r="G163">
            <v>807.2</v>
          </cell>
          <cell r="H163">
            <v>15</v>
          </cell>
        </row>
        <row r="164">
          <cell r="A164" t="str">
            <v>Wriddhiman Saha</v>
          </cell>
          <cell r="G164">
            <v>2144.6999999999998</v>
          </cell>
          <cell r="H164">
            <v>0</v>
          </cell>
        </row>
        <row r="165">
          <cell r="A165" t="str">
            <v>Mayank Agarwal</v>
          </cell>
          <cell r="G165">
            <v>1897.2</v>
          </cell>
          <cell r="H165">
            <v>0</v>
          </cell>
        </row>
        <row r="166">
          <cell r="A166" t="str">
            <v>Mahipal Lomror</v>
          </cell>
          <cell r="G166">
            <v>410.7</v>
          </cell>
          <cell r="H166">
            <v>0</v>
          </cell>
        </row>
        <row r="167">
          <cell r="A167" t="str">
            <v>Rohit Sharma</v>
          </cell>
          <cell r="G167">
            <v>2755.7</v>
          </cell>
          <cell r="H167">
            <v>0</v>
          </cell>
        </row>
        <row r="168">
          <cell r="A168" t="str">
            <v>James Pattinson</v>
          </cell>
          <cell r="G168">
            <v>27</v>
          </cell>
          <cell r="H168">
            <v>50</v>
          </cell>
        </row>
        <row r="169">
          <cell r="A169" t="str">
            <v>Mohammad Nabi</v>
          </cell>
          <cell r="G169">
            <v>36</v>
          </cell>
          <cell r="H169">
            <v>50</v>
          </cell>
        </row>
        <row r="170">
          <cell r="A170" t="str">
            <v>Lungi Ngidi</v>
          </cell>
          <cell r="G170">
            <v>0</v>
          </cell>
          <cell r="H170">
            <v>50</v>
          </cell>
        </row>
        <row r="171">
          <cell r="A171" t="str">
            <v>Rajat Patidar</v>
          </cell>
          <cell r="G171">
            <v>54</v>
          </cell>
          <cell r="H171">
            <v>0</v>
          </cell>
        </row>
        <row r="172">
          <cell r="A172" t="str">
            <v>Prithvi Shaw</v>
          </cell>
          <cell r="G172">
            <v>1735.2</v>
          </cell>
          <cell r="H172">
            <v>0</v>
          </cell>
        </row>
        <row r="173">
          <cell r="A173" t="str">
            <v>Jagadeesha Suchith</v>
          </cell>
          <cell r="G173">
            <v>0</v>
          </cell>
          <cell r="H173">
            <v>25</v>
          </cell>
        </row>
        <row r="174">
          <cell r="A174" t="str">
            <v>Riyan Parag</v>
          </cell>
          <cell r="G174">
            <v>403.2</v>
          </cell>
          <cell r="H174">
            <v>15</v>
          </cell>
        </row>
        <row r="175">
          <cell r="A175" t="str">
            <v>Basil Thampi</v>
          </cell>
          <cell r="G175">
            <v>0</v>
          </cell>
          <cell r="H175">
            <v>22.5</v>
          </cell>
        </row>
        <row r="176">
          <cell r="A176" t="str">
            <v>Dinesh Karthik</v>
          </cell>
          <cell r="G176">
            <v>2086.6999999999998</v>
          </cell>
          <cell r="H176">
            <v>0</v>
          </cell>
        </row>
        <row r="177">
          <cell r="A177" t="str">
            <v>Rilee Rossouw</v>
          </cell>
          <cell r="G177">
            <v>440.2</v>
          </cell>
          <cell r="H177">
            <v>0</v>
          </cell>
        </row>
        <row r="178">
          <cell r="A178" t="str">
            <v>Manish Pandey</v>
          </cell>
          <cell r="G178">
            <v>1266.7</v>
          </cell>
          <cell r="H178">
            <v>0</v>
          </cell>
        </row>
        <row r="179">
          <cell r="A179" t="str">
            <v>Tim David</v>
          </cell>
          <cell r="G179">
            <v>625.70000000000005</v>
          </cell>
          <cell r="H179">
            <v>0</v>
          </cell>
        </row>
        <row r="180">
          <cell r="A180" t="str">
            <v>Shakib Al Hasan</v>
          </cell>
          <cell r="G180">
            <v>27</v>
          </cell>
          <cell r="H180">
            <v>40</v>
          </cell>
        </row>
        <row r="181">
          <cell r="A181" t="str">
            <v>Ayush Badoni</v>
          </cell>
          <cell r="G181">
            <v>438.2</v>
          </cell>
          <cell r="H181">
            <v>0</v>
          </cell>
        </row>
        <row r="182">
          <cell r="A182" t="str">
            <v>Ambati Rayudu</v>
          </cell>
          <cell r="G182">
            <v>1688.2</v>
          </cell>
          <cell r="H182">
            <v>0</v>
          </cell>
        </row>
        <row r="183">
          <cell r="A183" t="str">
            <v>Vijaykumar Vyshak</v>
          </cell>
          <cell r="G183">
            <v>0</v>
          </cell>
          <cell r="H183">
            <v>25</v>
          </cell>
        </row>
        <row r="184">
          <cell r="A184" t="str">
            <v>Jonny Bairstow</v>
          </cell>
          <cell r="G184">
            <v>576</v>
          </cell>
          <cell r="H184">
            <v>0</v>
          </cell>
        </row>
        <row r="185">
          <cell r="A185" t="str">
            <v>Shahbaz Nadeem</v>
          </cell>
          <cell r="G185">
            <v>0</v>
          </cell>
          <cell r="H185">
            <v>35</v>
          </cell>
        </row>
        <row r="186">
          <cell r="A186" t="str">
            <v>Ben Stokes</v>
          </cell>
          <cell r="G186">
            <v>132.19999999999999</v>
          </cell>
          <cell r="H186">
            <v>35</v>
          </cell>
        </row>
        <row r="187">
          <cell r="A187" t="str">
            <v>Phil Salt</v>
          </cell>
          <cell r="G187">
            <v>439.7</v>
          </cell>
          <cell r="H187">
            <v>0</v>
          </cell>
        </row>
        <row r="188">
          <cell r="A188" t="str">
            <v>Kuldeep Sen</v>
          </cell>
          <cell r="G188">
            <v>0</v>
          </cell>
          <cell r="H188">
            <v>25</v>
          </cell>
        </row>
        <row r="189">
          <cell r="A189" t="str">
            <v>Abdul Samad</v>
          </cell>
          <cell r="G189">
            <v>442.2</v>
          </cell>
          <cell r="H189">
            <v>0</v>
          </cell>
        </row>
        <row r="190">
          <cell r="A190" t="str">
            <v>Nehal Wadhera</v>
          </cell>
          <cell r="G190">
            <v>439.7</v>
          </cell>
          <cell r="H190">
            <v>0</v>
          </cell>
        </row>
        <row r="191">
          <cell r="A191" t="str">
            <v>Tymal Mills</v>
          </cell>
          <cell r="G191">
            <v>0</v>
          </cell>
          <cell r="H191">
            <v>25</v>
          </cell>
        </row>
        <row r="192">
          <cell r="A192" t="str">
            <v>Shahrukh Khan</v>
          </cell>
          <cell r="G192">
            <v>649.70000000000005</v>
          </cell>
          <cell r="H192">
            <v>0</v>
          </cell>
        </row>
        <row r="193">
          <cell r="A193" t="str">
            <v>Sarfaraz Khan</v>
          </cell>
          <cell r="G193">
            <v>141.19999999999999</v>
          </cell>
          <cell r="H193">
            <v>0</v>
          </cell>
        </row>
        <row r="194">
          <cell r="A194" t="str">
            <v>Kane Williamson</v>
          </cell>
          <cell r="G194">
            <v>252</v>
          </cell>
          <cell r="H194">
            <v>0</v>
          </cell>
        </row>
        <row r="195">
          <cell r="A195" t="str">
            <v>Ravisrinivasan Sai Kishore</v>
          </cell>
          <cell r="G195">
            <v>0</v>
          </cell>
          <cell r="H195">
            <v>25</v>
          </cell>
        </row>
        <row r="196">
          <cell r="A196" t="str">
            <v>Shreyas Iyer</v>
          </cell>
          <cell r="G196">
            <v>686</v>
          </cell>
          <cell r="H196">
            <v>0</v>
          </cell>
        </row>
        <row r="197">
          <cell r="A197" t="str">
            <v>Fazal Haque</v>
          </cell>
          <cell r="G197">
            <v>0</v>
          </cell>
          <cell r="H197">
            <v>22.5</v>
          </cell>
        </row>
        <row r="198">
          <cell r="A198" t="str">
            <v>Rishabh Pant</v>
          </cell>
          <cell r="G198">
            <v>1029</v>
          </cell>
          <cell r="H198">
            <v>0</v>
          </cell>
        </row>
        <row r="199">
          <cell r="A199" t="str">
            <v>MS Dhoni</v>
          </cell>
          <cell r="G199">
            <v>1538.2</v>
          </cell>
          <cell r="H199">
            <v>0</v>
          </cell>
        </row>
        <row r="200">
          <cell r="A200" t="str">
            <v>Ramandeep Singh</v>
          </cell>
          <cell r="G200">
            <v>27</v>
          </cell>
          <cell r="H200">
            <v>25</v>
          </cell>
        </row>
        <row r="201">
          <cell r="A201" t="str">
            <v>Sheldon Cotterrell</v>
          </cell>
          <cell r="G201">
            <v>0</v>
          </cell>
          <cell r="H201">
            <v>25</v>
          </cell>
        </row>
        <row r="202">
          <cell r="A202" t="str">
            <v>Keemo Paul</v>
          </cell>
          <cell r="G202">
            <v>27</v>
          </cell>
          <cell r="H202">
            <v>25</v>
          </cell>
        </row>
        <row r="203">
          <cell r="A203" t="str">
            <v>Kyle Jamieson</v>
          </cell>
          <cell r="G203">
            <v>27</v>
          </cell>
          <cell r="H203">
            <v>25</v>
          </cell>
        </row>
        <row r="204">
          <cell r="A204" t="str">
            <v>Isuru Udana</v>
          </cell>
          <cell r="G204">
            <v>27</v>
          </cell>
          <cell r="H204">
            <v>25</v>
          </cell>
        </row>
        <row r="205">
          <cell r="A205" t="str">
            <v>Hardus Viljoen</v>
          </cell>
          <cell r="G205">
            <v>0</v>
          </cell>
          <cell r="H205">
            <v>25</v>
          </cell>
        </row>
        <row r="206">
          <cell r="A206" t="str">
            <v>Harry Gurney</v>
          </cell>
          <cell r="G206">
            <v>0</v>
          </cell>
          <cell r="H206">
            <v>25</v>
          </cell>
        </row>
        <row r="207">
          <cell r="A207" t="str">
            <v>Sandeep Lamichhane</v>
          </cell>
          <cell r="G207">
            <v>0</v>
          </cell>
          <cell r="H207">
            <v>25</v>
          </cell>
        </row>
        <row r="208">
          <cell r="A208" t="str">
            <v>Varun Aaron</v>
          </cell>
          <cell r="G208">
            <v>0</v>
          </cell>
          <cell r="H208">
            <v>25</v>
          </cell>
        </row>
        <row r="209">
          <cell r="A209" t="str">
            <v>Dhawal Kulkarni</v>
          </cell>
          <cell r="G209">
            <v>0</v>
          </cell>
          <cell r="H209">
            <v>25</v>
          </cell>
        </row>
        <row r="210">
          <cell r="A210" t="str">
            <v>Evin Lewis</v>
          </cell>
          <cell r="G210">
            <v>54</v>
          </cell>
          <cell r="H210">
            <v>0</v>
          </cell>
        </row>
        <row r="211">
          <cell r="A211" t="str">
            <v>Jimmy Neesham</v>
          </cell>
          <cell r="G211">
            <v>27</v>
          </cell>
          <cell r="H211">
            <v>22.5</v>
          </cell>
        </row>
        <row r="212">
          <cell r="A212" t="str">
            <v>Atharva Taide</v>
          </cell>
          <cell r="G212">
            <v>240.7</v>
          </cell>
          <cell r="H212">
            <v>0</v>
          </cell>
        </row>
        <row r="213">
          <cell r="A213" t="str">
            <v>Tom Curran</v>
          </cell>
          <cell r="G213">
            <v>63</v>
          </cell>
          <cell r="H213">
            <v>20</v>
          </cell>
        </row>
        <row r="214">
          <cell r="A214" t="str">
            <v>Bhanuka Rajapaksa</v>
          </cell>
          <cell r="G214">
            <v>169.2</v>
          </cell>
          <cell r="H214">
            <v>0</v>
          </cell>
        </row>
        <row r="215">
          <cell r="A215" t="str">
            <v>Sam Billings</v>
          </cell>
          <cell r="G215">
            <v>27</v>
          </cell>
          <cell r="H215">
            <v>0</v>
          </cell>
        </row>
        <row r="216">
          <cell r="A216" t="str">
            <v>Robin Uthappa</v>
          </cell>
          <cell r="G216">
            <v>192</v>
          </cell>
          <cell r="H216">
            <v>0</v>
          </cell>
        </row>
        <row r="217">
          <cell r="A217" t="str">
            <v>Rahmanullah Gurbaz</v>
          </cell>
          <cell r="G217">
            <v>429.7</v>
          </cell>
          <cell r="H217">
            <v>0</v>
          </cell>
        </row>
        <row r="218">
          <cell r="A218" t="str">
            <v>Aaron Finch</v>
          </cell>
          <cell r="G218">
            <v>36</v>
          </cell>
          <cell r="H218">
            <v>0</v>
          </cell>
        </row>
        <row r="219">
          <cell r="A219" t="str">
            <v>Srikar Bharat</v>
          </cell>
          <cell r="G219">
            <v>36</v>
          </cell>
          <cell r="H219">
            <v>0</v>
          </cell>
        </row>
        <row r="220">
          <cell r="A220" t="str">
            <v>Priyam Garg</v>
          </cell>
          <cell r="G220">
            <v>132.19999999999999</v>
          </cell>
          <cell r="H220">
            <v>0</v>
          </cell>
        </row>
        <row r="221">
          <cell r="A221" t="str">
            <v>Moises Henriques</v>
          </cell>
          <cell r="G221">
            <v>27</v>
          </cell>
          <cell r="H221">
            <v>12.5</v>
          </cell>
        </row>
        <row r="222">
          <cell r="A222" t="str">
            <v>Mitchell McClenaghan</v>
          </cell>
          <cell r="G222">
            <v>27</v>
          </cell>
          <cell r="H222">
            <v>12.5</v>
          </cell>
        </row>
        <row r="223">
          <cell r="A223" t="str">
            <v>Daniel Christian</v>
          </cell>
          <cell r="G223">
            <v>0</v>
          </cell>
          <cell r="H223">
            <v>12.5</v>
          </cell>
        </row>
        <row r="224">
          <cell r="A224" t="str">
            <v>Pradeep Sangwan</v>
          </cell>
          <cell r="G224">
            <v>0</v>
          </cell>
          <cell r="H224">
            <v>12.5</v>
          </cell>
        </row>
        <row r="225">
          <cell r="A225" t="str">
            <v>Chris Woakes</v>
          </cell>
          <cell r="G225">
            <v>0</v>
          </cell>
          <cell r="H225">
            <v>12.5</v>
          </cell>
        </row>
        <row r="226">
          <cell r="A226" t="str">
            <v>Romario Shepherd</v>
          </cell>
          <cell r="G226">
            <v>36</v>
          </cell>
          <cell r="H226">
            <v>12.5</v>
          </cell>
        </row>
        <row r="227">
          <cell r="A227" t="str">
            <v>Adam Milne</v>
          </cell>
          <cell r="G227">
            <v>27</v>
          </cell>
          <cell r="H227">
            <v>12.5</v>
          </cell>
        </row>
        <row r="228">
          <cell r="A228" t="str">
            <v>Kamlesh Nagarkoti</v>
          </cell>
          <cell r="G228">
            <v>27</v>
          </cell>
          <cell r="H228">
            <v>12.5</v>
          </cell>
        </row>
        <row r="229">
          <cell r="A229" t="str">
            <v>George Garton</v>
          </cell>
          <cell r="G229">
            <v>0</v>
          </cell>
          <cell r="H229">
            <v>12.5</v>
          </cell>
        </row>
        <row r="230">
          <cell r="A230" t="str">
            <v>Simarjeet Singh</v>
          </cell>
          <cell r="G230">
            <v>0</v>
          </cell>
          <cell r="H230">
            <v>12.5</v>
          </cell>
        </row>
        <row r="231">
          <cell r="A231" t="str">
            <v>Ish Sodhi</v>
          </cell>
          <cell r="G231">
            <v>0</v>
          </cell>
          <cell r="H231">
            <v>12.5</v>
          </cell>
        </row>
        <row r="232">
          <cell r="A232" t="str">
            <v>Jhye Richardson</v>
          </cell>
          <cell r="G232">
            <v>0</v>
          </cell>
          <cell r="H232">
            <v>12.5</v>
          </cell>
        </row>
        <row r="233">
          <cell r="A233" t="str">
            <v>Pawan Negi</v>
          </cell>
          <cell r="G233">
            <v>0</v>
          </cell>
          <cell r="H233">
            <v>12.5</v>
          </cell>
        </row>
        <row r="234">
          <cell r="A234" t="str">
            <v>Andrew Tye</v>
          </cell>
          <cell r="G234">
            <v>0</v>
          </cell>
          <cell r="H234">
            <v>12.5</v>
          </cell>
        </row>
        <row r="235">
          <cell r="A235" t="str">
            <v>Oshane Thomas</v>
          </cell>
          <cell r="G235">
            <v>0</v>
          </cell>
          <cell r="H235">
            <v>12.5</v>
          </cell>
        </row>
        <row r="236">
          <cell r="A236" t="str">
            <v>Mujeeb Zadran</v>
          </cell>
          <cell r="G236">
            <v>0</v>
          </cell>
          <cell r="H236">
            <v>11.25</v>
          </cell>
        </row>
        <row r="237">
          <cell r="A237" t="str">
            <v>Abhinav Manohar</v>
          </cell>
          <cell r="G237">
            <v>168.7</v>
          </cell>
          <cell r="H237">
            <v>0</v>
          </cell>
        </row>
        <row r="238">
          <cell r="A238" t="str">
            <v>Anuj Rawat</v>
          </cell>
          <cell r="G238">
            <v>268.7</v>
          </cell>
          <cell r="H238">
            <v>0</v>
          </cell>
        </row>
        <row r="239">
          <cell r="A239" t="str">
            <v>Harry Brook</v>
          </cell>
          <cell r="G239">
            <v>377.07499999999999</v>
          </cell>
          <cell r="H239">
            <v>0</v>
          </cell>
        </row>
        <row r="240">
          <cell r="A240" t="str">
            <v>Jayant Yadav</v>
          </cell>
          <cell r="G240">
            <v>27</v>
          </cell>
          <cell r="H240">
            <v>6.25</v>
          </cell>
        </row>
        <row r="241">
          <cell r="A241" t="str">
            <v>Dale Steyn</v>
          </cell>
          <cell r="G241">
            <v>0</v>
          </cell>
          <cell r="H241">
            <v>6.25</v>
          </cell>
        </row>
        <row r="242">
          <cell r="A242" t="str">
            <v>Ankit Rajpoot</v>
          </cell>
          <cell r="G242">
            <v>0</v>
          </cell>
          <cell r="H242">
            <v>6.25</v>
          </cell>
        </row>
        <row r="243">
          <cell r="A243" t="str">
            <v>Anmolpreet Singh</v>
          </cell>
          <cell r="G243">
            <v>189.7</v>
          </cell>
          <cell r="H243">
            <v>0</v>
          </cell>
        </row>
        <row r="244">
          <cell r="A244" t="str">
            <v>Narayan Jagadeesan</v>
          </cell>
          <cell r="G244">
            <v>54</v>
          </cell>
          <cell r="H244">
            <v>0</v>
          </cell>
        </row>
        <row r="245">
          <cell r="A245" t="str">
            <v>AB de Villiers</v>
          </cell>
          <cell r="G245">
            <v>378</v>
          </cell>
          <cell r="H245">
            <v>0</v>
          </cell>
        </row>
        <row r="246">
          <cell r="A246" t="str">
            <v>Matthew Short</v>
          </cell>
          <cell r="G246">
            <v>159.69999999999999</v>
          </cell>
          <cell r="H246">
            <v>0</v>
          </cell>
        </row>
        <row r="247">
          <cell r="A247" t="str">
            <v>Dewald Brevis</v>
          </cell>
          <cell r="G247">
            <v>27</v>
          </cell>
          <cell r="H247">
            <v>0</v>
          </cell>
        </row>
        <row r="248">
          <cell r="A248" t="str">
            <v>Dhruv Jurel</v>
          </cell>
          <cell r="G248">
            <v>540.70000000000005</v>
          </cell>
          <cell r="H248">
            <v>0</v>
          </cell>
        </row>
        <row r="249">
          <cell r="A249" t="str">
            <v>Eoin Morgan</v>
          </cell>
          <cell r="G249">
            <v>72</v>
          </cell>
          <cell r="H249">
            <v>0</v>
          </cell>
        </row>
        <row r="250">
          <cell r="A250" t="str">
            <v>Colin de Grandhomme</v>
          </cell>
          <cell r="G250">
            <v>27</v>
          </cell>
          <cell r="H250">
            <v>0</v>
          </cell>
        </row>
        <row r="251">
          <cell r="A251" t="str">
            <v>Siddhesh Lad</v>
          </cell>
          <cell r="G251">
            <v>27</v>
          </cell>
          <cell r="H251">
            <v>0</v>
          </cell>
        </row>
        <row r="252">
          <cell r="A252" t="str">
            <v>Chris Gayle</v>
          </cell>
          <cell r="G252">
            <v>168</v>
          </cell>
          <cell r="H252">
            <v>0</v>
          </cell>
        </row>
        <row r="253">
          <cell r="A253" t="str">
            <v>Kedar Jadhav</v>
          </cell>
          <cell r="G253">
            <v>241.2</v>
          </cell>
          <cell r="H253">
            <v>0</v>
          </cell>
        </row>
        <row r="254">
          <cell r="A254" t="str">
            <v>Steven Smith</v>
          </cell>
          <cell r="G254">
            <v>72</v>
          </cell>
          <cell r="H254">
            <v>0</v>
          </cell>
        </row>
        <row r="255">
          <cell r="A255" t="str">
            <v>Saurabh Tiwary</v>
          </cell>
          <cell r="G255">
            <v>54</v>
          </cell>
          <cell r="H255">
            <v>0</v>
          </cell>
        </row>
        <row r="256">
          <cell r="A256" t="str">
            <v>Shane Watson</v>
          </cell>
          <cell r="G256">
            <v>54</v>
          </cell>
          <cell r="H256">
            <v>0</v>
          </cell>
        </row>
        <row r="257">
          <cell r="A257" t="str">
            <v>Martin Guptill</v>
          </cell>
          <cell r="G257">
            <v>36</v>
          </cell>
          <cell r="H257">
            <v>0</v>
          </cell>
        </row>
        <row r="258">
          <cell r="A258" t="str">
            <v>Tom Banton</v>
          </cell>
          <cell r="G258">
            <v>27</v>
          </cell>
          <cell r="H258">
            <v>0</v>
          </cell>
        </row>
        <row r="259">
          <cell r="A259" t="str">
            <v>Dawid Malan</v>
          </cell>
          <cell r="G259">
            <v>36</v>
          </cell>
          <cell r="H259">
            <v>0</v>
          </cell>
        </row>
        <row r="260">
          <cell r="A260" t="str">
            <v>Matthew Wade</v>
          </cell>
          <cell r="G260">
            <v>27</v>
          </cell>
          <cell r="H260">
            <v>0</v>
          </cell>
        </row>
        <row r="261">
          <cell r="A261" t="str">
            <v>Mandeep Singh</v>
          </cell>
          <cell r="G261">
            <v>96.2</v>
          </cell>
          <cell r="H261">
            <v>0</v>
          </cell>
        </row>
        <row r="262">
          <cell r="A262" t="str">
            <v>Aman Hakim Khan</v>
          </cell>
          <cell r="G262">
            <v>27</v>
          </cell>
          <cell r="H262">
            <v>0</v>
          </cell>
        </row>
        <row r="263">
          <cell r="A263" t="str">
            <v>Abishek Porel</v>
          </cell>
          <cell r="G263">
            <v>105.2</v>
          </cell>
          <cell r="H263">
            <v>0</v>
          </cell>
        </row>
        <row r="264">
          <cell r="A264" t="str">
            <v>Yusuf Pathan</v>
          </cell>
          <cell r="G264">
            <v>27</v>
          </cell>
          <cell r="H264">
            <v>0</v>
          </cell>
        </row>
        <row r="265">
          <cell r="A265" t="str">
            <v>Chris Lynn</v>
          </cell>
          <cell r="G265">
            <v>54</v>
          </cell>
          <cell r="H265">
            <v>0</v>
          </cell>
        </row>
        <row r="266">
          <cell r="A266" t="str">
            <v>Vivrant Sharma</v>
          </cell>
          <cell r="G266">
            <v>301.7</v>
          </cell>
          <cell r="H266">
            <v>0</v>
          </cell>
        </row>
        <row r="267">
          <cell r="A267" t="str">
            <v>Vishnu Vinod</v>
          </cell>
          <cell r="G267">
            <v>141.19999999999999</v>
          </cell>
          <cell r="H267">
            <v>0</v>
          </cell>
        </row>
        <row r="268">
          <cell r="A268" t="str">
            <v>Murali Vijay</v>
          </cell>
          <cell r="G268">
            <v>36</v>
          </cell>
          <cell r="H268">
            <v>0</v>
          </cell>
        </row>
        <row r="269">
          <cell r="A269" t="str">
            <v>Gurkeerat Singh</v>
          </cell>
          <cell r="G269">
            <v>36</v>
          </cell>
          <cell r="H269">
            <v>0</v>
          </cell>
        </row>
        <row r="270">
          <cell r="A270" t="str">
            <v>Harpreet Singh</v>
          </cell>
          <cell r="G270">
            <v>36</v>
          </cell>
          <cell r="H270">
            <v>0</v>
          </cell>
        </row>
        <row r="271">
          <cell r="A271" t="str">
            <v>Ripal Patel</v>
          </cell>
          <cell r="G271">
            <v>151.19999999999999</v>
          </cell>
          <cell r="H271">
            <v>0</v>
          </cell>
        </row>
        <row r="272">
          <cell r="A272" t="str">
            <v>Parthiv Patel</v>
          </cell>
          <cell r="G272">
            <v>36</v>
          </cell>
          <cell r="H272">
            <v>0</v>
          </cell>
        </row>
        <row r="273">
          <cell r="A273" t="str">
            <v>Suresh Raina</v>
          </cell>
          <cell r="G273">
            <v>36</v>
          </cell>
          <cell r="H273">
            <v>0</v>
          </cell>
        </row>
        <row r="274">
          <cell r="A274" t="str">
            <v>Prerak Mankad</v>
          </cell>
          <cell r="G274">
            <v>213.7</v>
          </cell>
          <cell r="H274">
            <v>0</v>
          </cell>
        </row>
        <row r="275">
          <cell r="A275" t="str">
            <v>Colin Munro</v>
          </cell>
          <cell r="G275">
            <v>27</v>
          </cell>
          <cell r="H275">
            <v>0</v>
          </cell>
        </row>
        <row r="276">
          <cell r="A276" t="str">
            <v>Ben Cutting</v>
          </cell>
          <cell r="G276">
            <v>27</v>
          </cell>
          <cell r="H276">
            <v>0</v>
          </cell>
        </row>
        <row r="277">
          <cell r="A277" t="str">
            <v>Suyash Prabhudessai</v>
          </cell>
          <cell r="G277">
            <v>27</v>
          </cell>
          <cell r="H277">
            <v>0</v>
          </cell>
        </row>
        <row r="278">
          <cell r="A278" t="str">
            <v>Sherfane Rutherford</v>
          </cell>
          <cell r="G278">
            <v>27</v>
          </cell>
          <cell r="H278">
            <v>0</v>
          </cell>
        </row>
        <row r="279">
          <cell r="A279" t="str">
            <v>Josh Philippe</v>
          </cell>
          <cell r="G279">
            <v>27</v>
          </cell>
          <cell r="H279">
            <v>0</v>
          </cell>
        </row>
        <row r="280">
          <cell r="A280" t="str">
            <v>Carlos Brathwaite</v>
          </cell>
          <cell r="G280">
            <v>27</v>
          </cell>
          <cell r="H280">
            <v>0</v>
          </cell>
        </row>
        <row r="281">
          <cell r="A281" t="str">
            <v>Akshdeep Nath</v>
          </cell>
          <cell r="G281">
            <v>27</v>
          </cell>
          <cell r="H281">
            <v>0</v>
          </cell>
        </row>
        <row r="282">
          <cell r="A282" t="str">
            <v>Yuvraj Singh</v>
          </cell>
          <cell r="G282">
            <v>27</v>
          </cell>
          <cell r="H282">
            <v>0</v>
          </cell>
        </row>
        <row r="283">
          <cell r="A283" t="str">
            <v>Colin Ingram</v>
          </cell>
          <cell r="G283">
            <v>27</v>
          </cell>
          <cell r="H283">
            <v>0</v>
          </cell>
        </row>
        <row r="284">
          <cell r="A284" t="str">
            <v>Alex Carey</v>
          </cell>
          <cell r="G284">
            <v>27</v>
          </cell>
          <cell r="H284">
            <v>0</v>
          </cell>
        </row>
        <row r="285">
          <cell r="A285" t="str">
            <v>Manan Vohra</v>
          </cell>
          <cell r="G285">
            <v>81.2</v>
          </cell>
          <cell r="H285">
            <v>0</v>
          </cell>
        </row>
        <row r="286">
          <cell r="A286" t="str">
            <v>Shashank Singh</v>
          </cell>
          <cell r="G286">
            <v>27</v>
          </cell>
          <cell r="H286">
            <v>0</v>
          </cell>
        </row>
        <row r="287">
          <cell r="A287" t="str">
            <v>Stuart Binny</v>
          </cell>
          <cell r="G287">
            <v>27</v>
          </cell>
          <cell r="H287">
            <v>0</v>
          </cell>
        </row>
        <row r="288">
          <cell r="A288" t="str">
            <v>KC Cariappa</v>
          </cell>
          <cell r="G288">
            <v>27</v>
          </cell>
          <cell r="H288">
            <v>0</v>
          </cell>
        </row>
        <row r="289">
          <cell r="A289" t="str">
            <v>Karun Nair</v>
          </cell>
          <cell r="G289">
            <v>27</v>
          </cell>
          <cell r="H289">
            <v>0</v>
          </cell>
        </row>
        <row r="290">
          <cell r="A290" t="str">
            <v>Prayas Ray Barman</v>
          </cell>
          <cell r="G290">
            <v>27</v>
          </cell>
          <cell r="H290">
            <v>0</v>
          </cell>
        </row>
        <row r="291">
          <cell r="A291" t="str">
            <v>Fabian Allen</v>
          </cell>
          <cell r="G291">
            <v>0</v>
          </cell>
          <cell r="H291">
            <v>0</v>
          </cell>
        </row>
        <row r="292">
          <cell r="A292" t="str">
            <v>Sandeep Warrier</v>
          </cell>
          <cell r="G292">
            <v>0</v>
          </cell>
          <cell r="H292">
            <v>0</v>
          </cell>
        </row>
        <row r="293">
          <cell r="A293" t="str">
            <v>Prashant Solanki</v>
          </cell>
          <cell r="G293">
            <v>0</v>
          </cell>
          <cell r="H293">
            <v>0</v>
          </cell>
        </row>
        <row r="294">
          <cell r="A294" t="str">
            <v>Scott Kuggeleijn</v>
          </cell>
          <cell r="G294">
            <v>0</v>
          </cell>
          <cell r="H294">
            <v>0</v>
          </cell>
        </row>
        <row r="295">
          <cell r="A295" t="str">
            <v>Prithvi Raj</v>
          </cell>
          <cell r="G295">
            <v>0</v>
          </cell>
          <cell r="H295">
            <v>0</v>
          </cell>
        </row>
        <row r="296">
          <cell r="A296" t="str">
            <v>Kane Richardson</v>
          </cell>
          <cell r="G296">
            <v>0</v>
          </cell>
          <cell r="H296">
            <v>0</v>
          </cell>
        </row>
        <row r="297">
          <cell r="A297" t="str">
            <v>Lukman Meriwala</v>
          </cell>
          <cell r="G297">
            <v>0</v>
          </cell>
          <cell r="H297">
            <v>0</v>
          </cell>
        </row>
        <row r="298">
          <cell r="A298" t="str">
            <v>Ishan Porel</v>
          </cell>
          <cell r="G298">
            <v>0</v>
          </cell>
          <cell r="H298">
            <v>0</v>
          </cell>
        </row>
        <row r="299">
          <cell r="A299" t="str">
            <v>Sean Abbott</v>
          </cell>
          <cell r="G299">
            <v>0</v>
          </cell>
          <cell r="H299">
            <v>0</v>
          </cell>
        </row>
      </sheetData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F1A501-EEDF-409B-B5F6-F958ADE6B02C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Player" tableColumnId="2"/>
      <queryTableField id="3" name="Mat" tableColumnId="3"/>
      <queryTableField id="4" name="Inn" tableColumnId="4"/>
      <queryTableField id="5" name="Balls" tableColumnId="5"/>
      <queryTableField id="6" name="Mdns" tableColumnId="6"/>
      <queryTableField id="7" name="Runs" tableColumnId="7"/>
      <queryTableField id="8" name="Wkts" tableColumnId="8"/>
      <queryTableField id="9" name="Ave" tableColumnId="9"/>
      <queryTableField id="10" name="Econ" tableColumnId="10"/>
      <queryTableField id="11" name="SR" tableColumnId="11"/>
      <queryTableField id="12" name="WPI" tableColumnId="12"/>
      <queryTableField id="13" name="Wp4" tableColumnId="13"/>
      <queryTableField id="14" name="0w" tableColumnId="14"/>
      <queryTableField id="15" name="3w+" tableColumnId="15"/>
      <queryTableField id="16" name="4w" tableColumnId="16"/>
      <queryTableField id="17" name="5w" tableColumnId="17"/>
      <queryTableField id="18" name="Wd" tableColumnId="18"/>
      <queryTableField id="19" name="Nb" tableColumnId="19"/>
      <queryTableField id="20" name="Acc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DA7D80-6376-485D-9F89-4F48DC6087F0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Player" tableColumnId="2"/>
      <queryTableField id="3" name="Mat" tableColumnId="3"/>
      <queryTableField id="4" name="Inn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alls" tableColumnId="9"/>
      <queryTableField id="10" name="SR" tableColumnId="10"/>
      <queryTableField id="11" name="100" tableColumnId="11"/>
      <queryTableField id="12" name="50" tableColumnId="12"/>
      <queryTableField id="13" name="30" tableColumnId="13"/>
      <queryTableField id="14" name="0" tableColumnId="14"/>
      <queryTableField id="15" name="4s" tableColumnId="15"/>
      <queryTableField id="16" name="6s" tableColumnId="16"/>
      <queryTableField id="17" name="BpB" tableColumnId="17"/>
      <queryTableField id="18" name="Bp4" tableColumnId="18"/>
      <queryTableField id="19" name="Bp6" tableColumnId="19"/>
      <queryTableField id="20" name="PrB" tableColumnId="20"/>
      <queryTableField id="21" name="Pr4" tableColumnId="21"/>
      <queryTableField id="22" name="Pr6" tableColumnId="22"/>
      <queryTableField id="23" name="BBP" tableColumnId="23"/>
      <queryTableField id="24" name="RpB" tableColumnId="24"/>
      <queryTableField id="25" name="RpNB" tableColumnId="25"/>
      <queryTableField id="26" name="RpI" tableColumnId="26"/>
      <queryTableField id="27" name="BpI" tableColumnId="27"/>
      <queryTableField id="28" name="Basra" tableColumnId="28"/>
      <queryTableField id="29" name="ABP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78957E-7FD2-4629-99A5-9E9353A2D3B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Player" tableColumnId="2"/>
      <queryTableField id="3" name="Mat" tableColumnId="3"/>
      <queryTableField id="4" name="Ct" tableColumnId="4"/>
      <queryTableField id="5" name="RO" tableColumnId="5"/>
      <queryTableField id="6" name="St" tableColumnId="6"/>
      <queryTableField id="7" name="D" tableColumnId="7"/>
      <queryTableField id="8" name="DpM" tableColumnId="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13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3DBE3-595C-413E-8617-D1A3AD2CE2EC}" name="Table_0" displayName="Table_0" ref="A1:T101" tableType="queryTable" totalsRowShown="0">
  <autoFilter ref="A1:T101" xr:uid="{6953DBE3-595C-413E-8617-D1A3AD2CE2EC}"/>
  <tableColumns count="20">
    <tableColumn id="1" xr3:uid="{82E290C3-EDEF-4131-B39E-323A4B649788}" uniqueName="1" name="Column1" queryTableFieldId="1"/>
    <tableColumn id="2" xr3:uid="{766DB8EF-6BCE-4987-9F0A-710A1D670C94}" uniqueName="2" name="Player" queryTableFieldId="2" dataDxfId="53"/>
    <tableColumn id="3" xr3:uid="{85938F83-2D10-4209-A631-20D2079F8309}" uniqueName="3" name="Mat" queryTableFieldId="3" dataDxfId="52"/>
    <tableColumn id="4" xr3:uid="{154E033D-42A8-41DD-B4A3-D250E0FF76D1}" uniqueName="4" name="Inn" queryTableFieldId="4" dataDxfId="51"/>
    <tableColumn id="5" xr3:uid="{9BAA220F-F98B-49F0-B84C-604C792AB825}" uniqueName="5" name="Balls" queryTableFieldId="5" dataDxfId="50"/>
    <tableColumn id="6" xr3:uid="{CB16A378-BF59-4F79-BBA9-0A5ABFDC27D2}" uniqueName="6" name="Mdns" queryTableFieldId="6" dataDxfId="49"/>
    <tableColumn id="7" xr3:uid="{972E9101-E390-40A8-97AA-BAA7BEA9A75F}" uniqueName="7" name="Runs" queryTableFieldId="7" dataDxfId="48"/>
    <tableColumn id="8" xr3:uid="{E8BD0B68-8948-45C5-8BC2-EB402446DD15}" uniqueName="8" name="Wkts" queryTableFieldId="8" dataDxfId="47"/>
    <tableColumn id="9" xr3:uid="{AA1FCDB2-CCCE-4032-9916-9ADDD45B900D}" uniqueName="9" name="Ave" queryTableFieldId="9" dataDxfId="46"/>
    <tableColumn id="10" xr3:uid="{A61FA53E-692F-4B5E-A36A-9B51134D5A02}" uniqueName="10" name="Econ" queryTableFieldId="10" dataDxfId="45"/>
    <tableColumn id="11" xr3:uid="{DB0CD564-B30D-402F-A9C3-49BA36AC03F0}" uniqueName="11" name="SR" queryTableFieldId="11" dataDxfId="44"/>
    <tableColumn id="12" xr3:uid="{99CBE9A8-B09E-4CEA-9D19-7B700130469E}" uniqueName="12" name="WPI" queryTableFieldId="12" dataDxfId="43"/>
    <tableColumn id="13" xr3:uid="{F275823C-15A8-49A9-A516-C88C8101A245}" uniqueName="13" name="Wp4" queryTableFieldId="13" dataDxfId="42"/>
    <tableColumn id="14" xr3:uid="{FE557F94-7CF7-4F66-88A2-3D6BAE029066}" uniqueName="14" name="0w" queryTableFieldId="14" dataDxfId="41"/>
    <tableColumn id="15" xr3:uid="{19341004-C41A-449C-B0F2-4A84B128E9F8}" uniqueName="15" name="3w+" queryTableFieldId="15" dataDxfId="40"/>
    <tableColumn id="16" xr3:uid="{27D52313-51EB-42D7-B265-D9398E242A62}" uniqueName="16" name="4w" queryTableFieldId="16" dataDxfId="39"/>
    <tableColumn id="17" xr3:uid="{18C408B5-330D-4125-B300-5D78B44A08E4}" uniqueName="17" name="5w" queryTableFieldId="17" dataDxfId="38"/>
    <tableColumn id="18" xr3:uid="{9330FF0B-92C6-4183-9373-5F489DDD1AD9}" uniqueName="18" name="Wd" queryTableFieldId="18" dataDxfId="37"/>
    <tableColumn id="19" xr3:uid="{78D30C5A-2903-4251-A54B-F5D174A3A3DC}" uniqueName="19" name="Nb" queryTableFieldId="19" dataDxfId="36"/>
    <tableColumn id="20" xr3:uid="{5CEE840F-C4EC-4318-AE10-0545A5D50311}" uniqueName="20" name="Acc" queryTableFieldId="20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DA5BA-2DEF-48ED-BBAD-7F74D0B83FC9}" name="Table_0__2" displayName="Table_0__2" ref="A1:AC101" tableType="queryTable" totalsRowShown="0">
  <autoFilter ref="A1:AC101" xr:uid="{B0ADA5BA-2DEF-48ED-BBAD-7F74D0B83FC9}"/>
  <tableColumns count="29">
    <tableColumn id="1" xr3:uid="{82B46616-BE73-4A12-80C0-5FD4C947E77B}" uniqueName="1" name="Column1" queryTableFieldId="1"/>
    <tableColumn id="2" xr3:uid="{E11E8D49-4948-4928-8481-E079083ADEFA}" uniqueName="2" name="Player" queryTableFieldId="2" dataDxfId="34"/>
    <tableColumn id="3" xr3:uid="{D8D4E617-18AB-40EB-A193-0BEE3C6D5579}" uniqueName="3" name="Mat" queryTableFieldId="3" dataDxfId="33"/>
    <tableColumn id="4" xr3:uid="{976DAACD-E17B-4AD3-B7DB-6C5FDEB77083}" uniqueName="4" name="Inn" queryTableFieldId="4" dataDxfId="32"/>
    <tableColumn id="5" xr3:uid="{7390799F-575A-487F-8F8A-FC48758BF9D4}" uniqueName="5" name="NO" queryTableFieldId="5" dataDxfId="31"/>
    <tableColumn id="6" xr3:uid="{E7632B52-CAC2-4C12-B906-4A3C6BBB8137}" uniqueName="6" name="Runs" queryTableFieldId="6" dataDxfId="30"/>
    <tableColumn id="7" xr3:uid="{762F2FB8-A242-48B0-8D36-C60713FE39BB}" uniqueName="7" name="HS" queryTableFieldId="7" dataDxfId="29"/>
    <tableColumn id="8" xr3:uid="{F58C47BF-AA18-4258-9DE1-C2F98548916F}" uniqueName="8" name="Ave" queryTableFieldId="8" dataDxfId="28"/>
    <tableColumn id="9" xr3:uid="{711ECA37-5C5E-4B2E-A77E-5085361F622A}" uniqueName="9" name="Balls" queryTableFieldId="9" dataDxfId="27"/>
    <tableColumn id="10" xr3:uid="{2DDB0458-FA84-44A2-922E-152257CDA860}" uniqueName="10" name="SR" queryTableFieldId="10" dataDxfId="26"/>
    <tableColumn id="11" xr3:uid="{CD52613A-C14D-41FA-86D7-AC49C32CDE27}" uniqueName="11" name="100" queryTableFieldId="11" dataDxfId="25"/>
    <tableColumn id="12" xr3:uid="{43A225DD-1F93-425F-90B7-7FAD6B944BA6}" uniqueName="12" name="50" queryTableFieldId="12" dataDxfId="24"/>
    <tableColumn id="13" xr3:uid="{35B65FA3-8892-4ADE-8372-86C8CB422C29}" uniqueName="13" name="30" queryTableFieldId="13" dataDxfId="23"/>
    <tableColumn id="14" xr3:uid="{F863CB07-E547-4FF2-9981-18216A2E2A08}" uniqueName="14" name="0" queryTableFieldId="14" dataDxfId="22"/>
    <tableColumn id="15" xr3:uid="{78DE5E2D-E460-495F-B131-39C2195D157D}" uniqueName="15" name="4s" queryTableFieldId="15" dataDxfId="21"/>
    <tableColumn id="16" xr3:uid="{D3E3EF11-2C6D-48AB-9879-3CC754450286}" uniqueName="16" name="6s" queryTableFieldId="16" dataDxfId="20"/>
    <tableColumn id="17" xr3:uid="{CA58152E-5785-4B85-9E1C-FAAA7BA94A73}" uniqueName="17" name="BpB" queryTableFieldId="17" dataDxfId="19"/>
    <tableColumn id="18" xr3:uid="{E9908531-6158-4114-8082-94810E978840}" uniqueName="18" name="Bp4" queryTableFieldId="18" dataDxfId="18"/>
    <tableColumn id="19" xr3:uid="{889C7DCA-2657-4FC5-9B9D-37A98734319A}" uniqueName="19" name="Bp6" queryTableFieldId="19" dataDxfId="17"/>
    <tableColumn id="20" xr3:uid="{97C3CF96-B362-4065-A962-49EE49283D29}" uniqueName="20" name="PrB" queryTableFieldId="20" dataDxfId="16"/>
    <tableColumn id="21" xr3:uid="{9299B9E6-A1AA-4A33-85AC-0CE9A631CBE1}" uniqueName="21" name="Pr4" queryTableFieldId="21" dataDxfId="15"/>
    <tableColumn id="22" xr3:uid="{3836E2C2-BA79-40CA-BF13-DCD3835595F2}" uniqueName="22" name="Pr6" queryTableFieldId="22" dataDxfId="14"/>
    <tableColumn id="23" xr3:uid="{78548314-3DB3-4BA4-ADF0-63DDBE8EDEF2}" uniqueName="23" name="BBP" queryTableFieldId="23" dataDxfId="13"/>
    <tableColumn id="24" xr3:uid="{60D184EB-3485-48A3-89BC-E37583278B58}" uniqueName="24" name="RpB" queryTableFieldId="24" dataDxfId="12"/>
    <tableColumn id="25" xr3:uid="{2824C22A-D54D-4A03-81A0-A9F81A8D2E03}" uniqueName="25" name="RpNB" queryTableFieldId="25" dataDxfId="11"/>
    <tableColumn id="26" xr3:uid="{02F34E46-ECBC-496D-B8D6-86DE6993E25D}" uniqueName="26" name="RpI" queryTableFieldId="26" dataDxfId="10"/>
    <tableColumn id="27" xr3:uid="{6E66FCBB-4F58-41F7-8648-D5C4068E8CB9}" uniqueName="27" name="BpI" queryTableFieldId="27" dataDxfId="9"/>
    <tableColumn id="28" xr3:uid="{F29B166B-5514-4192-82C5-C84A79D788A0}" uniqueName="28" name="Basra" queryTableFieldId="28" dataDxfId="8"/>
    <tableColumn id="29" xr3:uid="{3B4D57B5-72C7-42FD-9722-42F5B8C11CF1}" uniqueName="29" name="ABP" queryTableFieldId="2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6EF8D6-4A61-4574-9DC1-DACC7E49C000}" name="Table_0__3" displayName="Table_0__3" ref="A1:H101" tableType="queryTable" totalsRowShown="0">
  <autoFilter ref="A1:H101" xr:uid="{396EF8D6-4A61-4574-9DC1-DACC7E49C000}"/>
  <tableColumns count="8">
    <tableColumn id="1" xr3:uid="{830B572C-DEBF-4872-9BE2-0B186F3F1DF1}" uniqueName="1" name="Column1" queryTableFieldId="1"/>
    <tableColumn id="2" xr3:uid="{C4A990A8-C369-4C37-8170-A8111C36569A}" uniqueName="2" name="Player" queryTableFieldId="2" dataDxfId="6"/>
    <tableColumn id="3" xr3:uid="{1ACD2F3B-ECC7-4993-B4CA-0F8C0E01A6E5}" uniqueName="3" name="Mat" queryTableFieldId="3" dataDxfId="5"/>
    <tableColumn id="4" xr3:uid="{BF4E0300-7C75-4209-BC69-CAB14EFD57DB}" uniqueName="4" name="Ct" queryTableFieldId="4" dataDxfId="4"/>
    <tableColumn id="5" xr3:uid="{2EEBE7D7-5759-4CB9-90F6-D24B8E63D39A}" uniqueName="5" name="RO" queryTableFieldId="5" dataDxfId="3"/>
    <tableColumn id="6" xr3:uid="{F92938D6-B1AD-4ECF-B453-56CBE4016450}" uniqueName="6" name="St" queryTableFieldId="6" dataDxfId="2"/>
    <tableColumn id="7" xr3:uid="{891D38CF-73CF-48AC-BE3C-25A95D98F517}" uniqueName="7" name="D" queryTableFieldId="7" dataDxfId="1"/>
    <tableColumn id="8" xr3:uid="{9033E13C-2852-404E-87B1-C04CB69E57E5}" uniqueName="8" name="DpM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1539-8366-440A-B2E5-C65E20D7237C}">
  <dimension ref="A1:AG101"/>
  <sheetViews>
    <sheetView workbookViewId="0">
      <selection activeCell="B2" sqref="B2:B101"/>
    </sheetView>
  </sheetViews>
  <sheetFormatPr defaultRowHeight="14.5" x14ac:dyDescent="0.35"/>
  <cols>
    <col min="1" max="1" width="10.54296875" bestFit="1" customWidth="1"/>
    <col min="2" max="2" width="21.54296875" bestFit="1" customWidth="1"/>
    <col min="3" max="3" width="6.54296875" bestFit="1" customWidth="1"/>
    <col min="4" max="4" width="5.81640625" bestFit="1" customWidth="1"/>
    <col min="5" max="5" width="6.90625" bestFit="1" customWidth="1"/>
    <col min="6" max="6" width="7.81640625" bestFit="1" customWidth="1"/>
    <col min="7" max="7" width="7.1796875" bestFit="1" customWidth="1"/>
    <col min="8" max="8" width="7.453125" bestFit="1" customWidth="1"/>
    <col min="9" max="9" width="6.1796875" bestFit="1" customWidth="1"/>
    <col min="10" max="10" width="7.08984375" bestFit="1" customWidth="1"/>
    <col min="11" max="11" width="5.36328125" bestFit="1" customWidth="1"/>
    <col min="12" max="12" width="6.54296875" bestFit="1" customWidth="1"/>
    <col min="13" max="13" width="7" bestFit="1" customWidth="1"/>
    <col min="14" max="14" width="5.54296875" bestFit="1" customWidth="1"/>
    <col min="15" max="15" width="6.54296875" bestFit="1" customWidth="1"/>
    <col min="16" max="17" width="5.54296875" bestFit="1" customWidth="1"/>
    <col min="18" max="18" width="6" bestFit="1" customWidth="1"/>
    <col min="19" max="19" width="5.453125" bestFit="1" customWidth="1"/>
    <col min="20" max="20" width="6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s="11" t="s">
        <v>3</v>
      </c>
      <c r="E1" s="10" t="s">
        <v>8</v>
      </c>
      <c r="F1" t="s">
        <v>297</v>
      </c>
      <c r="G1" t="s">
        <v>5</v>
      </c>
      <c r="H1" s="10" t="s">
        <v>264</v>
      </c>
      <c r="I1" s="10" t="s">
        <v>7</v>
      </c>
      <c r="J1" s="10" t="s">
        <v>265</v>
      </c>
      <c r="K1" s="10" t="s">
        <v>9</v>
      </c>
      <c r="L1" t="s">
        <v>298</v>
      </c>
      <c r="M1" t="s">
        <v>299</v>
      </c>
      <c r="N1" t="s">
        <v>300</v>
      </c>
      <c r="O1" t="s">
        <v>301</v>
      </c>
      <c r="P1" s="10" t="s">
        <v>266</v>
      </c>
      <c r="Q1" s="10" t="s">
        <v>267</v>
      </c>
      <c r="R1" t="s">
        <v>302</v>
      </c>
      <c r="S1" t="s">
        <v>303</v>
      </c>
      <c r="T1" t="s">
        <v>304</v>
      </c>
      <c r="V1" s="15" t="s">
        <v>328</v>
      </c>
      <c r="W1" s="12" t="s">
        <v>8</v>
      </c>
      <c r="X1" s="12" t="s">
        <v>264</v>
      </c>
      <c r="Y1" s="12" t="s">
        <v>7</v>
      </c>
      <c r="Z1" s="12" t="s">
        <v>265</v>
      </c>
      <c r="AA1" s="12" t="s">
        <v>9</v>
      </c>
      <c r="AB1" s="12" t="s">
        <v>266</v>
      </c>
      <c r="AC1" s="12" t="s">
        <v>267</v>
      </c>
      <c r="AD1" s="12" t="s">
        <v>196</v>
      </c>
      <c r="AE1" s="13"/>
      <c r="AF1" s="13"/>
      <c r="AG1" s="13"/>
    </row>
    <row r="2" spans="1:33" x14ac:dyDescent="0.35">
      <c r="A2">
        <v>1</v>
      </c>
      <c r="B2" s="1" t="s">
        <v>241</v>
      </c>
      <c r="C2" s="2">
        <v>17</v>
      </c>
      <c r="D2" s="2">
        <v>17</v>
      </c>
      <c r="E2" s="2">
        <v>390</v>
      </c>
      <c r="F2" s="2">
        <v>2</v>
      </c>
      <c r="G2" s="2">
        <v>522</v>
      </c>
      <c r="H2" s="2">
        <v>28</v>
      </c>
      <c r="I2" s="2">
        <v>18.64</v>
      </c>
      <c r="J2" s="2">
        <v>8.0299999999999994</v>
      </c>
      <c r="K2" s="2">
        <v>13.93</v>
      </c>
      <c r="L2" s="2">
        <v>1.65</v>
      </c>
      <c r="M2" s="2">
        <v>1.72</v>
      </c>
      <c r="N2" s="2">
        <v>4</v>
      </c>
      <c r="O2" s="2">
        <v>5</v>
      </c>
      <c r="P2" s="2">
        <v>2</v>
      </c>
      <c r="Q2" s="2">
        <v>0</v>
      </c>
      <c r="R2" s="2" t="s">
        <v>305</v>
      </c>
      <c r="S2" s="2" t="s">
        <v>306</v>
      </c>
      <c r="T2" s="2">
        <v>96.67</v>
      </c>
      <c r="V2">
        <f>Table_0[[#This Row],[Balls]]/6</f>
        <v>65</v>
      </c>
      <c r="W2" s="7" t="str">
        <f>IF(V2&gt;55,"10",IF(50&lt;V2,"9",IF(45&lt;V2,"8",IF(40&lt;V2,"7",IF(35&lt;V2,"6","3")))))</f>
        <v>10</v>
      </c>
      <c r="X2" s="7" t="str">
        <f>IF(H2&gt;23,"10",IF(18&lt;H2,"9",IF(13&lt;H2,"8",IF(10&lt;H2,"7",IF(7&lt;H2,"6","4")))))</f>
        <v>10</v>
      </c>
      <c r="Y2" s="7" t="str">
        <f>IF(I2&gt;60,"4",IF(40&lt;I2,"5",IF(30&lt;I2,"6",IF(25&lt;I2,"7",IF(20&lt;I2,"9",IF(18&lt;I2,"10","11"))))))</f>
        <v>10</v>
      </c>
      <c r="Z2" s="7" t="str">
        <f>IF(J2&gt;15,"6",IF(12&lt;J2,"7",IF(10&lt;J2,"8",IF(8&lt;J2,"9",IF(6&lt;J2,"10","11")))))</f>
        <v>9</v>
      </c>
      <c r="AA2" s="7" t="str">
        <f>IF(K2&gt;25,"6",IF(20&lt;K2,"7",IF(16.22&lt;K2,"8",IF(10&lt;K2,"9",IF(5&lt;K2,"10","11")))))</f>
        <v>9</v>
      </c>
      <c r="AB2" s="7" t="str">
        <f>IF(P2&gt;3,"10",IF(2&lt;P2,"8",IF(1&lt;P2,"7",IF(0&lt;P2,"6","0.15"))))</f>
        <v>7</v>
      </c>
      <c r="AC2" s="7" t="str">
        <f>IF(Q2&gt;2,"10",IF(1&lt;Q2,"8",IF(0&lt;Q2,"7","0.15")))</f>
        <v>0.15</v>
      </c>
      <c r="AD2">
        <f>(W2*X2*Y2*Z2)+AA2+AB2+AC2</f>
        <v>9016.15</v>
      </c>
    </row>
    <row r="3" spans="1:33" x14ac:dyDescent="0.35">
      <c r="A3">
        <v>2</v>
      </c>
      <c r="B3" s="1" t="s">
        <v>270</v>
      </c>
      <c r="C3" s="2">
        <v>14</v>
      </c>
      <c r="D3" s="2">
        <v>14</v>
      </c>
      <c r="E3" s="2">
        <v>265</v>
      </c>
      <c r="F3" s="2">
        <v>0</v>
      </c>
      <c r="G3" s="2">
        <v>361</v>
      </c>
      <c r="H3" s="2">
        <v>27</v>
      </c>
      <c r="I3" s="2">
        <v>13.37</v>
      </c>
      <c r="J3" s="2">
        <v>8.17</v>
      </c>
      <c r="K3" s="2">
        <v>9.81</v>
      </c>
      <c r="L3" s="2">
        <v>1.93</v>
      </c>
      <c r="M3" s="2">
        <v>2.4500000000000002</v>
      </c>
      <c r="N3" s="2">
        <v>2</v>
      </c>
      <c r="O3" s="2">
        <v>4</v>
      </c>
      <c r="P3" s="2">
        <v>2</v>
      </c>
      <c r="Q3" s="2">
        <v>1</v>
      </c>
      <c r="R3" s="2" t="s">
        <v>307</v>
      </c>
      <c r="S3" s="2" t="s">
        <v>308</v>
      </c>
      <c r="T3" s="2">
        <v>98.87</v>
      </c>
      <c r="V3">
        <f>Table_0[[#This Row],[Balls]]/6</f>
        <v>44.166666666666664</v>
      </c>
      <c r="W3" s="7" t="str">
        <f t="shared" ref="W3:W66" si="0">IF(V3&gt;55,"10",IF(50&lt;V3,"9",IF(45&lt;V3,"8",IF(40&lt;V3,"7",IF(35&lt;V3,"6","3")))))</f>
        <v>7</v>
      </c>
      <c r="X3" s="7" t="str">
        <f t="shared" ref="X3:X66" si="1">IF(H3&gt;23,"10",IF(18&lt;H3,"9",IF(13&lt;H3,"8",IF(10&lt;H3,"7",IF(7&lt;H3,"6","4")))))</f>
        <v>10</v>
      </c>
      <c r="Y3" s="7" t="str">
        <f t="shared" ref="Y3:Y66" si="2">IF(I3&gt;60,"4",IF(40&lt;I3,"5",IF(30&lt;I3,"6",IF(25&lt;I3,"7",IF(20&lt;I3,"9",IF(18&lt;I3,"10","11"))))))</f>
        <v>11</v>
      </c>
      <c r="Z3" s="7" t="str">
        <f t="shared" ref="Z3:Z66" si="3">IF(J3&gt;15,"6",IF(12&lt;J3,"7",IF(10&lt;J3,"8",IF(8&lt;J3,"9",IF(6&lt;J3,"10","11")))))</f>
        <v>9</v>
      </c>
      <c r="AA3" s="7" t="str">
        <f t="shared" ref="AA3:AA66" si="4">IF(K3&gt;25,"6",IF(20&lt;K3,"7",IF(16.22&lt;K3,"8",IF(10&lt;K3,"9",IF(5&lt;K3,"10","11")))))</f>
        <v>10</v>
      </c>
      <c r="AB3" s="7" t="str">
        <f t="shared" ref="AB3:AB66" si="5">IF(P3&gt;3,"10",IF(2&lt;P3,"8",IF(1&lt;P3,"7",IF(0&lt;P3,"6","0.15"))))</f>
        <v>7</v>
      </c>
      <c r="AC3" s="7" t="str">
        <f t="shared" ref="AC3:AC66" si="6">IF(Q3&gt;2,"10",IF(1&lt;Q3,"8",IF(0&lt;Q3,"7","0.15")))</f>
        <v>7</v>
      </c>
      <c r="AD3">
        <f t="shared" ref="AD3:AD66" si="7">(W3*X3*Y3*Z3)+AA3+AB3+AC3</f>
        <v>6954</v>
      </c>
    </row>
    <row r="4" spans="1:33" x14ac:dyDescent="0.35">
      <c r="A4">
        <v>2</v>
      </c>
      <c r="B4" s="1" t="s">
        <v>139</v>
      </c>
      <c r="C4" s="2">
        <v>17</v>
      </c>
      <c r="D4" s="2">
        <v>17</v>
      </c>
      <c r="E4" s="2">
        <v>402</v>
      </c>
      <c r="F4" s="2">
        <v>0</v>
      </c>
      <c r="G4" s="2">
        <v>552</v>
      </c>
      <c r="H4" s="2">
        <v>27</v>
      </c>
      <c r="I4" s="2">
        <v>20.440000000000001</v>
      </c>
      <c r="J4" s="2">
        <v>8.24</v>
      </c>
      <c r="K4" s="2">
        <v>14.89</v>
      </c>
      <c r="L4" s="2">
        <v>1.59</v>
      </c>
      <c r="M4" s="2">
        <v>1.61</v>
      </c>
      <c r="N4" s="2">
        <v>3</v>
      </c>
      <c r="O4" s="2">
        <v>4</v>
      </c>
      <c r="P4" s="2">
        <v>1</v>
      </c>
      <c r="Q4" s="2">
        <v>0</v>
      </c>
      <c r="R4" s="2" t="s">
        <v>309</v>
      </c>
      <c r="S4" s="2" t="s">
        <v>308</v>
      </c>
      <c r="T4" s="2">
        <v>98.76</v>
      </c>
      <c r="V4">
        <f>Table_0[[#This Row],[Balls]]/6</f>
        <v>67</v>
      </c>
      <c r="W4" s="7" t="str">
        <f t="shared" si="0"/>
        <v>10</v>
      </c>
      <c r="X4" s="7" t="str">
        <f t="shared" si="1"/>
        <v>10</v>
      </c>
      <c r="Y4" s="7" t="str">
        <f t="shared" si="2"/>
        <v>9</v>
      </c>
      <c r="Z4" s="7" t="str">
        <f t="shared" si="3"/>
        <v>9</v>
      </c>
      <c r="AA4" s="7" t="str">
        <f t="shared" si="4"/>
        <v>9</v>
      </c>
      <c r="AB4" s="7" t="str">
        <f t="shared" si="5"/>
        <v>6</v>
      </c>
      <c r="AC4" s="7" t="str">
        <f t="shared" si="6"/>
        <v>0.15</v>
      </c>
      <c r="AD4">
        <f t="shared" si="7"/>
        <v>8115.15</v>
      </c>
    </row>
    <row r="5" spans="1:33" x14ac:dyDescent="0.35">
      <c r="A5">
        <v>4</v>
      </c>
      <c r="B5" s="1" t="s">
        <v>203</v>
      </c>
      <c r="C5" s="2">
        <v>16</v>
      </c>
      <c r="D5" s="2">
        <v>16</v>
      </c>
      <c r="E5" s="2">
        <v>366</v>
      </c>
      <c r="F5" s="2">
        <v>0</v>
      </c>
      <c r="G5" s="2">
        <v>495</v>
      </c>
      <c r="H5" s="2">
        <v>22</v>
      </c>
      <c r="I5" s="2">
        <v>22.5</v>
      </c>
      <c r="J5" s="2">
        <v>8.11</v>
      </c>
      <c r="K5" s="2">
        <v>16.64</v>
      </c>
      <c r="L5" s="2">
        <v>1.38</v>
      </c>
      <c r="M5" s="2">
        <v>1.44</v>
      </c>
      <c r="N5" s="2">
        <v>3</v>
      </c>
      <c r="O5" s="2">
        <v>1</v>
      </c>
      <c r="P5" s="2">
        <v>0</v>
      </c>
      <c r="Q5" s="2">
        <v>0</v>
      </c>
      <c r="R5" s="2" t="s">
        <v>309</v>
      </c>
      <c r="S5" s="2" t="s">
        <v>308</v>
      </c>
      <c r="T5" s="2">
        <v>98.63</v>
      </c>
      <c r="V5">
        <f>Table_0[[#This Row],[Balls]]/6</f>
        <v>61</v>
      </c>
      <c r="W5" s="7" t="str">
        <f t="shared" si="0"/>
        <v>10</v>
      </c>
      <c r="X5" s="7" t="str">
        <f t="shared" si="1"/>
        <v>9</v>
      </c>
      <c r="Y5" s="7" t="str">
        <f t="shared" si="2"/>
        <v>9</v>
      </c>
      <c r="Z5" s="7" t="str">
        <f t="shared" si="3"/>
        <v>9</v>
      </c>
      <c r="AA5" s="7" t="str">
        <f t="shared" si="4"/>
        <v>8</v>
      </c>
      <c r="AB5" s="7" t="str">
        <f t="shared" si="5"/>
        <v>0.15</v>
      </c>
      <c r="AC5" s="7" t="str">
        <f t="shared" si="6"/>
        <v>0.15</v>
      </c>
      <c r="AD5">
        <f t="shared" si="7"/>
        <v>7298.2999999999993</v>
      </c>
    </row>
    <row r="6" spans="1:33" x14ac:dyDescent="0.35">
      <c r="A6">
        <v>5</v>
      </c>
      <c r="B6" s="1" t="s">
        <v>268</v>
      </c>
      <c r="C6" s="2">
        <v>14</v>
      </c>
      <c r="D6" s="2">
        <v>14</v>
      </c>
      <c r="E6" s="2">
        <v>317</v>
      </c>
      <c r="F6" s="2">
        <v>0</v>
      </c>
      <c r="G6" s="2">
        <v>432</v>
      </c>
      <c r="H6" s="2">
        <v>21</v>
      </c>
      <c r="I6" s="2">
        <v>20.57</v>
      </c>
      <c r="J6" s="2">
        <v>8.18</v>
      </c>
      <c r="K6" s="2">
        <v>15.1</v>
      </c>
      <c r="L6" s="2">
        <v>1.5</v>
      </c>
      <c r="M6" s="2">
        <v>1.59</v>
      </c>
      <c r="N6" s="2">
        <v>5</v>
      </c>
      <c r="O6" s="2">
        <v>4</v>
      </c>
      <c r="P6" s="2">
        <v>3</v>
      </c>
      <c r="Q6" s="2">
        <v>0</v>
      </c>
      <c r="R6" s="2" t="s">
        <v>310</v>
      </c>
      <c r="S6" s="2" t="s">
        <v>308</v>
      </c>
      <c r="T6" s="2">
        <v>97.16</v>
      </c>
      <c r="V6">
        <f>Table_0[[#This Row],[Balls]]/6</f>
        <v>52.833333333333336</v>
      </c>
      <c r="W6" s="7" t="str">
        <f t="shared" si="0"/>
        <v>9</v>
      </c>
      <c r="X6" s="7" t="str">
        <f t="shared" si="1"/>
        <v>9</v>
      </c>
      <c r="Y6" s="7" t="str">
        <f t="shared" si="2"/>
        <v>9</v>
      </c>
      <c r="Z6" s="7" t="str">
        <f t="shared" si="3"/>
        <v>9</v>
      </c>
      <c r="AA6" s="7" t="str">
        <f t="shared" si="4"/>
        <v>9</v>
      </c>
      <c r="AB6" s="7" t="str">
        <f t="shared" si="5"/>
        <v>8</v>
      </c>
      <c r="AC6" s="7" t="str">
        <f t="shared" si="6"/>
        <v>0.15</v>
      </c>
      <c r="AD6">
        <f t="shared" si="7"/>
        <v>6578.15</v>
      </c>
    </row>
    <row r="7" spans="1:33" x14ac:dyDescent="0.35">
      <c r="A7">
        <v>5</v>
      </c>
      <c r="B7" s="1" t="s">
        <v>269</v>
      </c>
      <c r="C7" s="2">
        <v>16</v>
      </c>
      <c r="D7" s="2">
        <v>16</v>
      </c>
      <c r="E7" s="2">
        <v>341</v>
      </c>
      <c r="F7" s="2">
        <v>0</v>
      </c>
      <c r="G7" s="2">
        <v>564</v>
      </c>
      <c r="H7" s="2">
        <v>21</v>
      </c>
      <c r="I7" s="2">
        <v>26.86</v>
      </c>
      <c r="J7" s="2">
        <v>9.92</v>
      </c>
      <c r="K7" s="2">
        <v>16.239999999999998</v>
      </c>
      <c r="L7" s="2">
        <v>1.31</v>
      </c>
      <c r="M7" s="2">
        <v>1.48</v>
      </c>
      <c r="N7" s="2">
        <v>4</v>
      </c>
      <c r="O7" s="2">
        <v>2</v>
      </c>
      <c r="P7" s="2">
        <v>0</v>
      </c>
      <c r="Q7" s="2">
        <v>0</v>
      </c>
      <c r="R7" s="2" t="s">
        <v>143</v>
      </c>
      <c r="S7" s="2" t="s">
        <v>311</v>
      </c>
      <c r="T7" s="2">
        <v>92.08</v>
      </c>
      <c r="V7">
        <f>Table_0[[#This Row],[Balls]]/6</f>
        <v>56.833333333333336</v>
      </c>
      <c r="W7" s="7" t="str">
        <f t="shared" si="0"/>
        <v>10</v>
      </c>
      <c r="X7" s="7" t="str">
        <f t="shared" si="1"/>
        <v>9</v>
      </c>
      <c r="Y7" s="7" t="str">
        <f t="shared" si="2"/>
        <v>7</v>
      </c>
      <c r="Z7" s="7" t="str">
        <f t="shared" si="3"/>
        <v>9</v>
      </c>
      <c r="AA7" s="7" t="str">
        <f t="shared" si="4"/>
        <v>8</v>
      </c>
      <c r="AB7" s="7" t="str">
        <f t="shared" si="5"/>
        <v>0.15</v>
      </c>
      <c r="AC7" s="7" t="str">
        <f t="shared" si="6"/>
        <v>0.15</v>
      </c>
      <c r="AD7">
        <f t="shared" si="7"/>
        <v>5678.2999999999993</v>
      </c>
    </row>
    <row r="8" spans="1:33" x14ac:dyDescent="0.35">
      <c r="A8">
        <v>7</v>
      </c>
      <c r="B8" s="1" t="s">
        <v>312</v>
      </c>
      <c r="C8" s="2">
        <v>14</v>
      </c>
      <c r="D8" s="2">
        <v>14</v>
      </c>
      <c r="E8" s="2">
        <v>316</v>
      </c>
      <c r="F8" s="2">
        <v>1</v>
      </c>
      <c r="G8" s="2">
        <v>429</v>
      </c>
      <c r="H8" s="2">
        <v>20</v>
      </c>
      <c r="I8" s="2">
        <v>21.45</v>
      </c>
      <c r="J8" s="2">
        <v>8.15</v>
      </c>
      <c r="K8" s="2">
        <v>15.8</v>
      </c>
      <c r="L8" s="2">
        <v>1.43</v>
      </c>
      <c r="M8" s="2">
        <v>1.52</v>
      </c>
      <c r="N8" s="2">
        <v>3</v>
      </c>
      <c r="O8" s="2">
        <v>3</v>
      </c>
      <c r="P8" s="2">
        <v>1</v>
      </c>
      <c r="Q8" s="2">
        <v>0</v>
      </c>
      <c r="R8" s="2" t="s">
        <v>313</v>
      </c>
      <c r="S8" s="2" t="s">
        <v>308</v>
      </c>
      <c r="T8" s="2">
        <v>97.78</v>
      </c>
      <c r="V8">
        <f>Table_0[[#This Row],[Balls]]/6</f>
        <v>52.666666666666664</v>
      </c>
      <c r="W8" s="7" t="str">
        <f t="shared" si="0"/>
        <v>9</v>
      </c>
      <c r="X8" s="7" t="str">
        <f t="shared" si="1"/>
        <v>9</v>
      </c>
      <c r="Y8" s="7" t="str">
        <f t="shared" si="2"/>
        <v>9</v>
      </c>
      <c r="Z8" s="7" t="str">
        <f t="shared" si="3"/>
        <v>9</v>
      </c>
      <c r="AA8" s="7" t="str">
        <f t="shared" si="4"/>
        <v>9</v>
      </c>
      <c r="AB8" s="7" t="str">
        <f t="shared" si="5"/>
        <v>6</v>
      </c>
      <c r="AC8" s="7" t="str">
        <f t="shared" si="6"/>
        <v>0.15</v>
      </c>
      <c r="AD8">
        <f t="shared" si="7"/>
        <v>6576.15</v>
      </c>
    </row>
    <row r="9" spans="1:33" x14ac:dyDescent="0.35">
      <c r="A9">
        <v>7</v>
      </c>
      <c r="B9" s="1" t="s">
        <v>119</v>
      </c>
      <c r="C9" s="2">
        <v>16</v>
      </c>
      <c r="D9" s="2">
        <v>16</v>
      </c>
      <c r="E9" s="2">
        <v>342</v>
      </c>
      <c r="F9" s="2">
        <v>0</v>
      </c>
      <c r="G9" s="2">
        <v>431</v>
      </c>
      <c r="H9" s="2">
        <v>20</v>
      </c>
      <c r="I9" s="2">
        <v>21.55</v>
      </c>
      <c r="J9" s="2">
        <v>7.56</v>
      </c>
      <c r="K9" s="2">
        <v>17.100000000000001</v>
      </c>
      <c r="L9" s="2">
        <v>1.25</v>
      </c>
      <c r="M9" s="2">
        <v>1.4</v>
      </c>
      <c r="N9" s="2">
        <v>2</v>
      </c>
      <c r="O9" s="2">
        <v>2</v>
      </c>
      <c r="P9" s="2">
        <v>0</v>
      </c>
      <c r="Q9" s="2">
        <v>0</v>
      </c>
      <c r="R9" s="2" t="s">
        <v>314</v>
      </c>
      <c r="S9" s="2" t="s">
        <v>308</v>
      </c>
      <c r="T9" s="2">
        <v>98.25</v>
      </c>
      <c r="V9">
        <f>Table_0[[#This Row],[Balls]]/6</f>
        <v>57</v>
      </c>
      <c r="W9" s="7" t="str">
        <f t="shared" si="0"/>
        <v>10</v>
      </c>
      <c r="X9" s="7" t="str">
        <f t="shared" si="1"/>
        <v>9</v>
      </c>
      <c r="Y9" s="7" t="str">
        <f t="shared" si="2"/>
        <v>9</v>
      </c>
      <c r="Z9" s="7" t="str">
        <f t="shared" si="3"/>
        <v>10</v>
      </c>
      <c r="AA9" s="7" t="str">
        <f t="shared" si="4"/>
        <v>8</v>
      </c>
      <c r="AB9" s="7" t="str">
        <f t="shared" si="5"/>
        <v>0.15</v>
      </c>
      <c r="AC9" s="7" t="str">
        <f t="shared" si="6"/>
        <v>0.15</v>
      </c>
      <c r="AD9">
        <f t="shared" si="7"/>
        <v>8108.2999999999993</v>
      </c>
    </row>
    <row r="10" spans="1:33" x14ac:dyDescent="0.35">
      <c r="A10">
        <v>9</v>
      </c>
      <c r="B10" s="1" t="s">
        <v>271</v>
      </c>
      <c r="C10" s="2">
        <v>12</v>
      </c>
      <c r="D10" s="2">
        <v>12</v>
      </c>
      <c r="E10" s="2">
        <v>278</v>
      </c>
      <c r="F10" s="2">
        <v>0</v>
      </c>
      <c r="G10" s="2">
        <v>371</v>
      </c>
      <c r="H10" s="2">
        <v>19</v>
      </c>
      <c r="I10" s="2">
        <v>19.53</v>
      </c>
      <c r="J10" s="2">
        <v>8.01</v>
      </c>
      <c r="K10" s="2">
        <v>14.63</v>
      </c>
      <c r="L10" s="2">
        <v>1.58</v>
      </c>
      <c r="M10" s="2">
        <v>1.64</v>
      </c>
      <c r="N10" s="2">
        <v>2</v>
      </c>
      <c r="O10" s="2">
        <v>2</v>
      </c>
      <c r="P10" s="2">
        <v>0</v>
      </c>
      <c r="Q10" s="2">
        <v>0</v>
      </c>
      <c r="R10" s="2" t="s">
        <v>315</v>
      </c>
      <c r="S10" s="2" t="s">
        <v>316</v>
      </c>
      <c r="T10" s="2">
        <v>88.49</v>
      </c>
      <c r="V10">
        <f>Table_0[[#This Row],[Balls]]/6</f>
        <v>46.333333333333336</v>
      </c>
      <c r="W10" s="7" t="str">
        <f t="shared" si="0"/>
        <v>8</v>
      </c>
      <c r="X10" s="7" t="str">
        <f t="shared" si="1"/>
        <v>9</v>
      </c>
      <c r="Y10" s="7" t="str">
        <f t="shared" si="2"/>
        <v>10</v>
      </c>
      <c r="Z10" s="7" t="str">
        <f t="shared" si="3"/>
        <v>9</v>
      </c>
      <c r="AA10" s="7" t="str">
        <f t="shared" si="4"/>
        <v>9</v>
      </c>
      <c r="AB10" s="7" t="str">
        <f t="shared" si="5"/>
        <v>0.15</v>
      </c>
      <c r="AC10" s="7" t="str">
        <f t="shared" si="6"/>
        <v>0.15</v>
      </c>
      <c r="AD10">
        <f t="shared" si="7"/>
        <v>6489.2999999999993</v>
      </c>
    </row>
    <row r="11" spans="1:33" x14ac:dyDescent="0.35">
      <c r="A11">
        <v>9</v>
      </c>
      <c r="B11" s="1" t="s">
        <v>260</v>
      </c>
      <c r="C11" s="2">
        <v>14</v>
      </c>
      <c r="D11" s="2">
        <v>14</v>
      </c>
      <c r="E11" s="2">
        <v>300</v>
      </c>
      <c r="F11" s="2">
        <v>0</v>
      </c>
      <c r="G11" s="2">
        <v>375</v>
      </c>
      <c r="H11" s="2">
        <v>19</v>
      </c>
      <c r="I11" s="2">
        <v>19.739999999999998</v>
      </c>
      <c r="J11" s="2">
        <v>7.5</v>
      </c>
      <c r="K11" s="2">
        <v>15.79</v>
      </c>
      <c r="L11" s="2">
        <v>1.36</v>
      </c>
      <c r="M11" s="2">
        <v>1.52</v>
      </c>
      <c r="N11" s="2">
        <v>2</v>
      </c>
      <c r="O11" s="2">
        <v>2</v>
      </c>
      <c r="P11" s="2">
        <v>1</v>
      </c>
      <c r="Q11" s="2">
        <v>0</v>
      </c>
      <c r="R11" s="2" t="s">
        <v>128</v>
      </c>
      <c r="S11" s="2" t="s">
        <v>306</v>
      </c>
      <c r="T11" s="2">
        <v>90.33</v>
      </c>
      <c r="V11">
        <f>Table_0[[#This Row],[Balls]]/6</f>
        <v>50</v>
      </c>
      <c r="W11" s="7" t="str">
        <f t="shared" si="0"/>
        <v>8</v>
      </c>
      <c r="X11" s="7" t="str">
        <f t="shared" si="1"/>
        <v>9</v>
      </c>
      <c r="Y11" s="7" t="str">
        <f t="shared" si="2"/>
        <v>10</v>
      </c>
      <c r="Z11" s="7" t="str">
        <f t="shared" si="3"/>
        <v>10</v>
      </c>
      <c r="AA11" s="7" t="str">
        <f t="shared" si="4"/>
        <v>9</v>
      </c>
      <c r="AB11" s="7" t="str">
        <f t="shared" si="5"/>
        <v>6</v>
      </c>
      <c r="AC11" s="7" t="str">
        <f t="shared" si="6"/>
        <v>0.15</v>
      </c>
      <c r="AD11">
        <f t="shared" si="7"/>
        <v>7215.15</v>
      </c>
    </row>
    <row r="12" spans="1:33" x14ac:dyDescent="0.35">
      <c r="A12">
        <v>11</v>
      </c>
      <c r="B12" s="1" t="s">
        <v>249</v>
      </c>
      <c r="C12" s="2">
        <v>14</v>
      </c>
      <c r="D12" s="2">
        <v>14</v>
      </c>
      <c r="E12" s="2">
        <v>305</v>
      </c>
      <c r="F12" s="2">
        <v>0</v>
      </c>
      <c r="G12" s="2">
        <v>493</v>
      </c>
      <c r="H12" s="2">
        <v>17</v>
      </c>
      <c r="I12" s="2">
        <v>29</v>
      </c>
      <c r="J12" s="2">
        <v>9.6999999999999993</v>
      </c>
      <c r="K12" s="2">
        <v>17.940000000000001</v>
      </c>
      <c r="L12" s="2">
        <v>1.21</v>
      </c>
      <c r="M12" s="2">
        <v>1.34</v>
      </c>
      <c r="N12" s="2">
        <v>3</v>
      </c>
      <c r="O12" s="2">
        <v>2</v>
      </c>
      <c r="P12" s="2">
        <v>1</v>
      </c>
      <c r="Q12" s="2">
        <v>0</v>
      </c>
      <c r="R12" s="2" t="s">
        <v>192</v>
      </c>
      <c r="S12" s="2" t="s">
        <v>308</v>
      </c>
      <c r="T12" s="2">
        <v>93.77</v>
      </c>
      <c r="V12">
        <f>Table_0[[#This Row],[Balls]]/6</f>
        <v>50.833333333333336</v>
      </c>
      <c r="W12" s="7" t="str">
        <f t="shared" si="0"/>
        <v>9</v>
      </c>
      <c r="X12" s="7" t="str">
        <f t="shared" si="1"/>
        <v>8</v>
      </c>
      <c r="Y12" s="7" t="str">
        <f t="shared" si="2"/>
        <v>7</v>
      </c>
      <c r="Z12" s="7" t="str">
        <f t="shared" si="3"/>
        <v>9</v>
      </c>
      <c r="AA12" s="7" t="str">
        <f t="shared" si="4"/>
        <v>8</v>
      </c>
      <c r="AB12" s="7" t="str">
        <f t="shared" si="5"/>
        <v>6</v>
      </c>
      <c r="AC12" s="7" t="str">
        <f t="shared" si="6"/>
        <v>0.15</v>
      </c>
      <c r="AD12">
        <f t="shared" si="7"/>
        <v>4550.1499999999996</v>
      </c>
    </row>
    <row r="13" spans="1:33" x14ac:dyDescent="0.35">
      <c r="A13">
        <v>12</v>
      </c>
      <c r="B13" s="1" t="s">
        <v>236</v>
      </c>
      <c r="C13" s="2">
        <v>13</v>
      </c>
      <c r="D13" s="2">
        <v>13</v>
      </c>
      <c r="E13" s="2">
        <v>283</v>
      </c>
      <c r="F13" s="2">
        <v>0</v>
      </c>
      <c r="G13" s="2">
        <v>369</v>
      </c>
      <c r="H13" s="2">
        <v>16</v>
      </c>
      <c r="I13" s="2">
        <v>23.06</v>
      </c>
      <c r="J13" s="2">
        <v>7.82</v>
      </c>
      <c r="K13" s="2">
        <v>17.690000000000001</v>
      </c>
      <c r="L13" s="2">
        <v>1.23</v>
      </c>
      <c r="M13" s="2">
        <v>1.36</v>
      </c>
      <c r="N13" s="2">
        <v>4</v>
      </c>
      <c r="O13" s="2">
        <v>1</v>
      </c>
      <c r="P13" s="2">
        <v>0</v>
      </c>
      <c r="Q13" s="2">
        <v>0</v>
      </c>
      <c r="R13" s="2" t="s">
        <v>317</v>
      </c>
      <c r="S13" s="2" t="s">
        <v>316</v>
      </c>
      <c r="T13" s="2">
        <v>94.35</v>
      </c>
      <c r="V13">
        <f>Table_0[[#This Row],[Balls]]/6</f>
        <v>47.166666666666664</v>
      </c>
      <c r="W13" s="7" t="str">
        <f t="shared" si="0"/>
        <v>8</v>
      </c>
      <c r="X13" s="7" t="str">
        <f t="shared" si="1"/>
        <v>8</v>
      </c>
      <c r="Y13" s="7" t="str">
        <f t="shared" si="2"/>
        <v>9</v>
      </c>
      <c r="Z13" s="7" t="str">
        <f t="shared" si="3"/>
        <v>10</v>
      </c>
      <c r="AA13" s="7" t="str">
        <f t="shared" si="4"/>
        <v>8</v>
      </c>
      <c r="AB13" s="7" t="str">
        <f t="shared" si="5"/>
        <v>0.15</v>
      </c>
      <c r="AC13" s="7" t="str">
        <f t="shared" si="6"/>
        <v>0.15</v>
      </c>
      <c r="AD13">
        <f t="shared" si="7"/>
        <v>5768.2999999999993</v>
      </c>
    </row>
    <row r="14" spans="1:33" x14ac:dyDescent="0.35">
      <c r="A14">
        <v>12</v>
      </c>
      <c r="B14" s="1" t="s">
        <v>213</v>
      </c>
      <c r="C14" s="2">
        <v>15</v>
      </c>
      <c r="D14" s="2">
        <v>14</v>
      </c>
      <c r="E14" s="2">
        <v>303</v>
      </c>
      <c r="F14" s="2">
        <v>0</v>
      </c>
      <c r="G14" s="2">
        <v>391</v>
      </c>
      <c r="H14" s="2">
        <v>16</v>
      </c>
      <c r="I14" s="2">
        <v>24.44</v>
      </c>
      <c r="J14" s="2">
        <v>7.74</v>
      </c>
      <c r="K14" s="2">
        <v>18.940000000000001</v>
      </c>
      <c r="L14" s="2">
        <v>1.1399999999999999</v>
      </c>
      <c r="M14" s="2">
        <v>1.27</v>
      </c>
      <c r="N14" s="2">
        <v>6</v>
      </c>
      <c r="O14" s="2">
        <v>1</v>
      </c>
      <c r="P14" s="2">
        <v>0</v>
      </c>
      <c r="Q14" s="2">
        <v>0</v>
      </c>
      <c r="R14" s="2" t="s">
        <v>313</v>
      </c>
      <c r="S14" s="2" t="s">
        <v>306</v>
      </c>
      <c r="T14" s="2">
        <v>97.03</v>
      </c>
      <c r="V14">
        <f>Table_0[[#This Row],[Balls]]/6</f>
        <v>50.5</v>
      </c>
      <c r="W14" s="7" t="str">
        <f t="shared" si="0"/>
        <v>9</v>
      </c>
      <c r="X14" s="7" t="str">
        <f t="shared" si="1"/>
        <v>8</v>
      </c>
      <c r="Y14" s="7" t="str">
        <f t="shared" si="2"/>
        <v>9</v>
      </c>
      <c r="Z14" s="7" t="str">
        <f t="shared" si="3"/>
        <v>10</v>
      </c>
      <c r="AA14" s="7" t="str">
        <f t="shared" si="4"/>
        <v>8</v>
      </c>
      <c r="AB14" s="7" t="str">
        <f t="shared" si="5"/>
        <v>0.15</v>
      </c>
      <c r="AC14" s="7" t="str">
        <f t="shared" si="6"/>
        <v>0.15</v>
      </c>
      <c r="AD14">
        <f t="shared" si="7"/>
        <v>6488.2999999999993</v>
      </c>
    </row>
    <row r="15" spans="1:33" x14ac:dyDescent="0.35">
      <c r="A15">
        <v>12</v>
      </c>
      <c r="B15" s="1" t="s">
        <v>184</v>
      </c>
      <c r="C15" s="2">
        <v>14</v>
      </c>
      <c r="D15" s="2">
        <v>14</v>
      </c>
      <c r="E15" s="2">
        <v>306</v>
      </c>
      <c r="F15" s="2">
        <v>1</v>
      </c>
      <c r="G15" s="2">
        <v>425</v>
      </c>
      <c r="H15" s="2">
        <v>16</v>
      </c>
      <c r="I15" s="2">
        <v>26.56</v>
      </c>
      <c r="J15" s="2">
        <v>8.33</v>
      </c>
      <c r="K15" s="2">
        <v>19.13</v>
      </c>
      <c r="L15" s="2">
        <v>1.1399999999999999</v>
      </c>
      <c r="M15" s="2">
        <v>1.25</v>
      </c>
      <c r="N15" s="2">
        <v>3</v>
      </c>
      <c r="O15" s="2">
        <v>1</v>
      </c>
      <c r="P15" s="2">
        <v>0</v>
      </c>
      <c r="Q15" s="2">
        <v>1</v>
      </c>
      <c r="R15" s="2" t="s">
        <v>318</v>
      </c>
      <c r="S15" s="2" t="s">
        <v>308</v>
      </c>
      <c r="T15" s="2">
        <v>95.75</v>
      </c>
      <c r="V15">
        <f>Table_0[[#This Row],[Balls]]/6</f>
        <v>51</v>
      </c>
      <c r="W15" s="7" t="str">
        <f t="shared" si="0"/>
        <v>9</v>
      </c>
      <c r="X15" s="7" t="str">
        <f t="shared" si="1"/>
        <v>8</v>
      </c>
      <c r="Y15" s="7" t="str">
        <f t="shared" si="2"/>
        <v>7</v>
      </c>
      <c r="Z15" s="7" t="str">
        <f t="shared" si="3"/>
        <v>9</v>
      </c>
      <c r="AA15" s="7" t="str">
        <f t="shared" si="4"/>
        <v>8</v>
      </c>
      <c r="AB15" s="7" t="str">
        <f t="shared" si="5"/>
        <v>0.15</v>
      </c>
      <c r="AC15" s="7" t="str">
        <f t="shared" si="6"/>
        <v>7</v>
      </c>
      <c r="AD15">
        <f t="shared" si="7"/>
        <v>4551.1499999999996</v>
      </c>
    </row>
    <row r="16" spans="1:33" x14ac:dyDescent="0.35">
      <c r="A16">
        <v>15</v>
      </c>
      <c r="B16" s="1" t="s">
        <v>319</v>
      </c>
      <c r="C16" s="2">
        <v>8</v>
      </c>
      <c r="D16" s="2">
        <v>8</v>
      </c>
      <c r="E16" s="2">
        <v>153</v>
      </c>
      <c r="F16" s="2">
        <v>0</v>
      </c>
      <c r="G16" s="2">
        <v>219</v>
      </c>
      <c r="H16" s="2">
        <v>14</v>
      </c>
      <c r="I16" s="2">
        <v>15.64</v>
      </c>
      <c r="J16" s="2">
        <v>8.59</v>
      </c>
      <c r="K16" s="2">
        <v>10.93</v>
      </c>
      <c r="L16" s="2">
        <v>1.75</v>
      </c>
      <c r="M16" s="2">
        <v>2.2000000000000002</v>
      </c>
      <c r="N16" s="2">
        <v>3</v>
      </c>
      <c r="O16" s="2">
        <v>3</v>
      </c>
      <c r="P16" s="2">
        <v>1</v>
      </c>
      <c r="Q16" s="2">
        <v>1</v>
      </c>
      <c r="R16" s="2" t="s">
        <v>306</v>
      </c>
      <c r="S16" s="2" t="s">
        <v>309</v>
      </c>
      <c r="T16" s="2">
        <v>95.42</v>
      </c>
      <c r="V16">
        <f>Table_0[[#This Row],[Balls]]/6</f>
        <v>25.5</v>
      </c>
      <c r="W16" s="7" t="str">
        <f t="shared" si="0"/>
        <v>3</v>
      </c>
      <c r="X16" s="7" t="str">
        <f t="shared" si="1"/>
        <v>8</v>
      </c>
      <c r="Y16" s="7" t="str">
        <f t="shared" si="2"/>
        <v>11</v>
      </c>
      <c r="Z16" s="7" t="str">
        <f t="shared" si="3"/>
        <v>9</v>
      </c>
      <c r="AA16" s="7" t="str">
        <f t="shared" si="4"/>
        <v>9</v>
      </c>
      <c r="AB16" s="7" t="str">
        <f t="shared" si="5"/>
        <v>6</v>
      </c>
      <c r="AC16" s="7" t="str">
        <f t="shared" si="6"/>
        <v>7</v>
      </c>
      <c r="AD16">
        <f t="shared" si="7"/>
        <v>2398</v>
      </c>
    </row>
    <row r="17" spans="1:30" x14ac:dyDescent="0.35">
      <c r="A17">
        <v>15</v>
      </c>
      <c r="B17" s="1" t="s">
        <v>247</v>
      </c>
      <c r="C17" s="2">
        <v>12</v>
      </c>
      <c r="D17" s="2">
        <v>12</v>
      </c>
      <c r="E17" s="2">
        <v>252</v>
      </c>
      <c r="F17" s="2">
        <v>0</v>
      </c>
      <c r="G17" s="2">
        <v>387</v>
      </c>
      <c r="H17" s="2">
        <v>14</v>
      </c>
      <c r="I17" s="2">
        <v>27.64</v>
      </c>
      <c r="J17" s="2">
        <v>9.2100000000000009</v>
      </c>
      <c r="K17" s="2">
        <v>18</v>
      </c>
      <c r="L17" s="2">
        <v>1.17</v>
      </c>
      <c r="M17" s="2">
        <v>1.33</v>
      </c>
      <c r="N17" s="2">
        <v>4</v>
      </c>
      <c r="O17" s="2">
        <v>2</v>
      </c>
      <c r="P17" s="2">
        <v>0</v>
      </c>
      <c r="Q17" s="2">
        <v>0</v>
      </c>
      <c r="R17" s="2" t="s">
        <v>320</v>
      </c>
      <c r="S17" s="2" t="s">
        <v>308</v>
      </c>
      <c r="T17" s="2">
        <v>96.03</v>
      </c>
      <c r="V17">
        <f>Table_0[[#This Row],[Balls]]/6</f>
        <v>42</v>
      </c>
      <c r="W17" s="7" t="str">
        <f t="shared" si="0"/>
        <v>7</v>
      </c>
      <c r="X17" s="7" t="str">
        <f t="shared" si="1"/>
        <v>8</v>
      </c>
      <c r="Y17" s="7" t="str">
        <f t="shared" si="2"/>
        <v>7</v>
      </c>
      <c r="Z17" s="7" t="str">
        <f t="shared" si="3"/>
        <v>9</v>
      </c>
      <c r="AA17" s="7" t="str">
        <f t="shared" si="4"/>
        <v>8</v>
      </c>
      <c r="AB17" s="7" t="str">
        <f t="shared" si="5"/>
        <v>0.15</v>
      </c>
      <c r="AC17" s="7" t="str">
        <f t="shared" si="6"/>
        <v>0.15</v>
      </c>
      <c r="AD17">
        <f t="shared" si="7"/>
        <v>3536.3</v>
      </c>
    </row>
    <row r="18" spans="1:30" x14ac:dyDescent="0.35">
      <c r="A18">
        <v>15</v>
      </c>
      <c r="B18" s="1" t="s">
        <v>171</v>
      </c>
      <c r="C18" s="2">
        <v>13</v>
      </c>
      <c r="D18" s="2">
        <v>13</v>
      </c>
      <c r="E18" s="2">
        <v>294</v>
      </c>
      <c r="F18" s="2">
        <v>0</v>
      </c>
      <c r="G18" s="2">
        <v>368</v>
      </c>
      <c r="H18" s="2">
        <v>14</v>
      </c>
      <c r="I18" s="2">
        <v>26.29</v>
      </c>
      <c r="J18" s="2">
        <v>7.51</v>
      </c>
      <c r="K18" s="2">
        <v>21</v>
      </c>
      <c r="L18" s="2">
        <v>1.08</v>
      </c>
      <c r="M18" s="2">
        <v>1.1399999999999999</v>
      </c>
      <c r="N18" s="2">
        <v>3</v>
      </c>
      <c r="O18" s="2">
        <v>0</v>
      </c>
      <c r="P18" s="2">
        <v>0</v>
      </c>
      <c r="Q18" s="2">
        <v>0</v>
      </c>
      <c r="R18" s="2" t="s">
        <v>317</v>
      </c>
      <c r="S18" s="2" t="s">
        <v>308</v>
      </c>
      <c r="T18" s="2">
        <v>94.9</v>
      </c>
      <c r="V18">
        <f>Table_0[[#This Row],[Balls]]/6</f>
        <v>49</v>
      </c>
      <c r="W18" s="7" t="str">
        <f t="shared" si="0"/>
        <v>8</v>
      </c>
      <c r="X18" s="7" t="str">
        <f t="shared" si="1"/>
        <v>8</v>
      </c>
      <c r="Y18" s="7" t="str">
        <f t="shared" si="2"/>
        <v>7</v>
      </c>
      <c r="Z18" s="7" t="str">
        <f t="shared" si="3"/>
        <v>10</v>
      </c>
      <c r="AA18" s="7" t="str">
        <f t="shared" si="4"/>
        <v>7</v>
      </c>
      <c r="AB18" s="7" t="str">
        <f t="shared" si="5"/>
        <v>0.15</v>
      </c>
      <c r="AC18" s="7" t="str">
        <f t="shared" si="6"/>
        <v>0.15</v>
      </c>
      <c r="AD18">
        <f t="shared" si="7"/>
        <v>4487.2999999999993</v>
      </c>
    </row>
    <row r="19" spans="1:30" x14ac:dyDescent="0.35">
      <c r="A19">
        <v>15</v>
      </c>
      <c r="B19" s="1" t="s">
        <v>240</v>
      </c>
      <c r="C19" s="2">
        <v>14</v>
      </c>
      <c r="D19" s="2">
        <v>13</v>
      </c>
      <c r="E19" s="2">
        <v>282</v>
      </c>
      <c r="F19" s="2">
        <v>0</v>
      </c>
      <c r="G19" s="2">
        <v>454</v>
      </c>
      <c r="H19" s="2">
        <v>14</v>
      </c>
      <c r="I19" s="2">
        <v>32.43</v>
      </c>
      <c r="J19" s="2">
        <v>9.66</v>
      </c>
      <c r="K19" s="2">
        <v>20.14</v>
      </c>
      <c r="L19" s="2">
        <v>1.08</v>
      </c>
      <c r="M19" s="2">
        <v>1.19</v>
      </c>
      <c r="N19" s="2">
        <v>2</v>
      </c>
      <c r="O19" s="2">
        <v>1</v>
      </c>
      <c r="P19" s="2">
        <v>0</v>
      </c>
      <c r="Q19" s="2">
        <v>0</v>
      </c>
      <c r="R19" s="2" t="s">
        <v>317</v>
      </c>
      <c r="S19" s="2" t="s">
        <v>309</v>
      </c>
      <c r="T19" s="2">
        <v>92.91</v>
      </c>
      <c r="V19">
        <f>Table_0[[#This Row],[Balls]]/6</f>
        <v>47</v>
      </c>
      <c r="W19" s="7" t="str">
        <f t="shared" si="0"/>
        <v>8</v>
      </c>
      <c r="X19" s="7" t="str">
        <f t="shared" si="1"/>
        <v>8</v>
      </c>
      <c r="Y19" s="7" t="str">
        <f t="shared" si="2"/>
        <v>6</v>
      </c>
      <c r="Z19" s="7" t="str">
        <f t="shared" si="3"/>
        <v>9</v>
      </c>
      <c r="AA19" s="7" t="str">
        <f t="shared" si="4"/>
        <v>7</v>
      </c>
      <c r="AB19" s="7" t="str">
        <f t="shared" si="5"/>
        <v>0.15</v>
      </c>
      <c r="AC19" s="7" t="str">
        <f t="shared" si="6"/>
        <v>0.15</v>
      </c>
      <c r="AD19">
        <f t="shared" si="7"/>
        <v>3463.3</v>
      </c>
    </row>
    <row r="20" spans="1:30" x14ac:dyDescent="0.35">
      <c r="A20">
        <v>19</v>
      </c>
      <c r="B20" s="1" t="s">
        <v>272</v>
      </c>
      <c r="C20" s="2">
        <v>9</v>
      </c>
      <c r="D20" s="2">
        <v>9</v>
      </c>
      <c r="E20" s="2">
        <v>191</v>
      </c>
      <c r="F20" s="2">
        <v>0</v>
      </c>
      <c r="G20" s="2">
        <v>289</v>
      </c>
      <c r="H20" s="2">
        <v>13</v>
      </c>
      <c r="I20" s="2">
        <v>22.23</v>
      </c>
      <c r="J20" s="2">
        <v>9.08</v>
      </c>
      <c r="K20" s="2">
        <v>14.69</v>
      </c>
      <c r="L20" s="2">
        <v>1.44</v>
      </c>
      <c r="M20" s="2">
        <v>1.63</v>
      </c>
      <c r="N20" s="2">
        <v>3</v>
      </c>
      <c r="O20" s="2">
        <v>2</v>
      </c>
      <c r="P20" s="2">
        <v>1</v>
      </c>
      <c r="Q20" s="2">
        <v>0</v>
      </c>
      <c r="R20" s="2" t="s">
        <v>321</v>
      </c>
      <c r="S20" s="2" t="s">
        <v>306</v>
      </c>
      <c r="T20" s="2">
        <v>91.62</v>
      </c>
      <c r="V20">
        <f>Table_0[[#This Row],[Balls]]/6</f>
        <v>31.833333333333332</v>
      </c>
      <c r="W20" s="7" t="str">
        <f t="shared" si="0"/>
        <v>3</v>
      </c>
      <c r="X20" s="7" t="str">
        <f t="shared" si="1"/>
        <v>7</v>
      </c>
      <c r="Y20" s="7" t="str">
        <f t="shared" si="2"/>
        <v>9</v>
      </c>
      <c r="Z20" s="7" t="str">
        <f t="shared" si="3"/>
        <v>9</v>
      </c>
      <c r="AA20" s="7" t="str">
        <f t="shared" si="4"/>
        <v>9</v>
      </c>
      <c r="AB20" s="7" t="str">
        <f t="shared" si="5"/>
        <v>6</v>
      </c>
      <c r="AC20" s="7" t="str">
        <f t="shared" si="6"/>
        <v>0.15</v>
      </c>
      <c r="AD20">
        <f t="shared" si="7"/>
        <v>1716.15</v>
      </c>
    </row>
    <row r="21" spans="1:30" x14ac:dyDescent="0.35">
      <c r="A21">
        <v>19</v>
      </c>
      <c r="B21" s="1" t="s">
        <v>257</v>
      </c>
      <c r="C21" s="2">
        <v>10</v>
      </c>
      <c r="D21" s="2">
        <v>10</v>
      </c>
      <c r="E21" s="2">
        <v>204</v>
      </c>
      <c r="F21" s="2">
        <v>0</v>
      </c>
      <c r="G21" s="2">
        <v>297</v>
      </c>
      <c r="H21" s="2">
        <v>13</v>
      </c>
      <c r="I21" s="2">
        <v>22.85</v>
      </c>
      <c r="J21" s="2">
        <v>8.74</v>
      </c>
      <c r="K21" s="2">
        <v>15.69</v>
      </c>
      <c r="L21" s="2">
        <v>1.3</v>
      </c>
      <c r="M21" s="2">
        <v>1.53</v>
      </c>
      <c r="N21" s="2">
        <v>3</v>
      </c>
      <c r="O21" s="2">
        <v>2</v>
      </c>
      <c r="P21" s="2">
        <v>0</v>
      </c>
      <c r="Q21" s="2">
        <v>0</v>
      </c>
      <c r="R21" s="2" t="s">
        <v>305</v>
      </c>
      <c r="S21" s="2" t="s">
        <v>308</v>
      </c>
      <c r="T21" s="2">
        <v>94.61</v>
      </c>
      <c r="V21">
        <f>Table_0[[#This Row],[Balls]]/6</f>
        <v>34</v>
      </c>
      <c r="W21" s="7" t="str">
        <f t="shared" si="0"/>
        <v>3</v>
      </c>
      <c r="X21" s="7" t="str">
        <f t="shared" si="1"/>
        <v>7</v>
      </c>
      <c r="Y21" s="7" t="str">
        <f t="shared" si="2"/>
        <v>9</v>
      </c>
      <c r="Z21" s="7" t="str">
        <f t="shared" si="3"/>
        <v>9</v>
      </c>
      <c r="AA21" s="7" t="str">
        <f t="shared" si="4"/>
        <v>9</v>
      </c>
      <c r="AB21" s="7" t="str">
        <f t="shared" si="5"/>
        <v>0.15</v>
      </c>
      <c r="AC21" s="7" t="str">
        <f t="shared" si="6"/>
        <v>0.15</v>
      </c>
      <c r="AD21">
        <f t="shared" si="7"/>
        <v>1710.3000000000002</v>
      </c>
    </row>
    <row r="22" spans="1:30" x14ac:dyDescent="0.35">
      <c r="A22">
        <v>19</v>
      </c>
      <c r="B22" s="1" t="s">
        <v>220</v>
      </c>
      <c r="C22" s="2">
        <v>10</v>
      </c>
      <c r="D22" s="2">
        <v>10</v>
      </c>
      <c r="E22" s="2">
        <v>228</v>
      </c>
      <c r="F22" s="2">
        <v>3</v>
      </c>
      <c r="G22" s="2">
        <v>312</v>
      </c>
      <c r="H22" s="2">
        <v>13</v>
      </c>
      <c r="I22" s="2">
        <v>24</v>
      </c>
      <c r="J22" s="2">
        <v>8.2100000000000009</v>
      </c>
      <c r="K22" s="2">
        <v>17.54</v>
      </c>
      <c r="L22" s="2">
        <v>1.3</v>
      </c>
      <c r="M22" s="2">
        <v>1.37</v>
      </c>
      <c r="N22" s="2">
        <v>2</v>
      </c>
      <c r="O22" s="2">
        <v>1</v>
      </c>
      <c r="P22" s="2">
        <v>0</v>
      </c>
      <c r="Q22" s="2">
        <v>0</v>
      </c>
      <c r="R22" s="2" t="s">
        <v>313</v>
      </c>
      <c r="S22" s="2" t="s">
        <v>308</v>
      </c>
      <c r="T22" s="2">
        <v>96.93</v>
      </c>
      <c r="V22">
        <f>Table_0[[#This Row],[Balls]]/6</f>
        <v>38</v>
      </c>
      <c r="W22" s="7" t="str">
        <f t="shared" si="0"/>
        <v>6</v>
      </c>
      <c r="X22" s="7" t="str">
        <f t="shared" si="1"/>
        <v>7</v>
      </c>
      <c r="Y22" s="7" t="str">
        <f t="shared" si="2"/>
        <v>9</v>
      </c>
      <c r="Z22" s="7" t="str">
        <f t="shared" si="3"/>
        <v>9</v>
      </c>
      <c r="AA22" s="7" t="str">
        <f t="shared" si="4"/>
        <v>8</v>
      </c>
      <c r="AB22" s="7" t="str">
        <f t="shared" si="5"/>
        <v>0.15</v>
      </c>
      <c r="AC22" s="7" t="str">
        <f t="shared" si="6"/>
        <v>0.15</v>
      </c>
      <c r="AD22">
        <f t="shared" si="7"/>
        <v>3410.3</v>
      </c>
    </row>
    <row r="23" spans="1:30" x14ac:dyDescent="0.35">
      <c r="A23">
        <v>19</v>
      </c>
      <c r="B23" s="1" t="s">
        <v>263</v>
      </c>
      <c r="C23" s="2">
        <v>10</v>
      </c>
      <c r="D23" s="2">
        <v>10</v>
      </c>
      <c r="E23" s="2">
        <v>228</v>
      </c>
      <c r="F23" s="2">
        <v>0</v>
      </c>
      <c r="G23" s="2">
        <v>339</v>
      </c>
      <c r="H23" s="2">
        <v>13</v>
      </c>
      <c r="I23" s="2">
        <v>26.08</v>
      </c>
      <c r="J23" s="2">
        <v>8.92</v>
      </c>
      <c r="K23" s="2">
        <v>17.54</v>
      </c>
      <c r="L23" s="2">
        <v>1.3</v>
      </c>
      <c r="M23" s="2">
        <v>1.37</v>
      </c>
      <c r="N23" s="2">
        <v>2</v>
      </c>
      <c r="O23" s="2">
        <v>1</v>
      </c>
      <c r="P23" s="2">
        <v>1</v>
      </c>
      <c r="Q23" s="2">
        <v>0</v>
      </c>
      <c r="R23" s="2" t="s">
        <v>307</v>
      </c>
      <c r="S23" s="2" t="s">
        <v>306</v>
      </c>
      <c r="T23" s="2">
        <v>97.81</v>
      </c>
      <c r="V23">
        <f>Table_0[[#This Row],[Balls]]/6</f>
        <v>38</v>
      </c>
      <c r="W23" s="7" t="str">
        <f t="shared" si="0"/>
        <v>6</v>
      </c>
      <c r="X23" s="7" t="str">
        <f t="shared" si="1"/>
        <v>7</v>
      </c>
      <c r="Y23" s="7" t="str">
        <f t="shared" si="2"/>
        <v>7</v>
      </c>
      <c r="Z23" s="7" t="str">
        <f t="shared" si="3"/>
        <v>9</v>
      </c>
      <c r="AA23" s="7" t="str">
        <f t="shared" si="4"/>
        <v>8</v>
      </c>
      <c r="AB23" s="7" t="str">
        <f t="shared" si="5"/>
        <v>6</v>
      </c>
      <c r="AC23" s="7" t="str">
        <f t="shared" si="6"/>
        <v>0.15</v>
      </c>
      <c r="AD23">
        <f t="shared" si="7"/>
        <v>2660.15</v>
      </c>
    </row>
    <row r="24" spans="1:30" x14ac:dyDescent="0.35">
      <c r="A24">
        <v>23</v>
      </c>
      <c r="B24" s="1" t="s">
        <v>141</v>
      </c>
      <c r="C24" s="2">
        <v>9</v>
      </c>
      <c r="D24" s="2">
        <v>8</v>
      </c>
      <c r="E24" s="2">
        <v>121</v>
      </c>
      <c r="F24" s="2">
        <v>1</v>
      </c>
      <c r="G24" s="2">
        <v>170</v>
      </c>
      <c r="H24" s="2">
        <v>12</v>
      </c>
      <c r="I24" s="2">
        <v>14.17</v>
      </c>
      <c r="J24" s="2">
        <v>8.43</v>
      </c>
      <c r="K24" s="2">
        <v>10.08</v>
      </c>
      <c r="L24" s="2">
        <v>1.5</v>
      </c>
      <c r="M24" s="2">
        <v>2.38</v>
      </c>
      <c r="N24" s="2">
        <v>2</v>
      </c>
      <c r="O24" s="2">
        <v>2</v>
      </c>
      <c r="P24" s="2">
        <v>1</v>
      </c>
      <c r="Q24" s="2">
        <v>0</v>
      </c>
      <c r="R24" s="2" t="s">
        <v>320</v>
      </c>
      <c r="S24" s="2" t="s">
        <v>316</v>
      </c>
      <c r="T24" s="2">
        <v>90.91</v>
      </c>
      <c r="V24">
        <f>Table_0[[#This Row],[Balls]]/6</f>
        <v>20.166666666666668</v>
      </c>
      <c r="W24" s="7" t="str">
        <f t="shared" si="0"/>
        <v>3</v>
      </c>
      <c r="X24" s="7" t="str">
        <f t="shared" si="1"/>
        <v>7</v>
      </c>
      <c r="Y24" s="7" t="str">
        <f t="shared" si="2"/>
        <v>11</v>
      </c>
      <c r="Z24" s="7" t="str">
        <f t="shared" si="3"/>
        <v>9</v>
      </c>
      <c r="AA24" s="7" t="str">
        <f t="shared" si="4"/>
        <v>9</v>
      </c>
      <c r="AB24" s="7" t="str">
        <f t="shared" si="5"/>
        <v>6</v>
      </c>
      <c r="AC24" s="7" t="str">
        <f t="shared" si="6"/>
        <v>0.15</v>
      </c>
      <c r="AD24">
        <f t="shared" si="7"/>
        <v>2094.15</v>
      </c>
    </row>
    <row r="25" spans="1:30" x14ac:dyDescent="0.35">
      <c r="A25">
        <v>23</v>
      </c>
      <c r="B25" s="1" t="s">
        <v>210</v>
      </c>
      <c r="C25" s="2">
        <v>10</v>
      </c>
      <c r="D25" s="2">
        <v>10</v>
      </c>
      <c r="E25" s="2">
        <v>228</v>
      </c>
      <c r="F25" s="2">
        <v>0</v>
      </c>
      <c r="G25" s="2">
        <v>300</v>
      </c>
      <c r="H25" s="2">
        <v>12</v>
      </c>
      <c r="I25" s="2">
        <v>25</v>
      </c>
      <c r="J25" s="2">
        <v>7.89</v>
      </c>
      <c r="K25" s="2">
        <v>19</v>
      </c>
      <c r="L25" s="2">
        <v>1.2</v>
      </c>
      <c r="M25" s="2">
        <v>1.26</v>
      </c>
      <c r="N25" s="2">
        <v>4</v>
      </c>
      <c r="O25" s="2">
        <v>1</v>
      </c>
      <c r="P25" s="2">
        <v>1</v>
      </c>
      <c r="Q25" s="2">
        <v>0</v>
      </c>
      <c r="R25" s="2" t="s">
        <v>306</v>
      </c>
      <c r="S25" s="2" t="s">
        <v>308</v>
      </c>
      <c r="T25" s="2">
        <v>99.12</v>
      </c>
      <c r="V25">
        <f>Table_0[[#This Row],[Balls]]/6</f>
        <v>38</v>
      </c>
      <c r="W25" s="7" t="str">
        <f t="shared" si="0"/>
        <v>6</v>
      </c>
      <c r="X25" s="7" t="str">
        <f t="shared" si="1"/>
        <v>7</v>
      </c>
      <c r="Y25" s="7" t="str">
        <f t="shared" si="2"/>
        <v>9</v>
      </c>
      <c r="Z25" s="7" t="str">
        <f t="shared" si="3"/>
        <v>10</v>
      </c>
      <c r="AA25" s="7" t="str">
        <f t="shared" si="4"/>
        <v>8</v>
      </c>
      <c r="AB25" s="7" t="str">
        <f t="shared" si="5"/>
        <v>6</v>
      </c>
      <c r="AC25" s="7" t="str">
        <f t="shared" si="6"/>
        <v>0.15</v>
      </c>
      <c r="AD25">
        <f t="shared" si="7"/>
        <v>3794.15</v>
      </c>
    </row>
    <row r="26" spans="1:30" x14ac:dyDescent="0.35">
      <c r="A26">
        <v>25</v>
      </c>
      <c r="B26" s="1" t="s">
        <v>230</v>
      </c>
      <c r="C26" s="2">
        <v>4</v>
      </c>
      <c r="D26" s="2">
        <v>4</v>
      </c>
      <c r="E26" s="2">
        <v>96</v>
      </c>
      <c r="F26" s="2">
        <v>1</v>
      </c>
      <c r="G26" s="2">
        <v>130</v>
      </c>
      <c r="H26" s="2">
        <v>11</v>
      </c>
      <c r="I26" s="2">
        <v>11.82</v>
      </c>
      <c r="J26" s="2">
        <v>8.1300000000000008</v>
      </c>
      <c r="K26" s="2">
        <v>8.73</v>
      </c>
      <c r="L26" s="2">
        <v>2.75</v>
      </c>
      <c r="M26" s="2">
        <v>2.75</v>
      </c>
      <c r="N26" s="2">
        <v>0</v>
      </c>
      <c r="O26" s="2">
        <v>2</v>
      </c>
      <c r="P26" s="2">
        <v>0</v>
      </c>
      <c r="Q26" s="2">
        <v>1</v>
      </c>
      <c r="R26" s="2" t="s">
        <v>309</v>
      </c>
      <c r="S26" s="2" t="s">
        <v>316</v>
      </c>
      <c r="T26" s="2">
        <v>93.75</v>
      </c>
      <c r="V26">
        <f>Table_0[[#This Row],[Balls]]/6</f>
        <v>16</v>
      </c>
      <c r="W26" s="7" t="str">
        <f t="shared" si="0"/>
        <v>3</v>
      </c>
      <c r="X26" s="7" t="str">
        <f t="shared" si="1"/>
        <v>7</v>
      </c>
      <c r="Y26" s="7" t="str">
        <f t="shared" si="2"/>
        <v>11</v>
      </c>
      <c r="Z26" s="7" t="str">
        <f t="shared" si="3"/>
        <v>9</v>
      </c>
      <c r="AA26" s="7" t="str">
        <f t="shared" si="4"/>
        <v>10</v>
      </c>
      <c r="AB26" s="7" t="str">
        <f t="shared" si="5"/>
        <v>0.15</v>
      </c>
      <c r="AC26" s="7" t="str">
        <f t="shared" si="6"/>
        <v>7</v>
      </c>
      <c r="AD26">
        <f t="shared" si="7"/>
        <v>2096.15</v>
      </c>
    </row>
    <row r="27" spans="1:30" x14ac:dyDescent="0.35">
      <c r="A27">
        <v>25</v>
      </c>
      <c r="B27" s="1" t="s">
        <v>222</v>
      </c>
      <c r="C27" s="2">
        <v>8</v>
      </c>
      <c r="D27" s="2">
        <v>7</v>
      </c>
      <c r="E27" s="2">
        <v>168</v>
      </c>
      <c r="F27" s="2">
        <v>0</v>
      </c>
      <c r="G27" s="2">
        <v>219</v>
      </c>
      <c r="H27" s="2">
        <v>11</v>
      </c>
      <c r="I27" s="2">
        <v>19.91</v>
      </c>
      <c r="J27" s="2">
        <v>7.82</v>
      </c>
      <c r="K27" s="2">
        <v>15.27</v>
      </c>
      <c r="L27" s="2">
        <v>1.57</v>
      </c>
      <c r="M27" s="2">
        <v>1.57</v>
      </c>
      <c r="N27" s="2">
        <v>3</v>
      </c>
      <c r="O27" s="2">
        <v>3</v>
      </c>
      <c r="P27" s="2">
        <v>1</v>
      </c>
      <c r="Q27" s="2">
        <v>0</v>
      </c>
      <c r="R27" s="2" t="s">
        <v>309</v>
      </c>
      <c r="S27" s="2" t="s">
        <v>306</v>
      </c>
      <c r="T27" s="2">
        <v>95.83</v>
      </c>
      <c r="V27">
        <f>Table_0[[#This Row],[Balls]]/6</f>
        <v>28</v>
      </c>
      <c r="W27" s="7" t="str">
        <f t="shared" si="0"/>
        <v>3</v>
      </c>
      <c r="X27" s="7" t="str">
        <f t="shared" si="1"/>
        <v>7</v>
      </c>
      <c r="Y27" s="7" t="str">
        <f t="shared" si="2"/>
        <v>10</v>
      </c>
      <c r="Z27" s="7" t="str">
        <f t="shared" si="3"/>
        <v>10</v>
      </c>
      <c r="AA27" s="7" t="str">
        <f t="shared" si="4"/>
        <v>9</v>
      </c>
      <c r="AB27" s="7" t="str">
        <f t="shared" si="5"/>
        <v>6</v>
      </c>
      <c r="AC27" s="7" t="str">
        <f t="shared" si="6"/>
        <v>0.15</v>
      </c>
      <c r="AD27">
        <f t="shared" si="7"/>
        <v>2115.15</v>
      </c>
    </row>
    <row r="28" spans="1:30" x14ac:dyDescent="0.35">
      <c r="A28">
        <v>25</v>
      </c>
      <c r="B28" s="1" t="s">
        <v>89</v>
      </c>
      <c r="C28" s="2">
        <v>14</v>
      </c>
      <c r="D28" s="2">
        <v>13</v>
      </c>
      <c r="E28" s="2">
        <v>282</v>
      </c>
      <c r="F28" s="2">
        <v>0</v>
      </c>
      <c r="G28" s="2">
        <v>338</v>
      </c>
      <c r="H28" s="2">
        <v>11</v>
      </c>
      <c r="I28" s="2">
        <v>30.73</v>
      </c>
      <c r="J28" s="2">
        <v>7.19</v>
      </c>
      <c r="K28" s="2">
        <v>25.64</v>
      </c>
      <c r="L28" s="2">
        <v>0.85</v>
      </c>
      <c r="M28" s="2">
        <v>0.94</v>
      </c>
      <c r="N28" s="2">
        <v>5</v>
      </c>
      <c r="O28" s="2">
        <v>0</v>
      </c>
      <c r="P28" s="2">
        <v>0</v>
      </c>
      <c r="Q28" s="2">
        <v>0</v>
      </c>
      <c r="R28" s="2" t="s">
        <v>314</v>
      </c>
      <c r="S28" s="2" t="s">
        <v>308</v>
      </c>
      <c r="T28" s="2">
        <v>97.87</v>
      </c>
      <c r="V28">
        <f>Table_0[[#This Row],[Balls]]/6</f>
        <v>47</v>
      </c>
      <c r="W28" s="7" t="str">
        <f t="shared" si="0"/>
        <v>8</v>
      </c>
      <c r="X28" s="7" t="str">
        <f t="shared" si="1"/>
        <v>7</v>
      </c>
      <c r="Y28" s="7" t="str">
        <f t="shared" si="2"/>
        <v>6</v>
      </c>
      <c r="Z28" s="7" t="str">
        <f t="shared" si="3"/>
        <v>10</v>
      </c>
      <c r="AA28" s="7" t="str">
        <f t="shared" si="4"/>
        <v>6</v>
      </c>
      <c r="AB28" s="7" t="str">
        <f t="shared" si="5"/>
        <v>0.15</v>
      </c>
      <c r="AC28" s="7" t="str">
        <f t="shared" si="6"/>
        <v>0.15</v>
      </c>
      <c r="AD28">
        <f t="shared" si="7"/>
        <v>3366.3</v>
      </c>
    </row>
    <row r="29" spans="1:30" x14ac:dyDescent="0.35">
      <c r="A29">
        <v>25</v>
      </c>
      <c r="B29" s="1" t="s">
        <v>273</v>
      </c>
      <c r="C29" s="2">
        <v>13</v>
      </c>
      <c r="D29" s="2">
        <v>13</v>
      </c>
      <c r="E29" s="2">
        <v>294</v>
      </c>
      <c r="F29" s="2">
        <v>1</v>
      </c>
      <c r="G29" s="2">
        <v>392</v>
      </c>
      <c r="H29" s="2">
        <v>11</v>
      </c>
      <c r="I29" s="2">
        <v>35.64</v>
      </c>
      <c r="J29" s="2">
        <v>8</v>
      </c>
      <c r="K29" s="2">
        <v>26.73</v>
      </c>
      <c r="L29" s="2">
        <v>0.85</v>
      </c>
      <c r="M29" s="2">
        <v>0.9</v>
      </c>
      <c r="N29" s="2">
        <v>6</v>
      </c>
      <c r="O29" s="2">
        <v>0</v>
      </c>
      <c r="P29" s="2">
        <v>0</v>
      </c>
      <c r="Q29" s="2">
        <v>0</v>
      </c>
      <c r="R29" s="2" t="s">
        <v>311</v>
      </c>
      <c r="S29" s="2" t="s">
        <v>308</v>
      </c>
      <c r="T29" s="2">
        <v>98.64</v>
      </c>
      <c r="V29">
        <f>Table_0[[#This Row],[Balls]]/6</f>
        <v>49</v>
      </c>
      <c r="W29" s="7" t="str">
        <f t="shared" si="0"/>
        <v>8</v>
      </c>
      <c r="X29" s="7" t="str">
        <f t="shared" si="1"/>
        <v>7</v>
      </c>
      <c r="Y29" s="7" t="str">
        <f t="shared" si="2"/>
        <v>6</v>
      </c>
      <c r="Z29" s="7" t="str">
        <f t="shared" si="3"/>
        <v>10</v>
      </c>
      <c r="AA29" s="7" t="str">
        <f t="shared" si="4"/>
        <v>6</v>
      </c>
      <c r="AB29" s="7" t="str">
        <f t="shared" si="5"/>
        <v>0.15</v>
      </c>
      <c r="AC29" s="7" t="str">
        <f t="shared" si="6"/>
        <v>0.15</v>
      </c>
      <c r="AD29">
        <f t="shared" si="7"/>
        <v>3366.3</v>
      </c>
    </row>
    <row r="30" spans="1:30" x14ac:dyDescent="0.35">
      <c r="A30">
        <v>25</v>
      </c>
      <c r="B30" s="1" t="s">
        <v>211</v>
      </c>
      <c r="C30" s="2">
        <v>14</v>
      </c>
      <c r="D30" s="2">
        <v>14</v>
      </c>
      <c r="E30" s="2">
        <v>288</v>
      </c>
      <c r="F30" s="2">
        <v>0</v>
      </c>
      <c r="G30" s="2">
        <v>383</v>
      </c>
      <c r="H30" s="2">
        <v>11</v>
      </c>
      <c r="I30" s="2">
        <v>34.82</v>
      </c>
      <c r="J30" s="2">
        <v>7.98</v>
      </c>
      <c r="K30" s="2">
        <v>26.18</v>
      </c>
      <c r="L30" s="2">
        <v>0.79</v>
      </c>
      <c r="M30" s="2">
        <v>0.92</v>
      </c>
      <c r="N30" s="2">
        <v>8</v>
      </c>
      <c r="O30" s="2">
        <v>1</v>
      </c>
      <c r="P30" s="2">
        <v>0</v>
      </c>
      <c r="Q30" s="2">
        <v>0</v>
      </c>
      <c r="R30" s="2" t="s">
        <v>322</v>
      </c>
      <c r="S30" s="2" t="s">
        <v>308</v>
      </c>
      <c r="T30" s="2">
        <v>97.22</v>
      </c>
      <c r="V30">
        <f>Table_0[[#This Row],[Balls]]/6</f>
        <v>48</v>
      </c>
      <c r="W30" s="7" t="str">
        <f t="shared" si="0"/>
        <v>8</v>
      </c>
      <c r="X30" s="7" t="str">
        <f t="shared" si="1"/>
        <v>7</v>
      </c>
      <c r="Y30" s="7" t="str">
        <f t="shared" si="2"/>
        <v>6</v>
      </c>
      <c r="Z30" s="7" t="str">
        <f t="shared" si="3"/>
        <v>10</v>
      </c>
      <c r="AA30" s="7" t="str">
        <f t="shared" si="4"/>
        <v>6</v>
      </c>
      <c r="AB30" s="7" t="str">
        <f t="shared" si="5"/>
        <v>0.15</v>
      </c>
      <c r="AC30" s="7" t="str">
        <f t="shared" si="6"/>
        <v>0.15</v>
      </c>
      <c r="AD30">
        <f t="shared" si="7"/>
        <v>3366.3</v>
      </c>
    </row>
    <row r="31" spans="1:30" x14ac:dyDescent="0.35">
      <c r="A31">
        <v>30</v>
      </c>
      <c r="B31" s="1" t="s">
        <v>248</v>
      </c>
      <c r="C31" s="2">
        <v>7</v>
      </c>
      <c r="D31" s="2">
        <v>7</v>
      </c>
      <c r="E31" s="2">
        <v>129</v>
      </c>
      <c r="F31" s="2">
        <v>0</v>
      </c>
      <c r="G31" s="2">
        <v>223</v>
      </c>
      <c r="H31" s="2">
        <v>10</v>
      </c>
      <c r="I31" s="2">
        <v>22.3</v>
      </c>
      <c r="J31" s="2">
        <v>10.37</v>
      </c>
      <c r="K31" s="2">
        <v>12.9</v>
      </c>
      <c r="L31" s="2">
        <v>1.43</v>
      </c>
      <c r="M31" s="2">
        <v>1.86</v>
      </c>
      <c r="N31" s="2">
        <v>1</v>
      </c>
      <c r="O31" s="2">
        <v>0</v>
      </c>
      <c r="P31" s="2">
        <v>0</v>
      </c>
      <c r="Q31" s="2">
        <v>0</v>
      </c>
      <c r="R31" s="2" t="s">
        <v>307</v>
      </c>
      <c r="S31" s="2" t="s">
        <v>308</v>
      </c>
      <c r="T31" s="2">
        <v>97.67</v>
      </c>
      <c r="V31">
        <f>Table_0[[#This Row],[Balls]]/6</f>
        <v>21.5</v>
      </c>
      <c r="W31" s="7" t="str">
        <f t="shared" si="0"/>
        <v>3</v>
      </c>
      <c r="X31" s="7" t="str">
        <f t="shared" si="1"/>
        <v>6</v>
      </c>
      <c r="Y31" s="7" t="str">
        <f t="shared" si="2"/>
        <v>9</v>
      </c>
      <c r="Z31" s="7" t="str">
        <f t="shared" si="3"/>
        <v>8</v>
      </c>
      <c r="AA31" s="7" t="str">
        <f t="shared" si="4"/>
        <v>9</v>
      </c>
      <c r="AB31" s="7" t="str">
        <f t="shared" si="5"/>
        <v>0.15</v>
      </c>
      <c r="AC31" s="7" t="str">
        <f t="shared" si="6"/>
        <v>0.15</v>
      </c>
      <c r="AD31">
        <f t="shared" si="7"/>
        <v>1305.3000000000002</v>
      </c>
    </row>
    <row r="32" spans="1:30" x14ac:dyDescent="0.35">
      <c r="A32">
        <v>30</v>
      </c>
      <c r="B32" s="1" t="s">
        <v>255</v>
      </c>
      <c r="C32" s="2">
        <v>8</v>
      </c>
      <c r="D32" s="2">
        <v>8</v>
      </c>
      <c r="E32" s="2">
        <v>150</v>
      </c>
      <c r="F32" s="2">
        <v>0</v>
      </c>
      <c r="G32" s="2">
        <v>206</v>
      </c>
      <c r="H32" s="2">
        <v>10</v>
      </c>
      <c r="I32" s="2">
        <v>20.6</v>
      </c>
      <c r="J32" s="2">
        <v>8.24</v>
      </c>
      <c r="K32" s="2">
        <v>15</v>
      </c>
      <c r="L32" s="2">
        <v>1.25</v>
      </c>
      <c r="M32" s="2">
        <v>1.6</v>
      </c>
      <c r="N32" s="2">
        <v>2</v>
      </c>
      <c r="O32" s="2">
        <v>0</v>
      </c>
      <c r="P32" s="2">
        <v>0</v>
      </c>
      <c r="Q32" s="2">
        <v>0</v>
      </c>
      <c r="R32" s="2" t="s">
        <v>314</v>
      </c>
      <c r="S32" s="2" t="s">
        <v>316</v>
      </c>
      <c r="T32" s="2">
        <v>95.33</v>
      </c>
      <c r="V32">
        <f>Table_0[[#This Row],[Balls]]/6</f>
        <v>25</v>
      </c>
      <c r="W32" s="7" t="str">
        <f t="shared" si="0"/>
        <v>3</v>
      </c>
      <c r="X32" s="7" t="str">
        <f t="shared" si="1"/>
        <v>6</v>
      </c>
      <c r="Y32" s="7" t="str">
        <f t="shared" si="2"/>
        <v>9</v>
      </c>
      <c r="Z32" s="7" t="str">
        <f t="shared" si="3"/>
        <v>9</v>
      </c>
      <c r="AA32" s="7" t="str">
        <f t="shared" si="4"/>
        <v>9</v>
      </c>
      <c r="AB32" s="7" t="str">
        <f t="shared" si="5"/>
        <v>0.15</v>
      </c>
      <c r="AC32" s="7" t="str">
        <f t="shared" si="6"/>
        <v>0.15</v>
      </c>
      <c r="AD32">
        <f t="shared" si="7"/>
        <v>1467.3000000000002</v>
      </c>
    </row>
    <row r="33" spans="1:30" x14ac:dyDescent="0.35">
      <c r="A33">
        <v>30</v>
      </c>
      <c r="B33" s="1" t="s">
        <v>187</v>
      </c>
      <c r="C33" s="2">
        <v>8</v>
      </c>
      <c r="D33" s="2">
        <v>8</v>
      </c>
      <c r="E33" s="2">
        <v>162</v>
      </c>
      <c r="F33" s="2">
        <v>1</v>
      </c>
      <c r="G33" s="2">
        <v>267</v>
      </c>
      <c r="H33" s="2">
        <v>10</v>
      </c>
      <c r="I33" s="2">
        <v>26.7</v>
      </c>
      <c r="J33" s="2">
        <v>9.89</v>
      </c>
      <c r="K33" s="2">
        <v>16.2</v>
      </c>
      <c r="L33" s="2">
        <v>1.25</v>
      </c>
      <c r="M33" s="2">
        <v>1.48</v>
      </c>
      <c r="N33" s="2">
        <v>2</v>
      </c>
      <c r="O33" s="2">
        <v>0</v>
      </c>
      <c r="P33" s="2">
        <v>0</v>
      </c>
      <c r="Q33" s="2">
        <v>0</v>
      </c>
      <c r="R33" s="2" t="s">
        <v>305</v>
      </c>
      <c r="S33" s="2" t="s">
        <v>309</v>
      </c>
      <c r="T33" s="2">
        <v>90.12</v>
      </c>
      <c r="V33">
        <f>Table_0[[#This Row],[Balls]]/6</f>
        <v>27</v>
      </c>
      <c r="W33" s="7" t="str">
        <f t="shared" si="0"/>
        <v>3</v>
      </c>
      <c r="X33" s="7" t="str">
        <f t="shared" si="1"/>
        <v>6</v>
      </c>
      <c r="Y33" s="7" t="str">
        <f t="shared" si="2"/>
        <v>7</v>
      </c>
      <c r="Z33" s="7" t="str">
        <f t="shared" si="3"/>
        <v>9</v>
      </c>
      <c r="AA33" s="7" t="str">
        <f t="shared" si="4"/>
        <v>9</v>
      </c>
      <c r="AB33" s="7" t="str">
        <f t="shared" si="5"/>
        <v>0.15</v>
      </c>
      <c r="AC33" s="7" t="str">
        <f t="shared" si="6"/>
        <v>0.15</v>
      </c>
      <c r="AD33">
        <f t="shared" si="7"/>
        <v>1143.3000000000002</v>
      </c>
    </row>
    <row r="34" spans="1:30" x14ac:dyDescent="0.35">
      <c r="A34">
        <v>30</v>
      </c>
      <c r="B34" s="1" t="s">
        <v>189</v>
      </c>
      <c r="C34" s="2">
        <v>10</v>
      </c>
      <c r="D34" s="2">
        <v>10</v>
      </c>
      <c r="E34" s="2">
        <v>240</v>
      </c>
      <c r="F34" s="2">
        <v>0</v>
      </c>
      <c r="G34" s="2">
        <v>364</v>
      </c>
      <c r="H34" s="2">
        <v>10</v>
      </c>
      <c r="I34" s="2">
        <v>36.4</v>
      </c>
      <c r="J34" s="2">
        <v>9.1</v>
      </c>
      <c r="K34" s="2">
        <v>24</v>
      </c>
      <c r="L34" s="2">
        <v>1</v>
      </c>
      <c r="M34" s="2">
        <v>1</v>
      </c>
      <c r="N34" s="2">
        <v>4</v>
      </c>
      <c r="O34" s="2">
        <v>0</v>
      </c>
      <c r="P34" s="2">
        <v>0</v>
      </c>
      <c r="Q34" s="2">
        <v>0</v>
      </c>
      <c r="R34" s="2" t="s">
        <v>322</v>
      </c>
      <c r="S34" s="2" t="s">
        <v>307</v>
      </c>
      <c r="T34" s="2">
        <v>95.42</v>
      </c>
      <c r="V34">
        <f>Table_0[[#This Row],[Balls]]/6</f>
        <v>40</v>
      </c>
      <c r="W34" s="7" t="str">
        <f t="shared" si="0"/>
        <v>6</v>
      </c>
      <c r="X34" s="7" t="str">
        <f t="shared" si="1"/>
        <v>6</v>
      </c>
      <c r="Y34" s="7" t="str">
        <f t="shared" si="2"/>
        <v>6</v>
      </c>
      <c r="Z34" s="7" t="str">
        <f t="shared" si="3"/>
        <v>9</v>
      </c>
      <c r="AA34" s="7" t="str">
        <f t="shared" si="4"/>
        <v>7</v>
      </c>
      <c r="AB34" s="7" t="str">
        <f t="shared" si="5"/>
        <v>0.15</v>
      </c>
      <c r="AC34" s="7" t="str">
        <f t="shared" si="6"/>
        <v>0.15</v>
      </c>
      <c r="AD34">
        <f t="shared" si="7"/>
        <v>1951.3000000000002</v>
      </c>
    </row>
    <row r="35" spans="1:30" x14ac:dyDescent="0.35">
      <c r="A35">
        <v>30</v>
      </c>
      <c r="B35" s="1" t="s">
        <v>274</v>
      </c>
      <c r="C35" s="2">
        <v>11</v>
      </c>
      <c r="D35" s="2">
        <v>11</v>
      </c>
      <c r="E35" s="2">
        <v>234</v>
      </c>
      <c r="F35" s="2">
        <v>0</v>
      </c>
      <c r="G35" s="2">
        <v>321</v>
      </c>
      <c r="H35" s="2">
        <v>10</v>
      </c>
      <c r="I35" s="2">
        <v>32.1</v>
      </c>
      <c r="J35" s="2">
        <v>8.23</v>
      </c>
      <c r="K35" s="2">
        <v>23.4</v>
      </c>
      <c r="L35" s="2">
        <v>0.91</v>
      </c>
      <c r="M35" s="2">
        <v>1.03</v>
      </c>
      <c r="N35" s="2">
        <v>4</v>
      </c>
      <c r="O35" s="2">
        <v>1</v>
      </c>
      <c r="P35" s="2">
        <v>0</v>
      </c>
      <c r="Q35" s="2">
        <v>0</v>
      </c>
      <c r="R35" s="2" t="s">
        <v>311</v>
      </c>
      <c r="S35" s="2" t="s">
        <v>316</v>
      </c>
      <c r="T35" s="2">
        <v>97.86</v>
      </c>
      <c r="V35">
        <f>Table_0[[#This Row],[Balls]]/6</f>
        <v>39</v>
      </c>
      <c r="W35" s="7" t="str">
        <f t="shared" si="0"/>
        <v>6</v>
      </c>
      <c r="X35" s="7" t="str">
        <f t="shared" si="1"/>
        <v>6</v>
      </c>
      <c r="Y35" s="7" t="str">
        <f t="shared" si="2"/>
        <v>6</v>
      </c>
      <c r="Z35" s="7" t="str">
        <f t="shared" si="3"/>
        <v>9</v>
      </c>
      <c r="AA35" s="7" t="str">
        <f t="shared" si="4"/>
        <v>7</v>
      </c>
      <c r="AB35" s="7" t="str">
        <f t="shared" si="5"/>
        <v>0.15</v>
      </c>
      <c r="AC35" s="7" t="str">
        <f t="shared" si="6"/>
        <v>0.15</v>
      </c>
      <c r="AD35">
        <f t="shared" si="7"/>
        <v>1951.3000000000002</v>
      </c>
    </row>
    <row r="36" spans="1:30" x14ac:dyDescent="0.35">
      <c r="A36">
        <v>30</v>
      </c>
      <c r="B36" s="1" t="s">
        <v>253</v>
      </c>
      <c r="C36" s="2">
        <v>12</v>
      </c>
      <c r="D36" s="2">
        <v>12</v>
      </c>
      <c r="E36" s="2">
        <v>276</v>
      </c>
      <c r="F36" s="2">
        <v>0</v>
      </c>
      <c r="G36" s="2">
        <v>396</v>
      </c>
      <c r="H36" s="2">
        <v>10</v>
      </c>
      <c r="I36" s="2">
        <v>39.6</v>
      </c>
      <c r="J36" s="2">
        <v>8.61</v>
      </c>
      <c r="K36" s="2">
        <v>27.6</v>
      </c>
      <c r="L36" s="2">
        <v>0.83</v>
      </c>
      <c r="M36" s="2">
        <v>0.87</v>
      </c>
      <c r="N36" s="2">
        <v>4</v>
      </c>
      <c r="O36" s="2">
        <v>0</v>
      </c>
      <c r="P36" s="2">
        <v>0</v>
      </c>
      <c r="Q36" s="2">
        <v>0</v>
      </c>
      <c r="R36" s="2" t="s">
        <v>320</v>
      </c>
      <c r="S36" s="2" t="s">
        <v>311</v>
      </c>
      <c r="T36" s="2">
        <v>94.93</v>
      </c>
      <c r="V36">
        <f>Table_0[[#This Row],[Balls]]/6</f>
        <v>46</v>
      </c>
      <c r="W36" s="7" t="str">
        <f t="shared" si="0"/>
        <v>8</v>
      </c>
      <c r="X36" s="7" t="str">
        <f t="shared" si="1"/>
        <v>6</v>
      </c>
      <c r="Y36" s="7" t="str">
        <f t="shared" si="2"/>
        <v>6</v>
      </c>
      <c r="Z36" s="7" t="str">
        <f t="shared" si="3"/>
        <v>9</v>
      </c>
      <c r="AA36" s="7" t="str">
        <f t="shared" si="4"/>
        <v>6</v>
      </c>
      <c r="AB36" s="7" t="str">
        <f t="shared" si="5"/>
        <v>0.15</v>
      </c>
      <c r="AC36" s="7" t="str">
        <f t="shared" si="6"/>
        <v>0.15</v>
      </c>
      <c r="AD36">
        <f t="shared" si="7"/>
        <v>2598.3000000000002</v>
      </c>
    </row>
    <row r="37" spans="1:30" x14ac:dyDescent="0.35">
      <c r="A37">
        <v>30</v>
      </c>
      <c r="B37" s="1" t="s">
        <v>275</v>
      </c>
      <c r="C37" s="2">
        <v>12</v>
      </c>
      <c r="D37" s="2">
        <v>12</v>
      </c>
      <c r="E37" s="2">
        <v>270</v>
      </c>
      <c r="F37" s="2">
        <v>0</v>
      </c>
      <c r="G37" s="2">
        <v>410</v>
      </c>
      <c r="H37" s="2">
        <v>10</v>
      </c>
      <c r="I37" s="2">
        <v>41</v>
      </c>
      <c r="J37" s="2">
        <v>9.11</v>
      </c>
      <c r="K37" s="2">
        <v>27</v>
      </c>
      <c r="L37" s="2">
        <v>0.83</v>
      </c>
      <c r="M37" s="2">
        <v>0.89</v>
      </c>
      <c r="N37" s="2">
        <v>4</v>
      </c>
      <c r="O37" s="2">
        <v>0</v>
      </c>
      <c r="P37" s="2">
        <v>0</v>
      </c>
      <c r="Q37" s="2">
        <v>0</v>
      </c>
      <c r="R37" s="2" t="s">
        <v>314</v>
      </c>
      <c r="S37" s="2" t="s">
        <v>308</v>
      </c>
      <c r="T37" s="2">
        <v>97.78</v>
      </c>
      <c r="V37">
        <f>Table_0[[#This Row],[Balls]]/6</f>
        <v>45</v>
      </c>
      <c r="W37" s="7" t="str">
        <f t="shared" si="0"/>
        <v>7</v>
      </c>
      <c r="X37" s="7" t="str">
        <f t="shared" si="1"/>
        <v>6</v>
      </c>
      <c r="Y37" s="7" t="str">
        <f t="shared" si="2"/>
        <v>5</v>
      </c>
      <c r="Z37" s="7" t="str">
        <f t="shared" si="3"/>
        <v>9</v>
      </c>
      <c r="AA37" s="7" t="str">
        <f t="shared" si="4"/>
        <v>6</v>
      </c>
      <c r="AB37" s="7" t="str">
        <f t="shared" si="5"/>
        <v>0.15</v>
      </c>
      <c r="AC37" s="7" t="str">
        <f t="shared" si="6"/>
        <v>0.15</v>
      </c>
      <c r="AD37">
        <f t="shared" si="7"/>
        <v>1896.3000000000002</v>
      </c>
    </row>
    <row r="38" spans="1:30" x14ac:dyDescent="0.35">
      <c r="A38">
        <v>30</v>
      </c>
      <c r="B38" s="1" t="s">
        <v>201</v>
      </c>
      <c r="C38" s="2">
        <v>14</v>
      </c>
      <c r="D38" s="2">
        <v>14</v>
      </c>
      <c r="E38" s="2">
        <v>294</v>
      </c>
      <c r="F38" s="2">
        <v>1</v>
      </c>
      <c r="G38" s="2">
        <v>361</v>
      </c>
      <c r="H38" s="2">
        <v>10</v>
      </c>
      <c r="I38" s="2">
        <v>36.1</v>
      </c>
      <c r="J38" s="2">
        <v>7.37</v>
      </c>
      <c r="K38" s="2">
        <v>29.4</v>
      </c>
      <c r="L38" s="2">
        <v>0.71</v>
      </c>
      <c r="M38" s="2">
        <v>0.82</v>
      </c>
      <c r="N38" s="2">
        <v>6</v>
      </c>
      <c r="O38" s="2">
        <v>0</v>
      </c>
      <c r="P38" s="2">
        <v>0</v>
      </c>
      <c r="Q38" s="2">
        <v>0</v>
      </c>
      <c r="R38" s="2" t="s">
        <v>314</v>
      </c>
      <c r="S38" s="2" t="s">
        <v>308</v>
      </c>
      <c r="T38" s="2">
        <v>97.96</v>
      </c>
      <c r="V38">
        <f>Table_0[[#This Row],[Balls]]/6</f>
        <v>49</v>
      </c>
      <c r="W38" s="7" t="str">
        <f t="shared" si="0"/>
        <v>8</v>
      </c>
      <c r="X38" s="7" t="str">
        <f t="shared" si="1"/>
        <v>6</v>
      </c>
      <c r="Y38" s="7" t="str">
        <f t="shared" si="2"/>
        <v>6</v>
      </c>
      <c r="Z38" s="7" t="str">
        <f t="shared" si="3"/>
        <v>10</v>
      </c>
      <c r="AA38" s="7" t="str">
        <f t="shared" si="4"/>
        <v>6</v>
      </c>
      <c r="AB38" s="7" t="str">
        <f t="shared" si="5"/>
        <v>0.15</v>
      </c>
      <c r="AC38" s="7" t="str">
        <f t="shared" si="6"/>
        <v>0.15</v>
      </c>
      <c r="AD38">
        <f t="shared" si="7"/>
        <v>2886.3</v>
      </c>
    </row>
    <row r="39" spans="1:30" x14ac:dyDescent="0.35">
      <c r="A39">
        <v>30</v>
      </c>
      <c r="B39" s="1" t="s">
        <v>93</v>
      </c>
      <c r="C39" s="2">
        <v>14</v>
      </c>
      <c r="D39" s="2">
        <v>14</v>
      </c>
      <c r="E39" s="2">
        <v>287</v>
      </c>
      <c r="F39" s="2">
        <v>0</v>
      </c>
      <c r="G39" s="2">
        <v>489</v>
      </c>
      <c r="H39" s="2">
        <v>10</v>
      </c>
      <c r="I39" s="2">
        <v>48.9</v>
      </c>
      <c r="J39" s="2">
        <v>10.220000000000001</v>
      </c>
      <c r="K39" s="2">
        <v>28.7</v>
      </c>
      <c r="L39" s="2">
        <v>0.71</v>
      </c>
      <c r="M39" s="2">
        <v>0.84</v>
      </c>
      <c r="N39" s="2">
        <v>7</v>
      </c>
      <c r="O39" s="2">
        <v>1</v>
      </c>
      <c r="P39" s="2">
        <v>0</v>
      </c>
      <c r="Q39" s="2">
        <v>0</v>
      </c>
      <c r="R39" s="2" t="s">
        <v>305</v>
      </c>
      <c r="S39" s="2" t="s">
        <v>316</v>
      </c>
      <c r="T39" s="2">
        <v>95.82</v>
      </c>
      <c r="V39">
        <f>Table_0[[#This Row],[Balls]]/6</f>
        <v>47.833333333333336</v>
      </c>
      <c r="W39" s="7" t="str">
        <f t="shared" si="0"/>
        <v>8</v>
      </c>
      <c r="X39" s="7" t="str">
        <f t="shared" si="1"/>
        <v>6</v>
      </c>
      <c r="Y39" s="7" t="str">
        <f t="shared" si="2"/>
        <v>5</v>
      </c>
      <c r="Z39" s="7" t="str">
        <f t="shared" si="3"/>
        <v>8</v>
      </c>
      <c r="AA39" s="7" t="str">
        <f t="shared" si="4"/>
        <v>6</v>
      </c>
      <c r="AB39" s="7" t="str">
        <f t="shared" si="5"/>
        <v>0.15</v>
      </c>
      <c r="AC39" s="7" t="str">
        <f t="shared" si="6"/>
        <v>0.15</v>
      </c>
      <c r="AD39">
        <f t="shared" si="7"/>
        <v>1926.3000000000002</v>
      </c>
    </row>
    <row r="40" spans="1:30" x14ac:dyDescent="0.35">
      <c r="A40">
        <v>39</v>
      </c>
      <c r="B40" s="1" t="s">
        <v>252</v>
      </c>
      <c r="C40" s="2">
        <v>7</v>
      </c>
      <c r="D40" s="2">
        <v>7</v>
      </c>
      <c r="E40" s="2">
        <v>151</v>
      </c>
      <c r="F40" s="2">
        <v>0</v>
      </c>
      <c r="G40" s="2">
        <v>236</v>
      </c>
      <c r="H40" s="2">
        <v>9</v>
      </c>
      <c r="I40" s="2">
        <v>26.22</v>
      </c>
      <c r="J40" s="2">
        <v>9.3800000000000008</v>
      </c>
      <c r="K40" s="2">
        <v>16.78</v>
      </c>
      <c r="L40" s="2">
        <v>1.29</v>
      </c>
      <c r="M40" s="2">
        <v>1.43</v>
      </c>
      <c r="N40" s="2">
        <v>2</v>
      </c>
      <c r="O40" s="2">
        <v>2</v>
      </c>
      <c r="P40" s="2">
        <v>0</v>
      </c>
      <c r="Q40" s="2">
        <v>0</v>
      </c>
      <c r="R40" s="2" t="s">
        <v>309</v>
      </c>
      <c r="S40" s="2" t="s">
        <v>316</v>
      </c>
      <c r="T40" s="2">
        <v>96.03</v>
      </c>
      <c r="V40">
        <f>Table_0[[#This Row],[Balls]]/6</f>
        <v>25.166666666666668</v>
      </c>
      <c r="W40" s="7" t="str">
        <f t="shared" si="0"/>
        <v>3</v>
      </c>
      <c r="X40" s="7" t="str">
        <f t="shared" si="1"/>
        <v>6</v>
      </c>
      <c r="Y40" s="7" t="str">
        <f t="shared" si="2"/>
        <v>7</v>
      </c>
      <c r="Z40" s="7" t="str">
        <f t="shared" si="3"/>
        <v>9</v>
      </c>
      <c r="AA40" s="7" t="str">
        <f t="shared" si="4"/>
        <v>8</v>
      </c>
      <c r="AB40" s="7" t="str">
        <f t="shared" si="5"/>
        <v>0.15</v>
      </c>
      <c r="AC40" s="7" t="str">
        <f t="shared" si="6"/>
        <v>0.15</v>
      </c>
      <c r="AD40">
        <f t="shared" si="7"/>
        <v>1142.3000000000002</v>
      </c>
    </row>
    <row r="41" spans="1:30" x14ac:dyDescent="0.35">
      <c r="A41">
        <v>39</v>
      </c>
      <c r="B41" s="1" t="s">
        <v>323</v>
      </c>
      <c r="C41" s="2">
        <v>7</v>
      </c>
      <c r="D41" s="2">
        <v>7</v>
      </c>
      <c r="E41" s="2">
        <v>144</v>
      </c>
      <c r="F41" s="2">
        <v>0</v>
      </c>
      <c r="G41" s="2">
        <v>253</v>
      </c>
      <c r="H41" s="2">
        <v>9</v>
      </c>
      <c r="I41" s="2">
        <v>28.11</v>
      </c>
      <c r="J41" s="2">
        <v>10.54</v>
      </c>
      <c r="K41" s="2">
        <v>16</v>
      </c>
      <c r="L41" s="2">
        <v>1.29</v>
      </c>
      <c r="M41" s="2">
        <v>1.5</v>
      </c>
      <c r="N41" s="2">
        <v>2</v>
      </c>
      <c r="O41" s="2">
        <v>1</v>
      </c>
      <c r="P41" s="2">
        <v>0</v>
      </c>
      <c r="Q41" s="2">
        <v>0</v>
      </c>
      <c r="R41" s="2" t="s">
        <v>322</v>
      </c>
      <c r="S41" s="2" t="s">
        <v>316</v>
      </c>
      <c r="T41" s="2">
        <v>93.75</v>
      </c>
      <c r="V41">
        <f>Table_0[[#This Row],[Balls]]/6</f>
        <v>24</v>
      </c>
      <c r="W41" s="7" t="str">
        <f t="shared" si="0"/>
        <v>3</v>
      </c>
      <c r="X41" s="7" t="str">
        <f t="shared" si="1"/>
        <v>6</v>
      </c>
      <c r="Y41" s="7" t="str">
        <f t="shared" si="2"/>
        <v>7</v>
      </c>
      <c r="Z41" s="7" t="str">
        <f t="shared" si="3"/>
        <v>8</v>
      </c>
      <c r="AA41" s="7" t="str">
        <f t="shared" si="4"/>
        <v>9</v>
      </c>
      <c r="AB41" s="7" t="str">
        <f t="shared" si="5"/>
        <v>0.15</v>
      </c>
      <c r="AC41" s="7" t="str">
        <f t="shared" si="6"/>
        <v>0.15</v>
      </c>
      <c r="AD41">
        <f t="shared" si="7"/>
        <v>1017.3</v>
      </c>
    </row>
    <row r="42" spans="1:30" x14ac:dyDescent="0.35">
      <c r="A42">
        <v>39</v>
      </c>
      <c r="B42" s="1" t="s">
        <v>194</v>
      </c>
      <c r="C42" s="2">
        <v>8</v>
      </c>
      <c r="D42" s="2">
        <v>8</v>
      </c>
      <c r="E42" s="2">
        <v>174</v>
      </c>
      <c r="F42" s="2">
        <v>0</v>
      </c>
      <c r="G42" s="2">
        <v>258</v>
      </c>
      <c r="H42" s="2">
        <v>9</v>
      </c>
      <c r="I42" s="2">
        <v>28.67</v>
      </c>
      <c r="J42" s="2">
        <v>8.9</v>
      </c>
      <c r="K42" s="2">
        <v>19.329999999999998</v>
      </c>
      <c r="L42" s="2">
        <v>1.1299999999999999</v>
      </c>
      <c r="M42" s="2">
        <v>1.24</v>
      </c>
      <c r="N42" s="2">
        <v>2</v>
      </c>
      <c r="O42" s="2">
        <v>0</v>
      </c>
      <c r="P42" s="2">
        <v>0</v>
      </c>
      <c r="Q42" s="2">
        <v>0</v>
      </c>
      <c r="R42" s="2" t="s">
        <v>316</v>
      </c>
      <c r="S42" s="2" t="s">
        <v>308</v>
      </c>
      <c r="T42" s="2">
        <v>99.43</v>
      </c>
      <c r="V42">
        <f>Table_0[[#This Row],[Balls]]/6</f>
        <v>29</v>
      </c>
      <c r="W42" s="7" t="str">
        <f t="shared" si="0"/>
        <v>3</v>
      </c>
      <c r="X42" s="7" t="str">
        <f t="shared" si="1"/>
        <v>6</v>
      </c>
      <c r="Y42" s="7" t="str">
        <f t="shared" si="2"/>
        <v>7</v>
      </c>
      <c r="Z42" s="7" t="str">
        <f t="shared" si="3"/>
        <v>9</v>
      </c>
      <c r="AA42" s="7" t="str">
        <f t="shared" si="4"/>
        <v>8</v>
      </c>
      <c r="AB42" s="7" t="str">
        <f t="shared" si="5"/>
        <v>0.15</v>
      </c>
      <c r="AC42" s="7" t="str">
        <f t="shared" si="6"/>
        <v>0.15</v>
      </c>
      <c r="AD42">
        <f t="shared" si="7"/>
        <v>1142.3000000000002</v>
      </c>
    </row>
    <row r="43" spans="1:30" x14ac:dyDescent="0.35">
      <c r="A43">
        <v>39</v>
      </c>
      <c r="B43" s="1" t="s">
        <v>276</v>
      </c>
      <c r="C43" s="2">
        <v>9</v>
      </c>
      <c r="D43" s="2">
        <v>9</v>
      </c>
      <c r="E43" s="2">
        <v>198</v>
      </c>
      <c r="F43" s="2">
        <v>2</v>
      </c>
      <c r="G43" s="2">
        <v>301</v>
      </c>
      <c r="H43" s="2">
        <v>9</v>
      </c>
      <c r="I43" s="2">
        <v>33.44</v>
      </c>
      <c r="J43" s="2">
        <v>9.1199999999999992</v>
      </c>
      <c r="K43" s="2">
        <v>22</v>
      </c>
      <c r="L43" s="2">
        <v>1</v>
      </c>
      <c r="M43" s="2">
        <v>1.0900000000000001</v>
      </c>
      <c r="N43" s="2">
        <v>2</v>
      </c>
      <c r="O43" s="2">
        <v>0</v>
      </c>
      <c r="P43" s="2">
        <v>0</v>
      </c>
      <c r="Q43" s="2">
        <v>0</v>
      </c>
      <c r="R43" s="2" t="s">
        <v>195</v>
      </c>
      <c r="S43" s="2" t="s">
        <v>306</v>
      </c>
      <c r="T43" s="2">
        <v>92.93</v>
      </c>
      <c r="V43">
        <f>Table_0[[#This Row],[Balls]]/6</f>
        <v>33</v>
      </c>
      <c r="W43" s="7" t="str">
        <f t="shared" si="0"/>
        <v>3</v>
      </c>
      <c r="X43" s="7" t="str">
        <f t="shared" si="1"/>
        <v>6</v>
      </c>
      <c r="Y43" s="7" t="str">
        <f t="shared" si="2"/>
        <v>6</v>
      </c>
      <c r="Z43" s="7" t="str">
        <f t="shared" si="3"/>
        <v>9</v>
      </c>
      <c r="AA43" s="7" t="str">
        <f t="shared" si="4"/>
        <v>7</v>
      </c>
      <c r="AB43" s="7" t="str">
        <f t="shared" si="5"/>
        <v>0.15</v>
      </c>
      <c r="AC43" s="7" t="str">
        <f t="shared" si="6"/>
        <v>0.15</v>
      </c>
      <c r="AD43">
        <f t="shared" si="7"/>
        <v>979.3</v>
      </c>
    </row>
    <row r="44" spans="1:30" x14ac:dyDescent="0.35">
      <c r="A44">
        <v>39</v>
      </c>
      <c r="B44" s="1" t="s">
        <v>142</v>
      </c>
      <c r="C44" s="2">
        <v>15</v>
      </c>
      <c r="D44" s="2">
        <v>11</v>
      </c>
      <c r="E44" s="2">
        <v>156</v>
      </c>
      <c r="F44" s="2">
        <v>0</v>
      </c>
      <c r="G44" s="2">
        <v>195</v>
      </c>
      <c r="H44" s="2">
        <v>9</v>
      </c>
      <c r="I44" s="2">
        <v>21.67</v>
      </c>
      <c r="J44" s="2">
        <v>7.5</v>
      </c>
      <c r="K44" s="2">
        <v>17.329999999999998</v>
      </c>
      <c r="L44" s="2">
        <v>0.82</v>
      </c>
      <c r="M44" s="2">
        <v>1.38</v>
      </c>
      <c r="N44" s="2">
        <v>4</v>
      </c>
      <c r="O44" s="2">
        <v>1</v>
      </c>
      <c r="P44" s="2">
        <v>1</v>
      </c>
      <c r="Q44" s="2">
        <v>0</v>
      </c>
      <c r="R44" s="2" t="s">
        <v>316</v>
      </c>
      <c r="S44" s="2" t="s">
        <v>308</v>
      </c>
      <c r="T44" s="2">
        <v>99.36</v>
      </c>
      <c r="V44">
        <f>Table_0[[#This Row],[Balls]]/6</f>
        <v>26</v>
      </c>
      <c r="W44" s="7" t="str">
        <f t="shared" si="0"/>
        <v>3</v>
      </c>
      <c r="X44" s="7" t="str">
        <f t="shared" si="1"/>
        <v>6</v>
      </c>
      <c r="Y44" s="7" t="str">
        <f t="shared" si="2"/>
        <v>9</v>
      </c>
      <c r="Z44" s="7" t="str">
        <f t="shared" si="3"/>
        <v>10</v>
      </c>
      <c r="AA44" s="7" t="str">
        <f t="shared" si="4"/>
        <v>8</v>
      </c>
      <c r="AB44" s="7" t="str">
        <f t="shared" si="5"/>
        <v>6</v>
      </c>
      <c r="AC44" s="7" t="str">
        <f t="shared" si="6"/>
        <v>0.15</v>
      </c>
      <c r="AD44">
        <f t="shared" si="7"/>
        <v>1634.15</v>
      </c>
    </row>
    <row r="45" spans="1:30" x14ac:dyDescent="0.35">
      <c r="A45">
        <v>39</v>
      </c>
      <c r="B45" s="1" t="s">
        <v>182</v>
      </c>
      <c r="C45" s="2">
        <v>13</v>
      </c>
      <c r="D45" s="2">
        <v>11</v>
      </c>
      <c r="E45" s="2">
        <v>163</v>
      </c>
      <c r="F45" s="2">
        <v>0</v>
      </c>
      <c r="G45" s="2">
        <v>218</v>
      </c>
      <c r="H45" s="2">
        <v>9</v>
      </c>
      <c r="I45" s="2">
        <v>24.22</v>
      </c>
      <c r="J45" s="2">
        <v>8.02</v>
      </c>
      <c r="K45" s="2">
        <v>18.11</v>
      </c>
      <c r="L45" s="2">
        <v>0.82</v>
      </c>
      <c r="M45" s="2">
        <v>1.33</v>
      </c>
      <c r="N45" s="2">
        <v>5</v>
      </c>
      <c r="O45" s="2">
        <v>1</v>
      </c>
      <c r="P45" s="2">
        <v>1</v>
      </c>
      <c r="Q45" s="2">
        <v>0</v>
      </c>
      <c r="R45" s="2" t="s">
        <v>307</v>
      </c>
      <c r="S45" s="2" t="s">
        <v>308</v>
      </c>
      <c r="T45" s="2">
        <v>98.16</v>
      </c>
      <c r="V45">
        <f>Table_0[[#This Row],[Balls]]/6</f>
        <v>27.166666666666668</v>
      </c>
      <c r="W45" s="7" t="str">
        <f t="shared" si="0"/>
        <v>3</v>
      </c>
      <c r="X45" s="7" t="str">
        <f t="shared" si="1"/>
        <v>6</v>
      </c>
      <c r="Y45" s="7" t="str">
        <f t="shared" si="2"/>
        <v>9</v>
      </c>
      <c r="Z45" s="7" t="str">
        <f t="shared" si="3"/>
        <v>9</v>
      </c>
      <c r="AA45" s="7" t="str">
        <f t="shared" si="4"/>
        <v>8</v>
      </c>
      <c r="AB45" s="7" t="str">
        <f t="shared" si="5"/>
        <v>6</v>
      </c>
      <c r="AC45" s="7" t="str">
        <f t="shared" si="6"/>
        <v>0.15</v>
      </c>
      <c r="AD45">
        <f t="shared" si="7"/>
        <v>1472.15</v>
      </c>
    </row>
    <row r="46" spans="1:30" x14ac:dyDescent="0.35">
      <c r="A46">
        <v>39</v>
      </c>
      <c r="B46" s="1" t="s">
        <v>121</v>
      </c>
      <c r="C46" s="2">
        <v>15</v>
      </c>
      <c r="D46" s="2">
        <v>12</v>
      </c>
      <c r="E46" s="2">
        <v>252</v>
      </c>
      <c r="F46" s="2">
        <v>0</v>
      </c>
      <c r="G46" s="2">
        <v>313</v>
      </c>
      <c r="H46" s="2">
        <v>9</v>
      </c>
      <c r="I46" s="2">
        <v>34.78</v>
      </c>
      <c r="J46" s="2">
        <v>7.45</v>
      </c>
      <c r="K46" s="2">
        <v>28</v>
      </c>
      <c r="L46" s="2">
        <v>0.75</v>
      </c>
      <c r="M46" s="2">
        <v>0.86</v>
      </c>
      <c r="N46" s="2">
        <v>6</v>
      </c>
      <c r="O46" s="2">
        <v>1</v>
      </c>
      <c r="P46" s="2">
        <v>0</v>
      </c>
      <c r="Q46" s="2">
        <v>0</v>
      </c>
      <c r="R46" s="2" t="s">
        <v>316</v>
      </c>
      <c r="S46" s="2" t="s">
        <v>308</v>
      </c>
      <c r="T46" s="2">
        <v>99.6</v>
      </c>
      <c r="V46">
        <f>Table_0[[#This Row],[Balls]]/6</f>
        <v>42</v>
      </c>
      <c r="W46" s="7" t="str">
        <f t="shared" si="0"/>
        <v>7</v>
      </c>
      <c r="X46" s="7" t="str">
        <f t="shared" si="1"/>
        <v>6</v>
      </c>
      <c r="Y46" s="7" t="str">
        <f t="shared" si="2"/>
        <v>6</v>
      </c>
      <c r="Z46" s="7" t="str">
        <f t="shared" si="3"/>
        <v>10</v>
      </c>
      <c r="AA46" s="7" t="str">
        <f t="shared" si="4"/>
        <v>6</v>
      </c>
      <c r="AB46" s="7" t="str">
        <f t="shared" si="5"/>
        <v>0.15</v>
      </c>
      <c r="AC46" s="7" t="str">
        <f t="shared" si="6"/>
        <v>0.15</v>
      </c>
      <c r="AD46">
        <f t="shared" si="7"/>
        <v>2526.3000000000002</v>
      </c>
    </row>
    <row r="47" spans="1:30" x14ac:dyDescent="0.35">
      <c r="A47">
        <v>46</v>
      </c>
      <c r="B47" s="1" t="s">
        <v>234</v>
      </c>
      <c r="C47" s="2">
        <v>6</v>
      </c>
      <c r="D47" s="2">
        <v>6</v>
      </c>
      <c r="E47" s="2">
        <v>132</v>
      </c>
      <c r="F47" s="2">
        <v>0</v>
      </c>
      <c r="G47" s="2">
        <v>188</v>
      </c>
      <c r="H47" s="2">
        <v>8</v>
      </c>
      <c r="I47" s="2">
        <v>23.5</v>
      </c>
      <c r="J47" s="2">
        <v>8.5500000000000007</v>
      </c>
      <c r="K47" s="2">
        <v>16.5</v>
      </c>
      <c r="L47" s="2">
        <v>1.33</v>
      </c>
      <c r="M47" s="2">
        <v>1.45</v>
      </c>
      <c r="N47" s="2">
        <v>1</v>
      </c>
      <c r="O47" s="2">
        <v>1</v>
      </c>
      <c r="P47" s="2">
        <v>0</v>
      </c>
      <c r="Q47" s="2">
        <v>0</v>
      </c>
      <c r="R47" s="2" t="s">
        <v>316</v>
      </c>
      <c r="S47" s="2" t="s">
        <v>308</v>
      </c>
      <c r="T47" s="2">
        <v>99.24</v>
      </c>
      <c r="V47">
        <f>Table_0[[#This Row],[Balls]]/6</f>
        <v>22</v>
      </c>
      <c r="W47" s="7" t="str">
        <f t="shared" si="0"/>
        <v>3</v>
      </c>
      <c r="X47" s="7" t="str">
        <f t="shared" si="1"/>
        <v>6</v>
      </c>
      <c r="Y47" s="7" t="str">
        <f t="shared" si="2"/>
        <v>9</v>
      </c>
      <c r="Z47" s="7" t="str">
        <f t="shared" si="3"/>
        <v>9</v>
      </c>
      <c r="AA47" s="7" t="str">
        <f t="shared" si="4"/>
        <v>8</v>
      </c>
      <c r="AB47" s="7" t="str">
        <f t="shared" si="5"/>
        <v>0.15</v>
      </c>
      <c r="AC47" s="7" t="str">
        <f t="shared" si="6"/>
        <v>0.15</v>
      </c>
      <c r="AD47">
        <f t="shared" si="7"/>
        <v>1466.3000000000002</v>
      </c>
    </row>
    <row r="48" spans="1:30" x14ac:dyDescent="0.35">
      <c r="A48">
        <v>46</v>
      </c>
      <c r="B48" s="1" t="s">
        <v>278</v>
      </c>
      <c r="C48" s="2">
        <v>9</v>
      </c>
      <c r="D48" s="2">
        <v>9</v>
      </c>
      <c r="E48" s="2">
        <v>174</v>
      </c>
      <c r="F48" s="2">
        <v>0</v>
      </c>
      <c r="G48" s="2">
        <v>283</v>
      </c>
      <c r="H48" s="2">
        <v>8</v>
      </c>
      <c r="I48" s="2">
        <v>35.380000000000003</v>
      </c>
      <c r="J48" s="2">
        <v>9.76</v>
      </c>
      <c r="K48" s="2">
        <v>21.75</v>
      </c>
      <c r="L48" s="2">
        <v>0.89</v>
      </c>
      <c r="M48" s="2">
        <v>1.1000000000000001</v>
      </c>
      <c r="N48" s="2">
        <v>4</v>
      </c>
      <c r="O48" s="2">
        <v>1</v>
      </c>
      <c r="P48" s="2">
        <v>0</v>
      </c>
      <c r="Q48" s="2">
        <v>0</v>
      </c>
      <c r="R48" s="2" t="s">
        <v>306</v>
      </c>
      <c r="S48" s="2" t="s">
        <v>308</v>
      </c>
      <c r="T48" s="2">
        <v>98.85</v>
      </c>
      <c r="V48">
        <f>Table_0[[#This Row],[Balls]]/6</f>
        <v>29</v>
      </c>
      <c r="W48" s="7" t="str">
        <f t="shared" si="0"/>
        <v>3</v>
      </c>
      <c r="X48" s="7" t="str">
        <f t="shared" si="1"/>
        <v>6</v>
      </c>
      <c r="Y48" s="7" t="str">
        <f t="shared" si="2"/>
        <v>6</v>
      </c>
      <c r="Z48" s="7" t="str">
        <f t="shared" si="3"/>
        <v>9</v>
      </c>
      <c r="AA48" s="7" t="str">
        <f t="shared" si="4"/>
        <v>7</v>
      </c>
      <c r="AB48" s="7" t="str">
        <f t="shared" si="5"/>
        <v>0.15</v>
      </c>
      <c r="AC48" s="7" t="str">
        <f t="shared" si="6"/>
        <v>0.15</v>
      </c>
      <c r="AD48">
        <f t="shared" si="7"/>
        <v>979.3</v>
      </c>
    </row>
    <row r="49" spans="1:30" x14ac:dyDescent="0.35">
      <c r="A49">
        <v>46</v>
      </c>
      <c r="B49" s="1" t="s">
        <v>277</v>
      </c>
      <c r="C49" s="2">
        <v>14</v>
      </c>
      <c r="D49" s="2">
        <v>14</v>
      </c>
      <c r="E49" s="2">
        <v>298</v>
      </c>
      <c r="F49" s="2">
        <v>0</v>
      </c>
      <c r="G49" s="2">
        <v>385</v>
      </c>
      <c r="H49" s="2">
        <v>8</v>
      </c>
      <c r="I49" s="2">
        <v>48.13</v>
      </c>
      <c r="J49" s="2">
        <v>7.75</v>
      </c>
      <c r="K49" s="2">
        <v>37.25</v>
      </c>
      <c r="L49" s="2">
        <v>0.56999999999999995</v>
      </c>
      <c r="M49" s="2">
        <v>0.64</v>
      </c>
      <c r="N49" s="2">
        <v>8</v>
      </c>
      <c r="O49" s="2">
        <v>0</v>
      </c>
      <c r="P49" s="2">
        <v>0</v>
      </c>
      <c r="Q49" s="2">
        <v>0</v>
      </c>
      <c r="R49" s="2" t="s">
        <v>307</v>
      </c>
      <c r="S49" s="2" t="s">
        <v>308</v>
      </c>
      <c r="T49" s="2">
        <v>98.99</v>
      </c>
      <c r="V49">
        <f>Table_0[[#This Row],[Balls]]/6</f>
        <v>49.666666666666664</v>
      </c>
      <c r="W49" s="7" t="str">
        <f t="shared" si="0"/>
        <v>8</v>
      </c>
      <c r="X49" s="7" t="str">
        <f t="shared" si="1"/>
        <v>6</v>
      </c>
      <c r="Y49" s="7" t="str">
        <f t="shared" si="2"/>
        <v>5</v>
      </c>
      <c r="Z49" s="7" t="str">
        <f t="shared" si="3"/>
        <v>10</v>
      </c>
      <c r="AA49" s="7" t="str">
        <f t="shared" si="4"/>
        <v>6</v>
      </c>
      <c r="AB49" s="7" t="str">
        <f t="shared" si="5"/>
        <v>0.15</v>
      </c>
      <c r="AC49" s="7" t="str">
        <f t="shared" si="6"/>
        <v>0.15</v>
      </c>
      <c r="AD49">
        <f t="shared" si="7"/>
        <v>2406.3000000000002</v>
      </c>
    </row>
    <row r="50" spans="1:30" x14ac:dyDescent="0.35">
      <c r="A50">
        <v>49</v>
      </c>
      <c r="B50" s="1" t="s">
        <v>280</v>
      </c>
      <c r="C50" s="2">
        <v>5</v>
      </c>
      <c r="D50" s="2">
        <v>5</v>
      </c>
      <c r="E50" s="2">
        <v>118</v>
      </c>
      <c r="F50" s="2">
        <v>0</v>
      </c>
      <c r="G50" s="2">
        <v>207</v>
      </c>
      <c r="H50" s="2">
        <v>7</v>
      </c>
      <c r="I50" s="2">
        <v>29.57</v>
      </c>
      <c r="J50" s="2">
        <v>10.53</v>
      </c>
      <c r="K50" s="2">
        <v>16.86</v>
      </c>
      <c r="L50" s="2">
        <v>1.4</v>
      </c>
      <c r="M50" s="2">
        <v>1.42</v>
      </c>
      <c r="N50" s="2">
        <v>0</v>
      </c>
      <c r="O50" s="2">
        <v>0</v>
      </c>
      <c r="P50" s="2">
        <v>0</v>
      </c>
      <c r="Q50" s="2">
        <v>0</v>
      </c>
      <c r="R50" s="2" t="s">
        <v>313</v>
      </c>
      <c r="S50" s="2" t="s">
        <v>316</v>
      </c>
      <c r="T50" s="2">
        <v>93.22</v>
      </c>
      <c r="V50">
        <f>Table_0[[#This Row],[Balls]]/6</f>
        <v>19.666666666666668</v>
      </c>
      <c r="W50" s="7" t="str">
        <f t="shared" si="0"/>
        <v>3</v>
      </c>
      <c r="X50" s="7" t="str">
        <f t="shared" si="1"/>
        <v>4</v>
      </c>
      <c r="Y50" s="7" t="str">
        <f t="shared" si="2"/>
        <v>7</v>
      </c>
      <c r="Z50" s="7" t="str">
        <f t="shared" si="3"/>
        <v>8</v>
      </c>
      <c r="AA50" s="7" t="str">
        <f t="shared" si="4"/>
        <v>8</v>
      </c>
      <c r="AB50" s="7" t="str">
        <f t="shared" si="5"/>
        <v>0.15</v>
      </c>
      <c r="AC50" s="7" t="str">
        <f t="shared" si="6"/>
        <v>0.15</v>
      </c>
      <c r="AD50">
        <f t="shared" si="7"/>
        <v>680.3</v>
      </c>
    </row>
    <row r="51" spans="1:30" x14ac:dyDescent="0.35">
      <c r="A51">
        <v>49</v>
      </c>
      <c r="B51" s="1" t="s">
        <v>279</v>
      </c>
      <c r="C51" s="2">
        <v>6</v>
      </c>
      <c r="D51" s="2">
        <v>6</v>
      </c>
      <c r="E51" s="2">
        <v>138</v>
      </c>
      <c r="F51" s="2">
        <v>0</v>
      </c>
      <c r="G51" s="2">
        <v>232</v>
      </c>
      <c r="H51" s="2">
        <v>7</v>
      </c>
      <c r="I51" s="2">
        <v>33.14</v>
      </c>
      <c r="J51" s="2">
        <v>10.09</v>
      </c>
      <c r="K51" s="2">
        <v>19.71</v>
      </c>
      <c r="L51" s="2">
        <v>1.17</v>
      </c>
      <c r="M51" s="2">
        <v>1.22</v>
      </c>
      <c r="N51" s="2">
        <v>2</v>
      </c>
      <c r="O51" s="2">
        <v>0</v>
      </c>
      <c r="P51" s="2">
        <v>0</v>
      </c>
      <c r="Q51" s="2">
        <v>0</v>
      </c>
      <c r="R51" s="2" t="s">
        <v>314</v>
      </c>
      <c r="S51" s="2" t="s">
        <v>307</v>
      </c>
      <c r="T51" s="2">
        <v>93.48</v>
      </c>
      <c r="V51">
        <f>Table_0[[#This Row],[Balls]]/6</f>
        <v>23</v>
      </c>
      <c r="W51" s="7" t="str">
        <f t="shared" si="0"/>
        <v>3</v>
      </c>
      <c r="X51" s="7" t="str">
        <f t="shared" si="1"/>
        <v>4</v>
      </c>
      <c r="Y51" s="7" t="str">
        <f t="shared" si="2"/>
        <v>6</v>
      </c>
      <c r="Z51" s="7" t="str">
        <f t="shared" si="3"/>
        <v>8</v>
      </c>
      <c r="AA51" s="7" t="str">
        <f t="shared" si="4"/>
        <v>8</v>
      </c>
      <c r="AB51" s="7" t="str">
        <f t="shared" si="5"/>
        <v>0.15</v>
      </c>
      <c r="AC51" s="7" t="str">
        <f t="shared" si="6"/>
        <v>0.15</v>
      </c>
      <c r="AD51">
        <f t="shared" si="7"/>
        <v>584.29999999999995</v>
      </c>
    </row>
    <row r="52" spans="1:30" x14ac:dyDescent="0.35">
      <c r="A52">
        <v>49</v>
      </c>
      <c r="B52" s="1" t="s">
        <v>216</v>
      </c>
      <c r="C52" s="2">
        <v>7</v>
      </c>
      <c r="D52" s="2">
        <v>7</v>
      </c>
      <c r="E52" s="2">
        <v>114</v>
      </c>
      <c r="F52" s="2">
        <v>0</v>
      </c>
      <c r="G52" s="2">
        <v>149</v>
      </c>
      <c r="H52" s="2">
        <v>7</v>
      </c>
      <c r="I52" s="2">
        <v>21.29</v>
      </c>
      <c r="J52" s="2">
        <v>7.84</v>
      </c>
      <c r="K52" s="2">
        <v>16.29</v>
      </c>
      <c r="L52" s="2">
        <v>1</v>
      </c>
      <c r="M52" s="2">
        <v>1.47</v>
      </c>
      <c r="N52" s="2">
        <v>2</v>
      </c>
      <c r="O52" s="2">
        <v>0</v>
      </c>
      <c r="P52" s="2">
        <v>0</v>
      </c>
      <c r="Q52" s="2">
        <v>0</v>
      </c>
      <c r="R52" s="2" t="s">
        <v>316</v>
      </c>
      <c r="S52" s="2" t="s">
        <v>308</v>
      </c>
      <c r="T52" s="2">
        <v>99.12</v>
      </c>
      <c r="V52">
        <f>Table_0[[#This Row],[Balls]]/6</f>
        <v>19</v>
      </c>
      <c r="W52" s="7" t="str">
        <f t="shared" si="0"/>
        <v>3</v>
      </c>
      <c r="X52" s="7" t="str">
        <f t="shared" si="1"/>
        <v>4</v>
      </c>
      <c r="Y52" s="7" t="str">
        <f t="shared" si="2"/>
        <v>9</v>
      </c>
      <c r="Z52" s="7" t="str">
        <f t="shared" si="3"/>
        <v>10</v>
      </c>
      <c r="AA52" s="7" t="str">
        <f t="shared" si="4"/>
        <v>8</v>
      </c>
      <c r="AB52" s="7" t="str">
        <f t="shared" si="5"/>
        <v>0.15</v>
      </c>
      <c r="AC52" s="7" t="str">
        <f t="shared" si="6"/>
        <v>0.15</v>
      </c>
      <c r="AD52">
        <f t="shared" si="7"/>
        <v>1088.3000000000002</v>
      </c>
    </row>
    <row r="53" spans="1:30" x14ac:dyDescent="0.35">
      <c r="A53">
        <v>49</v>
      </c>
      <c r="B53" s="1" t="s">
        <v>239</v>
      </c>
      <c r="C53" s="2">
        <v>7</v>
      </c>
      <c r="D53" s="2">
        <v>7</v>
      </c>
      <c r="E53" s="2">
        <v>144</v>
      </c>
      <c r="F53" s="2">
        <v>0</v>
      </c>
      <c r="G53" s="2">
        <v>225</v>
      </c>
      <c r="H53" s="2">
        <v>7</v>
      </c>
      <c r="I53" s="2">
        <v>32.14</v>
      </c>
      <c r="J53" s="2">
        <v>9.3800000000000008</v>
      </c>
      <c r="K53" s="2">
        <v>20.57</v>
      </c>
      <c r="L53" s="2">
        <v>1</v>
      </c>
      <c r="M53" s="2">
        <v>1.17</v>
      </c>
      <c r="N53" s="2">
        <v>2</v>
      </c>
      <c r="O53" s="2">
        <v>0</v>
      </c>
      <c r="P53" s="2">
        <v>0</v>
      </c>
      <c r="Q53" s="2">
        <v>0</v>
      </c>
      <c r="R53" s="2" t="s">
        <v>314</v>
      </c>
      <c r="S53" s="2" t="s">
        <v>308</v>
      </c>
      <c r="T53" s="2">
        <v>95.83</v>
      </c>
      <c r="V53">
        <f>Table_0[[#This Row],[Balls]]/6</f>
        <v>24</v>
      </c>
      <c r="W53" s="7" t="str">
        <f t="shared" si="0"/>
        <v>3</v>
      </c>
      <c r="X53" s="7" t="str">
        <f t="shared" si="1"/>
        <v>4</v>
      </c>
      <c r="Y53" s="7" t="str">
        <f t="shared" si="2"/>
        <v>6</v>
      </c>
      <c r="Z53" s="7" t="str">
        <f t="shared" si="3"/>
        <v>9</v>
      </c>
      <c r="AA53" s="7" t="str">
        <f t="shared" si="4"/>
        <v>7</v>
      </c>
      <c r="AB53" s="7" t="str">
        <f t="shared" si="5"/>
        <v>0.15</v>
      </c>
      <c r="AC53" s="7" t="str">
        <f t="shared" si="6"/>
        <v>0.15</v>
      </c>
      <c r="AD53">
        <f t="shared" si="7"/>
        <v>655.29999999999995</v>
      </c>
    </row>
    <row r="54" spans="1:30" x14ac:dyDescent="0.35">
      <c r="A54">
        <v>49</v>
      </c>
      <c r="B54" s="1" t="s">
        <v>111</v>
      </c>
      <c r="C54" s="2">
        <v>14</v>
      </c>
      <c r="D54" s="2">
        <v>9</v>
      </c>
      <c r="E54" s="2">
        <v>91</v>
      </c>
      <c r="F54" s="2">
        <v>0</v>
      </c>
      <c r="G54" s="2">
        <v>172</v>
      </c>
      <c r="H54" s="2">
        <v>7</v>
      </c>
      <c r="I54" s="2">
        <v>24.57</v>
      </c>
      <c r="J54" s="2">
        <v>11.34</v>
      </c>
      <c r="K54" s="2">
        <v>13</v>
      </c>
      <c r="L54" s="2">
        <v>0.78</v>
      </c>
      <c r="M54" s="2">
        <v>1.85</v>
      </c>
      <c r="N54" s="2">
        <v>0</v>
      </c>
      <c r="O54" s="2">
        <v>1</v>
      </c>
      <c r="P54" s="2">
        <v>0</v>
      </c>
      <c r="Q54" s="2">
        <v>0</v>
      </c>
      <c r="R54" s="2" t="s">
        <v>309</v>
      </c>
      <c r="S54" s="2" t="s">
        <v>307</v>
      </c>
      <c r="T54" s="2">
        <v>91.21</v>
      </c>
      <c r="V54">
        <f>Table_0[[#This Row],[Balls]]/6</f>
        <v>15.166666666666666</v>
      </c>
      <c r="W54" s="7" t="str">
        <f t="shared" si="0"/>
        <v>3</v>
      </c>
      <c r="X54" s="7" t="str">
        <f t="shared" si="1"/>
        <v>4</v>
      </c>
      <c r="Y54" s="7" t="str">
        <f t="shared" si="2"/>
        <v>9</v>
      </c>
      <c r="Z54" s="7" t="str">
        <f t="shared" si="3"/>
        <v>8</v>
      </c>
      <c r="AA54" s="7" t="str">
        <f t="shared" si="4"/>
        <v>9</v>
      </c>
      <c r="AB54" s="7" t="str">
        <f t="shared" si="5"/>
        <v>0.15</v>
      </c>
      <c r="AC54" s="7" t="str">
        <f t="shared" si="6"/>
        <v>0.15</v>
      </c>
      <c r="AD54">
        <f t="shared" si="7"/>
        <v>873.3</v>
      </c>
    </row>
    <row r="55" spans="1:30" x14ac:dyDescent="0.35">
      <c r="A55">
        <v>49</v>
      </c>
      <c r="B55" s="1" t="s">
        <v>147</v>
      </c>
      <c r="C55" s="2">
        <v>11</v>
      </c>
      <c r="D55" s="2">
        <v>9</v>
      </c>
      <c r="E55" s="2">
        <v>126</v>
      </c>
      <c r="F55" s="2">
        <v>0</v>
      </c>
      <c r="G55" s="2">
        <v>220</v>
      </c>
      <c r="H55" s="2">
        <v>7</v>
      </c>
      <c r="I55" s="2">
        <v>31.43</v>
      </c>
      <c r="J55" s="2">
        <v>10.48</v>
      </c>
      <c r="K55" s="2">
        <v>18</v>
      </c>
      <c r="L55" s="2">
        <v>0.78</v>
      </c>
      <c r="M55" s="2">
        <v>1.33</v>
      </c>
      <c r="N55" s="2">
        <v>3</v>
      </c>
      <c r="O55" s="2">
        <v>0</v>
      </c>
      <c r="P55" s="2">
        <v>0</v>
      </c>
      <c r="Q55" s="2">
        <v>0</v>
      </c>
      <c r="R55" s="2" t="s">
        <v>311</v>
      </c>
      <c r="S55" s="2" t="s">
        <v>306</v>
      </c>
      <c r="T55" s="2">
        <v>95.24</v>
      </c>
      <c r="V55">
        <f>Table_0[[#This Row],[Balls]]/6</f>
        <v>21</v>
      </c>
      <c r="W55" s="7" t="str">
        <f t="shared" si="0"/>
        <v>3</v>
      </c>
      <c r="X55" s="7" t="str">
        <f t="shared" si="1"/>
        <v>4</v>
      </c>
      <c r="Y55" s="7" t="str">
        <f t="shared" si="2"/>
        <v>6</v>
      </c>
      <c r="Z55" s="7" t="str">
        <f t="shared" si="3"/>
        <v>8</v>
      </c>
      <c r="AA55" s="7" t="str">
        <f t="shared" si="4"/>
        <v>8</v>
      </c>
      <c r="AB55" s="7" t="str">
        <f t="shared" si="5"/>
        <v>0.15</v>
      </c>
      <c r="AC55" s="7" t="str">
        <f t="shared" si="6"/>
        <v>0.15</v>
      </c>
      <c r="AD55">
        <f t="shared" si="7"/>
        <v>584.29999999999995</v>
      </c>
    </row>
    <row r="56" spans="1:30" x14ac:dyDescent="0.35">
      <c r="A56">
        <v>49</v>
      </c>
      <c r="B56" s="1" t="s">
        <v>324</v>
      </c>
      <c r="C56" s="2">
        <v>10</v>
      </c>
      <c r="D56" s="2">
        <v>10</v>
      </c>
      <c r="E56" s="2">
        <v>204</v>
      </c>
      <c r="F56" s="2">
        <v>0</v>
      </c>
      <c r="G56" s="2">
        <v>294</v>
      </c>
      <c r="H56" s="2">
        <v>7</v>
      </c>
      <c r="I56" s="2">
        <v>42</v>
      </c>
      <c r="J56" s="2">
        <v>8.65</v>
      </c>
      <c r="K56" s="2">
        <v>29.14</v>
      </c>
      <c r="L56" s="2">
        <v>0.7</v>
      </c>
      <c r="M56" s="2">
        <v>0.82</v>
      </c>
      <c r="N56" s="2">
        <v>4</v>
      </c>
      <c r="O56" s="2">
        <v>0</v>
      </c>
      <c r="P56" s="2">
        <v>0</v>
      </c>
      <c r="Q56" s="2">
        <v>0</v>
      </c>
      <c r="R56" s="2" t="s">
        <v>313</v>
      </c>
      <c r="S56" s="2" t="s">
        <v>308</v>
      </c>
      <c r="T56" s="2">
        <v>96.57</v>
      </c>
      <c r="V56">
        <f>Table_0[[#This Row],[Balls]]/6</f>
        <v>34</v>
      </c>
      <c r="W56" s="7" t="str">
        <f t="shared" si="0"/>
        <v>3</v>
      </c>
      <c r="X56" s="7" t="str">
        <f t="shared" si="1"/>
        <v>4</v>
      </c>
      <c r="Y56" s="7" t="str">
        <f t="shared" si="2"/>
        <v>5</v>
      </c>
      <c r="Z56" s="7" t="str">
        <f t="shared" si="3"/>
        <v>9</v>
      </c>
      <c r="AA56" s="7" t="str">
        <f t="shared" si="4"/>
        <v>6</v>
      </c>
      <c r="AB56" s="7" t="str">
        <f t="shared" si="5"/>
        <v>0.15</v>
      </c>
      <c r="AC56" s="7" t="str">
        <f t="shared" si="6"/>
        <v>0.15</v>
      </c>
      <c r="AD56">
        <f t="shared" si="7"/>
        <v>546.29999999999995</v>
      </c>
    </row>
    <row r="57" spans="1:30" x14ac:dyDescent="0.35">
      <c r="A57">
        <v>49</v>
      </c>
      <c r="B57" s="1" t="s">
        <v>237</v>
      </c>
      <c r="C57" s="2">
        <v>10</v>
      </c>
      <c r="D57" s="2">
        <v>10</v>
      </c>
      <c r="E57" s="2">
        <v>186</v>
      </c>
      <c r="F57" s="2">
        <v>0</v>
      </c>
      <c r="G57" s="2">
        <v>326</v>
      </c>
      <c r="H57" s="2">
        <v>7</v>
      </c>
      <c r="I57" s="2">
        <v>46.57</v>
      </c>
      <c r="J57" s="2">
        <v>10.52</v>
      </c>
      <c r="K57" s="2">
        <v>26.57</v>
      </c>
      <c r="L57" s="2">
        <v>0.7</v>
      </c>
      <c r="M57" s="2">
        <v>0.9</v>
      </c>
      <c r="N57" s="2">
        <v>5</v>
      </c>
      <c r="O57" s="2">
        <v>0</v>
      </c>
      <c r="P57" s="2">
        <v>0</v>
      </c>
      <c r="Q57" s="2">
        <v>0</v>
      </c>
      <c r="R57" s="2" t="s">
        <v>320</v>
      </c>
      <c r="S57" s="2" t="s">
        <v>316</v>
      </c>
      <c r="T57" s="2">
        <v>94.09</v>
      </c>
      <c r="V57">
        <f>Table_0[[#This Row],[Balls]]/6</f>
        <v>31</v>
      </c>
      <c r="W57" s="7" t="str">
        <f t="shared" si="0"/>
        <v>3</v>
      </c>
      <c r="X57" s="7" t="str">
        <f t="shared" si="1"/>
        <v>4</v>
      </c>
      <c r="Y57" s="7" t="str">
        <f t="shared" si="2"/>
        <v>5</v>
      </c>
      <c r="Z57" s="7" t="str">
        <f t="shared" si="3"/>
        <v>8</v>
      </c>
      <c r="AA57" s="7" t="str">
        <f t="shared" si="4"/>
        <v>6</v>
      </c>
      <c r="AB57" s="7" t="str">
        <f t="shared" si="5"/>
        <v>0.15</v>
      </c>
      <c r="AC57" s="7" t="str">
        <f t="shared" si="6"/>
        <v>0.15</v>
      </c>
      <c r="AD57">
        <f t="shared" si="7"/>
        <v>486.29999999999995</v>
      </c>
    </row>
    <row r="58" spans="1:30" x14ac:dyDescent="0.35">
      <c r="A58">
        <v>57</v>
      </c>
      <c r="B58" s="1" t="s">
        <v>179</v>
      </c>
      <c r="C58" s="2">
        <v>5</v>
      </c>
      <c r="D58" s="2">
        <v>5</v>
      </c>
      <c r="E58" s="2">
        <v>66</v>
      </c>
      <c r="F58" s="2">
        <v>0</v>
      </c>
      <c r="G58" s="2">
        <v>95</v>
      </c>
      <c r="H58" s="2">
        <v>6</v>
      </c>
      <c r="I58" s="2">
        <v>15.83</v>
      </c>
      <c r="J58" s="2">
        <v>8.64</v>
      </c>
      <c r="K58" s="2">
        <v>11</v>
      </c>
      <c r="L58" s="2">
        <v>1.2</v>
      </c>
      <c r="M58" s="2">
        <v>2.1800000000000002</v>
      </c>
      <c r="N58" s="2">
        <v>0</v>
      </c>
      <c r="O58" s="2">
        <v>0</v>
      </c>
      <c r="P58" s="2">
        <v>0</v>
      </c>
      <c r="Q58" s="2">
        <v>0</v>
      </c>
      <c r="R58" s="2" t="s">
        <v>308</v>
      </c>
      <c r="S58" s="2" t="s">
        <v>308</v>
      </c>
      <c r="T58" s="2">
        <v>100</v>
      </c>
      <c r="V58">
        <f>Table_0[[#This Row],[Balls]]/6</f>
        <v>11</v>
      </c>
      <c r="W58" s="7" t="str">
        <f t="shared" si="0"/>
        <v>3</v>
      </c>
      <c r="X58" s="7" t="str">
        <f t="shared" si="1"/>
        <v>4</v>
      </c>
      <c r="Y58" s="7" t="str">
        <f t="shared" si="2"/>
        <v>11</v>
      </c>
      <c r="Z58" s="7" t="str">
        <f t="shared" si="3"/>
        <v>9</v>
      </c>
      <c r="AA58" s="7" t="str">
        <f t="shared" si="4"/>
        <v>9</v>
      </c>
      <c r="AB58" s="7" t="str">
        <f t="shared" si="5"/>
        <v>0.15</v>
      </c>
      <c r="AC58" s="7" t="str">
        <f t="shared" si="6"/>
        <v>0.15</v>
      </c>
      <c r="AD58">
        <f t="shared" si="7"/>
        <v>1197.3000000000002</v>
      </c>
    </row>
    <row r="59" spans="1:30" x14ac:dyDescent="0.35">
      <c r="A59">
        <v>57</v>
      </c>
      <c r="B59" s="1" t="s">
        <v>48</v>
      </c>
      <c r="C59" s="2">
        <v>16</v>
      </c>
      <c r="D59" s="2">
        <v>16</v>
      </c>
      <c r="E59" s="2">
        <v>228</v>
      </c>
      <c r="F59" s="2">
        <v>0</v>
      </c>
      <c r="G59" s="2">
        <v>361</v>
      </c>
      <c r="H59" s="2">
        <v>6</v>
      </c>
      <c r="I59" s="2">
        <v>60.17</v>
      </c>
      <c r="J59" s="2">
        <v>9.5</v>
      </c>
      <c r="K59" s="2">
        <v>38</v>
      </c>
      <c r="L59" s="2">
        <v>0.38</v>
      </c>
      <c r="M59" s="2">
        <v>0.63</v>
      </c>
      <c r="N59" s="2">
        <v>8</v>
      </c>
      <c r="O59" s="2">
        <v>0</v>
      </c>
      <c r="P59" s="2">
        <v>0</v>
      </c>
      <c r="Q59" s="2">
        <v>0</v>
      </c>
      <c r="R59" s="2" t="s">
        <v>320</v>
      </c>
      <c r="S59" s="2" t="s">
        <v>316</v>
      </c>
      <c r="T59" s="2">
        <v>95.18</v>
      </c>
      <c r="V59">
        <f>Table_0[[#This Row],[Balls]]/6</f>
        <v>38</v>
      </c>
      <c r="W59" s="7" t="str">
        <f t="shared" si="0"/>
        <v>6</v>
      </c>
      <c r="X59" s="7" t="str">
        <f t="shared" si="1"/>
        <v>4</v>
      </c>
      <c r="Y59" s="7" t="str">
        <f t="shared" si="2"/>
        <v>4</v>
      </c>
      <c r="Z59" s="7" t="str">
        <f t="shared" si="3"/>
        <v>9</v>
      </c>
      <c r="AA59" s="7" t="str">
        <f t="shared" si="4"/>
        <v>6</v>
      </c>
      <c r="AB59" s="7" t="str">
        <f t="shared" si="5"/>
        <v>0.15</v>
      </c>
      <c r="AC59" s="7" t="str">
        <f t="shared" si="6"/>
        <v>0.15</v>
      </c>
      <c r="AD59">
        <f t="shared" si="7"/>
        <v>870.3</v>
      </c>
    </row>
    <row r="60" spans="1:30" x14ac:dyDescent="0.35">
      <c r="A60">
        <v>59</v>
      </c>
      <c r="B60" s="1" t="s">
        <v>54</v>
      </c>
      <c r="C60" s="2">
        <v>15</v>
      </c>
      <c r="D60" s="2">
        <v>5</v>
      </c>
      <c r="E60" s="2">
        <v>65</v>
      </c>
      <c r="F60" s="2">
        <v>0</v>
      </c>
      <c r="G60" s="2">
        <v>100</v>
      </c>
      <c r="H60" s="2">
        <v>5</v>
      </c>
      <c r="I60" s="2">
        <v>20</v>
      </c>
      <c r="J60" s="2">
        <v>9.23</v>
      </c>
      <c r="K60" s="2">
        <v>13</v>
      </c>
      <c r="L60" s="2">
        <v>1</v>
      </c>
      <c r="M60" s="2">
        <v>1.85</v>
      </c>
      <c r="N60" s="2">
        <v>0</v>
      </c>
      <c r="O60" s="2">
        <v>0</v>
      </c>
      <c r="P60" s="2">
        <v>0</v>
      </c>
      <c r="Q60" s="2">
        <v>0</v>
      </c>
      <c r="R60" s="2" t="s">
        <v>311</v>
      </c>
      <c r="S60" s="2" t="s">
        <v>308</v>
      </c>
      <c r="T60" s="2">
        <v>93.85</v>
      </c>
      <c r="V60">
        <f>Table_0[[#This Row],[Balls]]/6</f>
        <v>10.833333333333334</v>
      </c>
      <c r="W60" s="7" t="str">
        <f t="shared" si="0"/>
        <v>3</v>
      </c>
      <c r="X60" s="7" t="str">
        <f t="shared" si="1"/>
        <v>4</v>
      </c>
      <c r="Y60" s="7" t="str">
        <f t="shared" si="2"/>
        <v>10</v>
      </c>
      <c r="Z60" s="7" t="str">
        <f t="shared" si="3"/>
        <v>9</v>
      </c>
      <c r="AA60" s="7" t="str">
        <f t="shared" si="4"/>
        <v>9</v>
      </c>
      <c r="AB60" s="7" t="str">
        <f t="shared" si="5"/>
        <v>0.15</v>
      </c>
      <c r="AC60" s="7" t="str">
        <f t="shared" si="6"/>
        <v>0.15</v>
      </c>
      <c r="AD60">
        <f t="shared" si="7"/>
        <v>1089.3000000000002</v>
      </c>
    </row>
    <row r="61" spans="1:30" x14ac:dyDescent="0.35">
      <c r="A61">
        <v>59</v>
      </c>
      <c r="B61" s="1" t="s">
        <v>246</v>
      </c>
      <c r="C61" s="2">
        <v>5</v>
      </c>
      <c r="D61" s="2">
        <v>5</v>
      </c>
      <c r="E61" s="2">
        <v>96</v>
      </c>
      <c r="F61" s="2">
        <v>0</v>
      </c>
      <c r="G61" s="2">
        <v>146</v>
      </c>
      <c r="H61" s="2">
        <v>5</v>
      </c>
      <c r="I61" s="2">
        <v>29.2</v>
      </c>
      <c r="J61" s="2">
        <v>9.1300000000000008</v>
      </c>
      <c r="K61" s="2">
        <v>19.2</v>
      </c>
      <c r="L61" s="2">
        <v>1</v>
      </c>
      <c r="M61" s="2">
        <v>1.25</v>
      </c>
      <c r="N61" s="2">
        <v>2</v>
      </c>
      <c r="O61" s="2">
        <v>0</v>
      </c>
      <c r="P61" s="2">
        <v>0</v>
      </c>
      <c r="Q61" s="2">
        <v>0</v>
      </c>
      <c r="R61" s="2" t="s">
        <v>313</v>
      </c>
      <c r="S61" s="2" t="s">
        <v>311</v>
      </c>
      <c r="T61" s="2">
        <v>88.54</v>
      </c>
      <c r="V61">
        <f>Table_0[[#This Row],[Balls]]/6</f>
        <v>16</v>
      </c>
      <c r="W61" s="7" t="str">
        <f t="shared" si="0"/>
        <v>3</v>
      </c>
      <c r="X61" s="7" t="str">
        <f t="shared" si="1"/>
        <v>4</v>
      </c>
      <c r="Y61" s="7" t="str">
        <f t="shared" si="2"/>
        <v>7</v>
      </c>
      <c r="Z61" s="7" t="str">
        <f t="shared" si="3"/>
        <v>9</v>
      </c>
      <c r="AA61" s="7" t="str">
        <f t="shared" si="4"/>
        <v>8</v>
      </c>
      <c r="AB61" s="7" t="str">
        <f t="shared" si="5"/>
        <v>0.15</v>
      </c>
      <c r="AC61" s="7" t="str">
        <f t="shared" si="6"/>
        <v>0.15</v>
      </c>
      <c r="AD61">
        <f t="shared" si="7"/>
        <v>764.3</v>
      </c>
    </row>
    <row r="62" spans="1:30" x14ac:dyDescent="0.35">
      <c r="A62">
        <v>59</v>
      </c>
      <c r="B62" s="1" t="s">
        <v>281</v>
      </c>
      <c r="C62" s="2">
        <v>6</v>
      </c>
      <c r="D62" s="2">
        <v>6</v>
      </c>
      <c r="E62" s="2">
        <v>102</v>
      </c>
      <c r="F62" s="2">
        <v>0</v>
      </c>
      <c r="G62" s="2">
        <v>147</v>
      </c>
      <c r="H62" s="2">
        <v>5</v>
      </c>
      <c r="I62" s="2">
        <v>29.4</v>
      </c>
      <c r="J62" s="2">
        <v>8.65</v>
      </c>
      <c r="K62" s="2">
        <v>20.399999999999999</v>
      </c>
      <c r="L62" s="2">
        <v>0.83</v>
      </c>
      <c r="M62" s="2">
        <v>1.18</v>
      </c>
      <c r="N62" s="2">
        <v>2</v>
      </c>
      <c r="O62" s="2">
        <v>0</v>
      </c>
      <c r="P62" s="2">
        <v>0</v>
      </c>
      <c r="Q62" s="2">
        <v>0</v>
      </c>
      <c r="R62" s="2" t="s">
        <v>309</v>
      </c>
      <c r="S62" s="2" t="s">
        <v>316</v>
      </c>
      <c r="T62" s="2">
        <v>94.12</v>
      </c>
      <c r="V62">
        <f>Table_0[[#This Row],[Balls]]/6</f>
        <v>17</v>
      </c>
      <c r="W62" s="7" t="str">
        <f t="shared" si="0"/>
        <v>3</v>
      </c>
      <c r="X62" s="7" t="str">
        <f t="shared" si="1"/>
        <v>4</v>
      </c>
      <c r="Y62" s="7" t="str">
        <f t="shared" si="2"/>
        <v>7</v>
      </c>
      <c r="Z62" s="7" t="str">
        <f t="shared" si="3"/>
        <v>9</v>
      </c>
      <c r="AA62" s="7" t="str">
        <f t="shared" si="4"/>
        <v>7</v>
      </c>
      <c r="AB62" s="7" t="str">
        <f t="shared" si="5"/>
        <v>0.15</v>
      </c>
      <c r="AC62" s="7" t="str">
        <f t="shared" si="6"/>
        <v>0.15</v>
      </c>
      <c r="AD62">
        <f t="shared" si="7"/>
        <v>763.3</v>
      </c>
    </row>
    <row r="63" spans="1:30" x14ac:dyDescent="0.35">
      <c r="A63">
        <v>59</v>
      </c>
      <c r="B63" s="1" t="s">
        <v>282</v>
      </c>
      <c r="C63" s="2">
        <v>6</v>
      </c>
      <c r="D63" s="2">
        <v>6</v>
      </c>
      <c r="E63" s="2">
        <v>114</v>
      </c>
      <c r="F63" s="2">
        <v>0</v>
      </c>
      <c r="G63" s="2">
        <v>188</v>
      </c>
      <c r="H63" s="2">
        <v>5</v>
      </c>
      <c r="I63" s="2">
        <v>37.6</v>
      </c>
      <c r="J63" s="2">
        <v>9.89</v>
      </c>
      <c r="K63" s="2">
        <v>22.8</v>
      </c>
      <c r="L63" s="2">
        <v>0.83</v>
      </c>
      <c r="M63" s="2">
        <v>1.05</v>
      </c>
      <c r="N63" s="2">
        <v>2</v>
      </c>
      <c r="O63" s="2">
        <v>0</v>
      </c>
      <c r="P63" s="2">
        <v>0</v>
      </c>
      <c r="Q63" s="2">
        <v>0</v>
      </c>
      <c r="R63" s="2" t="s">
        <v>307</v>
      </c>
      <c r="S63" s="2" t="s">
        <v>308</v>
      </c>
      <c r="T63" s="2">
        <v>97.37</v>
      </c>
      <c r="V63">
        <f>Table_0[[#This Row],[Balls]]/6</f>
        <v>19</v>
      </c>
      <c r="W63" s="7" t="str">
        <f t="shared" si="0"/>
        <v>3</v>
      </c>
      <c r="X63" s="7" t="str">
        <f t="shared" si="1"/>
        <v>4</v>
      </c>
      <c r="Y63" s="7" t="str">
        <f t="shared" si="2"/>
        <v>6</v>
      </c>
      <c r="Z63" s="7" t="str">
        <f t="shared" si="3"/>
        <v>9</v>
      </c>
      <c r="AA63" s="7" t="str">
        <f t="shared" si="4"/>
        <v>7</v>
      </c>
      <c r="AB63" s="7" t="str">
        <f t="shared" si="5"/>
        <v>0.15</v>
      </c>
      <c r="AC63" s="7" t="str">
        <f t="shared" si="6"/>
        <v>0.15</v>
      </c>
      <c r="AD63">
        <f t="shared" si="7"/>
        <v>655.29999999999995</v>
      </c>
    </row>
    <row r="64" spans="1:30" x14ac:dyDescent="0.35">
      <c r="A64">
        <v>59</v>
      </c>
      <c r="B64" s="1" t="s">
        <v>217</v>
      </c>
      <c r="C64" s="2">
        <v>6</v>
      </c>
      <c r="D64" s="2">
        <v>6</v>
      </c>
      <c r="E64" s="2">
        <v>85</v>
      </c>
      <c r="F64" s="2">
        <v>0</v>
      </c>
      <c r="G64" s="2">
        <v>190</v>
      </c>
      <c r="H64" s="2">
        <v>5</v>
      </c>
      <c r="I64" s="2">
        <v>38</v>
      </c>
      <c r="J64" s="2">
        <v>13.41</v>
      </c>
      <c r="K64" s="2">
        <v>17</v>
      </c>
      <c r="L64" s="2">
        <v>0.83</v>
      </c>
      <c r="M64" s="2">
        <v>1.41</v>
      </c>
      <c r="N64" s="2">
        <v>2</v>
      </c>
      <c r="O64" s="2">
        <v>1</v>
      </c>
      <c r="P64" s="2">
        <v>0</v>
      </c>
      <c r="Q64" s="2">
        <v>0</v>
      </c>
      <c r="R64" s="2" t="s">
        <v>195</v>
      </c>
      <c r="S64" s="2" t="s">
        <v>308</v>
      </c>
      <c r="T64" s="2">
        <v>85.88</v>
      </c>
      <c r="V64">
        <f>Table_0[[#This Row],[Balls]]/6</f>
        <v>14.166666666666666</v>
      </c>
      <c r="W64" s="7" t="str">
        <f t="shared" si="0"/>
        <v>3</v>
      </c>
      <c r="X64" s="7" t="str">
        <f t="shared" si="1"/>
        <v>4</v>
      </c>
      <c r="Y64" s="7" t="str">
        <f t="shared" si="2"/>
        <v>6</v>
      </c>
      <c r="Z64" s="7" t="str">
        <f t="shared" si="3"/>
        <v>7</v>
      </c>
      <c r="AA64" s="7" t="str">
        <f t="shared" si="4"/>
        <v>8</v>
      </c>
      <c r="AB64" s="7" t="str">
        <f t="shared" si="5"/>
        <v>0.15</v>
      </c>
      <c r="AC64" s="7" t="str">
        <f t="shared" si="6"/>
        <v>0.15</v>
      </c>
      <c r="AD64">
        <f t="shared" si="7"/>
        <v>512.29999999999995</v>
      </c>
    </row>
    <row r="65" spans="1:30" x14ac:dyDescent="0.35">
      <c r="A65">
        <v>59</v>
      </c>
      <c r="B65" s="1" t="s">
        <v>214</v>
      </c>
      <c r="C65" s="2">
        <v>8</v>
      </c>
      <c r="D65" s="2">
        <v>8</v>
      </c>
      <c r="E65" s="2">
        <v>120</v>
      </c>
      <c r="F65" s="2">
        <v>0</v>
      </c>
      <c r="G65" s="2">
        <v>217</v>
      </c>
      <c r="H65" s="2">
        <v>5</v>
      </c>
      <c r="I65" s="2">
        <v>43.4</v>
      </c>
      <c r="J65" s="2">
        <v>10.85</v>
      </c>
      <c r="K65" s="2">
        <v>24</v>
      </c>
      <c r="L65" s="2">
        <v>0.63</v>
      </c>
      <c r="M65" s="2">
        <v>1</v>
      </c>
      <c r="N65" s="2">
        <v>3</v>
      </c>
      <c r="O65" s="2">
        <v>0</v>
      </c>
      <c r="P65" s="2">
        <v>0</v>
      </c>
      <c r="Q65" s="2">
        <v>0</v>
      </c>
      <c r="R65" s="2" t="s">
        <v>311</v>
      </c>
      <c r="S65" s="2" t="s">
        <v>308</v>
      </c>
      <c r="T65" s="2">
        <v>96.67</v>
      </c>
      <c r="V65">
        <f>Table_0[[#This Row],[Balls]]/6</f>
        <v>20</v>
      </c>
      <c r="W65" s="7" t="str">
        <f t="shared" si="0"/>
        <v>3</v>
      </c>
      <c r="X65" s="7" t="str">
        <f t="shared" si="1"/>
        <v>4</v>
      </c>
      <c r="Y65" s="7" t="str">
        <f t="shared" si="2"/>
        <v>5</v>
      </c>
      <c r="Z65" s="7" t="str">
        <f t="shared" si="3"/>
        <v>8</v>
      </c>
      <c r="AA65" s="7" t="str">
        <f t="shared" si="4"/>
        <v>7</v>
      </c>
      <c r="AB65" s="7" t="str">
        <f t="shared" si="5"/>
        <v>0.15</v>
      </c>
      <c r="AC65" s="7" t="str">
        <f t="shared" si="6"/>
        <v>0.15</v>
      </c>
      <c r="AD65">
        <f t="shared" si="7"/>
        <v>487.29999999999995</v>
      </c>
    </row>
    <row r="66" spans="1:30" x14ac:dyDescent="0.35">
      <c r="A66">
        <v>59</v>
      </c>
      <c r="B66" s="1" t="s">
        <v>325</v>
      </c>
      <c r="C66" s="2">
        <v>8</v>
      </c>
      <c r="D66" s="2">
        <v>8</v>
      </c>
      <c r="E66" s="2">
        <v>156</v>
      </c>
      <c r="F66" s="2">
        <v>0</v>
      </c>
      <c r="G66" s="2">
        <v>227</v>
      </c>
      <c r="H66" s="2">
        <v>5</v>
      </c>
      <c r="I66" s="2">
        <v>45.4</v>
      </c>
      <c r="J66" s="2">
        <v>8.73</v>
      </c>
      <c r="K66" s="2">
        <v>31.2</v>
      </c>
      <c r="L66" s="2">
        <v>0.63</v>
      </c>
      <c r="M66" s="2">
        <v>0.77</v>
      </c>
      <c r="N66" s="2">
        <v>4</v>
      </c>
      <c r="O66" s="2">
        <v>0</v>
      </c>
      <c r="P66" s="2">
        <v>0</v>
      </c>
      <c r="Q66" s="2">
        <v>0</v>
      </c>
      <c r="R66" s="2" t="s">
        <v>313</v>
      </c>
      <c r="S66" s="2" t="s">
        <v>308</v>
      </c>
      <c r="T66" s="2">
        <v>95.51</v>
      </c>
      <c r="V66">
        <f>Table_0[[#This Row],[Balls]]/6</f>
        <v>26</v>
      </c>
      <c r="W66" s="7" t="str">
        <f t="shared" si="0"/>
        <v>3</v>
      </c>
      <c r="X66" s="7" t="str">
        <f t="shared" si="1"/>
        <v>4</v>
      </c>
      <c r="Y66" s="7" t="str">
        <f t="shared" si="2"/>
        <v>5</v>
      </c>
      <c r="Z66" s="7" t="str">
        <f t="shared" si="3"/>
        <v>9</v>
      </c>
      <c r="AA66" s="7" t="str">
        <f t="shared" si="4"/>
        <v>6</v>
      </c>
      <c r="AB66" s="7" t="str">
        <f t="shared" si="5"/>
        <v>0.15</v>
      </c>
      <c r="AC66" s="7" t="str">
        <f t="shared" si="6"/>
        <v>0.15</v>
      </c>
      <c r="AD66">
        <f t="shared" si="7"/>
        <v>546.29999999999995</v>
      </c>
    </row>
    <row r="67" spans="1:30" x14ac:dyDescent="0.35">
      <c r="A67">
        <v>66</v>
      </c>
      <c r="B67" s="1" t="s">
        <v>326</v>
      </c>
      <c r="C67" s="2">
        <v>4</v>
      </c>
      <c r="D67" s="2">
        <v>4</v>
      </c>
      <c r="E67" s="2">
        <v>80</v>
      </c>
      <c r="F67" s="2">
        <v>0</v>
      </c>
      <c r="G67" s="2">
        <v>117</v>
      </c>
      <c r="H67" s="2">
        <v>4</v>
      </c>
      <c r="I67" s="2">
        <v>29.25</v>
      </c>
      <c r="J67" s="2">
        <v>8.7799999999999994</v>
      </c>
      <c r="K67" s="2">
        <v>20</v>
      </c>
      <c r="L67" s="2">
        <v>1</v>
      </c>
      <c r="M67" s="2">
        <v>1.2</v>
      </c>
      <c r="N67" s="2">
        <v>1</v>
      </c>
      <c r="O67" s="2">
        <v>0</v>
      </c>
      <c r="P67" s="2">
        <v>0</v>
      </c>
      <c r="Q67" s="2">
        <v>0</v>
      </c>
      <c r="R67" s="2" t="s">
        <v>314</v>
      </c>
      <c r="S67" s="2" t="s">
        <v>308</v>
      </c>
      <c r="T67" s="2">
        <v>92.5</v>
      </c>
      <c r="V67">
        <f>Table_0[[#This Row],[Balls]]/6</f>
        <v>13.333333333333334</v>
      </c>
      <c r="W67" s="7" t="str">
        <f t="shared" ref="W67:W101" si="8">IF(V67&gt;55,"10",IF(50&lt;V67,"9",IF(45&lt;V67,"8",IF(40&lt;V67,"7",IF(35&lt;V67,"6","3")))))</f>
        <v>3</v>
      </c>
      <c r="X67" s="7" t="str">
        <f t="shared" ref="X67:X101" si="9">IF(H67&gt;23,"10",IF(18&lt;H67,"9",IF(13&lt;H67,"8",IF(10&lt;H67,"7",IF(7&lt;H67,"6","4")))))</f>
        <v>4</v>
      </c>
      <c r="Y67" s="7" t="str">
        <f t="shared" ref="Y67:Y101" si="10">IF(I67&gt;60,"4",IF(40&lt;I67,"5",IF(30&lt;I67,"6",IF(25&lt;I67,"7",IF(20&lt;I67,"9",IF(18&lt;I67,"10","11"))))))</f>
        <v>7</v>
      </c>
      <c r="Z67" s="7" t="str">
        <f t="shared" ref="Z67:Z101" si="11">IF(J67&gt;15,"6",IF(12&lt;J67,"7",IF(10&lt;J67,"8",IF(8&lt;J67,"9",IF(6&lt;J67,"10","11")))))</f>
        <v>9</v>
      </c>
      <c r="AA67" s="7" t="str">
        <f t="shared" ref="AA67:AA101" si="12">IF(K67&gt;25,"6",IF(20&lt;K67,"7",IF(16.22&lt;K67,"8",IF(10&lt;K67,"9",IF(5&lt;K67,"10","11")))))</f>
        <v>8</v>
      </c>
      <c r="AB67" s="7" t="str">
        <f t="shared" ref="AB67:AB101" si="13">IF(P67&gt;3,"10",IF(2&lt;P67,"8",IF(1&lt;P67,"7",IF(0&lt;P67,"6","0.15"))))</f>
        <v>0.15</v>
      </c>
      <c r="AC67" s="7" t="str">
        <f t="shared" ref="AC67:AC101" si="14">IF(Q67&gt;2,"10",IF(1&lt;Q67,"8",IF(0&lt;Q67,"7","0.15")))</f>
        <v>0.15</v>
      </c>
      <c r="AD67">
        <f t="shared" ref="AD67:AD101" si="15">(W67*X67*Y67*Z67)+AA67+AB67+AC67</f>
        <v>764.3</v>
      </c>
    </row>
    <row r="68" spans="1:30" x14ac:dyDescent="0.35">
      <c r="A68">
        <v>66</v>
      </c>
      <c r="B68" s="1" t="s">
        <v>228</v>
      </c>
      <c r="C68" s="2">
        <v>8</v>
      </c>
      <c r="D68" s="2">
        <v>8</v>
      </c>
      <c r="E68" s="2">
        <v>171</v>
      </c>
      <c r="F68" s="2">
        <v>0</v>
      </c>
      <c r="G68" s="2">
        <v>284</v>
      </c>
      <c r="H68" s="2">
        <v>4</v>
      </c>
      <c r="I68" s="2">
        <v>71</v>
      </c>
      <c r="J68" s="2">
        <v>9.9600000000000009</v>
      </c>
      <c r="K68" s="2">
        <v>42.75</v>
      </c>
      <c r="L68" s="2">
        <v>0.5</v>
      </c>
      <c r="M68" s="2">
        <v>0.56000000000000005</v>
      </c>
      <c r="N68" s="2">
        <v>5</v>
      </c>
      <c r="O68" s="2">
        <v>0</v>
      </c>
      <c r="P68" s="2">
        <v>0</v>
      </c>
      <c r="Q68" s="2">
        <v>0</v>
      </c>
      <c r="R68" s="2" t="s">
        <v>309</v>
      </c>
      <c r="S68" s="2" t="s">
        <v>308</v>
      </c>
      <c r="T68" s="2">
        <v>97.08</v>
      </c>
      <c r="V68">
        <f>Table_0[[#This Row],[Balls]]/6</f>
        <v>28.5</v>
      </c>
      <c r="W68" s="7" t="str">
        <f t="shared" si="8"/>
        <v>3</v>
      </c>
      <c r="X68" s="7" t="str">
        <f t="shared" si="9"/>
        <v>4</v>
      </c>
      <c r="Y68" s="7" t="str">
        <f t="shared" si="10"/>
        <v>4</v>
      </c>
      <c r="Z68" s="7" t="str">
        <f t="shared" si="11"/>
        <v>9</v>
      </c>
      <c r="AA68" s="7" t="str">
        <f t="shared" si="12"/>
        <v>6</v>
      </c>
      <c r="AB68" s="7" t="str">
        <f t="shared" si="13"/>
        <v>0.15</v>
      </c>
      <c r="AC68" s="7" t="str">
        <f t="shared" si="14"/>
        <v>0.15</v>
      </c>
      <c r="AD68">
        <f t="shared" si="15"/>
        <v>438.29999999999995</v>
      </c>
    </row>
    <row r="69" spans="1:30" x14ac:dyDescent="0.35">
      <c r="A69">
        <v>68</v>
      </c>
      <c r="B69" s="1" t="s">
        <v>283</v>
      </c>
      <c r="C69" s="2">
        <v>2</v>
      </c>
      <c r="D69" s="2">
        <v>2</v>
      </c>
      <c r="E69" s="2">
        <v>36</v>
      </c>
      <c r="F69" s="2">
        <v>0</v>
      </c>
      <c r="G69" s="2">
        <v>60</v>
      </c>
      <c r="H69" s="2">
        <v>3</v>
      </c>
      <c r="I69" s="2">
        <v>20</v>
      </c>
      <c r="J69" s="2">
        <v>10</v>
      </c>
      <c r="K69" s="2">
        <v>12</v>
      </c>
      <c r="L69" s="2">
        <v>1.5</v>
      </c>
      <c r="M69" s="2">
        <v>2</v>
      </c>
      <c r="N69" s="2">
        <v>1</v>
      </c>
      <c r="O69" s="2">
        <v>1</v>
      </c>
      <c r="P69" s="2">
        <v>0</v>
      </c>
      <c r="Q69" s="2">
        <v>0</v>
      </c>
      <c r="R69" s="2" t="s">
        <v>314</v>
      </c>
      <c r="S69" s="2" t="s">
        <v>316</v>
      </c>
      <c r="T69" s="2">
        <v>80.56</v>
      </c>
      <c r="V69">
        <f>Table_0[[#This Row],[Balls]]/6</f>
        <v>6</v>
      </c>
      <c r="W69" s="7" t="str">
        <f t="shared" si="8"/>
        <v>3</v>
      </c>
      <c r="X69" s="7" t="str">
        <f t="shared" si="9"/>
        <v>4</v>
      </c>
      <c r="Y69" s="7" t="str">
        <f t="shared" si="10"/>
        <v>10</v>
      </c>
      <c r="Z69" s="7" t="str">
        <f t="shared" si="11"/>
        <v>9</v>
      </c>
      <c r="AA69" s="7" t="str">
        <f t="shared" si="12"/>
        <v>9</v>
      </c>
      <c r="AB69" s="7" t="str">
        <f t="shared" si="13"/>
        <v>0.15</v>
      </c>
      <c r="AC69" s="7" t="str">
        <f t="shared" si="14"/>
        <v>0.15</v>
      </c>
      <c r="AD69">
        <f t="shared" si="15"/>
        <v>1089.3000000000002</v>
      </c>
    </row>
    <row r="70" spans="1:30" x14ac:dyDescent="0.35">
      <c r="A70">
        <v>68</v>
      </c>
      <c r="B70" s="1" t="s">
        <v>285</v>
      </c>
      <c r="C70" s="2">
        <v>2</v>
      </c>
      <c r="D70" s="2">
        <v>2</v>
      </c>
      <c r="E70" s="2">
        <v>36</v>
      </c>
      <c r="F70" s="2">
        <v>0</v>
      </c>
      <c r="G70" s="2">
        <v>74</v>
      </c>
      <c r="H70" s="2">
        <v>3</v>
      </c>
      <c r="I70" s="2">
        <v>24.67</v>
      </c>
      <c r="J70" s="2">
        <v>12.33</v>
      </c>
      <c r="K70" s="2">
        <v>12</v>
      </c>
      <c r="L70" s="2">
        <v>1.5</v>
      </c>
      <c r="M70" s="2">
        <v>2</v>
      </c>
      <c r="N70" s="2">
        <v>1</v>
      </c>
      <c r="O70" s="2">
        <v>1</v>
      </c>
      <c r="P70" s="2">
        <v>0</v>
      </c>
      <c r="Q70" s="2">
        <v>0</v>
      </c>
      <c r="R70" s="2" t="s">
        <v>316</v>
      </c>
      <c r="S70" s="2" t="s">
        <v>307</v>
      </c>
      <c r="T70" s="2">
        <v>88.89</v>
      </c>
      <c r="V70">
        <f>Table_0[[#This Row],[Balls]]/6</f>
        <v>6</v>
      </c>
      <c r="W70" s="7" t="str">
        <f t="shared" si="8"/>
        <v>3</v>
      </c>
      <c r="X70" s="7" t="str">
        <f t="shared" si="9"/>
        <v>4</v>
      </c>
      <c r="Y70" s="7" t="str">
        <f t="shared" si="10"/>
        <v>9</v>
      </c>
      <c r="Z70" s="7" t="str">
        <f t="shared" si="11"/>
        <v>7</v>
      </c>
      <c r="AA70" s="7" t="str">
        <f t="shared" si="12"/>
        <v>9</v>
      </c>
      <c r="AB70" s="7" t="str">
        <f t="shared" si="13"/>
        <v>0.15</v>
      </c>
      <c r="AC70" s="7" t="str">
        <f t="shared" si="14"/>
        <v>0.15</v>
      </c>
      <c r="AD70">
        <f t="shared" si="15"/>
        <v>765.3</v>
      </c>
    </row>
    <row r="71" spans="1:30" x14ac:dyDescent="0.35">
      <c r="A71">
        <v>68</v>
      </c>
      <c r="B71" s="1" t="s">
        <v>244</v>
      </c>
      <c r="C71" s="2">
        <v>2</v>
      </c>
      <c r="D71" s="2">
        <v>2</v>
      </c>
      <c r="E71" s="2">
        <v>48</v>
      </c>
      <c r="F71" s="2">
        <v>0</v>
      </c>
      <c r="G71" s="2">
        <v>89</v>
      </c>
      <c r="H71" s="2">
        <v>3</v>
      </c>
      <c r="I71" s="2">
        <v>29.67</v>
      </c>
      <c r="J71" s="2">
        <v>11.13</v>
      </c>
      <c r="K71" s="2">
        <v>16</v>
      </c>
      <c r="L71" s="2">
        <v>1.5</v>
      </c>
      <c r="M71" s="2">
        <v>1.5</v>
      </c>
      <c r="N71" s="2">
        <v>0</v>
      </c>
      <c r="O71" s="2">
        <v>0</v>
      </c>
      <c r="P71" s="2">
        <v>0</v>
      </c>
      <c r="Q71" s="2">
        <v>0</v>
      </c>
      <c r="R71" s="2" t="s">
        <v>314</v>
      </c>
      <c r="S71" s="2" t="s">
        <v>316</v>
      </c>
      <c r="T71" s="2">
        <v>85.42</v>
      </c>
      <c r="V71">
        <f>Table_0[[#This Row],[Balls]]/6</f>
        <v>8</v>
      </c>
      <c r="W71" s="7" t="str">
        <f t="shared" si="8"/>
        <v>3</v>
      </c>
      <c r="X71" s="7" t="str">
        <f t="shared" si="9"/>
        <v>4</v>
      </c>
      <c r="Y71" s="7" t="str">
        <f t="shared" si="10"/>
        <v>7</v>
      </c>
      <c r="Z71" s="7" t="str">
        <f t="shared" si="11"/>
        <v>8</v>
      </c>
      <c r="AA71" s="7" t="str">
        <f t="shared" si="12"/>
        <v>9</v>
      </c>
      <c r="AB71" s="7" t="str">
        <f t="shared" si="13"/>
        <v>0.15</v>
      </c>
      <c r="AC71" s="7" t="str">
        <f t="shared" si="14"/>
        <v>0.15</v>
      </c>
      <c r="AD71">
        <f t="shared" si="15"/>
        <v>681.3</v>
      </c>
    </row>
    <row r="72" spans="1:30" x14ac:dyDescent="0.35">
      <c r="A72">
        <v>68</v>
      </c>
      <c r="B72" s="1" t="s">
        <v>206</v>
      </c>
      <c r="C72" s="2">
        <v>4</v>
      </c>
      <c r="D72" s="2">
        <v>3</v>
      </c>
      <c r="E72" s="2">
        <v>48</v>
      </c>
      <c r="F72" s="2">
        <v>0</v>
      </c>
      <c r="G72" s="2">
        <v>65</v>
      </c>
      <c r="H72" s="2">
        <v>3</v>
      </c>
      <c r="I72" s="2">
        <v>21.67</v>
      </c>
      <c r="J72" s="2">
        <v>8.1300000000000008</v>
      </c>
      <c r="K72" s="2">
        <v>16</v>
      </c>
      <c r="L72" s="2">
        <v>1</v>
      </c>
      <c r="M72" s="2">
        <v>1.5</v>
      </c>
      <c r="N72" s="2">
        <v>0</v>
      </c>
      <c r="O72" s="2">
        <v>0</v>
      </c>
      <c r="P72" s="2">
        <v>0</v>
      </c>
      <c r="Q72" s="2">
        <v>0</v>
      </c>
      <c r="R72" s="2" t="s">
        <v>307</v>
      </c>
      <c r="S72" s="2" t="s">
        <v>308</v>
      </c>
      <c r="T72" s="2">
        <v>93.75</v>
      </c>
      <c r="V72">
        <f>Table_0[[#This Row],[Balls]]/6</f>
        <v>8</v>
      </c>
      <c r="W72" s="7" t="str">
        <f t="shared" si="8"/>
        <v>3</v>
      </c>
      <c r="X72" s="7" t="str">
        <f t="shared" si="9"/>
        <v>4</v>
      </c>
      <c r="Y72" s="7" t="str">
        <f t="shared" si="10"/>
        <v>9</v>
      </c>
      <c r="Z72" s="7" t="str">
        <f t="shared" si="11"/>
        <v>9</v>
      </c>
      <c r="AA72" s="7" t="str">
        <f t="shared" si="12"/>
        <v>9</v>
      </c>
      <c r="AB72" s="7" t="str">
        <f t="shared" si="13"/>
        <v>0.15</v>
      </c>
      <c r="AC72" s="7" t="str">
        <f t="shared" si="14"/>
        <v>0.15</v>
      </c>
      <c r="AD72">
        <f t="shared" si="15"/>
        <v>981.3</v>
      </c>
    </row>
    <row r="73" spans="1:30" x14ac:dyDescent="0.35">
      <c r="A73">
        <v>68</v>
      </c>
      <c r="B73" s="1" t="s">
        <v>261</v>
      </c>
      <c r="C73" s="2">
        <v>3</v>
      </c>
      <c r="D73" s="2">
        <v>3</v>
      </c>
      <c r="E73" s="2">
        <v>48</v>
      </c>
      <c r="F73" s="2">
        <v>0</v>
      </c>
      <c r="G73" s="2">
        <v>70</v>
      </c>
      <c r="H73" s="2">
        <v>3</v>
      </c>
      <c r="I73" s="2">
        <v>23.33</v>
      </c>
      <c r="J73" s="2">
        <v>8.75</v>
      </c>
      <c r="K73" s="2">
        <v>16</v>
      </c>
      <c r="L73" s="2">
        <v>1</v>
      </c>
      <c r="M73" s="2">
        <v>1.5</v>
      </c>
      <c r="N73" s="2">
        <v>1</v>
      </c>
      <c r="O73" s="2">
        <v>0</v>
      </c>
      <c r="P73" s="2">
        <v>0</v>
      </c>
      <c r="Q73" s="2">
        <v>0</v>
      </c>
      <c r="R73" s="2" t="s">
        <v>306</v>
      </c>
      <c r="S73" s="2" t="s">
        <v>308</v>
      </c>
      <c r="T73" s="2">
        <v>95.83</v>
      </c>
      <c r="V73">
        <f>Table_0[[#This Row],[Balls]]/6</f>
        <v>8</v>
      </c>
      <c r="W73" s="7" t="str">
        <f t="shared" si="8"/>
        <v>3</v>
      </c>
      <c r="X73" s="7" t="str">
        <f t="shared" si="9"/>
        <v>4</v>
      </c>
      <c r="Y73" s="7" t="str">
        <f t="shared" si="10"/>
        <v>9</v>
      </c>
      <c r="Z73" s="7" t="str">
        <f t="shared" si="11"/>
        <v>9</v>
      </c>
      <c r="AA73" s="7" t="str">
        <f t="shared" si="12"/>
        <v>9</v>
      </c>
      <c r="AB73" s="7" t="str">
        <f t="shared" si="13"/>
        <v>0.15</v>
      </c>
      <c r="AC73" s="7" t="str">
        <f t="shared" si="14"/>
        <v>0.15</v>
      </c>
      <c r="AD73">
        <f t="shared" si="15"/>
        <v>981.3</v>
      </c>
    </row>
    <row r="74" spans="1:30" x14ac:dyDescent="0.35">
      <c r="A74">
        <v>68</v>
      </c>
      <c r="B74" s="1" t="s">
        <v>259</v>
      </c>
      <c r="C74" s="2">
        <v>3</v>
      </c>
      <c r="D74" s="2">
        <v>3</v>
      </c>
      <c r="E74" s="2">
        <v>54</v>
      </c>
      <c r="F74" s="2">
        <v>0</v>
      </c>
      <c r="G74" s="2">
        <v>76</v>
      </c>
      <c r="H74" s="2">
        <v>3</v>
      </c>
      <c r="I74" s="2">
        <v>25.33</v>
      </c>
      <c r="J74" s="2">
        <v>8.44</v>
      </c>
      <c r="K74" s="2">
        <v>18</v>
      </c>
      <c r="L74" s="2">
        <v>1</v>
      </c>
      <c r="M74" s="2">
        <v>1.33</v>
      </c>
      <c r="N74" s="2">
        <v>1</v>
      </c>
      <c r="O74" s="2">
        <v>0</v>
      </c>
      <c r="P74" s="2">
        <v>0</v>
      </c>
      <c r="Q74" s="2">
        <v>0</v>
      </c>
      <c r="R74" s="2" t="s">
        <v>316</v>
      </c>
      <c r="S74" s="2" t="s">
        <v>306</v>
      </c>
      <c r="T74" s="2">
        <v>94.44</v>
      </c>
      <c r="V74">
        <f>Table_0[[#This Row],[Balls]]/6</f>
        <v>9</v>
      </c>
      <c r="W74" s="7" t="str">
        <f t="shared" si="8"/>
        <v>3</v>
      </c>
      <c r="X74" s="7" t="str">
        <f t="shared" si="9"/>
        <v>4</v>
      </c>
      <c r="Y74" s="7" t="str">
        <f t="shared" si="10"/>
        <v>7</v>
      </c>
      <c r="Z74" s="7" t="str">
        <f t="shared" si="11"/>
        <v>9</v>
      </c>
      <c r="AA74" s="7" t="str">
        <f t="shared" si="12"/>
        <v>8</v>
      </c>
      <c r="AB74" s="7" t="str">
        <f t="shared" si="13"/>
        <v>0.15</v>
      </c>
      <c r="AC74" s="7" t="str">
        <f t="shared" si="14"/>
        <v>0.15</v>
      </c>
      <c r="AD74">
        <f t="shared" si="15"/>
        <v>764.3</v>
      </c>
    </row>
    <row r="75" spans="1:30" x14ac:dyDescent="0.35">
      <c r="A75">
        <v>68</v>
      </c>
      <c r="B75" s="1" t="s">
        <v>250</v>
      </c>
      <c r="C75" s="2">
        <v>3</v>
      </c>
      <c r="D75" s="2">
        <v>3</v>
      </c>
      <c r="E75" s="2">
        <v>72</v>
      </c>
      <c r="F75" s="2">
        <v>0</v>
      </c>
      <c r="G75" s="2">
        <v>81</v>
      </c>
      <c r="H75" s="2">
        <v>3</v>
      </c>
      <c r="I75" s="2">
        <v>27</v>
      </c>
      <c r="J75" s="2">
        <v>6.75</v>
      </c>
      <c r="K75" s="2">
        <v>24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 t="s">
        <v>308</v>
      </c>
      <c r="S75" s="2" t="s">
        <v>308</v>
      </c>
      <c r="T75" s="2">
        <v>100</v>
      </c>
      <c r="V75">
        <f>Table_0[[#This Row],[Balls]]/6</f>
        <v>12</v>
      </c>
      <c r="W75" s="7" t="str">
        <f t="shared" si="8"/>
        <v>3</v>
      </c>
      <c r="X75" s="7" t="str">
        <f t="shared" si="9"/>
        <v>4</v>
      </c>
      <c r="Y75" s="7" t="str">
        <f t="shared" si="10"/>
        <v>7</v>
      </c>
      <c r="Z75" s="7" t="str">
        <f t="shared" si="11"/>
        <v>10</v>
      </c>
      <c r="AA75" s="7" t="str">
        <f t="shared" si="12"/>
        <v>7</v>
      </c>
      <c r="AB75" s="7" t="str">
        <f t="shared" si="13"/>
        <v>0.15</v>
      </c>
      <c r="AC75" s="7" t="str">
        <f t="shared" si="14"/>
        <v>0.15</v>
      </c>
      <c r="AD75">
        <f t="shared" si="15"/>
        <v>847.3</v>
      </c>
    </row>
    <row r="76" spans="1:30" x14ac:dyDescent="0.35">
      <c r="A76">
        <v>68</v>
      </c>
      <c r="B76" s="1" t="s">
        <v>226</v>
      </c>
      <c r="C76" s="2">
        <v>4</v>
      </c>
      <c r="D76" s="2">
        <v>4</v>
      </c>
      <c r="E76" s="2">
        <v>59</v>
      </c>
      <c r="F76" s="2">
        <v>0</v>
      </c>
      <c r="G76" s="2">
        <v>92</v>
      </c>
      <c r="H76" s="2">
        <v>3</v>
      </c>
      <c r="I76" s="2">
        <v>30.67</v>
      </c>
      <c r="J76" s="2">
        <v>9.36</v>
      </c>
      <c r="K76" s="2">
        <v>19.670000000000002</v>
      </c>
      <c r="L76" s="2">
        <v>0.75</v>
      </c>
      <c r="M76" s="2">
        <v>1.22</v>
      </c>
      <c r="N76" s="2">
        <v>1</v>
      </c>
      <c r="O76" s="2">
        <v>0</v>
      </c>
      <c r="P76" s="2">
        <v>0</v>
      </c>
      <c r="Q76" s="2">
        <v>0</v>
      </c>
      <c r="R76" s="2" t="s">
        <v>322</v>
      </c>
      <c r="S76" s="2" t="s">
        <v>316</v>
      </c>
      <c r="T76" s="2">
        <v>84.75</v>
      </c>
      <c r="V76">
        <f>Table_0[[#This Row],[Balls]]/6</f>
        <v>9.8333333333333339</v>
      </c>
      <c r="W76" s="7" t="str">
        <f t="shared" si="8"/>
        <v>3</v>
      </c>
      <c r="X76" s="7" t="str">
        <f t="shared" si="9"/>
        <v>4</v>
      </c>
      <c r="Y76" s="7" t="str">
        <f t="shared" si="10"/>
        <v>6</v>
      </c>
      <c r="Z76" s="7" t="str">
        <f t="shared" si="11"/>
        <v>9</v>
      </c>
      <c r="AA76" s="7" t="str">
        <f t="shared" si="12"/>
        <v>8</v>
      </c>
      <c r="AB76" s="7" t="str">
        <f t="shared" si="13"/>
        <v>0.15</v>
      </c>
      <c r="AC76" s="7" t="str">
        <f t="shared" si="14"/>
        <v>0.15</v>
      </c>
      <c r="AD76">
        <f t="shared" si="15"/>
        <v>656.3</v>
      </c>
    </row>
    <row r="77" spans="1:30" x14ac:dyDescent="0.35">
      <c r="A77">
        <v>68</v>
      </c>
      <c r="B77" s="1" t="s">
        <v>190</v>
      </c>
      <c r="C77" s="2">
        <v>4</v>
      </c>
      <c r="D77" s="2">
        <v>4</v>
      </c>
      <c r="E77" s="2">
        <v>90</v>
      </c>
      <c r="F77" s="2">
        <v>1</v>
      </c>
      <c r="G77" s="2">
        <v>105</v>
      </c>
      <c r="H77" s="2">
        <v>3</v>
      </c>
      <c r="I77" s="2">
        <v>35</v>
      </c>
      <c r="J77" s="2">
        <v>7</v>
      </c>
      <c r="K77" s="2">
        <v>30</v>
      </c>
      <c r="L77" s="2">
        <v>0.75</v>
      </c>
      <c r="M77" s="2">
        <v>0.8</v>
      </c>
      <c r="N77" s="2">
        <v>2</v>
      </c>
      <c r="O77" s="2">
        <v>0</v>
      </c>
      <c r="P77" s="2">
        <v>0</v>
      </c>
      <c r="Q77" s="2">
        <v>0</v>
      </c>
      <c r="R77" s="2" t="s">
        <v>311</v>
      </c>
      <c r="S77" s="2" t="s">
        <v>308</v>
      </c>
      <c r="T77" s="2">
        <v>95.56</v>
      </c>
      <c r="V77">
        <f>Table_0[[#This Row],[Balls]]/6</f>
        <v>15</v>
      </c>
      <c r="W77" s="7" t="str">
        <f t="shared" si="8"/>
        <v>3</v>
      </c>
      <c r="X77" s="7" t="str">
        <f t="shared" si="9"/>
        <v>4</v>
      </c>
      <c r="Y77" s="7" t="str">
        <f t="shared" si="10"/>
        <v>6</v>
      </c>
      <c r="Z77" s="7" t="str">
        <f t="shared" si="11"/>
        <v>10</v>
      </c>
      <c r="AA77" s="7" t="str">
        <f t="shared" si="12"/>
        <v>6</v>
      </c>
      <c r="AB77" s="7" t="str">
        <f t="shared" si="13"/>
        <v>0.15</v>
      </c>
      <c r="AC77" s="7" t="str">
        <f t="shared" si="14"/>
        <v>0.15</v>
      </c>
      <c r="AD77">
        <f t="shared" si="15"/>
        <v>726.3</v>
      </c>
    </row>
    <row r="78" spans="1:30" x14ac:dyDescent="0.35">
      <c r="A78">
        <v>68</v>
      </c>
      <c r="B78" s="1" t="s">
        <v>284</v>
      </c>
      <c r="C78" s="2">
        <v>5</v>
      </c>
      <c r="D78" s="2">
        <v>4</v>
      </c>
      <c r="E78" s="2">
        <v>60</v>
      </c>
      <c r="F78" s="2">
        <v>0</v>
      </c>
      <c r="G78" s="2">
        <v>107</v>
      </c>
      <c r="H78" s="2">
        <v>3</v>
      </c>
      <c r="I78" s="2">
        <v>35.67</v>
      </c>
      <c r="J78" s="2">
        <v>10.7</v>
      </c>
      <c r="K78" s="2">
        <v>20</v>
      </c>
      <c r="L78" s="2">
        <v>0.75</v>
      </c>
      <c r="M78" s="2">
        <v>1.2</v>
      </c>
      <c r="N78" s="2">
        <v>0</v>
      </c>
      <c r="O78" s="2">
        <v>0</v>
      </c>
      <c r="P78" s="2">
        <v>0</v>
      </c>
      <c r="Q78" s="2">
        <v>0</v>
      </c>
      <c r="R78" s="2" t="s">
        <v>311</v>
      </c>
      <c r="S78" s="2" t="s">
        <v>308</v>
      </c>
      <c r="T78" s="2">
        <v>93.33</v>
      </c>
      <c r="V78">
        <f>Table_0[[#This Row],[Balls]]/6</f>
        <v>10</v>
      </c>
      <c r="W78" s="7" t="str">
        <f t="shared" si="8"/>
        <v>3</v>
      </c>
      <c r="X78" s="7" t="str">
        <f t="shared" si="9"/>
        <v>4</v>
      </c>
      <c r="Y78" s="7" t="str">
        <f t="shared" si="10"/>
        <v>6</v>
      </c>
      <c r="Z78" s="7" t="str">
        <f t="shared" si="11"/>
        <v>8</v>
      </c>
      <c r="AA78" s="7" t="str">
        <f t="shared" si="12"/>
        <v>8</v>
      </c>
      <c r="AB78" s="7" t="str">
        <f t="shared" si="13"/>
        <v>0.15</v>
      </c>
      <c r="AC78" s="7" t="str">
        <f t="shared" si="14"/>
        <v>0.15</v>
      </c>
      <c r="AD78">
        <f t="shared" si="15"/>
        <v>584.29999999999995</v>
      </c>
    </row>
    <row r="79" spans="1:30" x14ac:dyDescent="0.35">
      <c r="A79">
        <v>68</v>
      </c>
      <c r="B79" s="1" t="s">
        <v>327</v>
      </c>
      <c r="C79" s="2">
        <v>4</v>
      </c>
      <c r="D79" s="2">
        <v>4</v>
      </c>
      <c r="E79" s="2">
        <v>84</v>
      </c>
      <c r="F79" s="2">
        <v>0</v>
      </c>
      <c r="G79" s="2">
        <v>138</v>
      </c>
      <c r="H79" s="2">
        <v>3</v>
      </c>
      <c r="I79" s="2">
        <v>46</v>
      </c>
      <c r="J79" s="2">
        <v>9.86</v>
      </c>
      <c r="K79" s="2">
        <v>28</v>
      </c>
      <c r="L79" s="2">
        <v>0.75</v>
      </c>
      <c r="M79" s="2">
        <v>0.86</v>
      </c>
      <c r="N79" s="2">
        <v>2</v>
      </c>
      <c r="O79" s="2">
        <v>0</v>
      </c>
      <c r="P79" s="2">
        <v>0</v>
      </c>
      <c r="Q79" s="2">
        <v>0</v>
      </c>
      <c r="R79" s="2" t="s">
        <v>314</v>
      </c>
      <c r="S79" s="2" t="s">
        <v>316</v>
      </c>
      <c r="T79" s="2">
        <v>91.67</v>
      </c>
      <c r="V79">
        <f>Table_0[[#This Row],[Balls]]/6</f>
        <v>14</v>
      </c>
      <c r="W79" s="7" t="str">
        <f t="shared" si="8"/>
        <v>3</v>
      </c>
      <c r="X79" s="7" t="str">
        <f t="shared" si="9"/>
        <v>4</v>
      </c>
      <c r="Y79" s="7" t="str">
        <f t="shared" si="10"/>
        <v>5</v>
      </c>
      <c r="Z79" s="7" t="str">
        <f t="shared" si="11"/>
        <v>9</v>
      </c>
      <c r="AA79" s="7" t="str">
        <f t="shared" si="12"/>
        <v>6</v>
      </c>
      <c r="AB79" s="7" t="str">
        <f t="shared" si="13"/>
        <v>0.15</v>
      </c>
      <c r="AC79" s="7" t="str">
        <f t="shared" si="14"/>
        <v>0.15</v>
      </c>
      <c r="AD79">
        <f t="shared" si="15"/>
        <v>546.29999999999995</v>
      </c>
    </row>
    <row r="80" spans="1:30" x14ac:dyDescent="0.35">
      <c r="A80">
        <v>68</v>
      </c>
      <c r="B80" s="1" t="s">
        <v>53</v>
      </c>
      <c r="C80" s="2">
        <v>14</v>
      </c>
      <c r="D80" s="2">
        <v>6</v>
      </c>
      <c r="E80" s="2">
        <v>53</v>
      </c>
      <c r="F80" s="2">
        <v>0</v>
      </c>
      <c r="G80" s="2">
        <v>75</v>
      </c>
      <c r="H80" s="2">
        <v>3</v>
      </c>
      <c r="I80" s="2">
        <v>25</v>
      </c>
      <c r="J80" s="2">
        <v>8.49</v>
      </c>
      <c r="K80" s="2">
        <v>17.670000000000002</v>
      </c>
      <c r="L80" s="2">
        <v>0.5</v>
      </c>
      <c r="M80" s="2">
        <v>1.36</v>
      </c>
      <c r="N80" s="2">
        <v>0</v>
      </c>
      <c r="O80" s="2">
        <v>0</v>
      </c>
      <c r="P80" s="2">
        <v>0</v>
      </c>
      <c r="Q80" s="2">
        <v>0</v>
      </c>
      <c r="R80" s="2" t="s">
        <v>316</v>
      </c>
      <c r="S80" s="2" t="s">
        <v>308</v>
      </c>
      <c r="T80" s="2">
        <v>98.11</v>
      </c>
      <c r="V80">
        <f>Table_0[[#This Row],[Balls]]/6</f>
        <v>8.8333333333333339</v>
      </c>
      <c r="W80" s="7" t="str">
        <f t="shared" si="8"/>
        <v>3</v>
      </c>
      <c r="X80" s="7" t="str">
        <f t="shared" si="9"/>
        <v>4</v>
      </c>
      <c r="Y80" s="7" t="str">
        <f t="shared" si="10"/>
        <v>9</v>
      </c>
      <c r="Z80" s="7" t="str">
        <f t="shared" si="11"/>
        <v>9</v>
      </c>
      <c r="AA80" s="7" t="str">
        <f t="shared" si="12"/>
        <v>8</v>
      </c>
      <c r="AB80" s="7" t="str">
        <f t="shared" si="13"/>
        <v>0.15</v>
      </c>
      <c r="AC80" s="7" t="str">
        <f t="shared" si="14"/>
        <v>0.15</v>
      </c>
      <c r="AD80">
        <f t="shared" si="15"/>
        <v>980.3</v>
      </c>
    </row>
    <row r="81" spans="1:30" x14ac:dyDescent="0.35">
      <c r="A81">
        <v>68</v>
      </c>
      <c r="B81" s="1" t="s">
        <v>175</v>
      </c>
      <c r="C81" s="2">
        <v>7</v>
      </c>
      <c r="D81" s="2">
        <v>6</v>
      </c>
      <c r="E81" s="2">
        <v>96</v>
      </c>
      <c r="F81" s="2">
        <v>0</v>
      </c>
      <c r="G81" s="2">
        <v>118</v>
      </c>
      <c r="H81" s="2">
        <v>3</v>
      </c>
      <c r="I81" s="2">
        <v>39.33</v>
      </c>
      <c r="J81" s="2">
        <v>7.38</v>
      </c>
      <c r="K81" s="2">
        <v>32</v>
      </c>
      <c r="L81" s="2">
        <v>0.5</v>
      </c>
      <c r="M81" s="2">
        <v>0.75</v>
      </c>
      <c r="N81" s="2">
        <v>1</v>
      </c>
      <c r="O81" s="2">
        <v>0</v>
      </c>
      <c r="P81" s="2">
        <v>0</v>
      </c>
      <c r="Q81" s="2">
        <v>0</v>
      </c>
      <c r="R81" s="2" t="s">
        <v>311</v>
      </c>
      <c r="S81" s="2" t="s">
        <v>308</v>
      </c>
      <c r="T81" s="2">
        <v>95.83</v>
      </c>
      <c r="V81">
        <f>Table_0[[#This Row],[Balls]]/6</f>
        <v>16</v>
      </c>
      <c r="W81" s="7" t="str">
        <f t="shared" si="8"/>
        <v>3</v>
      </c>
      <c r="X81" s="7" t="str">
        <f t="shared" si="9"/>
        <v>4</v>
      </c>
      <c r="Y81" s="7" t="str">
        <f t="shared" si="10"/>
        <v>6</v>
      </c>
      <c r="Z81" s="7" t="str">
        <f t="shared" si="11"/>
        <v>10</v>
      </c>
      <c r="AA81" s="7" t="str">
        <f t="shared" si="12"/>
        <v>6</v>
      </c>
      <c r="AB81" s="7" t="str">
        <f t="shared" si="13"/>
        <v>0.15</v>
      </c>
      <c r="AC81" s="7" t="str">
        <f t="shared" si="14"/>
        <v>0.15</v>
      </c>
      <c r="AD81">
        <f t="shared" si="15"/>
        <v>726.3</v>
      </c>
    </row>
    <row r="82" spans="1:30" x14ac:dyDescent="0.35">
      <c r="A82">
        <v>68</v>
      </c>
      <c r="B82" s="1" t="s">
        <v>136</v>
      </c>
      <c r="C82" s="2">
        <v>7</v>
      </c>
      <c r="D82" s="2">
        <v>6</v>
      </c>
      <c r="E82" s="2">
        <v>72</v>
      </c>
      <c r="F82" s="2">
        <v>0</v>
      </c>
      <c r="G82" s="2">
        <v>119</v>
      </c>
      <c r="H82" s="2">
        <v>3</v>
      </c>
      <c r="I82" s="2">
        <v>39.67</v>
      </c>
      <c r="J82" s="2">
        <v>9.92</v>
      </c>
      <c r="K82" s="2">
        <v>24</v>
      </c>
      <c r="L82" s="2">
        <v>0.5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 t="s">
        <v>307</v>
      </c>
      <c r="S82" s="2" t="s">
        <v>316</v>
      </c>
      <c r="T82" s="2">
        <v>94.44</v>
      </c>
      <c r="V82">
        <f>Table_0[[#This Row],[Balls]]/6</f>
        <v>12</v>
      </c>
      <c r="W82" s="7" t="str">
        <f t="shared" si="8"/>
        <v>3</v>
      </c>
      <c r="X82" s="7" t="str">
        <f t="shared" si="9"/>
        <v>4</v>
      </c>
      <c r="Y82" s="7" t="str">
        <f t="shared" si="10"/>
        <v>6</v>
      </c>
      <c r="Z82" s="7" t="str">
        <f t="shared" si="11"/>
        <v>9</v>
      </c>
      <c r="AA82" s="7" t="str">
        <f t="shared" si="12"/>
        <v>7</v>
      </c>
      <c r="AB82" s="7" t="str">
        <f t="shared" si="13"/>
        <v>0.15</v>
      </c>
      <c r="AC82" s="7" t="str">
        <f t="shared" si="14"/>
        <v>0.15</v>
      </c>
      <c r="AD82">
        <f t="shared" si="15"/>
        <v>655.29999999999995</v>
      </c>
    </row>
    <row r="83" spans="1:30" x14ac:dyDescent="0.35">
      <c r="A83">
        <v>68</v>
      </c>
      <c r="B83" s="1" t="s">
        <v>245</v>
      </c>
      <c r="C83" s="2">
        <v>6</v>
      </c>
      <c r="D83" s="2">
        <v>6</v>
      </c>
      <c r="E83" s="2">
        <v>132</v>
      </c>
      <c r="F83" s="2">
        <v>1</v>
      </c>
      <c r="G83" s="2">
        <v>237</v>
      </c>
      <c r="H83" s="2">
        <v>3</v>
      </c>
      <c r="I83" s="2">
        <v>79</v>
      </c>
      <c r="J83" s="2">
        <v>10.77</v>
      </c>
      <c r="K83" s="2">
        <v>44</v>
      </c>
      <c r="L83" s="2">
        <v>0.5</v>
      </c>
      <c r="M83" s="2">
        <v>0.55000000000000004</v>
      </c>
      <c r="N83" s="2">
        <v>3</v>
      </c>
      <c r="O83" s="2">
        <v>0</v>
      </c>
      <c r="P83" s="2">
        <v>0</v>
      </c>
      <c r="Q83" s="2">
        <v>0</v>
      </c>
      <c r="R83" s="2" t="s">
        <v>322</v>
      </c>
      <c r="S83" s="2" t="s">
        <v>308</v>
      </c>
      <c r="T83" s="2">
        <v>93.94</v>
      </c>
      <c r="V83">
        <f>Table_0[[#This Row],[Balls]]/6</f>
        <v>22</v>
      </c>
      <c r="W83" s="7" t="str">
        <f t="shared" si="8"/>
        <v>3</v>
      </c>
      <c r="X83" s="7" t="str">
        <f t="shared" si="9"/>
        <v>4</v>
      </c>
      <c r="Y83" s="7" t="str">
        <f t="shared" si="10"/>
        <v>4</v>
      </c>
      <c r="Z83" s="7" t="str">
        <f t="shared" si="11"/>
        <v>8</v>
      </c>
      <c r="AA83" s="7" t="str">
        <f t="shared" si="12"/>
        <v>6</v>
      </c>
      <c r="AB83" s="7" t="str">
        <f t="shared" si="13"/>
        <v>0.15</v>
      </c>
      <c r="AC83" s="7" t="str">
        <f t="shared" si="14"/>
        <v>0.15</v>
      </c>
      <c r="AD83">
        <f t="shared" si="15"/>
        <v>390.29999999999995</v>
      </c>
    </row>
    <row r="84" spans="1:30" x14ac:dyDescent="0.35">
      <c r="A84">
        <v>68</v>
      </c>
      <c r="B84" s="1" t="s">
        <v>57</v>
      </c>
      <c r="C84" s="2">
        <v>14</v>
      </c>
      <c r="D84" s="2">
        <v>7</v>
      </c>
      <c r="E84" s="2">
        <v>62</v>
      </c>
      <c r="F84" s="2">
        <v>0</v>
      </c>
      <c r="G84" s="2">
        <v>94</v>
      </c>
      <c r="H84" s="2">
        <v>3</v>
      </c>
      <c r="I84" s="2">
        <v>31.33</v>
      </c>
      <c r="J84" s="2">
        <v>9.1</v>
      </c>
      <c r="K84" s="2">
        <v>20.67</v>
      </c>
      <c r="L84" s="2">
        <v>0.43</v>
      </c>
      <c r="M84" s="2">
        <v>1.1599999999999999</v>
      </c>
      <c r="N84" s="2">
        <v>2</v>
      </c>
      <c r="O84" s="2">
        <v>0</v>
      </c>
      <c r="P84" s="2">
        <v>0</v>
      </c>
      <c r="Q84" s="2">
        <v>0</v>
      </c>
      <c r="R84" s="2" t="s">
        <v>306</v>
      </c>
      <c r="S84" s="2" t="s">
        <v>308</v>
      </c>
      <c r="T84" s="2">
        <v>96.77</v>
      </c>
      <c r="V84">
        <f>Table_0[[#This Row],[Balls]]/6</f>
        <v>10.333333333333334</v>
      </c>
      <c r="W84" s="7" t="str">
        <f t="shared" si="8"/>
        <v>3</v>
      </c>
      <c r="X84" s="7" t="str">
        <f t="shared" si="9"/>
        <v>4</v>
      </c>
      <c r="Y84" s="7" t="str">
        <f t="shared" si="10"/>
        <v>6</v>
      </c>
      <c r="Z84" s="7" t="str">
        <f t="shared" si="11"/>
        <v>9</v>
      </c>
      <c r="AA84" s="7" t="str">
        <f t="shared" si="12"/>
        <v>7</v>
      </c>
      <c r="AB84" s="7" t="str">
        <f t="shared" si="13"/>
        <v>0.15</v>
      </c>
      <c r="AC84" s="7" t="str">
        <f t="shared" si="14"/>
        <v>0.15</v>
      </c>
      <c r="AD84">
        <f t="shared" si="15"/>
        <v>655.29999999999995</v>
      </c>
    </row>
    <row r="85" spans="1:30" x14ac:dyDescent="0.35">
      <c r="A85">
        <v>68</v>
      </c>
      <c r="B85" s="1" t="s">
        <v>177</v>
      </c>
      <c r="C85" s="2">
        <v>7</v>
      </c>
      <c r="D85" s="2">
        <v>7</v>
      </c>
      <c r="E85" s="2">
        <v>106</v>
      </c>
      <c r="F85" s="2">
        <v>0</v>
      </c>
      <c r="G85" s="2">
        <v>146</v>
      </c>
      <c r="H85" s="2">
        <v>3</v>
      </c>
      <c r="I85" s="2">
        <v>48.67</v>
      </c>
      <c r="J85" s="2">
        <v>8.26</v>
      </c>
      <c r="K85" s="2">
        <v>35.33</v>
      </c>
      <c r="L85" s="2">
        <v>0.43</v>
      </c>
      <c r="M85" s="2">
        <v>0.68</v>
      </c>
      <c r="N85" s="2">
        <v>4</v>
      </c>
      <c r="O85" s="2">
        <v>1</v>
      </c>
      <c r="P85" s="2">
        <v>0</v>
      </c>
      <c r="Q85" s="2">
        <v>0</v>
      </c>
      <c r="R85" s="2" t="s">
        <v>308</v>
      </c>
      <c r="S85" s="2" t="s">
        <v>308</v>
      </c>
      <c r="T85" s="2">
        <v>100</v>
      </c>
      <c r="V85">
        <f>Table_0[[#This Row],[Balls]]/6</f>
        <v>17.666666666666668</v>
      </c>
      <c r="W85" s="7" t="str">
        <f t="shared" si="8"/>
        <v>3</v>
      </c>
      <c r="X85" s="7" t="str">
        <f t="shared" si="9"/>
        <v>4</v>
      </c>
      <c r="Y85" s="7" t="str">
        <f t="shared" si="10"/>
        <v>5</v>
      </c>
      <c r="Z85" s="7" t="str">
        <f t="shared" si="11"/>
        <v>9</v>
      </c>
      <c r="AA85" s="7" t="str">
        <f t="shared" si="12"/>
        <v>6</v>
      </c>
      <c r="AB85" s="7" t="str">
        <f t="shared" si="13"/>
        <v>0.15</v>
      </c>
      <c r="AC85" s="7" t="str">
        <f t="shared" si="14"/>
        <v>0.15</v>
      </c>
      <c r="AD85">
        <f t="shared" si="15"/>
        <v>546.29999999999995</v>
      </c>
    </row>
    <row r="86" spans="1:30" x14ac:dyDescent="0.35">
      <c r="A86">
        <v>68</v>
      </c>
      <c r="B86" s="1" t="s">
        <v>205</v>
      </c>
      <c r="C86" s="2">
        <v>8</v>
      </c>
      <c r="D86" s="2">
        <v>8</v>
      </c>
      <c r="E86" s="2">
        <v>114</v>
      </c>
      <c r="F86" s="2">
        <v>0</v>
      </c>
      <c r="G86" s="2">
        <v>187</v>
      </c>
      <c r="H86" s="2">
        <v>3</v>
      </c>
      <c r="I86" s="2">
        <v>62.33</v>
      </c>
      <c r="J86" s="2">
        <v>9.84</v>
      </c>
      <c r="K86" s="2">
        <v>38</v>
      </c>
      <c r="L86" s="2">
        <v>0.38</v>
      </c>
      <c r="M86" s="2">
        <v>0.63</v>
      </c>
      <c r="N86" s="2">
        <v>3</v>
      </c>
      <c r="O86" s="2">
        <v>0</v>
      </c>
      <c r="P86" s="2">
        <v>0</v>
      </c>
      <c r="Q86" s="2">
        <v>0</v>
      </c>
      <c r="R86" s="2" t="s">
        <v>307</v>
      </c>
      <c r="S86" s="2" t="s">
        <v>306</v>
      </c>
      <c r="T86" s="2">
        <v>95.61</v>
      </c>
      <c r="V86">
        <f>Table_0[[#This Row],[Balls]]/6</f>
        <v>19</v>
      </c>
      <c r="W86" s="7" t="str">
        <f t="shared" si="8"/>
        <v>3</v>
      </c>
      <c r="X86" s="7" t="str">
        <f t="shared" si="9"/>
        <v>4</v>
      </c>
      <c r="Y86" s="7" t="str">
        <f t="shared" si="10"/>
        <v>4</v>
      </c>
      <c r="Z86" s="7" t="str">
        <f t="shared" si="11"/>
        <v>9</v>
      </c>
      <c r="AA86" s="7" t="str">
        <f t="shared" si="12"/>
        <v>6</v>
      </c>
      <c r="AB86" s="7" t="str">
        <f t="shared" si="13"/>
        <v>0.15</v>
      </c>
      <c r="AC86" s="7" t="str">
        <f t="shared" si="14"/>
        <v>0.15</v>
      </c>
      <c r="AD86">
        <f t="shared" si="15"/>
        <v>438.29999999999995</v>
      </c>
    </row>
    <row r="87" spans="1:30" x14ac:dyDescent="0.35">
      <c r="A87">
        <v>68</v>
      </c>
      <c r="B87" s="1" t="s">
        <v>74</v>
      </c>
      <c r="C87" s="2">
        <v>16</v>
      </c>
      <c r="D87" s="2">
        <v>11</v>
      </c>
      <c r="E87" s="2">
        <v>150</v>
      </c>
      <c r="F87" s="2">
        <v>0</v>
      </c>
      <c r="G87" s="2">
        <v>228</v>
      </c>
      <c r="H87" s="2">
        <v>3</v>
      </c>
      <c r="I87" s="2">
        <v>76</v>
      </c>
      <c r="J87" s="2">
        <v>9.1199999999999992</v>
      </c>
      <c r="K87" s="2">
        <v>50</v>
      </c>
      <c r="L87" s="2">
        <v>0.27</v>
      </c>
      <c r="M87" s="2">
        <v>0.48</v>
      </c>
      <c r="N87" s="2">
        <v>5</v>
      </c>
      <c r="O87" s="2">
        <v>0</v>
      </c>
      <c r="P87" s="2">
        <v>0</v>
      </c>
      <c r="Q87" s="2">
        <v>0</v>
      </c>
      <c r="R87" s="2" t="s">
        <v>309</v>
      </c>
      <c r="S87" s="2" t="s">
        <v>316</v>
      </c>
      <c r="T87" s="2">
        <v>96</v>
      </c>
      <c r="V87">
        <f>Table_0[[#This Row],[Balls]]/6</f>
        <v>25</v>
      </c>
      <c r="W87" s="7" t="str">
        <f t="shared" si="8"/>
        <v>3</v>
      </c>
      <c r="X87" s="7" t="str">
        <f t="shared" si="9"/>
        <v>4</v>
      </c>
      <c r="Y87" s="7" t="str">
        <f t="shared" si="10"/>
        <v>4</v>
      </c>
      <c r="Z87" s="7" t="str">
        <f t="shared" si="11"/>
        <v>9</v>
      </c>
      <c r="AA87" s="7" t="str">
        <f t="shared" si="12"/>
        <v>6</v>
      </c>
      <c r="AB87" s="7" t="str">
        <f t="shared" si="13"/>
        <v>0.15</v>
      </c>
      <c r="AC87" s="7" t="str">
        <f t="shared" si="14"/>
        <v>0.15</v>
      </c>
      <c r="AD87">
        <f t="shared" si="15"/>
        <v>438.29999999999995</v>
      </c>
    </row>
    <row r="88" spans="1:30" x14ac:dyDescent="0.35">
      <c r="A88">
        <v>87</v>
      </c>
      <c r="B88" s="1" t="s">
        <v>207</v>
      </c>
      <c r="C88" s="2">
        <v>2</v>
      </c>
      <c r="D88" s="2">
        <v>2</v>
      </c>
      <c r="E88" s="2">
        <v>42</v>
      </c>
      <c r="F88" s="2">
        <v>0</v>
      </c>
      <c r="G88" s="2">
        <v>56</v>
      </c>
      <c r="H88" s="2">
        <v>2</v>
      </c>
      <c r="I88" s="2">
        <v>28</v>
      </c>
      <c r="J88" s="2">
        <v>8</v>
      </c>
      <c r="K88" s="2">
        <v>21</v>
      </c>
      <c r="L88" s="2">
        <v>1</v>
      </c>
      <c r="M88" s="2">
        <v>1.1399999999999999</v>
      </c>
      <c r="N88" s="2">
        <v>1</v>
      </c>
      <c r="O88" s="2">
        <v>0</v>
      </c>
      <c r="P88" s="2">
        <v>0</v>
      </c>
      <c r="Q88" s="2">
        <v>0</v>
      </c>
      <c r="R88" s="2" t="s">
        <v>308</v>
      </c>
      <c r="S88" s="2" t="s">
        <v>308</v>
      </c>
      <c r="T88" s="2">
        <v>100</v>
      </c>
      <c r="V88">
        <f>Table_0[[#This Row],[Balls]]/6</f>
        <v>7</v>
      </c>
      <c r="W88" s="7" t="str">
        <f t="shared" si="8"/>
        <v>3</v>
      </c>
      <c r="X88" s="7" t="str">
        <f t="shared" si="9"/>
        <v>4</v>
      </c>
      <c r="Y88" s="7" t="str">
        <f t="shared" si="10"/>
        <v>7</v>
      </c>
      <c r="Z88" s="7" t="str">
        <f t="shared" si="11"/>
        <v>10</v>
      </c>
      <c r="AA88" s="7" t="str">
        <f t="shared" si="12"/>
        <v>7</v>
      </c>
      <c r="AB88" s="7" t="str">
        <f t="shared" si="13"/>
        <v>0.15</v>
      </c>
      <c r="AC88" s="7" t="str">
        <f t="shared" si="14"/>
        <v>0.15</v>
      </c>
      <c r="AD88">
        <f t="shared" si="15"/>
        <v>847.3</v>
      </c>
    </row>
    <row r="89" spans="1:30" x14ac:dyDescent="0.35">
      <c r="A89">
        <v>87</v>
      </c>
      <c r="B89" s="1" t="s">
        <v>289</v>
      </c>
      <c r="C89" s="2">
        <v>2</v>
      </c>
      <c r="D89" s="2">
        <v>2</v>
      </c>
      <c r="E89" s="2">
        <v>26</v>
      </c>
      <c r="F89" s="2">
        <v>0</v>
      </c>
      <c r="G89" s="2">
        <v>64</v>
      </c>
      <c r="H89" s="2">
        <v>2</v>
      </c>
      <c r="I89" s="2">
        <v>32</v>
      </c>
      <c r="J89" s="2">
        <v>14.77</v>
      </c>
      <c r="K89" s="2">
        <v>13</v>
      </c>
      <c r="L89" s="2">
        <v>1</v>
      </c>
      <c r="M89" s="2">
        <v>1.85</v>
      </c>
      <c r="N89" s="2">
        <v>1</v>
      </c>
      <c r="O89" s="2">
        <v>0</v>
      </c>
      <c r="P89" s="2">
        <v>0</v>
      </c>
      <c r="Q89" s="2">
        <v>0</v>
      </c>
      <c r="R89" s="2" t="s">
        <v>308</v>
      </c>
      <c r="S89" s="2" t="s">
        <v>306</v>
      </c>
      <c r="T89" s="2">
        <v>92.31</v>
      </c>
      <c r="V89">
        <f>Table_0[[#This Row],[Balls]]/6</f>
        <v>4.333333333333333</v>
      </c>
      <c r="W89" s="7" t="str">
        <f t="shared" si="8"/>
        <v>3</v>
      </c>
      <c r="X89" s="7" t="str">
        <f t="shared" si="9"/>
        <v>4</v>
      </c>
      <c r="Y89" s="7" t="str">
        <f t="shared" si="10"/>
        <v>6</v>
      </c>
      <c r="Z89" s="7" t="str">
        <f t="shared" si="11"/>
        <v>7</v>
      </c>
      <c r="AA89" s="7" t="str">
        <f t="shared" si="12"/>
        <v>9</v>
      </c>
      <c r="AB89" s="7" t="str">
        <f t="shared" si="13"/>
        <v>0.15</v>
      </c>
      <c r="AC89" s="7" t="str">
        <f t="shared" si="14"/>
        <v>0.15</v>
      </c>
      <c r="AD89">
        <f t="shared" si="15"/>
        <v>513.29999999999995</v>
      </c>
    </row>
    <row r="90" spans="1:30" x14ac:dyDescent="0.35">
      <c r="A90">
        <v>87</v>
      </c>
      <c r="B90" s="1" t="s">
        <v>286</v>
      </c>
      <c r="C90" s="2">
        <v>2</v>
      </c>
      <c r="D90" s="2">
        <v>2</v>
      </c>
      <c r="E90" s="2">
        <v>42</v>
      </c>
      <c r="F90" s="2">
        <v>0</v>
      </c>
      <c r="G90" s="2">
        <v>68</v>
      </c>
      <c r="H90" s="2">
        <v>2</v>
      </c>
      <c r="I90" s="2">
        <v>34</v>
      </c>
      <c r="J90" s="2">
        <v>9.7100000000000009</v>
      </c>
      <c r="K90" s="2">
        <v>21</v>
      </c>
      <c r="L90" s="2">
        <v>1</v>
      </c>
      <c r="M90" s="2">
        <v>1.1399999999999999</v>
      </c>
      <c r="N90" s="2">
        <v>0</v>
      </c>
      <c r="O90" s="2">
        <v>0</v>
      </c>
      <c r="P90" s="2">
        <v>0</v>
      </c>
      <c r="Q90" s="2">
        <v>0</v>
      </c>
      <c r="R90" s="2" t="s">
        <v>308</v>
      </c>
      <c r="S90" s="2" t="s">
        <v>308</v>
      </c>
      <c r="T90" s="2">
        <v>100</v>
      </c>
      <c r="V90">
        <f>Table_0[[#This Row],[Balls]]/6</f>
        <v>7</v>
      </c>
      <c r="W90" s="7" t="str">
        <f t="shared" si="8"/>
        <v>3</v>
      </c>
      <c r="X90" s="7" t="str">
        <f t="shared" si="9"/>
        <v>4</v>
      </c>
      <c r="Y90" s="7" t="str">
        <f t="shared" si="10"/>
        <v>6</v>
      </c>
      <c r="Z90" s="7" t="str">
        <f t="shared" si="11"/>
        <v>9</v>
      </c>
      <c r="AA90" s="7" t="str">
        <f t="shared" si="12"/>
        <v>7</v>
      </c>
      <c r="AB90" s="7" t="str">
        <f t="shared" si="13"/>
        <v>0.15</v>
      </c>
      <c r="AC90" s="7" t="str">
        <f t="shared" si="14"/>
        <v>0.15</v>
      </c>
      <c r="AD90">
        <f t="shared" si="15"/>
        <v>655.29999999999995</v>
      </c>
    </row>
    <row r="91" spans="1:30" x14ac:dyDescent="0.35">
      <c r="A91">
        <v>87</v>
      </c>
      <c r="B91" s="1" t="s">
        <v>288</v>
      </c>
      <c r="C91" s="2">
        <v>2</v>
      </c>
      <c r="D91" s="2">
        <v>2</v>
      </c>
      <c r="E91" s="2">
        <v>36</v>
      </c>
      <c r="F91" s="2">
        <v>0</v>
      </c>
      <c r="G91" s="2">
        <v>79</v>
      </c>
      <c r="H91" s="2">
        <v>2</v>
      </c>
      <c r="I91" s="2">
        <v>39.5</v>
      </c>
      <c r="J91" s="2">
        <v>13.17</v>
      </c>
      <c r="K91" s="2">
        <v>18</v>
      </c>
      <c r="L91" s="2">
        <v>1</v>
      </c>
      <c r="M91" s="2">
        <v>1.33</v>
      </c>
      <c r="N91" s="2">
        <v>1</v>
      </c>
      <c r="O91" s="2">
        <v>0</v>
      </c>
      <c r="P91" s="2">
        <v>0</v>
      </c>
      <c r="Q91" s="2">
        <v>0</v>
      </c>
      <c r="R91" s="2" t="s">
        <v>308</v>
      </c>
      <c r="S91" s="2" t="s">
        <v>308</v>
      </c>
      <c r="T91" s="2">
        <v>100</v>
      </c>
      <c r="V91">
        <f>Table_0[[#This Row],[Balls]]/6</f>
        <v>6</v>
      </c>
      <c r="W91" s="7" t="str">
        <f t="shared" si="8"/>
        <v>3</v>
      </c>
      <c r="X91" s="7" t="str">
        <f t="shared" si="9"/>
        <v>4</v>
      </c>
      <c r="Y91" s="7" t="str">
        <f t="shared" si="10"/>
        <v>6</v>
      </c>
      <c r="Z91" s="7" t="str">
        <f t="shared" si="11"/>
        <v>7</v>
      </c>
      <c r="AA91" s="7" t="str">
        <f t="shared" si="12"/>
        <v>8</v>
      </c>
      <c r="AB91" s="7" t="str">
        <f t="shared" si="13"/>
        <v>0.15</v>
      </c>
      <c r="AC91" s="7" t="str">
        <f t="shared" si="14"/>
        <v>0.15</v>
      </c>
      <c r="AD91">
        <f t="shared" si="15"/>
        <v>512.29999999999995</v>
      </c>
    </row>
    <row r="92" spans="1:30" x14ac:dyDescent="0.35">
      <c r="A92">
        <v>87</v>
      </c>
      <c r="B92" s="1" t="s">
        <v>173</v>
      </c>
      <c r="C92" s="2">
        <v>6</v>
      </c>
      <c r="D92" s="2">
        <v>4</v>
      </c>
      <c r="E92" s="2">
        <v>78</v>
      </c>
      <c r="F92" s="2">
        <v>0</v>
      </c>
      <c r="G92" s="2">
        <v>118</v>
      </c>
      <c r="H92" s="2">
        <v>2</v>
      </c>
      <c r="I92" s="2">
        <v>59</v>
      </c>
      <c r="J92" s="2">
        <v>9.08</v>
      </c>
      <c r="K92" s="2">
        <v>39</v>
      </c>
      <c r="L92" s="2">
        <v>0.5</v>
      </c>
      <c r="M92" s="2">
        <v>0.62</v>
      </c>
      <c r="N92" s="2">
        <v>2</v>
      </c>
      <c r="O92" s="2">
        <v>0</v>
      </c>
      <c r="P92" s="2">
        <v>0</v>
      </c>
      <c r="Q92" s="2">
        <v>0</v>
      </c>
      <c r="R92" s="2" t="s">
        <v>311</v>
      </c>
      <c r="S92" s="2" t="s">
        <v>308</v>
      </c>
      <c r="T92" s="2">
        <v>94.87</v>
      </c>
      <c r="V92">
        <f>Table_0[[#This Row],[Balls]]/6</f>
        <v>13</v>
      </c>
      <c r="W92" s="7" t="str">
        <f t="shared" si="8"/>
        <v>3</v>
      </c>
      <c r="X92" s="7" t="str">
        <f t="shared" si="9"/>
        <v>4</v>
      </c>
      <c r="Y92" s="7" t="str">
        <f t="shared" si="10"/>
        <v>5</v>
      </c>
      <c r="Z92" s="7" t="str">
        <f t="shared" si="11"/>
        <v>9</v>
      </c>
      <c r="AA92" s="7" t="str">
        <f t="shared" si="12"/>
        <v>6</v>
      </c>
      <c r="AB92" s="7" t="str">
        <f t="shared" si="13"/>
        <v>0.15</v>
      </c>
      <c r="AC92" s="7" t="str">
        <f t="shared" si="14"/>
        <v>0.15</v>
      </c>
      <c r="AD92">
        <f t="shared" si="15"/>
        <v>546.29999999999995</v>
      </c>
    </row>
    <row r="93" spans="1:30" x14ac:dyDescent="0.35">
      <c r="A93">
        <v>87</v>
      </c>
      <c r="B93" s="1" t="s">
        <v>91</v>
      </c>
      <c r="C93" s="2">
        <v>9</v>
      </c>
      <c r="D93" s="2">
        <v>5</v>
      </c>
      <c r="E93" s="2">
        <v>42</v>
      </c>
      <c r="F93" s="2">
        <v>0</v>
      </c>
      <c r="G93" s="2">
        <v>94</v>
      </c>
      <c r="H93" s="2">
        <v>2</v>
      </c>
      <c r="I93" s="2">
        <v>47</v>
      </c>
      <c r="J93" s="2">
        <v>13.43</v>
      </c>
      <c r="K93" s="2">
        <v>21</v>
      </c>
      <c r="L93" s="2">
        <v>0.4</v>
      </c>
      <c r="M93" s="2">
        <v>1.1399999999999999</v>
      </c>
      <c r="N93" s="2">
        <v>1</v>
      </c>
      <c r="O93" s="2">
        <v>0</v>
      </c>
      <c r="P93" s="2">
        <v>0</v>
      </c>
      <c r="Q93" s="2">
        <v>0</v>
      </c>
      <c r="R93" s="2" t="s">
        <v>308</v>
      </c>
      <c r="S93" s="2" t="s">
        <v>308</v>
      </c>
      <c r="T93" s="2">
        <v>100</v>
      </c>
      <c r="V93">
        <f>Table_0[[#This Row],[Balls]]/6</f>
        <v>7</v>
      </c>
      <c r="W93" s="7" t="str">
        <f t="shared" si="8"/>
        <v>3</v>
      </c>
      <c r="X93" s="7" t="str">
        <f t="shared" si="9"/>
        <v>4</v>
      </c>
      <c r="Y93" s="7" t="str">
        <f t="shared" si="10"/>
        <v>5</v>
      </c>
      <c r="Z93" s="7" t="str">
        <f t="shared" si="11"/>
        <v>7</v>
      </c>
      <c r="AA93" s="7" t="str">
        <f t="shared" si="12"/>
        <v>7</v>
      </c>
      <c r="AB93" s="7" t="str">
        <f t="shared" si="13"/>
        <v>0.15</v>
      </c>
      <c r="AC93" s="7" t="str">
        <f t="shared" si="14"/>
        <v>0.15</v>
      </c>
      <c r="AD93">
        <f t="shared" si="15"/>
        <v>427.29999999999995</v>
      </c>
    </row>
    <row r="94" spans="1:30" x14ac:dyDescent="0.35">
      <c r="A94">
        <v>87</v>
      </c>
      <c r="B94" s="1" t="s">
        <v>113</v>
      </c>
      <c r="C94" s="2">
        <v>11</v>
      </c>
      <c r="D94" s="2">
        <v>5</v>
      </c>
      <c r="E94" s="2">
        <v>72</v>
      </c>
      <c r="F94" s="2">
        <v>0</v>
      </c>
      <c r="G94" s="2">
        <v>124</v>
      </c>
      <c r="H94" s="2">
        <v>2</v>
      </c>
      <c r="I94" s="2">
        <v>62</v>
      </c>
      <c r="J94" s="2">
        <v>10.33</v>
      </c>
      <c r="K94" s="2">
        <v>36</v>
      </c>
      <c r="L94" s="2">
        <v>0.4</v>
      </c>
      <c r="M94" s="2">
        <v>0.67</v>
      </c>
      <c r="N94" s="2">
        <v>2</v>
      </c>
      <c r="O94" s="2">
        <v>0</v>
      </c>
      <c r="P94" s="2">
        <v>0</v>
      </c>
      <c r="Q94" s="2">
        <v>0</v>
      </c>
      <c r="R94" s="2" t="s">
        <v>307</v>
      </c>
      <c r="S94" s="2" t="s">
        <v>308</v>
      </c>
      <c r="T94" s="2">
        <v>95.83</v>
      </c>
      <c r="V94">
        <f>Table_0[[#This Row],[Balls]]/6</f>
        <v>12</v>
      </c>
      <c r="W94" s="7" t="str">
        <f t="shared" si="8"/>
        <v>3</v>
      </c>
      <c r="X94" s="7" t="str">
        <f t="shared" si="9"/>
        <v>4</v>
      </c>
      <c r="Y94" s="7" t="str">
        <f t="shared" si="10"/>
        <v>4</v>
      </c>
      <c r="Z94" s="7" t="str">
        <f t="shared" si="11"/>
        <v>8</v>
      </c>
      <c r="AA94" s="7" t="str">
        <f t="shared" si="12"/>
        <v>6</v>
      </c>
      <c r="AB94" s="7" t="str">
        <f t="shared" si="13"/>
        <v>0.15</v>
      </c>
      <c r="AC94" s="7" t="str">
        <f t="shared" si="14"/>
        <v>0.15</v>
      </c>
      <c r="AD94">
        <f t="shared" si="15"/>
        <v>390.29999999999995</v>
      </c>
    </row>
    <row r="95" spans="1:30" x14ac:dyDescent="0.35">
      <c r="A95">
        <v>87</v>
      </c>
      <c r="B95" s="1" t="s">
        <v>287</v>
      </c>
      <c r="C95" s="2">
        <v>5</v>
      </c>
      <c r="D95" s="2">
        <v>5</v>
      </c>
      <c r="E95" s="2">
        <v>84</v>
      </c>
      <c r="F95" s="2">
        <v>0</v>
      </c>
      <c r="G95" s="2">
        <v>165</v>
      </c>
      <c r="H95" s="2">
        <v>2</v>
      </c>
      <c r="I95" s="2">
        <v>82.5</v>
      </c>
      <c r="J95" s="2">
        <v>11.79</v>
      </c>
      <c r="K95" s="2">
        <v>42</v>
      </c>
      <c r="L95" s="2">
        <v>0.4</v>
      </c>
      <c r="M95" s="2">
        <v>0.56999999999999995</v>
      </c>
      <c r="N95" s="2">
        <v>1</v>
      </c>
      <c r="O95" s="2">
        <v>0</v>
      </c>
      <c r="P95" s="2">
        <v>0</v>
      </c>
      <c r="Q95" s="2">
        <v>0</v>
      </c>
      <c r="R95" s="2" t="s">
        <v>311</v>
      </c>
      <c r="S95" s="2" t="s">
        <v>308</v>
      </c>
      <c r="T95" s="2">
        <v>95.24</v>
      </c>
      <c r="V95">
        <f>Table_0[[#This Row],[Balls]]/6</f>
        <v>14</v>
      </c>
      <c r="W95" s="7" t="str">
        <f t="shared" si="8"/>
        <v>3</v>
      </c>
      <c r="X95" s="7" t="str">
        <f t="shared" si="9"/>
        <v>4</v>
      </c>
      <c r="Y95" s="7" t="str">
        <f t="shared" si="10"/>
        <v>4</v>
      </c>
      <c r="Z95" s="7" t="str">
        <f t="shared" si="11"/>
        <v>8</v>
      </c>
      <c r="AA95" s="7" t="str">
        <f t="shared" si="12"/>
        <v>6</v>
      </c>
      <c r="AB95" s="7" t="str">
        <f t="shared" si="13"/>
        <v>0.15</v>
      </c>
      <c r="AC95" s="7" t="str">
        <f t="shared" si="14"/>
        <v>0.15</v>
      </c>
      <c r="AD95">
        <f t="shared" si="15"/>
        <v>390.29999999999995</v>
      </c>
    </row>
    <row r="96" spans="1:30" x14ac:dyDescent="0.35">
      <c r="A96">
        <v>87</v>
      </c>
      <c r="B96" s="1" t="s">
        <v>243</v>
      </c>
      <c r="C96" s="2">
        <v>5</v>
      </c>
      <c r="D96" s="2">
        <v>5</v>
      </c>
      <c r="E96" s="2">
        <v>120</v>
      </c>
      <c r="F96" s="2">
        <v>0</v>
      </c>
      <c r="G96" s="2">
        <v>190</v>
      </c>
      <c r="H96" s="2">
        <v>2</v>
      </c>
      <c r="I96" s="2">
        <v>95</v>
      </c>
      <c r="J96" s="2">
        <v>9.5</v>
      </c>
      <c r="K96" s="2">
        <v>60</v>
      </c>
      <c r="L96" s="2">
        <v>0.4</v>
      </c>
      <c r="M96" s="2">
        <v>0.4</v>
      </c>
      <c r="N96" s="2">
        <v>3</v>
      </c>
      <c r="O96" s="2">
        <v>0</v>
      </c>
      <c r="P96" s="2">
        <v>0</v>
      </c>
      <c r="Q96" s="2">
        <v>0</v>
      </c>
      <c r="R96" s="2" t="s">
        <v>313</v>
      </c>
      <c r="S96" s="2" t="s">
        <v>306</v>
      </c>
      <c r="T96" s="2">
        <v>92.5</v>
      </c>
      <c r="V96">
        <f>Table_0[[#This Row],[Balls]]/6</f>
        <v>20</v>
      </c>
      <c r="W96" s="7" t="str">
        <f t="shared" si="8"/>
        <v>3</v>
      </c>
      <c r="X96" s="7" t="str">
        <f t="shared" si="9"/>
        <v>4</v>
      </c>
      <c r="Y96" s="7" t="str">
        <f t="shared" si="10"/>
        <v>4</v>
      </c>
      <c r="Z96" s="7" t="str">
        <f t="shared" si="11"/>
        <v>9</v>
      </c>
      <c r="AA96" s="7" t="str">
        <f t="shared" si="12"/>
        <v>6</v>
      </c>
      <c r="AB96" s="7" t="str">
        <f t="shared" si="13"/>
        <v>0.15</v>
      </c>
      <c r="AC96" s="7" t="str">
        <f t="shared" si="14"/>
        <v>0.15</v>
      </c>
      <c r="AD96">
        <f t="shared" si="15"/>
        <v>438.29999999999995</v>
      </c>
    </row>
    <row r="97" spans="1:30" x14ac:dyDescent="0.35">
      <c r="A97">
        <v>96</v>
      </c>
      <c r="B97" s="1" t="s">
        <v>290</v>
      </c>
      <c r="C97" s="2">
        <v>1</v>
      </c>
      <c r="D97" s="2">
        <v>1</v>
      </c>
      <c r="E97" s="2">
        <v>12</v>
      </c>
      <c r="F97" s="2">
        <v>0</v>
      </c>
      <c r="G97" s="2">
        <v>14</v>
      </c>
      <c r="H97" s="2">
        <v>1</v>
      </c>
      <c r="I97" s="2">
        <v>14</v>
      </c>
      <c r="J97" s="2">
        <v>7</v>
      </c>
      <c r="K97" s="2">
        <v>12</v>
      </c>
      <c r="L97" s="2">
        <v>1</v>
      </c>
      <c r="M97" s="2">
        <v>2</v>
      </c>
      <c r="N97" s="2">
        <v>0</v>
      </c>
      <c r="O97" s="2">
        <v>0</v>
      </c>
      <c r="P97" s="2">
        <v>0</v>
      </c>
      <c r="Q97" s="2">
        <v>0</v>
      </c>
      <c r="R97" s="2" t="s">
        <v>308</v>
      </c>
      <c r="S97" s="2" t="s">
        <v>308</v>
      </c>
      <c r="T97" s="2">
        <v>100</v>
      </c>
      <c r="V97">
        <f>Table_0[[#This Row],[Balls]]/6</f>
        <v>2</v>
      </c>
      <c r="W97" s="7" t="str">
        <f t="shared" si="8"/>
        <v>3</v>
      </c>
      <c r="X97" s="7" t="str">
        <f t="shared" si="9"/>
        <v>4</v>
      </c>
      <c r="Y97" s="7" t="str">
        <f t="shared" si="10"/>
        <v>11</v>
      </c>
      <c r="Z97" s="7" t="str">
        <f t="shared" si="11"/>
        <v>10</v>
      </c>
      <c r="AA97" s="7" t="str">
        <f t="shared" si="12"/>
        <v>9</v>
      </c>
      <c r="AB97" s="7" t="str">
        <f t="shared" si="13"/>
        <v>0.15</v>
      </c>
      <c r="AC97" s="7" t="str">
        <f t="shared" si="14"/>
        <v>0.15</v>
      </c>
      <c r="AD97">
        <f t="shared" si="15"/>
        <v>1329.3000000000002</v>
      </c>
    </row>
    <row r="98" spans="1:30" x14ac:dyDescent="0.35">
      <c r="A98">
        <v>96</v>
      </c>
      <c r="B98" s="1" t="s">
        <v>204</v>
      </c>
      <c r="C98" s="2">
        <v>2</v>
      </c>
      <c r="D98" s="2">
        <v>1</v>
      </c>
      <c r="E98" s="2">
        <v>12</v>
      </c>
      <c r="F98" s="2">
        <v>0</v>
      </c>
      <c r="G98" s="2">
        <v>14</v>
      </c>
      <c r="H98" s="2">
        <v>1</v>
      </c>
      <c r="I98" s="2">
        <v>14</v>
      </c>
      <c r="J98" s="2">
        <v>7</v>
      </c>
      <c r="K98" s="2">
        <v>12</v>
      </c>
      <c r="L98" s="2">
        <v>1</v>
      </c>
      <c r="M98" s="2">
        <v>2</v>
      </c>
      <c r="N98" s="2">
        <v>0</v>
      </c>
      <c r="O98" s="2">
        <v>0</v>
      </c>
      <c r="P98" s="2">
        <v>0</v>
      </c>
      <c r="Q98" s="2">
        <v>0</v>
      </c>
      <c r="R98" s="2" t="s">
        <v>308</v>
      </c>
      <c r="S98" s="2" t="s">
        <v>308</v>
      </c>
      <c r="T98" s="2">
        <v>100</v>
      </c>
      <c r="V98">
        <f>Table_0[[#This Row],[Balls]]/6</f>
        <v>2</v>
      </c>
      <c r="W98" s="7" t="str">
        <f t="shared" si="8"/>
        <v>3</v>
      </c>
      <c r="X98" s="7" t="str">
        <f t="shared" si="9"/>
        <v>4</v>
      </c>
      <c r="Y98" s="7" t="str">
        <f t="shared" si="10"/>
        <v>11</v>
      </c>
      <c r="Z98" s="7" t="str">
        <f t="shared" si="11"/>
        <v>10</v>
      </c>
      <c r="AA98" s="7" t="str">
        <f t="shared" si="12"/>
        <v>9</v>
      </c>
      <c r="AB98" s="7" t="str">
        <f t="shared" si="13"/>
        <v>0.15</v>
      </c>
      <c r="AC98" s="7" t="str">
        <f t="shared" si="14"/>
        <v>0.15</v>
      </c>
      <c r="AD98">
        <f t="shared" si="15"/>
        <v>1329.3000000000002</v>
      </c>
    </row>
    <row r="99" spans="1:30" x14ac:dyDescent="0.35">
      <c r="A99">
        <v>96</v>
      </c>
      <c r="B99" s="1" t="s">
        <v>238</v>
      </c>
      <c r="C99" s="2">
        <v>3</v>
      </c>
      <c r="D99" s="2">
        <v>1</v>
      </c>
      <c r="E99" s="2">
        <v>12</v>
      </c>
      <c r="F99" s="2">
        <v>0</v>
      </c>
      <c r="G99" s="2">
        <v>18</v>
      </c>
      <c r="H99" s="2">
        <v>1</v>
      </c>
      <c r="I99" s="2">
        <v>18</v>
      </c>
      <c r="J99" s="2">
        <v>9</v>
      </c>
      <c r="K99" s="2">
        <v>12</v>
      </c>
      <c r="L99" s="2">
        <v>1</v>
      </c>
      <c r="M99" s="2">
        <v>2</v>
      </c>
      <c r="N99" s="2">
        <v>0</v>
      </c>
      <c r="O99" s="2">
        <v>0</v>
      </c>
      <c r="P99" s="2">
        <v>0</v>
      </c>
      <c r="Q99" s="2">
        <v>0</v>
      </c>
      <c r="R99" s="2" t="s">
        <v>316</v>
      </c>
      <c r="S99" s="2" t="s">
        <v>316</v>
      </c>
      <c r="T99" s="2">
        <v>83.33</v>
      </c>
      <c r="V99">
        <f>Table_0[[#This Row],[Balls]]/6</f>
        <v>2</v>
      </c>
      <c r="W99" s="7" t="str">
        <f t="shared" si="8"/>
        <v>3</v>
      </c>
      <c r="X99" s="7" t="str">
        <f t="shared" si="9"/>
        <v>4</v>
      </c>
      <c r="Y99" s="7" t="str">
        <f t="shared" si="10"/>
        <v>11</v>
      </c>
      <c r="Z99" s="7" t="str">
        <f t="shared" si="11"/>
        <v>9</v>
      </c>
      <c r="AA99" s="7" t="str">
        <f t="shared" si="12"/>
        <v>9</v>
      </c>
      <c r="AB99" s="7" t="str">
        <f t="shared" si="13"/>
        <v>0.15</v>
      </c>
      <c r="AC99" s="7" t="str">
        <f t="shared" si="14"/>
        <v>0.15</v>
      </c>
      <c r="AD99">
        <f t="shared" si="15"/>
        <v>1197.3000000000002</v>
      </c>
    </row>
    <row r="100" spans="1:30" x14ac:dyDescent="0.35">
      <c r="A100">
        <v>96</v>
      </c>
      <c r="B100" s="1" t="s">
        <v>221</v>
      </c>
      <c r="C100" s="2">
        <v>1</v>
      </c>
      <c r="D100" s="2">
        <v>1</v>
      </c>
      <c r="E100" s="2">
        <v>18</v>
      </c>
      <c r="F100" s="2">
        <v>0</v>
      </c>
      <c r="G100" s="2">
        <v>19</v>
      </c>
      <c r="H100" s="2">
        <v>1</v>
      </c>
      <c r="I100" s="2">
        <v>19</v>
      </c>
      <c r="J100" s="2">
        <v>6.33</v>
      </c>
      <c r="K100" s="2">
        <v>18</v>
      </c>
      <c r="L100" s="2">
        <v>1</v>
      </c>
      <c r="M100" s="2">
        <v>1.33</v>
      </c>
      <c r="N100" s="2">
        <v>0</v>
      </c>
      <c r="O100" s="2">
        <v>0</v>
      </c>
      <c r="P100" s="2">
        <v>0</v>
      </c>
      <c r="Q100" s="2">
        <v>0</v>
      </c>
      <c r="R100" s="2" t="s">
        <v>316</v>
      </c>
      <c r="S100" s="2" t="s">
        <v>308</v>
      </c>
      <c r="T100" s="2">
        <v>94.44</v>
      </c>
      <c r="V100">
        <f>Table_0[[#This Row],[Balls]]/6</f>
        <v>3</v>
      </c>
      <c r="W100" s="7" t="str">
        <f t="shared" si="8"/>
        <v>3</v>
      </c>
      <c r="X100" s="7" t="str">
        <f t="shared" si="9"/>
        <v>4</v>
      </c>
      <c r="Y100" s="7" t="str">
        <f t="shared" si="10"/>
        <v>10</v>
      </c>
      <c r="Z100" s="7" t="str">
        <f t="shared" si="11"/>
        <v>10</v>
      </c>
      <c r="AA100" s="7" t="str">
        <f t="shared" si="12"/>
        <v>8</v>
      </c>
      <c r="AB100" s="7" t="str">
        <f t="shared" si="13"/>
        <v>0.15</v>
      </c>
      <c r="AC100" s="7" t="str">
        <f t="shared" si="14"/>
        <v>0.15</v>
      </c>
      <c r="AD100">
        <f t="shared" si="15"/>
        <v>1208.3000000000002</v>
      </c>
    </row>
    <row r="101" spans="1:30" x14ac:dyDescent="0.35">
      <c r="A101">
        <v>96</v>
      </c>
      <c r="B101" s="1" t="s">
        <v>219</v>
      </c>
      <c r="C101" s="2">
        <v>1</v>
      </c>
      <c r="D101" s="2">
        <v>1</v>
      </c>
      <c r="E101" s="2">
        <v>24</v>
      </c>
      <c r="F101" s="2">
        <v>0</v>
      </c>
      <c r="G101" s="2">
        <v>40</v>
      </c>
      <c r="H101" s="2">
        <v>1</v>
      </c>
      <c r="I101" s="2">
        <v>40</v>
      </c>
      <c r="J101" s="2">
        <v>10</v>
      </c>
      <c r="K101" s="2">
        <v>24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 t="s">
        <v>308</v>
      </c>
      <c r="S101" s="2" t="s">
        <v>308</v>
      </c>
      <c r="T101" s="2">
        <v>100</v>
      </c>
      <c r="V101">
        <f>Table_0[[#This Row],[Balls]]/6</f>
        <v>4</v>
      </c>
      <c r="W101" s="7" t="str">
        <f t="shared" si="8"/>
        <v>3</v>
      </c>
      <c r="X101" s="7" t="str">
        <f t="shared" si="9"/>
        <v>4</v>
      </c>
      <c r="Y101" s="7" t="str">
        <f t="shared" si="10"/>
        <v>6</v>
      </c>
      <c r="Z101" s="7" t="str">
        <f t="shared" si="11"/>
        <v>9</v>
      </c>
      <c r="AA101" s="7" t="str">
        <f t="shared" si="12"/>
        <v>7</v>
      </c>
      <c r="AB101" s="7" t="str">
        <f t="shared" si="13"/>
        <v>0.15</v>
      </c>
      <c r="AC101" s="7" t="str">
        <f t="shared" si="14"/>
        <v>0.15</v>
      </c>
      <c r="AD101">
        <f t="shared" si="15"/>
        <v>655.29999999999995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2185-DDDA-4281-A671-53E4F206CEDF}">
  <dimension ref="A1:AN101"/>
  <sheetViews>
    <sheetView topLeftCell="A84" workbookViewId="0">
      <selection activeCell="B2" sqref="B2:B101"/>
    </sheetView>
  </sheetViews>
  <sheetFormatPr defaultRowHeight="14.5" x14ac:dyDescent="0.35"/>
  <cols>
    <col min="1" max="1" width="10.54296875" bestFit="1" customWidth="1"/>
    <col min="2" max="2" width="19" bestFit="1" customWidth="1"/>
    <col min="3" max="3" width="6.54296875" style="2" bestFit="1" customWidth="1"/>
    <col min="4" max="4" width="5.81640625" style="2" bestFit="1" customWidth="1"/>
    <col min="5" max="5" width="5.7265625" style="2" bestFit="1" customWidth="1"/>
    <col min="6" max="6" width="7.1796875" style="2" bestFit="1" customWidth="1"/>
    <col min="7" max="7" width="5.26953125" style="2" bestFit="1" customWidth="1"/>
    <col min="8" max="8" width="6.1796875" style="2" bestFit="1" customWidth="1"/>
    <col min="9" max="9" width="6.90625" style="2" bestFit="1" customWidth="1"/>
    <col min="10" max="10" width="6.36328125" style="2" bestFit="1" customWidth="1"/>
    <col min="11" max="11" width="6.08984375" style="2" bestFit="1" customWidth="1"/>
    <col min="12" max="13" width="5.08984375" style="2" bestFit="1" customWidth="1"/>
    <col min="14" max="14" width="4.36328125" style="2" bestFit="1" customWidth="1"/>
    <col min="15" max="16" width="5.36328125" style="2" bestFit="1" customWidth="1"/>
    <col min="17" max="17" width="6.36328125" style="2" bestFit="1" customWidth="1"/>
    <col min="18" max="19" width="6.26953125" style="2" bestFit="1" customWidth="1"/>
    <col min="20" max="20" width="6" style="2" bestFit="1" customWidth="1"/>
    <col min="21" max="22" width="5.90625" style="2" bestFit="1" customWidth="1"/>
    <col min="23" max="24" width="6.36328125" style="2" bestFit="1" customWidth="1"/>
    <col min="25" max="25" width="7.6328125" style="2" bestFit="1" customWidth="1"/>
    <col min="26" max="27" width="5.81640625" style="2" bestFit="1" customWidth="1"/>
    <col min="28" max="28" width="7.7265625" style="2" bestFit="1" customWidth="1"/>
    <col min="29" max="29" width="6.453125" style="2" bestFit="1" customWidth="1"/>
  </cols>
  <sheetData>
    <row r="1" spans="1:40" x14ac:dyDescent="0.35">
      <c r="A1" t="s">
        <v>0</v>
      </c>
      <c r="B1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F1" s="6" t="s">
        <v>3</v>
      </c>
      <c r="AG1" s="6" t="s">
        <v>5</v>
      </c>
      <c r="AH1" s="6" t="s">
        <v>7</v>
      </c>
      <c r="AI1" s="6" t="s">
        <v>9</v>
      </c>
      <c r="AJ1" s="6" t="s">
        <v>10</v>
      </c>
      <c r="AK1" s="6" t="s">
        <v>11</v>
      </c>
      <c r="AL1" s="6" t="s">
        <v>14</v>
      </c>
      <c r="AM1" s="6" t="s">
        <v>15</v>
      </c>
      <c r="AN1" s="9" t="s">
        <v>196</v>
      </c>
    </row>
    <row r="2" spans="1:40" x14ac:dyDescent="0.35">
      <c r="A2">
        <v>1</v>
      </c>
      <c r="B2" s="1" t="s">
        <v>29</v>
      </c>
      <c r="C2" s="2">
        <v>17</v>
      </c>
      <c r="D2" s="2">
        <v>17</v>
      </c>
      <c r="E2" s="2">
        <v>2</v>
      </c>
      <c r="F2" s="2">
        <v>890</v>
      </c>
      <c r="G2" s="2" t="s">
        <v>30</v>
      </c>
      <c r="H2" s="2">
        <v>59.33</v>
      </c>
      <c r="I2" s="2">
        <v>564</v>
      </c>
      <c r="J2" s="2">
        <v>157.80000000000001</v>
      </c>
      <c r="K2" s="2">
        <v>3</v>
      </c>
      <c r="L2" s="2">
        <v>4</v>
      </c>
      <c r="M2" s="2">
        <v>6</v>
      </c>
      <c r="N2" s="2">
        <v>1</v>
      </c>
      <c r="O2" s="2">
        <v>85</v>
      </c>
      <c r="P2" s="2">
        <v>33</v>
      </c>
      <c r="Q2" s="2">
        <v>4.78</v>
      </c>
      <c r="R2" s="2">
        <v>6.64</v>
      </c>
      <c r="S2" s="2">
        <v>17.09</v>
      </c>
      <c r="T2" s="2">
        <v>60.45</v>
      </c>
      <c r="U2" s="2">
        <v>38.200000000000003</v>
      </c>
      <c r="V2" s="2">
        <v>22.25</v>
      </c>
      <c r="W2" s="2">
        <v>20.92</v>
      </c>
      <c r="X2" s="2">
        <v>4.5599999999999996</v>
      </c>
      <c r="Y2" s="2">
        <v>0.79</v>
      </c>
      <c r="Z2" s="2">
        <v>52.35</v>
      </c>
      <c r="AA2" s="2">
        <v>33.18</v>
      </c>
      <c r="AB2" s="2">
        <v>217.13</v>
      </c>
      <c r="AC2" s="2">
        <v>2</v>
      </c>
      <c r="AF2" s="7" t="str">
        <f>IF(D2&gt;14,"10",IF(12&lt;D2,"9",IF(10&lt;D2,"8",IF(8&lt;D2,"7",IF(7&lt;D2,"6",IF(6&lt;D2,"4","3"))))))</f>
        <v>10</v>
      </c>
      <c r="AG2" s="7" t="str">
        <f>IF(F2&gt;700,"10",IF(650&lt;F2,"9",IF(575&lt;F2,"8",IF(475&lt;F2,"7",IF(400&lt;F2,"6",IF(300&lt;F2,"4","2"))))))</f>
        <v>10</v>
      </c>
      <c r="AH2" s="7" t="str">
        <f>IF(H2&gt;50,"10",IF(40&lt;H2,"9",IF(30&lt;H2,"8",IF(20&lt;H2,"7",IF(10&lt;H2,"6",IF(5&lt;H2,"4","3"))))))</f>
        <v>10</v>
      </c>
      <c r="AI2" s="7" t="str">
        <f>IF(J2&gt;185,"10",IF(165&lt;J2,"9",IF(145&lt;J2,"8",IF(125&lt;J2,"7",IF(105&lt;J2,"6",IF(85&lt;J2,"4","3"))))))</f>
        <v>8</v>
      </c>
      <c r="AJ2" s="7" t="str">
        <f>IF(K2&gt;5,"10",IF(4&lt;K2,"9",IF(3&lt;K2,"8",IF(2&lt;K2,"7",IF(1&lt;K2,"6",IF(0&lt;K2,"4","0.25"))))))</f>
        <v>7</v>
      </c>
      <c r="AK2" s="7" t="str">
        <f>IF(L2&gt;9,"10",IF(7&lt;L2,"9",IF(5&lt;L2,"8",IF(4&lt;L2,"7",IF(3&lt;L2,"6",IF(2&lt;L2,"4","0.15"))))))</f>
        <v>6</v>
      </c>
      <c r="AL2" s="7" t="str">
        <f>IF(O2&gt;60,"10",IF(50&lt;O2,"9",IF(40&lt;O2,"8",IF(30&lt;O2,"7",IF(20&lt;O2,"6",IF(10&lt;O2,"4","3"))))))</f>
        <v>10</v>
      </c>
      <c r="AM2" s="7" t="str">
        <f>IF(P2&gt;30,"10",IF(25&lt;P2,"9",IF(20&lt;P2,"8",IF(15&lt;P2,"7",IF(10&lt;P2,"6",IF(5&lt;P2,"4","3"))))))</f>
        <v>10</v>
      </c>
      <c r="AN2">
        <f>(AF2*AG2*AH2*AI2)+(AJ2+AK2+AL2+AM2)</f>
        <v>8033</v>
      </c>
    </row>
    <row r="3" spans="1:40" x14ac:dyDescent="0.35">
      <c r="A3">
        <v>2</v>
      </c>
      <c r="B3" s="1" t="s">
        <v>31</v>
      </c>
      <c r="C3" s="2">
        <v>14</v>
      </c>
      <c r="D3" s="2">
        <v>14</v>
      </c>
      <c r="E3" s="2">
        <v>1</v>
      </c>
      <c r="F3" s="2">
        <v>730</v>
      </c>
      <c r="G3" s="2" t="s">
        <v>32</v>
      </c>
      <c r="H3" s="2">
        <v>56.15</v>
      </c>
      <c r="I3" s="2">
        <v>475</v>
      </c>
      <c r="J3" s="2">
        <v>153.68</v>
      </c>
      <c r="K3" s="2">
        <v>0</v>
      </c>
      <c r="L3" s="2">
        <v>8</v>
      </c>
      <c r="M3" s="2">
        <v>2</v>
      </c>
      <c r="N3" s="2">
        <v>0</v>
      </c>
      <c r="O3" s="2">
        <v>60</v>
      </c>
      <c r="P3" s="2">
        <v>36</v>
      </c>
      <c r="Q3" s="2">
        <v>4.95</v>
      </c>
      <c r="R3" s="2">
        <v>7.92</v>
      </c>
      <c r="S3" s="2">
        <v>13.19</v>
      </c>
      <c r="T3" s="2">
        <v>62.47</v>
      </c>
      <c r="U3" s="2">
        <v>32.880000000000003</v>
      </c>
      <c r="V3" s="2">
        <v>29.59</v>
      </c>
      <c r="W3" s="2">
        <v>20.21</v>
      </c>
      <c r="X3" s="2">
        <v>4.75</v>
      </c>
      <c r="Y3" s="2">
        <v>0.72</v>
      </c>
      <c r="Z3" s="2">
        <v>52.14</v>
      </c>
      <c r="AA3" s="2">
        <v>33.93</v>
      </c>
      <c r="AB3" s="2">
        <v>209.84</v>
      </c>
      <c r="AC3" s="2">
        <v>2</v>
      </c>
      <c r="AF3" s="7" t="str">
        <f t="shared" ref="AF3:AF66" si="0">IF(D3&gt;14,"10",IF(12&lt;D3,"9",IF(10&lt;D3,"8",IF(8&lt;D3,"7",IF(7&lt;D3,"6",IF(6&lt;D3,"4","3"))))))</f>
        <v>9</v>
      </c>
      <c r="AG3" s="7" t="str">
        <f t="shared" ref="AG3:AG66" si="1">IF(F3&gt;700,"10",IF(650&lt;F3,"9",IF(575&lt;F3,"8",IF(475&lt;F3,"7",IF(400&lt;F3,"6",IF(300&lt;F3,"4","2"))))))</f>
        <v>10</v>
      </c>
      <c r="AH3" s="7" t="str">
        <f t="shared" ref="AH3:AH66" si="2">IF(H3&gt;50,"10",IF(40&lt;H3,"9",IF(30&lt;H3,"8",IF(20&lt;H3,"7",IF(10&lt;H3,"6",IF(5&lt;H3,"4","3"))))))</f>
        <v>10</v>
      </c>
      <c r="AI3" s="7" t="str">
        <f t="shared" ref="AI3:AI66" si="3">IF(J3&gt;185,"10",IF(165&lt;J3,"9",IF(145&lt;J3,"8",IF(125&lt;J3,"7",IF(105&lt;J3,"6",IF(85&lt;J3,"4","3"))))))</f>
        <v>8</v>
      </c>
      <c r="AJ3" s="7" t="str">
        <f t="shared" ref="AJ3:AJ66" si="4">IF(K3&gt;5,"10",IF(4&lt;K3,"9",IF(3&lt;K3,"8",IF(2&lt;K3,"7",IF(1&lt;K3,"6",IF(0&lt;K3,"4","0.25"))))))</f>
        <v>0.25</v>
      </c>
      <c r="AK3" s="7" t="str">
        <f t="shared" ref="AK3:AK66" si="5">IF(L3&gt;9,"10",IF(7&lt;L3,"9",IF(5&lt;L3,"8",IF(4&lt;L3,"7",IF(3&lt;L3,"6",IF(2&lt;L3,"4","0.15"))))))</f>
        <v>9</v>
      </c>
      <c r="AL3" s="7" t="str">
        <f t="shared" ref="AL3:AL66" si="6">IF(O3&gt;60,"10",IF(50&lt;O3,"9",IF(40&lt;O3,"8",IF(30&lt;O3,"7",IF(20&lt;O3,"6",IF(10&lt;O3,"4","3"))))))</f>
        <v>9</v>
      </c>
      <c r="AM3" s="7" t="str">
        <f t="shared" ref="AM3:AM66" si="7">IF(P3&gt;30,"10",IF(25&lt;P3,"9",IF(20&lt;P3,"8",IF(15&lt;P3,"7",IF(10&lt;P3,"6",IF(5&lt;P3,"4","3"))))))</f>
        <v>10</v>
      </c>
      <c r="AN3">
        <f t="shared" ref="AN3:AN66" si="8">(AF3*AG3*AH3*AI3)+(AJ3+AK3+AL3+AM3)</f>
        <v>7228.25</v>
      </c>
    </row>
    <row r="4" spans="1:40" x14ac:dyDescent="0.35">
      <c r="A4">
        <v>3</v>
      </c>
      <c r="B4" s="1" t="s">
        <v>33</v>
      </c>
      <c r="C4" s="2">
        <v>16</v>
      </c>
      <c r="D4" s="2">
        <v>15</v>
      </c>
      <c r="E4" s="2">
        <v>2</v>
      </c>
      <c r="F4" s="2">
        <v>672</v>
      </c>
      <c r="G4" s="2" t="s">
        <v>34</v>
      </c>
      <c r="H4" s="2">
        <v>51.69</v>
      </c>
      <c r="I4" s="2">
        <v>481</v>
      </c>
      <c r="J4" s="2">
        <v>139.71</v>
      </c>
      <c r="K4" s="2">
        <v>0</v>
      </c>
      <c r="L4" s="2">
        <v>6</v>
      </c>
      <c r="M4" s="2">
        <v>5</v>
      </c>
      <c r="N4" s="2">
        <v>1</v>
      </c>
      <c r="O4" s="2">
        <v>77</v>
      </c>
      <c r="P4" s="2">
        <v>18</v>
      </c>
      <c r="Q4" s="2">
        <v>5.0599999999999996</v>
      </c>
      <c r="R4" s="2">
        <v>6.25</v>
      </c>
      <c r="S4" s="2">
        <v>26.72</v>
      </c>
      <c r="T4" s="2">
        <v>61.9</v>
      </c>
      <c r="U4" s="2">
        <v>45.83</v>
      </c>
      <c r="V4" s="2">
        <v>16.07</v>
      </c>
      <c r="W4" s="2">
        <v>19.75</v>
      </c>
      <c r="X4" s="2">
        <v>4.38</v>
      </c>
      <c r="Y4" s="2">
        <v>0.66</v>
      </c>
      <c r="Z4" s="2">
        <v>44.8</v>
      </c>
      <c r="AA4" s="2">
        <v>32.07</v>
      </c>
      <c r="AB4" s="2">
        <v>191.4</v>
      </c>
      <c r="AC4" s="2">
        <v>1.87</v>
      </c>
      <c r="AF4" s="7" t="str">
        <f t="shared" si="0"/>
        <v>10</v>
      </c>
      <c r="AG4" s="7" t="str">
        <f t="shared" si="1"/>
        <v>9</v>
      </c>
      <c r="AH4" s="7" t="str">
        <f t="shared" si="2"/>
        <v>10</v>
      </c>
      <c r="AI4" s="7" t="str">
        <f t="shared" si="3"/>
        <v>7</v>
      </c>
      <c r="AJ4" s="7" t="str">
        <f t="shared" si="4"/>
        <v>0.25</v>
      </c>
      <c r="AK4" s="7" t="str">
        <f t="shared" si="5"/>
        <v>8</v>
      </c>
      <c r="AL4" s="7" t="str">
        <f t="shared" si="6"/>
        <v>10</v>
      </c>
      <c r="AM4" s="7" t="str">
        <f t="shared" si="7"/>
        <v>7</v>
      </c>
      <c r="AN4">
        <f t="shared" si="8"/>
        <v>6325.25</v>
      </c>
    </row>
    <row r="5" spans="1:40" x14ac:dyDescent="0.35">
      <c r="A5">
        <v>4</v>
      </c>
      <c r="B5" s="1" t="s">
        <v>35</v>
      </c>
      <c r="C5" s="2">
        <v>14</v>
      </c>
      <c r="D5" s="2">
        <v>14</v>
      </c>
      <c r="E5" s="2">
        <v>2</v>
      </c>
      <c r="F5" s="2">
        <v>639</v>
      </c>
      <c r="G5" s="2" t="s">
        <v>36</v>
      </c>
      <c r="H5" s="2">
        <v>53.25</v>
      </c>
      <c r="I5" s="2">
        <v>457</v>
      </c>
      <c r="J5" s="2">
        <v>139.82</v>
      </c>
      <c r="K5" s="2">
        <v>2</v>
      </c>
      <c r="L5" s="2">
        <v>6</v>
      </c>
      <c r="M5" s="2">
        <v>1</v>
      </c>
      <c r="N5" s="2">
        <v>1</v>
      </c>
      <c r="O5" s="2">
        <v>65</v>
      </c>
      <c r="P5" s="2">
        <v>16</v>
      </c>
      <c r="Q5" s="2">
        <v>5.64</v>
      </c>
      <c r="R5" s="2">
        <v>7.03</v>
      </c>
      <c r="S5" s="2">
        <v>28.56</v>
      </c>
      <c r="T5" s="2">
        <v>55.71</v>
      </c>
      <c r="U5" s="2">
        <v>40.69</v>
      </c>
      <c r="V5" s="2">
        <v>15.02</v>
      </c>
      <c r="W5" s="2">
        <v>17.72</v>
      </c>
      <c r="X5" s="2">
        <v>4.4000000000000004</v>
      </c>
      <c r="Y5" s="2">
        <v>0.75</v>
      </c>
      <c r="Z5" s="2">
        <v>45.64</v>
      </c>
      <c r="AA5" s="2">
        <v>32.64</v>
      </c>
      <c r="AB5" s="2">
        <v>193.07</v>
      </c>
      <c r="AC5" s="2">
        <v>1</v>
      </c>
      <c r="AF5" s="7" t="str">
        <f t="shared" si="0"/>
        <v>9</v>
      </c>
      <c r="AG5" s="7" t="str">
        <f t="shared" si="1"/>
        <v>8</v>
      </c>
      <c r="AH5" s="7" t="str">
        <f t="shared" si="2"/>
        <v>10</v>
      </c>
      <c r="AI5" s="7" t="str">
        <f t="shared" si="3"/>
        <v>7</v>
      </c>
      <c r="AJ5" s="7" t="str">
        <f t="shared" si="4"/>
        <v>6</v>
      </c>
      <c r="AK5" s="7" t="str">
        <f t="shared" si="5"/>
        <v>8</v>
      </c>
      <c r="AL5" s="7" t="str">
        <f t="shared" si="6"/>
        <v>10</v>
      </c>
      <c r="AM5" s="7" t="str">
        <f t="shared" si="7"/>
        <v>7</v>
      </c>
      <c r="AN5">
        <f t="shared" si="8"/>
        <v>5071</v>
      </c>
    </row>
    <row r="6" spans="1:40" x14ac:dyDescent="0.35">
      <c r="A6">
        <v>5</v>
      </c>
      <c r="B6" s="1" t="s">
        <v>37</v>
      </c>
      <c r="C6" s="2">
        <v>14</v>
      </c>
      <c r="D6" s="2">
        <v>14</v>
      </c>
      <c r="E6" s="2">
        <v>1</v>
      </c>
      <c r="F6" s="2">
        <v>625</v>
      </c>
      <c r="G6" s="2" t="s">
        <v>38</v>
      </c>
      <c r="H6" s="2">
        <v>48.08</v>
      </c>
      <c r="I6" s="2">
        <v>382</v>
      </c>
      <c r="J6" s="2">
        <v>163.61000000000001</v>
      </c>
      <c r="K6" s="2">
        <v>1</v>
      </c>
      <c r="L6" s="2">
        <v>5</v>
      </c>
      <c r="M6" s="2">
        <v>3</v>
      </c>
      <c r="N6" s="2">
        <v>1</v>
      </c>
      <c r="O6" s="2">
        <v>82</v>
      </c>
      <c r="P6" s="2">
        <v>26</v>
      </c>
      <c r="Q6" s="2">
        <v>3.54</v>
      </c>
      <c r="R6" s="2">
        <v>4.66</v>
      </c>
      <c r="S6" s="2">
        <v>14.69</v>
      </c>
      <c r="T6" s="2">
        <v>77.44</v>
      </c>
      <c r="U6" s="2">
        <v>52.48</v>
      </c>
      <c r="V6" s="2">
        <v>24.96</v>
      </c>
      <c r="W6" s="2">
        <v>28.27</v>
      </c>
      <c r="X6" s="2">
        <v>4.4800000000000004</v>
      </c>
      <c r="Y6" s="2">
        <v>0.51</v>
      </c>
      <c r="Z6" s="2">
        <v>44.64</v>
      </c>
      <c r="AA6" s="2">
        <v>27.29</v>
      </c>
      <c r="AB6" s="2">
        <v>211.69</v>
      </c>
      <c r="AC6" s="2">
        <v>1</v>
      </c>
      <c r="AF6" s="7" t="str">
        <f t="shared" si="0"/>
        <v>9</v>
      </c>
      <c r="AG6" s="7" t="str">
        <f t="shared" si="1"/>
        <v>8</v>
      </c>
      <c r="AH6" s="7" t="str">
        <f t="shared" si="2"/>
        <v>9</v>
      </c>
      <c r="AI6" s="7" t="str">
        <f t="shared" si="3"/>
        <v>8</v>
      </c>
      <c r="AJ6" s="7" t="str">
        <f t="shared" si="4"/>
        <v>4</v>
      </c>
      <c r="AK6" s="7" t="str">
        <f t="shared" si="5"/>
        <v>7</v>
      </c>
      <c r="AL6" s="7" t="str">
        <f t="shared" si="6"/>
        <v>10</v>
      </c>
      <c r="AM6" s="7" t="str">
        <f t="shared" si="7"/>
        <v>9</v>
      </c>
      <c r="AN6">
        <f t="shared" si="8"/>
        <v>5214</v>
      </c>
    </row>
    <row r="7" spans="1:40" x14ac:dyDescent="0.35">
      <c r="A7">
        <v>6</v>
      </c>
      <c r="B7" s="1" t="s">
        <v>39</v>
      </c>
      <c r="C7" s="2">
        <v>16</v>
      </c>
      <c r="D7" s="2">
        <v>16</v>
      </c>
      <c r="E7" s="2">
        <v>2</v>
      </c>
      <c r="F7" s="2">
        <v>605</v>
      </c>
      <c r="G7" s="2" t="s">
        <v>40</v>
      </c>
      <c r="H7" s="2">
        <v>43.21</v>
      </c>
      <c r="I7" s="2">
        <v>334</v>
      </c>
      <c r="J7" s="2">
        <v>181.14</v>
      </c>
      <c r="K7" s="2">
        <v>1</v>
      </c>
      <c r="L7" s="2">
        <v>5</v>
      </c>
      <c r="M7" s="2">
        <v>2</v>
      </c>
      <c r="N7" s="2">
        <v>1</v>
      </c>
      <c r="O7" s="2">
        <v>65</v>
      </c>
      <c r="P7" s="2">
        <v>28</v>
      </c>
      <c r="Q7" s="2">
        <v>3.59</v>
      </c>
      <c r="R7" s="2">
        <v>5.14</v>
      </c>
      <c r="S7" s="2">
        <v>11.93</v>
      </c>
      <c r="T7" s="2">
        <v>70.739999999999995</v>
      </c>
      <c r="U7" s="2">
        <v>42.98</v>
      </c>
      <c r="V7" s="2">
        <v>27.77</v>
      </c>
      <c r="W7" s="2">
        <v>27.84</v>
      </c>
      <c r="X7" s="2">
        <v>4.5999999999999996</v>
      </c>
      <c r="Y7" s="2">
        <v>0.73</v>
      </c>
      <c r="Z7" s="2">
        <v>37.81</v>
      </c>
      <c r="AA7" s="2">
        <v>20.88</v>
      </c>
      <c r="AB7" s="2">
        <v>224.35</v>
      </c>
      <c r="AC7" s="2">
        <v>3.88</v>
      </c>
      <c r="AF7" s="7" t="str">
        <f t="shared" si="0"/>
        <v>10</v>
      </c>
      <c r="AG7" s="7" t="str">
        <f t="shared" si="1"/>
        <v>8</v>
      </c>
      <c r="AH7" s="7" t="str">
        <f t="shared" si="2"/>
        <v>9</v>
      </c>
      <c r="AI7" s="7" t="str">
        <f t="shared" si="3"/>
        <v>9</v>
      </c>
      <c r="AJ7" s="7" t="str">
        <f t="shared" si="4"/>
        <v>4</v>
      </c>
      <c r="AK7" s="7" t="str">
        <f t="shared" si="5"/>
        <v>7</v>
      </c>
      <c r="AL7" s="7" t="str">
        <f t="shared" si="6"/>
        <v>10</v>
      </c>
      <c r="AM7" s="7" t="str">
        <f t="shared" si="7"/>
        <v>9</v>
      </c>
      <c r="AN7">
        <f t="shared" si="8"/>
        <v>6510</v>
      </c>
    </row>
    <row r="8" spans="1:40" x14ac:dyDescent="0.35">
      <c r="A8">
        <v>7</v>
      </c>
      <c r="B8" s="1" t="s">
        <v>41</v>
      </c>
      <c r="C8" s="2">
        <v>16</v>
      </c>
      <c r="D8" s="2">
        <v>15</v>
      </c>
      <c r="E8" s="2">
        <v>1</v>
      </c>
      <c r="F8" s="2">
        <v>590</v>
      </c>
      <c r="G8" s="2" t="s">
        <v>34</v>
      </c>
      <c r="H8" s="2">
        <v>42.14</v>
      </c>
      <c r="I8" s="2">
        <v>400</v>
      </c>
      <c r="J8" s="2">
        <v>147.5</v>
      </c>
      <c r="K8" s="2">
        <v>0</v>
      </c>
      <c r="L8" s="2">
        <v>4</v>
      </c>
      <c r="M8" s="2">
        <v>6</v>
      </c>
      <c r="N8" s="2">
        <v>0</v>
      </c>
      <c r="O8" s="2">
        <v>46</v>
      </c>
      <c r="P8" s="2">
        <v>30</v>
      </c>
      <c r="Q8" s="2">
        <v>5.26</v>
      </c>
      <c r="R8" s="2">
        <v>8.6999999999999993</v>
      </c>
      <c r="S8" s="2">
        <v>13.33</v>
      </c>
      <c r="T8" s="2">
        <v>61.69</v>
      </c>
      <c r="U8" s="2">
        <v>31.19</v>
      </c>
      <c r="V8" s="2">
        <v>30.51</v>
      </c>
      <c r="W8" s="2">
        <v>19</v>
      </c>
      <c r="X8" s="2">
        <v>4.79</v>
      </c>
      <c r="Y8" s="2">
        <v>0.7</v>
      </c>
      <c r="Z8" s="2">
        <v>39.33</v>
      </c>
      <c r="AA8" s="2">
        <v>26.67</v>
      </c>
      <c r="AB8" s="2">
        <v>189.64</v>
      </c>
      <c r="AC8" s="2">
        <v>1.1299999999999999</v>
      </c>
      <c r="AF8" s="7" t="str">
        <f t="shared" si="0"/>
        <v>10</v>
      </c>
      <c r="AG8" s="7" t="str">
        <f t="shared" si="1"/>
        <v>8</v>
      </c>
      <c r="AH8" s="7" t="str">
        <f t="shared" si="2"/>
        <v>9</v>
      </c>
      <c r="AI8" s="7" t="str">
        <f t="shared" si="3"/>
        <v>8</v>
      </c>
      <c r="AJ8" s="7" t="str">
        <f t="shared" si="4"/>
        <v>0.25</v>
      </c>
      <c r="AK8" s="7" t="str">
        <f t="shared" si="5"/>
        <v>6</v>
      </c>
      <c r="AL8" s="7" t="str">
        <f t="shared" si="6"/>
        <v>8</v>
      </c>
      <c r="AM8" s="7" t="str">
        <f t="shared" si="7"/>
        <v>9</v>
      </c>
      <c r="AN8">
        <f t="shared" si="8"/>
        <v>5783.25</v>
      </c>
    </row>
    <row r="9" spans="1:40" x14ac:dyDescent="0.35">
      <c r="A9">
        <v>8</v>
      </c>
      <c r="B9" s="1" t="s">
        <v>42</v>
      </c>
      <c r="C9" s="2">
        <v>14</v>
      </c>
      <c r="D9" s="2">
        <v>14</v>
      </c>
      <c r="E9" s="2">
        <v>0</v>
      </c>
      <c r="F9" s="2">
        <v>516</v>
      </c>
      <c r="G9" s="2" t="s">
        <v>43</v>
      </c>
      <c r="H9" s="2">
        <v>36.86</v>
      </c>
      <c r="I9" s="2">
        <v>392</v>
      </c>
      <c r="J9" s="2">
        <v>131.63</v>
      </c>
      <c r="K9" s="2">
        <v>0</v>
      </c>
      <c r="L9" s="2">
        <v>6</v>
      </c>
      <c r="M9" s="2">
        <v>2</v>
      </c>
      <c r="N9" s="2">
        <v>2</v>
      </c>
      <c r="O9" s="2">
        <v>69</v>
      </c>
      <c r="P9" s="2">
        <v>10</v>
      </c>
      <c r="Q9" s="2">
        <v>4.96</v>
      </c>
      <c r="R9" s="2">
        <v>5.68</v>
      </c>
      <c r="S9" s="2">
        <v>39.200000000000003</v>
      </c>
      <c r="T9" s="2">
        <v>65.12</v>
      </c>
      <c r="U9" s="2">
        <v>53.49</v>
      </c>
      <c r="V9" s="2">
        <v>11.63</v>
      </c>
      <c r="W9" s="2">
        <v>20.149999999999999</v>
      </c>
      <c r="X9" s="2">
        <v>4.25</v>
      </c>
      <c r="Y9" s="2">
        <v>0.57999999999999996</v>
      </c>
      <c r="Z9" s="2">
        <v>36.86</v>
      </c>
      <c r="AA9" s="2">
        <v>28</v>
      </c>
      <c r="AB9" s="2">
        <v>168.49</v>
      </c>
      <c r="AC9" s="2">
        <v>1.29</v>
      </c>
      <c r="AF9" s="7" t="str">
        <f t="shared" si="0"/>
        <v>9</v>
      </c>
      <c r="AG9" s="7" t="str">
        <f t="shared" si="1"/>
        <v>7</v>
      </c>
      <c r="AH9" s="7" t="str">
        <f t="shared" si="2"/>
        <v>8</v>
      </c>
      <c r="AI9" s="7" t="str">
        <f t="shared" si="3"/>
        <v>7</v>
      </c>
      <c r="AJ9" s="7" t="str">
        <f t="shared" si="4"/>
        <v>0.25</v>
      </c>
      <c r="AK9" s="7" t="str">
        <f t="shared" si="5"/>
        <v>8</v>
      </c>
      <c r="AL9" s="7" t="str">
        <f t="shared" si="6"/>
        <v>10</v>
      </c>
      <c r="AM9" s="7" t="str">
        <f t="shared" si="7"/>
        <v>4</v>
      </c>
      <c r="AN9">
        <f t="shared" si="8"/>
        <v>3550.25</v>
      </c>
    </row>
    <row r="10" spans="1:40" x14ac:dyDescent="0.35">
      <c r="A10">
        <v>9</v>
      </c>
      <c r="B10" s="1" t="s">
        <v>44</v>
      </c>
      <c r="C10" s="2">
        <v>14</v>
      </c>
      <c r="D10" s="2">
        <v>14</v>
      </c>
      <c r="E10" s="2">
        <v>6</v>
      </c>
      <c r="F10" s="2">
        <v>474</v>
      </c>
      <c r="G10" s="2" t="s">
        <v>45</v>
      </c>
      <c r="H10" s="2">
        <v>59.25</v>
      </c>
      <c r="I10" s="2">
        <v>317</v>
      </c>
      <c r="J10" s="2">
        <v>149.53</v>
      </c>
      <c r="K10" s="2">
        <v>0</v>
      </c>
      <c r="L10" s="2">
        <v>4</v>
      </c>
      <c r="M10" s="2">
        <v>3</v>
      </c>
      <c r="N10" s="2">
        <v>0</v>
      </c>
      <c r="O10" s="2">
        <v>31</v>
      </c>
      <c r="P10" s="2">
        <v>29</v>
      </c>
      <c r="Q10" s="2">
        <v>5.28</v>
      </c>
      <c r="R10" s="2">
        <v>10.23</v>
      </c>
      <c r="S10" s="2">
        <v>10.93</v>
      </c>
      <c r="T10" s="2">
        <v>62.87</v>
      </c>
      <c r="U10" s="2">
        <v>26.16</v>
      </c>
      <c r="V10" s="2">
        <v>36.71</v>
      </c>
      <c r="W10" s="2">
        <v>18.93</v>
      </c>
      <c r="X10" s="2">
        <v>4.97</v>
      </c>
      <c r="Y10" s="2">
        <v>0.68</v>
      </c>
      <c r="Z10" s="2">
        <v>33.86</v>
      </c>
      <c r="AA10" s="2">
        <v>22.64</v>
      </c>
      <c r="AB10" s="2">
        <v>208.78</v>
      </c>
      <c r="AC10" s="2">
        <v>5.71</v>
      </c>
      <c r="AF10" s="7" t="str">
        <f t="shared" si="0"/>
        <v>9</v>
      </c>
      <c r="AG10" s="7" t="str">
        <f t="shared" si="1"/>
        <v>6</v>
      </c>
      <c r="AH10" s="7" t="str">
        <f t="shared" si="2"/>
        <v>10</v>
      </c>
      <c r="AI10" s="7" t="str">
        <f t="shared" si="3"/>
        <v>8</v>
      </c>
      <c r="AJ10" s="7" t="str">
        <f t="shared" si="4"/>
        <v>0.25</v>
      </c>
      <c r="AK10" s="7" t="str">
        <f t="shared" si="5"/>
        <v>6</v>
      </c>
      <c r="AL10" s="7" t="str">
        <f t="shared" si="6"/>
        <v>7</v>
      </c>
      <c r="AM10" s="7" t="str">
        <f t="shared" si="7"/>
        <v>9</v>
      </c>
      <c r="AN10">
        <f t="shared" si="8"/>
        <v>4342.25</v>
      </c>
    </row>
    <row r="11" spans="1:40" x14ac:dyDescent="0.35">
      <c r="A11">
        <v>10</v>
      </c>
      <c r="B11" s="1" t="s">
        <v>46</v>
      </c>
      <c r="C11" s="2">
        <v>16</v>
      </c>
      <c r="D11" s="2">
        <v>15</v>
      </c>
      <c r="E11" s="2">
        <v>0</v>
      </c>
      <c r="F11" s="2">
        <v>454</v>
      </c>
      <c r="G11" s="2" t="s">
        <v>47</v>
      </c>
      <c r="H11" s="2">
        <v>30.27</v>
      </c>
      <c r="I11" s="2">
        <v>318</v>
      </c>
      <c r="J11" s="2">
        <v>142.77000000000001</v>
      </c>
      <c r="K11" s="2">
        <v>0</v>
      </c>
      <c r="L11" s="2">
        <v>3</v>
      </c>
      <c r="M11" s="2">
        <v>5</v>
      </c>
      <c r="N11" s="2">
        <v>0</v>
      </c>
      <c r="O11" s="2">
        <v>54</v>
      </c>
      <c r="P11" s="2">
        <v>18</v>
      </c>
      <c r="Q11" s="2">
        <v>4.42</v>
      </c>
      <c r="R11" s="2">
        <v>5.89</v>
      </c>
      <c r="S11" s="2">
        <v>17.670000000000002</v>
      </c>
      <c r="T11" s="2">
        <v>71.37</v>
      </c>
      <c r="U11" s="2">
        <v>47.58</v>
      </c>
      <c r="V11" s="2">
        <v>23.79</v>
      </c>
      <c r="W11" s="2">
        <v>22.64</v>
      </c>
      <c r="X11" s="2">
        <v>4.5</v>
      </c>
      <c r="Y11" s="2">
        <v>0.53</v>
      </c>
      <c r="Z11" s="2">
        <v>30.27</v>
      </c>
      <c r="AA11" s="2">
        <v>21.2</v>
      </c>
      <c r="AB11" s="2">
        <v>173.03</v>
      </c>
      <c r="AC11" s="2">
        <v>1.67</v>
      </c>
      <c r="AF11" s="7" t="str">
        <f t="shared" si="0"/>
        <v>10</v>
      </c>
      <c r="AG11" s="7" t="str">
        <f t="shared" si="1"/>
        <v>6</v>
      </c>
      <c r="AH11" s="7" t="str">
        <f t="shared" si="2"/>
        <v>8</v>
      </c>
      <c r="AI11" s="7" t="str">
        <f t="shared" si="3"/>
        <v>7</v>
      </c>
      <c r="AJ11" s="7" t="str">
        <f t="shared" si="4"/>
        <v>0.25</v>
      </c>
      <c r="AK11" s="7" t="str">
        <f t="shared" si="5"/>
        <v>4</v>
      </c>
      <c r="AL11" s="7" t="str">
        <f t="shared" si="6"/>
        <v>9</v>
      </c>
      <c r="AM11" s="7" t="str">
        <f t="shared" si="7"/>
        <v>7</v>
      </c>
      <c r="AN11">
        <f t="shared" si="8"/>
        <v>3380.25</v>
      </c>
    </row>
    <row r="12" spans="1:40" x14ac:dyDescent="0.35">
      <c r="A12">
        <v>11</v>
      </c>
      <c r="B12" s="1" t="s">
        <v>48</v>
      </c>
      <c r="C12" s="2">
        <v>16</v>
      </c>
      <c r="D12" s="2">
        <v>16</v>
      </c>
      <c r="E12" s="2">
        <v>7</v>
      </c>
      <c r="F12" s="2">
        <v>452</v>
      </c>
      <c r="G12" s="2" t="s">
        <v>10</v>
      </c>
      <c r="H12" s="2">
        <v>50.22</v>
      </c>
      <c r="I12" s="2">
        <v>282</v>
      </c>
      <c r="J12" s="2">
        <v>160.28</v>
      </c>
      <c r="K12" s="2">
        <v>1</v>
      </c>
      <c r="L12" s="2">
        <v>2</v>
      </c>
      <c r="M12" s="2">
        <v>4</v>
      </c>
      <c r="N12" s="2">
        <v>0</v>
      </c>
      <c r="O12" s="2">
        <v>40</v>
      </c>
      <c r="P12" s="2">
        <v>22</v>
      </c>
      <c r="Q12" s="2">
        <v>4.55</v>
      </c>
      <c r="R12" s="2">
        <v>7.05</v>
      </c>
      <c r="S12" s="2">
        <v>12.82</v>
      </c>
      <c r="T12" s="2">
        <v>64.599999999999994</v>
      </c>
      <c r="U12" s="2">
        <v>35.4</v>
      </c>
      <c r="V12" s="2">
        <v>29.2</v>
      </c>
      <c r="W12" s="2">
        <v>21.99</v>
      </c>
      <c r="X12" s="2">
        <v>4.71</v>
      </c>
      <c r="Y12" s="2">
        <v>0.73</v>
      </c>
      <c r="Z12" s="2">
        <v>28.25</v>
      </c>
      <c r="AA12" s="2">
        <v>17.63</v>
      </c>
      <c r="AB12" s="2">
        <v>210.51</v>
      </c>
      <c r="AC12" s="2">
        <v>4</v>
      </c>
      <c r="AF12" s="7" t="str">
        <f t="shared" si="0"/>
        <v>10</v>
      </c>
      <c r="AG12" s="7" t="str">
        <f t="shared" si="1"/>
        <v>6</v>
      </c>
      <c r="AH12" s="7" t="str">
        <f t="shared" si="2"/>
        <v>10</v>
      </c>
      <c r="AI12" s="7" t="str">
        <f t="shared" si="3"/>
        <v>8</v>
      </c>
      <c r="AJ12" s="7" t="str">
        <f t="shared" si="4"/>
        <v>4</v>
      </c>
      <c r="AK12" s="7" t="str">
        <f t="shared" si="5"/>
        <v>0.15</v>
      </c>
      <c r="AL12" s="7" t="str">
        <f t="shared" si="6"/>
        <v>7</v>
      </c>
      <c r="AM12" s="7" t="str">
        <f t="shared" si="7"/>
        <v>8</v>
      </c>
      <c r="AN12">
        <f t="shared" si="8"/>
        <v>4819.1499999999996</v>
      </c>
    </row>
    <row r="13" spans="1:40" x14ac:dyDescent="0.35">
      <c r="A13">
        <v>12</v>
      </c>
      <c r="B13" s="1" t="s">
        <v>49</v>
      </c>
      <c r="C13" s="2">
        <v>12</v>
      </c>
      <c r="D13" s="2">
        <v>11</v>
      </c>
      <c r="E13" s="2">
        <v>2</v>
      </c>
      <c r="F13" s="2">
        <v>448</v>
      </c>
      <c r="G13" s="2" t="s">
        <v>50</v>
      </c>
      <c r="H13" s="2">
        <v>49.78</v>
      </c>
      <c r="I13" s="2">
        <v>253</v>
      </c>
      <c r="J13" s="2">
        <v>177.08</v>
      </c>
      <c r="K13" s="2">
        <v>1</v>
      </c>
      <c r="L13" s="2">
        <v>2</v>
      </c>
      <c r="M13" s="2">
        <v>4</v>
      </c>
      <c r="N13" s="2">
        <v>0</v>
      </c>
      <c r="O13" s="2">
        <v>32</v>
      </c>
      <c r="P13" s="2">
        <v>25</v>
      </c>
      <c r="Q13" s="2">
        <v>4.4400000000000004</v>
      </c>
      <c r="R13" s="2">
        <v>7.91</v>
      </c>
      <c r="S13" s="2">
        <v>10.119999999999999</v>
      </c>
      <c r="T13" s="2">
        <v>62.05</v>
      </c>
      <c r="U13" s="2">
        <v>28.57</v>
      </c>
      <c r="V13" s="2">
        <v>33.479999999999997</v>
      </c>
      <c r="W13" s="2">
        <v>22.53</v>
      </c>
      <c r="X13" s="2">
        <v>4.88</v>
      </c>
      <c r="Y13" s="2">
        <v>0.87</v>
      </c>
      <c r="Z13" s="2">
        <v>40.729999999999997</v>
      </c>
      <c r="AA13" s="2">
        <v>23</v>
      </c>
      <c r="AB13" s="2">
        <v>226.85</v>
      </c>
      <c r="AC13" s="2">
        <v>5.09</v>
      </c>
      <c r="AF13" s="7" t="str">
        <f t="shared" si="0"/>
        <v>8</v>
      </c>
      <c r="AG13" s="7" t="str">
        <f t="shared" si="1"/>
        <v>6</v>
      </c>
      <c r="AH13" s="7" t="str">
        <f t="shared" si="2"/>
        <v>9</v>
      </c>
      <c r="AI13" s="7" t="str">
        <f t="shared" si="3"/>
        <v>9</v>
      </c>
      <c r="AJ13" s="7" t="str">
        <f t="shared" si="4"/>
        <v>4</v>
      </c>
      <c r="AK13" s="7" t="str">
        <f t="shared" si="5"/>
        <v>0.15</v>
      </c>
      <c r="AL13" s="7" t="str">
        <f t="shared" si="6"/>
        <v>7</v>
      </c>
      <c r="AM13" s="7" t="str">
        <f t="shared" si="7"/>
        <v>8</v>
      </c>
      <c r="AN13">
        <f t="shared" si="8"/>
        <v>3907.15</v>
      </c>
    </row>
    <row r="14" spans="1:40" x14ac:dyDescent="0.35">
      <c r="A14">
        <v>13</v>
      </c>
      <c r="B14" s="1" t="s">
        <v>51</v>
      </c>
      <c r="C14" s="2">
        <v>16</v>
      </c>
      <c r="D14" s="2">
        <v>14</v>
      </c>
      <c r="E14" s="2">
        <v>3</v>
      </c>
      <c r="F14" s="2">
        <v>418</v>
      </c>
      <c r="G14" s="2" t="s">
        <v>52</v>
      </c>
      <c r="H14" s="2">
        <v>38</v>
      </c>
      <c r="I14" s="2">
        <v>264</v>
      </c>
      <c r="J14" s="2">
        <v>158.33000000000001</v>
      </c>
      <c r="K14" s="2">
        <v>0</v>
      </c>
      <c r="L14" s="2">
        <v>3</v>
      </c>
      <c r="M14" s="2">
        <v>2</v>
      </c>
      <c r="N14" s="2">
        <v>0</v>
      </c>
      <c r="O14" s="2">
        <v>12</v>
      </c>
      <c r="P14" s="2">
        <v>35</v>
      </c>
      <c r="Q14" s="2">
        <v>5.62</v>
      </c>
      <c r="R14" s="2">
        <v>22</v>
      </c>
      <c r="S14" s="2">
        <v>7.54</v>
      </c>
      <c r="T14" s="2">
        <v>61.72</v>
      </c>
      <c r="U14" s="2">
        <v>11.48</v>
      </c>
      <c r="V14" s="2">
        <v>50.24</v>
      </c>
      <c r="W14" s="2">
        <v>17.8</v>
      </c>
      <c r="X14" s="2">
        <v>5.49</v>
      </c>
      <c r="Y14" s="2">
        <v>0.74</v>
      </c>
      <c r="Z14" s="2">
        <v>29.86</v>
      </c>
      <c r="AA14" s="2">
        <v>18.86</v>
      </c>
      <c r="AB14" s="2">
        <v>196.33</v>
      </c>
      <c r="AC14" s="2">
        <v>4</v>
      </c>
      <c r="AF14" s="7" t="str">
        <f t="shared" si="0"/>
        <v>9</v>
      </c>
      <c r="AG14" s="7" t="str">
        <f t="shared" si="1"/>
        <v>6</v>
      </c>
      <c r="AH14" s="7" t="str">
        <f t="shared" si="2"/>
        <v>8</v>
      </c>
      <c r="AI14" s="7" t="str">
        <f t="shared" si="3"/>
        <v>8</v>
      </c>
      <c r="AJ14" s="7" t="str">
        <f t="shared" si="4"/>
        <v>0.25</v>
      </c>
      <c r="AK14" s="7" t="str">
        <f t="shared" si="5"/>
        <v>4</v>
      </c>
      <c r="AL14" s="7" t="str">
        <f t="shared" si="6"/>
        <v>4</v>
      </c>
      <c r="AM14" s="7" t="str">
        <f t="shared" si="7"/>
        <v>10</v>
      </c>
      <c r="AN14">
        <f t="shared" si="8"/>
        <v>3474.25</v>
      </c>
    </row>
    <row r="15" spans="1:40" x14ac:dyDescent="0.35">
      <c r="A15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413</v>
      </c>
      <c r="G15" s="2" t="s">
        <v>47</v>
      </c>
      <c r="H15" s="2">
        <v>31.77</v>
      </c>
      <c r="I15" s="2">
        <v>293</v>
      </c>
      <c r="J15" s="2">
        <v>140.96</v>
      </c>
      <c r="K15" s="2">
        <v>0</v>
      </c>
      <c r="L15" s="2">
        <v>3</v>
      </c>
      <c r="M15" s="2">
        <v>3</v>
      </c>
      <c r="N15" s="2">
        <v>0</v>
      </c>
      <c r="O15" s="2">
        <v>39</v>
      </c>
      <c r="P15" s="2">
        <v>20</v>
      </c>
      <c r="Q15" s="2">
        <v>4.97</v>
      </c>
      <c r="R15" s="2">
        <v>7.51</v>
      </c>
      <c r="S15" s="2">
        <v>14.65</v>
      </c>
      <c r="T15" s="2">
        <v>66.83</v>
      </c>
      <c r="U15" s="2">
        <v>37.770000000000003</v>
      </c>
      <c r="V15" s="2">
        <v>29.06</v>
      </c>
      <c r="W15" s="2">
        <v>20.14</v>
      </c>
      <c r="X15" s="2">
        <v>4.68</v>
      </c>
      <c r="Y15" s="2">
        <v>0.59</v>
      </c>
      <c r="Z15" s="2">
        <v>29.5</v>
      </c>
      <c r="AA15" s="2">
        <v>20.93</v>
      </c>
      <c r="AB15" s="2">
        <v>172.72</v>
      </c>
      <c r="AC15" s="2">
        <v>4.07</v>
      </c>
      <c r="AF15" s="7" t="str">
        <f t="shared" si="0"/>
        <v>9</v>
      </c>
      <c r="AG15" s="7" t="str">
        <f t="shared" si="1"/>
        <v>6</v>
      </c>
      <c r="AH15" s="7" t="str">
        <f t="shared" si="2"/>
        <v>8</v>
      </c>
      <c r="AI15" s="7" t="str">
        <f t="shared" si="3"/>
        <v>7</v>
      </c>
      <c r="AJ15" s="7" t="str">
        <f t="shared" si="4"/>
        <v>0.25</v>
      </c>
      <c r="AK15" s="7" t="str">
        <f t="shared" si="5"/>
        <v>4</v>
      </c>
      <c r="AL15" s="7" t="str">
        <f t="shared" si="6"/>
        <v>7</v>
      </c>
      <c r="AM15" s="7" t="str">
        <f t="shared" si="7"/>
        <v>7</v>
      </c>
      <c r="AN15">
        <f t="shared" si="8"/>
        <v>3042.25</v>
      </c>
    </row>
    <row r="16" spans="1:40" x14ac:dyDescent="0.35">
      <c r="A16">
        <v>15</v>
      </c>
      <c r="B16" s="1" t="s">
        <v>54</v>
      </c>
      <c r="C16" s="2">
        <v>15</v>
      </c>
      <c r="D16" s="2">
        <v>15</v>
      </c>
      <c r="E16" s="2">
        <v>2</v>
      </c>
      <c r="F16" s="2">
        <v>408</v>
      </c>
      <c r="G16" s="2" t="s">
        <v>55</v>
      </c>
      <c r="H16" s="2">
        <v>31.38</v>
      </c>
      <c r="I16" s="2">
        <v>272</v>
      </c>
      <c r="J16" s="2">
        <v>150</v>
      </c>
      <c r="K16" s="2">
        <v>0</v>
      </c>
      <c r="L16" s="2">
        <v>3</v>
      </c>
      <c r="M16" s="2">
        <v>2</v>
      </c>
      <c r="N16" s="2">
        <v>2</v>
      </c>
      <c r="O16" s="2">
        <v>28</v>
      </c>
      <c r="P16" s="2">
        <v>27</v>
      </c>
      <c r="Q16" s="2">
        <v>4.95</v>
      </c>
      <c r="R16" s="2">
        <v>9.7100000000000009</v>
      </c>
      <c r="S16" s="2">
        <v>10.07</v>
      </c>
      <c r="T16" s="2">
        <v>67.16</v>
      </c>
      <c r="U16" s="2">
        <v>27.45</v>
      </c>
      <c r="V16" s="2">
        <v>39.71</v>
      </c>
      <c r="W16" s="2">
        <v>20.22</v>
      </c>
      <c r="X16" s="2">
        <v>4.9800000000000004</v>
      </c>
      <c r="Y16" s="2">
        <v>0.62</v>
      </c>
      <c r="Z16" s="2">
        <v>27.2</v>
      </c>
      <c r="AA16" s="2">
        <v>18.13</v>
      </c>
      <c r="AB16" s="2">
        <v>181.38</v>
      </c>
      <c r="AC16" s="2">
        <v>4.8</v>
      </c>
      <c r="AF16" s="7" t="str">
        <f t="shared" si="0"/>
        <v>10</v>
      </c>
      <c r="AG16" s="7" t="str">
        <f t="shared" si="1"/>
        <v>6</v>
      </c>
      <c r="AH16" s="7" t="str">
        <f t="shared" si="2"/>
        <v>8</v>
      </c>
      <c r="AI16" s="7" t="str">
        <f t="shared" si="3"/>
        <v>8</v>
      </c>
      <c r="AJ16" s="7" t="str">
        <f t="shared" si="4"/>
        <v>0.25</v>
      </c>
      <c r="AK16" s="7" t="str">
        <f t="shared" si="5"/>
        <v>4</v>
      </c>
      <c r="AL16" s="7" t="str">
        <f t="shared" si="6"/>
        <v>6</v>
      </c>
      <c r="AM16" s="7" t="str">
        <f t="shared" si="7"/>
        <v>9</v>
      </c>
      <c r="AN16">
        <f t="shared" si="8"/>
        <v>3859.25</v>
      </c>
    </row>
    <row r="17" spans="1:40" x14ac:dyDescent="0.35">
      <c r="A17">
        <v>16</v>
      </c>
      <c r="B17" s="1" t="s">
        <v>56</v>
      </c>
      <c r="C17" s="2">
        <v>14</v>
      </c>
      <c r="D17" s="2">
        <v>14</v>
      </c>
      <c r="E17" s="2">
        <v>0</v>
      </c>
      <c r="F17" s="2">
        <v>404</v>
      </c>
      <c r="G17" s="2" t="s">
        <v>50</v>
      </c>
      <c r="H17" s="2">
        <v>28.86</v>
      </c>
      <c r="I17" s="2">
        <v>277</v>
      </c>
      <c r="J17" s="2">
        <v>145.85</v>
      </c>
      <c r="K17" s="2">
        <v>1</v>
      </c>
      <c r="L17" s="2">
        <v>2</v>
      </c>
      <c r="M17" s="2">
        <v>2</v>
      </c>
      <c r="N17" s="2">
        <v>1</v>
      </c>
      <c r="O17" s="2">
        <v>32</v>
      </c>
      <c r="P17" s="2">
        <v>21</v>
      </c>
      <c r="Q17" s="2">
        <v>5.23</v>
      </c>
      <c r="R17" s="2">
        <v>8.66</v>
      </c>
      <c r="S17" s="2">
        <v>13.19</v>
      </c>
      <c r="T17" s="2">
        <v>62.87</v>
      </c>
      <c r="U17" s="2">
        <v>31.68</v>
      </c>
      <c r="V17" s="2">
        <v>31.19</v>
      </c>
      <c r="W17" s="2">
        <v>19.13</v>
      </c>
      <c r="X17" s="2">
        <v>4.79</v>
      </c>
      <c r="Y17" s="2">
        <v>0.67</v>
      </c>
      <c r="Z17" s="2">
        <v>28.86</v>
      </c>
      <c r="AA17" s="2">
        <v>19.79</v>
      </c>
      <c r="AB17" s="2">
        <v>174.71</v>
      </c>
      <c r="AC17" s="2">
        <v>3.07</v>
      </c>
      <c r="AF17" s="7" t="str">
        <f t="shared" si="0"/>
        <v>9</v>
      </c>
      <c r="AG17" s="7" t="str">
        <f t="shared" si="1"/>
        <v>6</v>
      </c>
      <c r="AH17" s="7" t="str">
        <f t="shared" si="2"/>
        <v>7</v>
      </c>
      <c r="AI17" s="7" t="str">
        <f t="shared" si="3"/>
        <v>8</v>
      </c>
      <c r="AJ17" s="7" t="str">
        <f t="shared" si="4"/>
        <v>4</v>
      </c>
      <c r="AK17" s="7" t="str">
        <f t="shared" si="5"/>
        <v>0.15</v>
      </c>
      <c r="AL17" s="7" t="str">
        <f t="shared" si="6"/>
        <v>7</v>
      </c>
      <c r="AM17" s="7" t="str">
        <f t="shared" si="7"/>
        <v>8</v>
      </c>
      <c r="AN17">
        <f t="shared" si="8"/>
        <v>3043.15</v>
      </c>
    </row>
    <row r="18" spans="1:40" x14ac:dyDescent="0.35">
      <c r="A18">
        <v>17</v>
      </c>
      <c r="B18" s="1" t="s">
        <v>57</v>
      </c>
      <c r="C18" s="2">
        <v>14</v>
      </c>
      <c r="D18" s="2">
        <v>14</v>
      </c>
      <c r="E18" s="2">
        <v>2</v>
      </c>
      <c r="F18" s="2">
        <v>400</v>
      </c>
      <c r="G18" s="2" t="s">
        <v>58</v>
      </c>
      <c r="H18" s="2">
        <v>33.33</v>
      </c>
      <c r="I18" s="2">
        <v>218</v>
      </c>
      <c r="J18" s="2">
        <v>183.49</v>
      </c>
      <c r="K18" s="2">
        <v>0</v>
      </c>
      <c r="L18" s="2">
        <v>5</v>
      </c>
      <c r="M18" s="2">
        <v>0</v>
      </c>
      <c r="N18" s="2">
        <v>2</v>
      </c>
      <c r="O18" s="2">
        <v>29</v>
      </c>
      <c r="P18" s="2">
        <v>31</v>
      </c>
      <c r="Q18" s="2">
        <v>3.63</v>
      </c>
      <c r="R18" s="2">
        <v>7.52</v>
      </c>
      <c r="S18" s="2">
        <v>7.03</v>
      </c>
      <c r="T18" s="2">
        <v>75.5</v>
      </c>
      <c r="U18" s="2">
        <v>29</v>
      </c>
      <c r="V18" s="2">
        <v>46.5</v>
      </c>
      <c r="W18" s="2">
        <v>27.52</v>
      </c>
      <c r="X18" s="2">
        <v>5.03</v>
      </c>
      <c r="Y18" s="2">
        <v>0.62</v>
      </c>
      <c r="Z18" s="2">
        <v>28.57</v>
      </c>
      <c r="AA18" s="2">
        <v>15.57</v>
      </c>
      <c r="AB18" s="2">
        <v>216.82</v>
      </c>
      <c r="AC18" s="2">
        <v>3.57</v>
      </c>
      <c r="AF18" s="7" t="str">
        <f t="shared" si="0"/>
        <v>9</v>
      </c>
      <c r="AG18" s="7" t="str">
        <f t="shared" si="1"/>
        <v>4</v>
      </c>
      <c r="AH18" s="7" t="str">
        <f t="shared" si="2"/>
        <v>8</v>
      </c>
      <c r="AI18" s="7" t="str">
        <f t="shared" si="3"/>
        <v>9</v>
      </c>
      <c r="AJ18" s="7" t="str">
        <f t="shared" si="4"/>
        <v>0.25</v>
      </c>
      <c r="AK18" s="7" t="str">
        <f t="shared" si="5"/>
        <v>7</v>
      </c>
      <c r="AL18" s="7" t="str">
        <f t="shared" si="6"/>
        <v>6</v>
      </c>
      <c r="AM18" s="7" t="str">
        <f t="shared" si="7"/>
        <v>10</v>
      </c>
      <c r="AN18">
        <f t="shared" si="8"/>
        <v>2615.25</v>
      </c>
    </row>
    <row r="19" spans="1:40" x14ac:dyDescent="0.35">
      <c r="A19">
        <v>18</v>
      </c>
      <c r="B19" s="1" t="s">
        <v>59</v>
      </c>
      <c r="C19" s="2">
        <v>14</v>
      </c>
      <c r="D19" s="2">
        <v>14</v>
      </c>
      <c r="E19" s="2">
        <v>0</v>
      </c>
      <c r="F19" s="2">
        <v>392</v>
      </c>
      <c r="G19" s="2" t="s">
        <v>60</v>
      </c>
      <c r="H19" s="2">
        <v>28</v>
      </c>
      <c r="I19" s="2">
        <v>282</v>
      </c>
      <c r="J19" s="2">
        <v>139.01</v>
      </c>
      <c r="K19" s="2">
        <v>0</v>
      </c>
      <c r="L19" s="2">
        <v>4</v>
      </c>
      <c r="M19" s="2">
        <v>1</v>
      </c>
      <c r="N19" s="2">
        <v>5</v>
      </c>
      <c r="O19" s="2">
        <v>42</v>
      </c>
      <c r="P19" s="2">
        <v>14</v>
      </c>
      <c r="Q19" s="2">
        <v>5.04</v>
      </c>
      <c r="R19" s="2">
        <v>6.71</v>
      </c>
      <c r="S19" s="2">
        <v>20.14</v>
      </c>
      <c r="T19" s="2">
        <v>64.290000000000006</v>
      </c>
      <c r="U19" s="2">
        <v>42.86</v>
      </c>
      <c r="V19" s="2">
        <v>21.43</v>
      </c>
      <c r="W19" s="2">
        <v>19.86</v>
      </c>
      <c r="X19" s="2">
        <v>4.5</v>
      </c>
      <c r="Y19" s="2">
        <v>0.62</v>
      </c>
      <c r="Z19" s="2">
        <v>28</v>
      </c>
      <c r="AA19" s="2">
        <v>20.14</v>
      </c>
      <c r="AB19" s="2">
        <v>167.01</v>
      </c>
      <c r="AC19" s="2">
        <v>2.0699999999999998</v>
      </c>
      <c r="AF19" s="7" t="str">
        <f t="shared" si="0"/>
        <v>9</v>
      </c>
      <c r="AG19" s="7" t="str">
        <f t="shared" si="1"/>
        <v>4</v>
      </c>
      <c r="AH19" s="7" t="str">
        <f t="shared" si="2"/>
        <v>7</v>
      </c>
      <c r="AI19" s="7" t="str">
        <f t="shared" si="3"/>
        <v>7</v>
      </c>
      <c r="AJ19" s="7" t="str">
        <f t="shared" si="4"/>
        <v>0.25</v>
      </c>
      <c r="AK19" s="7" t="str">
        <f t="shared" si="5"/>
        <v>6</v>
      </c>
      <c r="AL19" s="7" t="str">
        <f t="shared" si="6"/>
        <v>8</v>
      </c>
      <c r="AM19" s="7" t="str">
        <f t="shared" si="7"/>
        <v>6</v>
      </c>
      <c r="AN19">
        <f t="shared" si="8"/>
        <v>1784.25</v>
      </c>
    </row>
    <row r="20" spans="1:40" x14ac:dyDescent="0.35">
      <c r="A20">
        <v>19</v>
      </c>
      <c r="B20" s="1" t="s">
        <v>61</v>
      </c>
      <c r="C20" s="2">
        <v>13</v>
      </c>
      <c r="D20" s="2">
        <v>13</v>
      </c>
      <c r="E20" s="2">
        <v>0</v>
      </c>
      <c r="F20" s="2">
        <v>379</v>
      </c>
      <c r="G20" s="2" t="s">
        <v>62</v>
      </c>
      <c r="H20" s="2">
        <v>29.15</v>
      </c>
      <c r="I20" s="2">
        <v>263</v>
      </c>
      <c r="J20" s="2">
        <v>144.11000000000001</v>
      </c>
      <c r="K20" s="2">
        <v>0</v>
      </c>
      <c r="L20" s="2">
        <v>4</v>
      </c>
      <c r="M20" s="2">
        <v>1</v>
      </c>
      <c r="N20" s="2">
        <v>2</v>
      </c>
      <c r="O20" s="2">
        <v>38</v>
      </c>
      <c r="P20" s="2">
        <v>22</v>
      </c>
      <c r="Q20" s="2">
        <v>4.38</v>
      </c>
      <c r="R20" s="2">
        <v>6.92</v>
      </c>
      <c r="S20" s="2">
        <v>11.95</v>
      </c>
      <c r="T20" s="2">
        <v>74.930000000000007</v>
      </c>
      <c r="U20" s="2">
        <v>40.11</v>
      </c>
      <c r="V20" s="2">
        <v>34.83</v>
      </c>
      <c r="W20" s="2">
        <v>22.81</v>
      </c>
      <c r="X20" s="2">
        <v>4.7300000000000004</v>
      </c>
      <c r="Y20" s="2">
        <v>0.47</v>
      </c>
      <c r="Z20" s="2">
        <v>29.15</v>
      </c>
      <c r="AA20" s="2">
        <v>20.23</v>
      </c>
      <c r="AB20" s="2">
        <v>173.26</v>
      </c>
      <c r="AC20" s="2">
        <v>1.54</v>
      </c>
      <c r="AF20" s="7" t="str">
        <f t="shared" si="0"/>
        <v>9</v>
      </c>
      <c r="AG20" s="7" t="str">
        <f t="shared" si="1"/>
        <v>4</v>
      </c>
      <c r="AH20" s="7" t="str">
        <f t="shared" si="2"/>
        <v>7</v>
      </c>
      <c r="AI20" s="7" t="str">
        <f t="shared" si="3"/>
        <v>7</v>
      </c>
      <c r="AJ20" s="7" t="str">
        <f t="shared" si="4"/>
        <v>0.25</v>
      </c>
      <c r="AK20" s="7" t="str">
        <f t="shared" si="5"/>
        <v>6</v>
      </c>
      <c r="AL20" s="7" t="str">
        <f t="shared" si="6"/>
        <v>7</v>
      </c>
      <c r="AM20" s="7" t="str">
        <f t="shared" si="7"/>
        <v>8</v>
      </c>
      <c r="AN20">
        <f t="shared" si="8"/>
        <v>1785.25</v>
      </c>
    </row>
    <row r="21" spans="1:40" x14ac:dyDescent="0.35">
      <c r="A21">
        <v>20</v>
      </c>
      <c r="B21" s="1" t="s">
        <v>63</v>
      </c>
      <c r="C21" s="2">
        <v>11</v>
      </c>
      <c r="D21" s="2">
        <v>11</v>
      </c>
      <c r="E21" s="2">
        <v>2</v>
      </c>
      <c r="F21" s="2">
        <v>373</v>
      </c>
      <c r="G21" s="2" t="s">
        <v>64</v>
      </c>
      <c r="H21" s="2">
        <v>41.44</v>
      </c>
      <c r="I21" s="2">
        <v>261</v>
      </c>
      <c r="J21" s="2">
        <v>142.91</v>
      </c>
      <c r="K21" s="2">
        <v>0</v>
      </c>
      <c r="L21" s="2">
        <v>3</v>
      </c>
      <c r="M21" s="2">
        <v>2</v>
      </c>
      <c r="N21" s="2">
        <v>1</v>
      </c>
      <c r="O21" s="2">
        <v>49</v>
      </c>
      <c r="P21" s="2">
        <v>12</v>
      </c>
      <c r="Q21" s="2">
        <v>4.28</v>
      </c>
      <c r="R21" s="2">
        <v>5.33</v>
      </c>
      <c r="S21" s="2">
        <v>21.75</v>
      </c>
      <c r="T21" s="2">
        <v>71.849999999999994</v>
      </c>
      <c r="U21" s="2">
        <v>52.55</v>
      </c>
      <c r="V21" s="2">
        <v>19.3</v>
      </c>
      <c r="W21" s="2">
        <v>23.37</v>
      </c>
      <c r="X21" s="2">
        <v>4.3899999999999997</v>
      </c>
      <c r="Y21" s="2">
        <v>0.53</v>
      </c>
      <c r="Z21" s="2">
        <v>33.909999999999997</v>
      </c>
      <c r="AA21" s="2">
        <v>23.73</v>
      </c>
      <c r="AB21" s="2">
        <v>184.36</v>
      </c>
      <c r="AC21" s="2">
        <v>2</v>
      </c>
      <c r="AF21" s="7" t="str">
        <f t="shared" si="0"/>
        <v>8</v>
      </c>
      <c r="AG21" s="7" t="str">
        <f t="shared" si="1"/>
        <v>4</v>
      </c>
      <c r="AH21" s="7" t="str">
        <f t="shared" si="2"/>
        <v>9</v>
      </c>
      <c r="AI21" s="7" t="str">
        <f t="shared" si="3"/>
        <v>7</v>
      </c>
      <c r="AJ21" s="7" t="str">
        <f t="shared" si="4"/>
        <v>0.25</v>
      </c>
      <c r="AK21" s="7" t="str">
        <f t="shared" si="5"/>
        <v>4</v>
      </c>
      <c r="AL21" s="7" t="str">
        <f t="shared" si="6"/>
        <v>8</v>
      </c>
      <c r="AM21" s="7" t="str">
        <f t="shared" si="7"/>
        <v>6</v>
      </c>
      <c r="AN21">
        <f t="shared" si="8"/>
        <v>2034.25</v>
      </c>
    </row>
    <row r="22" spans="1:40" x14ac:dyDescent="0.35">
      <c r="A22">
        <v>21</v>
      </c>
      <c r="B22" s="1" t="s">
        <v>65</v>
      </c>
      <c r="C22" s="2">
        <v>17</v>
      </c>
      <c r="D22" s="2">
        <v>17</v>
      </c>
      <c r="E22" s="2">
        <v>1</v>
      </c>
      <c r="F22" s="2">
        <v>371</v>
      </c>
      <c r="G22" s="2" t="s">
        <v>66</v>
      </c>
      <c r="H22" s="2">
        <v>23.19</v>
      </c>
      <c r="I22" s="2">
        <v>287</v>
      </c>
      <c r="J22" s="2">
        <v>129.27000000000001</v>
      </c>
      <c r="K22" s="2">
        <v>0</v>
      </c>
      <c r="L22" s="2">
        <v>2</v>
      </c>
      <c r="M22" s="2">
        <v>3</v>
      </c>
      <c r="N22" s="2">
        <v>2</v>
      </c>
      <c r="O22" s="2">
        <v>47</v>
      </c>
      <c r="P22" s="2">
        <v>8</v>
      </c>
      <c r="Q22" s="2">
        <v>5.22</v>
      </c>
      <c r="R22" s="2">
        <v>6.11</v>
      </c>
      <c r="S22" s="2">
        <v>35.880000000000003</v>
      </c>
      <c r="T22" s="2">
        <v>63.61</v>
      </c>
      <c r="U22" s="2">
        <v>50.67</v>
      </c>
      <c r="V22" s="2">
        <v>12.94</v>
      </c>
      <c r="W22" s="2">
        <v>19.16</v>
      </c>
      <c r="X22" s="2">
        <v>4.29</v>
      </c>
      <c r="Y22" s="2">
        <v>0.57999999999999996</v>
      </c>
      <c r="Z22" s="2">
        <v>21.82</v>
      </c>
      <c r="AA22" s="2">
        <v>16.88</v>
      </c>
      <c r="AB22" s="2">
        <v>152.46</v>
      </c>
      <c r="AC22" s="2">
        <v>1</v>
      </c>
      <c r="AF22" s="7" t="str">
        <f t="shared" si="0"/>
        <v>10</v>
      </c>
      <c r="AG22" s="7" t="str">
        <f t="shared" si="1"/>
        <v>4</v>
      </c>
      <c r="AH22" s="7" t="str">
        <f t="shared" si="2"/>
        <v>7</v>
      </c>
      <c r="AI22" s="7" t="str">
        <f t="shared" si="3"/>
        <v>7</v>
      </c>
      <c r="AJ22" s="7" t="str">
        <f t="shared" si="4"/>
        <v>0.25</v>
      </c>
      <c r="AK22" s="7" t="str">
        <f t="shared" si="5"/>
        <v>0.15</v>
      </c>
      <c r="AL22" s="7" t="str">
        <f t="shared" si="6"/>
        <v>8</v>
      </c>
      <c r="AM22" s="7" t="str">
        <f t="shared" si="7"/>
        <v>4</v>
      </c>
      <c r="AN22">
        <f t="shared" si="8"/>
        <v>1972.4</v>
      </c>
    </row>
    <row r="23" spans="1:40" x14ac:dyDescent="0.35">
      <c r="A23">
        <v>22</v>
      </c>
      <c r="B23" s="1" t="s">
        <v>67</v>
      </c>
      <c r="C23" s="2">
        <v>8</v>
      </c>
      <c r="D23" s="2">
        <v>8</v>
      </c>
      <c r="E23" s="2">
        <v>1</v>
      </c>
      <c r="F23" s="2">
        <v>362</v>
      </c>
      <c r="G23" s="2" t="s">
        <v>68</v>
      </c>
      <c r="H23" s="2">
        <v>51.71</v>
      </c>
      <c r="I23" s="2">
        <v>256</v>
      </c>
      <c r="J23" s="2">
        <v>141.41</v>
      </c>
      <c r="K23" s="2">
        <v>0</v>
      </c>
      <c r="L23" s="2">
        <v>3</v>
      </c>
      <c r="M23" s="2">
        <v>2</v>
      </c>
      <c r="N23" s="2">
        <v>0</v>
      </c>
      <c r="O23" s="2">
        <v>33</v>
      </c>
      <c r="P23" s="2">
        <v>12</v>
      </c>
      <c r="Q23" s="2">
        <v>5.69</v>
      </c>
      <c r="R23" s="2">
        <v>7.76</v>
      </c>
      <c r="S23" s="2">
        <v>21.33</v>
      </c>
      <c r="T23" s="2">
        <v>56.35</v>
      </c>
      <c r="U23" s="2">
        <v>36.46</v>
      </c>
      <c r="V23" s="2">
        <v>19.89</v>
      </c>
      <c r="W23" s="2">
        <v>17.579999999999998</v>
      </c>
      <c r="X23" s="2">
        <v>4.53</v>
      </c>
      <c r="Y23" s="2">
        <v>0.75</v>
      </c>
      <c r="Z23" s="2">
        <v>45.25</v>
      </c>
      <c r="AA23" s="2">
        <v>32</v>
      </c>
      <c r="AB23" s="2">
        <v>193.12</v>
      </c>
      <c r="AC23" s="2">
        <v>3</v>
      </c>
      <c r="AF23" s="7" t="str">
        <f t="shared" si="0"/>
        <v>6</v>
      </c>
      <c r="AG23" s="7" t="str">
        <f t="shared" si="1"/>
        <v>4</v>
      </c>
      <c r="AH23" s="7" t="str">
        <f t="shared" si="2"/>
        <v>10</v>
      </c>
      <c r="AI23" s="7" t="str">
        <f t="shared" si="3"/>
        <v>7</v>
      </c>
      <c r="AJ23" s="7" t="str">
        <f t="shared" si="4"/>
        <v>0.25</v>
      </c>
      <c r="AK23" s="7" t="str">
        <f t="shared" si="5"/>
        <v>4</v>
      </c>
      <c r="AL23" s="7" t="str">
        <f t="shared" si="6"/>
        <v>7</v>
      </c>
      <c r="AM23" s="7" t="str">
        <f t="shared" si="7"/>
        <v>6</v>
      </c>
      <c r="AN23">
        <f t="shared" si="8"/>
        <v>1697.25</v>
      </c>
    </row>
    <row r="24" spans="1:40" x14ac:dyDescent="0.35">
      <c r="A24">
        <v>22</v>
      </c>
      <c r="B24" s="1" t="s">
        <v>69</v>
      </c>
      <c r="C24" s="2">
        <v>14</v>
      </c>
      <c r="D24" s="2">
        <v>14</v>
      </c>
      <c r="E24" s="2">
        <v>2</v>
      </c>
      <c r="F24" s="2">
        <v>362</v>
      </c>
      <c r="G24" s="2" t="s">
        <v>70</v>
      </c>
      <c r="H24" s="2">
        <v>30.17</v>
      </c>
      <c r="I24" s="2">
        <v>236</v>
      </c>
      <c r="J24" s="2">
        <v>153.38999999999999</v>
      </c>
      <c r="K24" s="2">
        <v>0</v>
      </c>
      <c r="L24" s="2">
        <v>3</v>
      </c>
      <c r="M24" s="2">
        <v>3</v>
      </c>
      <c r="N24" s="2">
        <v>2</v>
      </c>
      <c r="O24" s="2">
        <v>25</v>
      </c>
      <c r="P24" s="2">
        <v>24</v>
      </c>
      <c r="Q24" s="2">
        <v>4.82</v>
      </c>
      <c r="R24" s="2">
        <v>9.44</v>
      </c>
      <c r="S24" s="2">
        <v>9.83</v>
      </c>
      <c r="T24" s="2">
        <v>67.400000000000006</v>
      </c>
      <c r="U24" s="2">
        <v>27.62</v>
      </c>
      <c r="V24" s="2">
        <v>39.78</v>
      </c>
      <c r="W24" s="2">
        <v>20.76</v>
      </c>
      <c r="X24" s="2">
        <v>4.9800000000000004</v>
      </c>
      <c r="Y24" s="2">
        <v>0.63</v>
      </c>
      <c r="Z24" s="2">
        <v>25.86</v>
      </c>
      <c r="AA24" s="2">
        <v>16.86</v>
      </c>
      <c r="AB24" s="2">
        <v>183.56</v>
      </c>
      <c r="AC24" s="2">
        <v>3.36</v>
      </c>
      <c r="AF24" s="7" t="str">
        <f t="shared" si="0"/>
        <v>9</v>
      </c>
      <c r="AG24" s="7" t="str">
        <f t="shared" si="1"/>
        <v>4</v>
      </c>
      <c r="AH24" s="7" t="str">
        <f t="shared" si="2"/>
        <v>8</v>
      </c>
      <c r="AI24" s="7" t="str">
        <f t="shared" si="3"/>
        <v>8</v>
      </c>
      <c r="AJ24" s="7" t="str">
        <f t="shared" si="4"/>
        <v>0.25</v>
      </c>
      <c r="AK24" s="7" t="str">
        <f t="shared" si="5"/>
        <v>4</v>
      </c>
      <c r="AL24" s="7" t="str">
        <f t="shared" si="6"/>
        <v>6</v>
      </c>
      <c r="AM24" s="7" t="str">
        <f t="shared" si="7"/>
        <v>8</v>
      </c>
      <c r="AN24">
        <f t="shared" si="8"/>
        <v>2322.25</v>
      </c>
    </row>
    <row r="25" spans="1:40" x14ac:dyDescent="0.35">
      <c r="A25">
        <v>24</v>
      </c>
      <c r="B25" s="1" t="s">
        <v>71</v>
      </c>
      <c r="C25" s="2">
        <v>14</v>
      </c>
      <c r="D25" s="2">
        <v>14</v>
      </c>
      <c r="E25" s="2">
        <v>0</v>
      </c>
      <c r="F25" s="2">
        <v>358</v>
      </c>
      <c r="G25" s="2" t="s">
        <v>40</v>
      </c>
      <c r="H25" s="2">
        <v>25.57</v>
      </c>
      <c r="I25" s="2">
        <v>238</v>
      </c>
      <c r="J25" s="2">
        <v>150.41999999999999</v>
      </c>
      <c r="K25" s="2">
        <v>1</v>
      </c>
      <c r="L25" s="2">
        <v>1</v>
      </c>
      <c r="M25" s="2">
        <v>2</v>
      </c>
      <c r="N25" s="2">
        <v>2</v>
      </c>
      <c r="O25" s="2">
        <v>38</v>
      </c>
      <c r="P25" s="2">
        <v>19</v>
      </c>
      <c r="Q25" s="2">
        <v>4.18</v>
      </c>
      <c r="R25" s="2">
        <v>6.26</v>
      </c>
      <c r="S25" s="2">
        <v>12.53</v>
      </c>
      <c r="T25" s="2">
        <v>74.3</v>
      </c>
      <c r="U25" s="2">
        <v>42.46</v>
      </c>
      <c r="V25" s="2">
        <v>31.84</v>
      </c>
      <c r="W25" s="2">
        <v>23.95</v>
      </c>
      <c r="X25" s="2">
        <v>4.67</v>
      </c>
      <c r="Y25" s="2">
        <v>0.51</v>
      </c>
      <c r="Z25" s="2">
        <v>25.57</v>
      </c>
      <c r="AA25" s="2">
        <v>17</v>
      </c>
      <c r="AB25" s="2">
        <v>175.99</v>
      </c>
      <c r="AC25" s="2">
        <v>1.21</v>
      </c>
      <c r="AF25" s="7" t="str">
        <f t="shared" si="0"/>
        <v>9</v>
      </c>
      <c r="AG25" s="7" t="str">
        <f t="shared" si="1"/>
        <v>4</v>
      </c>
      <c r="AH25" s="7" t="str">
        <f t="shared" si="2"/>
        <v>7</v>
      </c>
      <c r="AI25" s="7" t="str">
        <f t="shared" si="3"/>
        <v>8</v>
      </c>
      <c r="AJ25" s="7" t="str">
        <f t="shared" si="4"/>
        <v>4</v>
      </c>
      <c r="AK25" s="7" t="str">
        <f t="shared" si="5"/>
        <v>0.15</v>
      </c>
      <c r="AL25" s="7" t="str">
        <f t="shared" si="6"/>
        <v>7</v>
      </c>
      <c r="AM25" s="7" t="str">
        <f t="shared" si="7"/>
        <v>7</v>
      </c>
      <c r="AN25">
        <f t="shared" si="8"/>
        <v>2034.15</v>
      </c>
    </row>
    <row r="26" spans="1:40" x14ac:dyDescent="0.35">
      <c r="A26">
        <v>24</v>
      </c>
      <c r="B26" s="1" t="s">
        <v>72</v>
      </c>
      <c r="C26" s="2">
        <v>15</v>
      </c>
      <c r="D26" s="2">
        <v>15</v>
      </c>
      <c r="E26" s="2">
        <v>3</v>
      </c>
      <c r="F26" s="2">
        <v>358</v>
      </c>
      <c r="G26" s="2" t="s">
        <v>73</v>
      </c>
      <c r="H26" s="2">
        <v>29.83</v>
      </c>
      <c r="I26" s="2">
        <v>207</v>
      </c>
      <c r="J26" s="2">
        <v>172.95</v>
      </c>
      <c r="K26" s="2">
        <v>0</v>
      </c>
      <c r="L26" s="2">
        <v>2</v>
      </c>
      <c r="M26" s="2">
        <v>4</v>
      </c>
      <c r="N26" s="2">
        <v>2</v>
      </c>
      <c r="O26" s="2">
        <v>26</v>
      </c>
      <c r="P26" s="2">
        <v>26</v>
      </c>
      <c r="Q26" s="2">
        <v>3.98</v>
      </c>
      <c r="R26" s="2">
        <v>7.96</v>
      </c>
      <c r="S26" s="2">
        <v>7.96</v>
      </c>
      <c r="T26" s="2">
        <v>72.63</v>
      </c>
      <c r="U26" s="2">
        <v>29.05</v>
      </c>
      <c r="V26" s="2">
        <v>43.58</v>
      </c>
      <c r="W26" s="2">
        <v>25.12</v>
      </c>
      <c r="X26" s="2">
        <v>5</v>
      </c>
      <c r="Y26" s="2">
        <v>0.63</v>
      </c>
      <c r="Z26" s="2">
        <v>23.87</v>
      </c>
      <c r="AA26" s="2">
        <v>13.8</v>
      </c>
      <c r="AB26" s="2">
        <v>202.78</v>
      </c>
      <c r="AC26" s="2">
        <v>5.73</v>
      </c>
      <c r="AF26" s="7" t="str">
        <f t="shared" si="0"/>
        <v>10</v>
      </c>
      <c r="AG26" s="7" t="str">
        <f t="shared" si="1"/>
        <v>4</v>
      </c>
      <c r="AH26" s="7" t="str">
        <f t="shared" si="2"/>
        <v>7</v>
      </c>
      <c r="AI26" s="7" t="str">
        <f t="shared" si="3"/>
        <v>9</v>
      </c>
      <c r="AJ26" s="7" t="str">
        <f t="shared" si="4"/>
        <v>0.25</v>
      </c>
      <c r="AK26" s="7" t="str">
        <f t="shared" si="5"/>
        <v>0.15</v>
      </c>
      <c r="AL26" s="7" t="str">
        <f t="shared" si="6"/>
        <v>6</v>
      </c>
      <c r="AM26" s="7" t="str">
        <f t="shared" si="7"/>
        <v>9</v>
      </c>
      <c r="AN26">
        <f t="shared" si="8"/>
        <v>2535.4</v>
      </c>
    </row>
    <row r="27" spans="1:40" x14ac:dyDescent="0.35">
      <c r="A27">
        <v>26</v>
      </c>
      <c r="B27" s="1" t="s">
        <v>74</v>
      </c>
      <c r="C27" s="2">
        <v>16</v>
      </c>
      <c r="D27" s="2">
        <v>15</v>
      </c>
      <c r="E27" s="2">
        <v>4</v>
      </c>
      <c r="F27" s="2">
        <v>346</v>
      </c>
      <c r="G27" s="2" t="s">
        <v>70</v>
      </c>
      <c r="H27" s="2">
        <v>31.45</v>
      </c>
      <c r="I27" s="2">
        <v>253</v>
      </c>
      <c r="J27" s="2">
        <v>136.76</v>
      </c>
      <c r="K27" s="2">
        <v>0</v>
      </c>
      <c r="L27" s="2">
        <v>2</v>
      </c>
      <c r="M27" s="2">
        <v>1</v>
      </c>
      <c r="N27" s="2">
        <v>0</v>
      </c>
      <c r="O27" s="2">
        <v>26</v>
      </c>
      <c r="P27" s="2">
        <v>15</v>
      </c>
      <c r="Q27" s="2">
        <v>6.17</v>
      </c>
      <c r="R27" s="2">
        <v>9.73</v>
      </c>
      <c r="S27" s="2">
        <v>16.87</v>
      </c>
      <c r="T27" s="2">
        <v>56.07</v>
      </c>
      <c r="U27" s="2">
        <v>30.06</v>
      </c>
      <c r="V27" s="2">
        <v>26.01</v>
      </c>
      <c r="W27" s="2">
        <v>16.21</v>
      </c>
      <c r="X27" s="2">
        <v>4.7300000000000004</v>
      </c>
      <c r="Y27" s="2">
        <v>0.72</v>
      </c>
      <c r="Z27" s="2">
        <v>23.07</v>
      </c>
      <c r="AA27" s="2">
        <v>16.87</v>
      </c>
      <c r="AB27" s="2">
        <v>168.21</v>
      </c>
      <c r="AC27" s="2">
        <v>3.47</v>
      </c>
      <c r="AF27" s="7" t="str">
        <f t="shared" si="0"/>
        <v>10</v>
      </c>
      <c r="AG27" s="7" t="str">
        <f t="shared" si="1"/>
        <v>4</v>
      </c>
      <c r="AH27" s="7" t="str">
        <f t="shared" si="2"/>
        <v>8</v>
      </c>
      <c r="AI27" s="7" t="str">
        <f t="shared" si="3"/>
        <v>7</v>
      </c>
      <c r="AJ27" s="7" t="str">
        <f t="shared" si="4"/>
        <v>0.25</v>
      </c>
      <c r="AK27" s="7" t="str">
        <f t="shared" si="5"/>
        <v>0.15</v>
      </c>
      <c r="AL27" s="7" t="str">
        <f t="shared" si="6"/>
        <v>6</v>
      </c>
      <c r="AM27" s="7" t="str">
        <f t="shared" si="7"/>
        <v>6</v>
      </c>
      <c r="AN27">
        <f t="shared" si="8"/>
        <v>2252.4</v>
      </c>
    </row>
    <row r="28" spans="1:40" x14ac:dyDescent="0.35">
      <c r="A28">
        <v>27</v>
      </c>
      <c r="B28" s="1" t="s">
        <v>75</v>
      </c>
      <c r="C28" s="2">
        <v>11</v>
      </c>
      <c r="D28" s="2">
        <v>11</v>
      </c>
      <c r="E28" s="2">
        <v>3</v>
      </c>
      <c r="F28" s="2">
        <v>343</v>
      </c>
      <c r="G28" s="2" t="s">
        <v>76</v>
      </c>
      <c r="H28" s="2">
        <v>42.88</v>
      </c>
      <c r="I28" s="2">
        <v>209</v>
      </c>
      <c r="J28" s="2">
        <v>164.11</v>
      </c>
      <c r="K28" s="2">
        <v>0</v>
      </c>
      <c r="L28" s="2">
        <v>1</v>
      </c>
      <c r="M28" s="2">
        <v>4</v>
      </c>
      <c r="N28" s="2">
        <v>0</v>
      </c>
      <c r="O28" s="2">
        <v>26</v>
      </c>
      <c r="P28" s="2">
        <v>23</v>
      </c>
      <c r="Q28" s="2">
        <v>4.2699999999999996</v>
      </c>
      <c r="R28" s="2">
        <v>8.0399999999999991</v>
      </c>
      <c r="S28" s="2">
        <v>9.09</v>
      </c>
      <c r="T28" s="2">
        <v>70.55</v>
      </c>
      <c r="U28" s="2">
        <v>30.32</v>
      </c>
      <c r="V28" s="2">
        <v>40.229999999999997</v>
      </c>
      <c r="W28" s="2">
        <v>23.45</v>
      </c>
      <c r="X28" s="2">
        <v>4.9400000000000004</v>
      </c>
      <c r="Y28" s="2">
        <v>0.63</v>
      </c>
      <c r="Z28" s="2">
        <v>31.18</v>
      </c>
      <c r="AA28" s="2">
        <v>19</v>
      </c>
      <c r="AB28" s="2">
        <v>206.99</v>
      </c>
      <c r="AC28" s="2">
        <v>4.82</v>
      </c>
      <c r="AF28" s="7" t="str">
        <f t="shared" si="0"/>
        <v>8</v>
      </c>
      <c r="AG28" s="7" t="str">
        <f t="shared" si="1"/>
        <v>4</v>
      </c>
      <c r="AH28" s="7" t="str">
        <f t="shared" si="2"/>
        <v>9</v>
      </c>
      <c r="AI28" s="7" t="str">
        <f t="shared" si="3"/>
        <v>8</v>
      </c>
      <c r="AJ28" s="7" t="str">
        <f t="shared" si="4"/>
        <v>0.25</v>
      </c>
      <c r="AK28" s="7" t="str">
        <f t="shared" si="5"/>
        <v>0.15</v>
      </c>
      <c r="AL28" s="7" t="str">
        <f t="shared" si="6"/>
        <v>6</v>
      </c>
      <c r="AM28" s="7" t="str">
        <f t="shared" si="7"/>
        <v>8</v>
      </c>
      <c r="AN28">
        <f t="shared" si="8"/>
        <v>2318.4</v>
      </c>
    </row>
    <row r="29" spans="1:40" x14ac:dyDescent="0.35">
      <c r="A29">
        <v>28</v>
      </c>
      <c r="B29" s="1" t="s">
        <v>77</v>
      </c>
      <c r="C29" s="2">
        <v>16</v>
      </c>
      <c r="D29" s="2">
        <v>16</v>
      </c>
      <c r="E29" s="2">
        <v>0</v>
      </c>
      <c r="F29" s="2">
        <v>332</v>
      </c>
      <c r="G29" s="2" t="s">
        <v>78</v>
      </c>
      <c r="H29" s="2">
        <v>20.75</v>
      </c>
      <c r="I29" s="2">
        <v>250</v>
      </c>
      <c r="J29" s="2">
        <v>132.80000000000001</v>
      </c>
      <c r="K29" s="2">
        <v>0</v>
      </c>
      <c r="L29" s="2">
        <v>2</v>
      </c>
      <c r="M29" s="2">
        <v>2</v>
      </c>
      <c r="N29" s="2">
        <v>2</v>
      </c>
      <c r="O29" s="2">
        <v>35</v>
      </c>
      <c r="P29" s="2">
        <v>17</v>
      </c>
      <c r="Q29" s="2">
        <v>4.8099999999999996</v>
      </c>
      <c r="R29" s="2">
        <v>7.14</v>
      </c>
      <c r="S29" s="2">
        <v>14.71</v>
      </c>
      <c r="T29" s="2">
        <v>72.89</v>
      </c>
      <c r="U29" s="2">
        <v>42.17</v>
      </c>
      <c r="V29" s="2">
        <v>30.72</v>
      </c>
      <c r="W29" s="2">
        <v>20.8</v>
      </c>
      <c r="X29" s="2">
        <v>4.6500000000000004</v>
      </c>
      <c r="Y29" s="2">
        <v>0.45</v>
      </c>
      <c r="Z29" s="2">
        <v>20.75</v>
      </c>
      <c r="AA29" s="2">
        <v>15.63</v>
      </c>
      <c r="AB29" s="2">
        <v>153.55000000000001</v>
      </c>
      <c r="AC29" s="2">
        <v>1.44</v>
      </c>
      <c r="AF29" s="7" t="str">
        <f t="shared" si="0"/>
        <v>10</v>
      </c>
      <c r="AG29" s="7" t="str">
        <f t="shared" si="1"/>
        <v>4</v>
      </c>
      <c r="AH29" s="7" t="str">
        <f t="shared" si="2"/>
        <v>7</v>
      </c>
      <c r="AI29" s="7" t="str">
        <f t="shared" si="3"/>
        <v>7</v>
      </c>
      <c r="AJ29" s="7" t="str">
        <f t="shared" si="4"/>
        <v>0.25</v>
      </c>
      <c r="AK29" s="7" t="str">
        <f t="shared" si="5"/>
        <v>0.15</v>
      </c>
      <c r="AL29" s="7" t="str">
        <f t="shared" si="6"/>
        <v>7</v>
      </c>
      <c r="AM29" s="7" t="str">
        <f t="shared" si="7"/>
        <v>7</v>
      </c>
      <c r="AN29">
        <f t="shared" si="8"/>
        <v>1974.4</v>
      </c>
    </row>
    <row r="30" spans="1:40" x14ac:dyDescent="0.35">
      <c r="A30">
        <v>29</v>
      </c>
      <c r="B30" s="1" t="s">
        <v>79</v>
      </c>
      <c r="C30" s="2">
        <v>14</v>
      </c>
      <c r="D30" s="2">
        <v>11</v>
      </c>
      <c r="E30" s="2">
        <v>1</v>
      </c>
      <c r="F30" s="2">
        <v>326</v>
      </c>
      <c r="G30" s="2" t="s">
        <v>80</v>
      </c>
      <c r="H30" s="2">
        <v>32.6</v>
      </c>
      <c r="I30" s="2">
        <v>189</v>
      </c>
      <c r="J30" s="2">
        <v>172.49</v>
      </c>
      <c r="K30" s="2">
        <v>0</v>
      </c>
      <c r="L30" s="2">
        <v>2</v>
      </c>
      <c r="M30" s="2">
        <v>2</v>
      </c>
      <c r="N30" s="2">
        <v>0</v>
      </c>
      <c r="O30" s="2">
        <v>24</v>
      </c>
      <c r="P30" s="2">
        <v>16</v>
      </c>
      <c r="Q30" s="2">
        <v>4.7300000000000004</v>
      </c>
      <c r="R30" s="2">
        <v>7.88</v>
      </c>
      <c r="S30" s="2">
        <v>11.81</v>
      </c>
      <c r="T30" s="2">
        <v>58.9</v>
      </c>
      <c r="U30" s="2">
        <v>29.45</v>
      </c>
      <c r="V30" s="2">
        <v>29.45</v>
      </c>
      <c r="W30" s="2">
        <v>21.16</v>
      </c>
      <c r="X30" s="2">
        <v>4.8</v>
      </c>
      <c r="Y30" s="2">
        <v>0.9</v>
      </c>
      <c r="Z30" s="2">
        <v>29.64</v>
      </c>
      <c r="AA30" s="2">
        <v>17.18</v>
      </c>
      <c r="AB30" s="2">
        <v>205.09</v>
      </c>
      <c r="AC30" s="2">
        <v>3.18</v>
      </c>
      <c r="AF30" s="7" t="str">
        <f t="shared" si="0"/>
        <v>8</v>
      </c>
      <c r="AG30" s="7" t="str">
        <f t="shared" si="1"/>
        <v>4</v>
      </c>
      <c r="AH30" s="7" t="str">
        <f t="shared" si="2"/>
        <v>8</v>
      </c>
      <c r="AI30" s="7" t="str">
        <f t="shared" si="3"/>
        <v>9</v>
      </c>
      <c r="AJ30" s="7" t="str">
        <f t="shared" si="4"/>
        <v>0.25</v>
      </c>
      <c r="AK30" s="7" t="str">
        <f t="shared" si="5"/>
        <v>0.15</v>
      </c>
      <c r="AL30" s="7" t="str">
        <f t="shared" si="6"/>
        <v>6</v>
      </c>
      <c r="AM30" s="7" t="str">
        <f t="shared" si="7"/>
        <v>7</v>
      </c>
      <c r="AN30">
        <f t="shared" si="8"/>
        <v>2317.4</v>
      </c>
    </row>
    <row r="31" spans="1:40" x14ac:dyDescent="0.35">
      <c r="A31">
        <v>30</v>
      </c>
      <c r="B31" s="1" t="s">
        <v>81</v>
      </c>
      <c r="C31" s="2">
        <v>14</v>
      </c>
      <c r="D31" s="2">
        <v>14</v>
      </c>
      <c r="E31" s="2">
        <v>1</v>
      </c>
      <c r="F31" s="2">
        <v>309</v>
      </c>
      <c r="G31" s="2" t="s">
        <v>82</v>
      </c>
      <c r="H31" s="2">
        <v>23.77</v>
      </c>
      <c r="I31" s="2">
        <v>198</v>
      </c>
      <c r="J31" s="2">
        <v>156.06</v>
      </c>
      <c r="K31" s="2">
        <v>0</v>
      </c>
      <c r="L31" s="2">
        <v>0</v>
      </c>
      <c r="M31" s="2">
        <v>3</v>
      </c>
      <c r="N31" s="2">
        <v>1</v>
      </c>
      <c r="O31" s="2">
        <v>22</v>
      </c>
      <c r="P31" s="2">
        <v>21</v>
      </c>
      <c r="Q31" s="2">
        <v>4.5999999999999996</v>
      </c>
      <c r="R31" s="2">
        <v>9</v>
      </c>
      <c r="S31" s="2">
        <v>9.43</v>
      </c>
      <c r="T31" s="2">
        <v>69.260000000000005</v>
      </c>
      <c r="U31" s="2">
        <v>28.48</v>
      </c>
      <c r="V31" s="2">
        <v>40.78</v>
      </c>
      <c r="W31" s="2">
        <v>21.72</v>
      </c>
      <c r="X31" s="2">
        <v>4.9800000000000004</v>
      </c>
      <c r="Y31" s="2">
        <v>0.61</v>
      </c>
      <c r="Z31" s="2">
        <v>22.07</v>
      </c>
      <c r="AA31" s="2">
        <v>14.14</v>
      </c>
      <c r="AB31" s="2">
        <v>179.83</v>
      </c>
      <c r="AC31" s="2">
        <v>5.43</v>
      </c>
      <c r="AF31" s="7" t="str">
        <f t="shared" si="0"/>
        <v>9</v>
      </c>
      <c r="AG31" s="7" t="str">
        <f t="shared" si="1"/>
        <v>4</v>
      </c>
      <c r="AH31" s="7" t="str">
        <f t="shared" si="2"/>
        <v>7</v>
      </c>
      <c r="AI31" s="7" t="str">
        <f t="shared" si="3"/>
        <v>8</v>
      </c>
      <c r="AJ31" s="7" t="str">
        <f t="shared" si="4"/>
        <v>0.25</v>
      </c>
      <c r="AK31" s="7" t="str">
        <f t="shared" si="5"/>
        <v>0.15</v>
      </c>
      <c r="AL31" s="7" t="str">
        <f t="shared" si="6"/>
        <v>6</v>
      </c>
      <c r="AM31" s="7" t="str">
        <f t="shared" si="7"/>
        <v>8</v>
      </c>
      <c r="AN31">
        <f t="shared" si="8"/>
        <v>2030.4</v>
      </c>
    </row>
    <row r="32" spans="1:40" x14ac:dyDescent="0.35">
      <c r="A32">
        <v>31</v>
      </c>
      <c r="B32" s="1" t="s">
        <v>83</v>
      </c>
      <c r="C32" s="2">
        <v>14</v>
      </c>
      <c r="D32" s="2">
        <v>10</v>
      </c>
      <c r="E32" s="2">
        <v>2</v>
      </c>
      <c r="F32" s="2">
        <v>301</v>
      </c>
      <c r="G32" s="2" t="s">
        <v>84</v>
      </c>
      <c r="H32" s="2">
        <v>37.630000000000003</v>
      </c>
      <c r="I32" s="2">
        <v>188</v>
      </c>
      <c r="J32" s="2">
        <v>160.11000000000001</v>
      </c>
      <c r="K32" s="2">
        <v>0</v>
      </c>
      <c r="L32" s="2">
        <v>3</v>
      </c>
      <c r="M32" s="2">
        <v>0</v>
      </c>
      <c r="N32" s="2">
        <v>0</v>
      </c>
      <c r="O32" s="2">
        <v>27</v>
      </c>
      <c r="P32" s="2">
        <v>15</v>
      </c>
      <c r="Q32" s="2">
        <v>4.4800000000000004</v>
      </c>
      <c r="R32" s="2">
        <v>6.96</v>
      </c>
      <c r="S32" s="2">
        <v>12.53</v>
      </c>
      <c r="T32" s="2">
        <v>65.78</v>
      </c>
      <c r="U32" s="2">
        <v>35.880000000000003</v>
      </c>
      <c r="V32" s="2">
        <v>29.9</v>
      </c>
      <c r="W32" s="2">
        <v>22.34</v>
      </c>
      <c r="X32" s="2">
        <v>4.71</v>
      </c>
      <c r="Y32" s="2">
        <v>0.71</v>
      </c>
      <c r="Z32" s="2">
        <v>30.1</v>
      </c>
      <c r="AA32" s="2">
        <v>18.8</v>
      </c>
      <c r="AB32" s="2">
        <v>197.73</v>
      </c>
      <c r="AC32" s="2">
        <v>4.5</v>
      </c>
      <c r="AF32" s="7" t="str">
        <f t="shared" si="0"/>
        <v>7</v>
      </c>
      <c r="AG32" s="7" t="str">
        <f t="shared" si="1"/>
        <v>4</v>
      </c>
      <c r="AH32" s="7" t="str">
        <f t="shared" si="2"/>
        <v>8</v>
      </c>
      <c r="AI32" s="7" t="str">
        <f t="shared" si="3"/>
        <v>8</v>
      </c>
      <c r="AJ32" s="7" t="str">
        <f t="shared" si="4"/>
        <v>0.25</v>
      </c>
      <c r="AK32" s="7" t="str">
        <f t="shared" si="5"/>
        <v>4</v>
      </c>
      <c r="AL32" s="7" t="str">
        <f t="shared" si="6"/>
        <v>6</v>
      </c>
      <c r="AM32" s="7" t="str">
        <f t="shared" si="7"/>
        <v>6</v>
      </c>
      <c r="AN32">
        <f t="shared" si="8"/>
        <v>1808.25</v>
      </c>
    </row>
    <row r="33" spans="1:40" x14ac:dyDescent="0.35">
      <c r="A33">
        <v>32</v>
      </c>
      <c r="B33" s="1" t="s">
        <v>85</v>
      </c>
      <c r="C33" s="2">
        <v>14</v>
      </c>
      <c r="D33" s="2">
        <v>13</v>
      </c>
      <c r="E33" s="2">
        <v>5</v>
      </c>
      <c r="F33" s="2">
        <v>299</v>
      </c>
      <c r="G33" s="2" t="s">
        <v>86</v>
      </c>
      <c r="H33" s="2">
        <v>37.380000000000003</v>
      </c>
      <c r="I33" s="2">
        <v>197</v>
      </c>
      <c r="J33" s="2">
        <v>151.78</v>
      </c>
      <c r="K33" s="2">
        <v>0</v>
      </c>
      <c r="L33" s="2">
        <v>1</v>
      </c>
      <c r="M33" s="2">
        <v>5</v>
      </c>
      <c r="N33" s="2">
        <v>0</v>
      </c>
      <c r="O33" s="2">
        <v>12</v>
      </c>
      <c r="P33" s="2">
        <v>23</v>
      </c>
      <c r="Q33" s="2">
        <v>5.63</v>
      </c>
      <c r="R33" s="2">
        <v>16.420000000000002</v>
      </c>
      <c r="S33" s="2">
        <v>8.57</v>
      </c>
      <c r="T33" s="2">
        <v>62.21</v>
      </c>
      <c r="U33" s="2">
        <v>16.05</v>
      </c>
      <c r="V33" s="2">
        <v>46.15</v>
      </c>
      <c r="W33" s="2">
        <v>17.77</v>
      </c>
      <c r="X33" s="2">
        <v>5.31</v>
      </c>
      <c r="Y33" s="2">
        <v>0.7</v>
      </c>
      <c r="Z33" s="2">
        <v>23</v>
      </c>
      <c r="AA33" s="2">
        <v>15.15</v>
      </c>
      <c r="AB33" s="2">
        <v>189.15</v>
      </c>
      <c r="AC33" s="2">
        <v>5.54</v>
      </c>
      <c r="AF33" s="7" t="str">
        <f t="shared" si="0"/>
        <v>9</v>
      </c>
      <c r="AG33" s="7" t="str">
        <f t="shared" si="1"/>
        <v>2</v>
      </c>
      <c r="AH33" s="7" t="str">
        <f t="shared" si="2"/>
        <v>8</v>
      </c>
      <c r="AI33" s="7" t="str">
        <f t="shared" si="3"/>
        <v>8</v>
      </c>
      <c r="AJ33" s="7" t="str">
        <f t="shared" si="4"/>
        <v>0.25</v>
      </c>
      <c r="AK33" s="7" t="str">
        <f t="shared" si="5"/>
        <v>0.15</v>
      </c>
      <c r="AL33" s="7" t="str">
        <f t="shared" si="6"/>
        <v>4</v>
      </c>
      <c r="AM33" s="7" t="str">
        <f t="shared" si="7"/>
        <v>8</v>
      </c>
      <c r="AN33">
        <f t="shared" si="8"/>
        <v>1164.4000000000001</v>
      </c>
    </row>
    <row r="34" spans="1:40" x14ac:dyDescent="0.35">
      <c r="A34">
        <v>33</v>
      </c>
      <c r="B34" s="1" t="s">
        <v>87</v>
      </c>
      <c r="C34" s="2">
        <v>8</v>
      </c>
      <c r="D34" s="2">
        <v>8</v>
      </c>
      <c r="E34" s="2">
        <v>0</v>
      </c>
      <c r="F34" s="2">
        <v>285</v>
      </c>
      <c r="G34" s="2" t="s">
        <v>88</v>
      </c>
      <c r="H34" s="2">
        <v>35.630000000000003</v>
      </c>
      <c r="I34" s="2">
        <v>188</v>
      </c>
      <c r="J34" s="2">
        <v>151.6</v>
      </c>
      <c r="K34" s="2">
        <v>0</v>
      </c>
      <c r="L34" s="2">
        <v>2</v>
      </c>
      <c r="M34" s="2">
        <v>3</v>
      </c>
      <c r="N34" s="2">
        <v>0</v>
      </c>
      <c r="O34" s="2">
        <v>36</v>
      </c>
      <c r="P34" s="2">
        <v>12</v>
      </c>
      <c r="Q34" s="2">
        <v>3.92</v>
      </c>
      <c r="R34" s="2">
        <v>5.22</v>
      </c>
      <c r="S34" s="2">
        <v>15.67</v>
      </c>
      <c r="T34" s="2">
        <v>75.790000000000006</v>
      </c>
      <c r="U34" s="2">
        <v>50.53</v>
      </c>
      <c r="V34" s="2">
        <v>25.26</v>
      </c>
      <c r="W34" s="2">
        <v>25.53</v>
      </c>
      <c r="X34" s="2">
        <v>4.5</v>
      </c>
      <c r="Y34" s="2">
        <v>0.49</v>
      </c>
      <c r="Z34" s="2">
        <v>35.630000000000003</v>
      </c>
      <c r="AA34" s="2">
        <v>23.5</v>
      </c>
      <c r="AB34" s="2">
        <v>187.22</v>
      </c>
      <c r="AC34" s="2">
        <v>1.5</v>
      </c>
      <c r="AF34" s="7" t="str">
        <f t="shared" si="0"/>
        <v>6</v>
      </c>
      <c r="AG34" s="7" t="str">
        <f t="shared" si="1"/>
        <v>2</v>
      </c>
      <c r="AH34" s="7" t="str">
        <f t="shared" si="2"/>
        <v>8</v>
      </c>
      <c r="AI34" s="7" t="str">
        <f t="shared" si="3"/>
        <v>8</v>
      </c>
      <c r="AJ34" s="7" t="str">
        <f t="shared" si="4"/>
        <v>0.25</v>
      </c>
      <c r="AK34" s="7" t="str">
        <f t="shared" si="5"/>
        <v>0.15</v>
      </c>
      <c r="AL34" s="7" t="str">
        <f t="shared" si="6"/>
        <v>7</v>
      </c>
      <c r="AM34" s="7" t="str">
        <f t="shared" si="7"/>
        <v>6</v>
      </c>
      <c r="AN34">
        <f t="shared" si="8"/>
        <v>781.4</v>
      </c>
    </row>
    <row r="35" spans="1:40" x14ac:dyDescent="0.35">
      <c r="A35">
        <v>34</v>
      </c>
      <c r="B35" s="1" t="s">
        <v>89</v>
      </c>
      <c r="C35" s="2">
        <v>14</v>
      </c>
      <c r="D35" s="2">
        <v>13</v>
      </c>
      <c r="E35" s="2">
        <v>3</v>
      </c>
      <c r="F35" s="2">
        <v>283</v>
      </c>
      <c r="G35" s="2" t="s">
        <v>90</v>
      </c>
      <c r="H35" s="2">
        <v>28.3</v>
      </c>
      <c r="I35" s="2">
        <v>203</v>
      </c>
      <c r="J35" s="2">
        <v>139.41</v>
      </c>
      <c r="K35" s="2">
        <v>0</v>
      </c>
      <c r="L35" s="2">
        <v>1</v>
      </c>
      <c r="M35" s="2">
        <v>2</v>
      </c>
      <c r="N35" s="2">
        <v>0</v>
      </c>
      <c r="O35" s="2">
        <v>21</v>
      </c>
      <c r="P35" s="2">
        <v>15</v>
      </c>
      <c r="Q35" s="2">
        <v>5.64</v>
      </c>
      <c r="R35" s="2">
        <v>9.67</v>
      </c>
      <c r="S35" s="2">
        <v>13.53</v>
      </c>
      <c r="T35" s="2">
        <v>61.48</v>
      </c>
      <c r="U35" s="2">
        <v>29.68</v>
      </c>
      <c r="V35" s="2">
        <v>31.8</v>
      </c>
      <c r="W35" s="2">
        <v>17.73</v>
      </c>
      <c r="X35" s="2">
        <v>4.83</v>
      </c>
      <c r="Y35" s="2">
        <v>0.65</v>
      </c>
      <c r="Z35" s="2">
        <v>21.77</v>
      </c>
      <c r="AA35" s="2">
        <v>15.62</v>
      </c>
      <c r="AB35" s="2">
        <v>167.71</v>
      </c>
      <c r="AC35" s="2">
        <v>6.46</v>
      </c>
      <c r="AF35" s="7" t="str">
        <f t="shared" si="0"/>
        <v>9</v>
      </c>
      <c r="AG35" s="7" t="str">
        <f t="shared" si="1"/>
        <v>2</v>
      </c>
      <c r="AH35" s="7" t="str">
        <f t="shared" si="2"/>
        <v>7</v>
      </c>
      <c r="AI35" s="7" t="str">
        <f t="shared" si="3"/>
        <v>7</v>
      </c>
      <c r="AJ35" s="7" t="str">
        <f t="shared" si="4"/>
        <v>0.25</v>
      </c>
      <c r="AK35" s="7" t="str">
        <f t="shared" si="5"/>
        <v>0.15</v>
      </c>
      <c r="AL35" s="7" t="str">
        <f t="shared" si="6"/>
        <v>6</v>
      </c>
      <c r="AM35" s="7" t="str">
        <f t="shared" si="7"/>
        <v>6</v>
      </c>
      <c r="AN35">
        <f t="shared" si="8"/>
        <v>894.4</v>
      </c>
    </row>
    <row r="36" spans="1:40" x14ac:dyDescent="0.35">
      <c r="A36">
        <v>35</v>
      </c>
      <c r="B36" s="1" t="s">
        <v>91</v>
      </c>
      <c r="C36" s="2">
        <v>9</v>
      </c>
      <c r="D36" s="2">
        <v>9</v>
      </c>
      <c r="E36" s="2">
        <v>1</v>
      </c>
      <c r="F36" s="2">
        <v>279</v>
      </c>
      <c r="G36" s="2" t="s">
        <v>92</v>
      </c>
      <c r="H36" s="2">
        <v>34.880000000000003</v>
      </c>
      <c r="I36" s="2">
        <v>171</v>
      </c>
      <c r="J36" s="2">
        <v>163.16</v>
      </c>
      <c r="K36" s="2">
        <v>0</v>
      </c>
      <c r="L36" s="2">
        <v>2</v>
      </c>
      <c r="M36" s="2">
        <v>1</v>
      </c>
      <c r="N36" s="2">
        <v>0</v>
      </c>
      <c r="O36" s="2">
        <v>20</v>
      </c>
      <c r="P36" s="2">
        <v>19</v>
      </c>
      <c r="Q36" s="2">
        <v>4.38</v>
      </c>
      <c r="R36" s="2">
        <v>8.5500000000000007</v>
      </c>
      <c r="S36" s="2">
        <v>9</v>
      </c>
      <c r="T36" s="2">
        <v>69.53</v>
      </c>
      <c r="U36" s="2">
        <v>28.67</v>
      </c>
      <c r="V36" s="2">
        <v>40.86</v>
      </c>
      <c r="W36" s="2">
        <v>22.81</v>
      </c>
      <c r="X36" s="2">
        <v>4.97</v>
      </c>
      <c r="Y36" s="2">
        <v>0.64</v>
      </c>
      <c r="Z36" s="2">
        <v>31</v>
      </c>
      <c r="AA36" s="2">
        <v>19</v>
      </c>
      <c r="AB36" s="2">
        <v>198.03</v>
      </c>
      <c r="AC36" s="2">
        <v>4</v>
      </c>
      <c r="AF36" s="7" t="str">
        <f t="shared" si="0"/>
        <v>7</v>
      </c>
      <c r="AG36" s="7" t="str">
        <f t="shared" si="1"/>
        <v>2</v>
      </c>
      <c r="AH36" s="7" t="str">
        <f t="shared" si="2"/>
        <v>8</v>
      </c>
      <c r="AI36" s="7" t="str">
        <f t="shared" si="3"/>
        <v>8</v>
      </c>
      <c r="AJ36" s="7" t="str">
        <f t="shared" si="4"/>
        <v>0.25</v>
      </c>
      <c r="AK36" s="7" t="str">
        <f t="shared" si="5"/>
        <v>0.15</v>
      </c>
      <c r="AL36" s="7" t="str">
        <f t="shared" si="6"/>
        <v>4</v>
      </c>
      <c r="AM36" s="7" t="str">
        <f t="shared" si="7"/>
        <v>7</v>
      </c>
      <c r="AN36">
        <f t="shared" si="8"/>
        <v>907.4</v>
      </c>
    </row>
    <row r="37" spans="1:40" x14ac:dyDescent="0.35">
      <c r="A37">
        <v>36</v>
      </c>
      <c r="B37" s="1" t="s">
        <v>93</v>
      </c>
      <c r="C37" s="2">
        <v>14</v>
      </c>
      <c r="D37" s="2">
        <v>13</v>
      </c>
      <c r="E37" s="2">
        <v>3</v>
      </c>
      <c r="F37" s="2">
        <v>276</v>
      </c>
      <c r="G37" s="2" t="s">
        <v>94</v>
      </c>
      <c r="H37" s="2">
        <v>27.6</v>
      </c>
      <c r="I37" s="2">
        <v>203</v>
      </c>
      <c r="J37" s="2">
        <v>135.96</v>
      </c>
      <c r="K37" s="2">
        <v>0</v>
      </c>
      <c r="L37" s="2">
        <v>1</v>
      </c>
      <c r="M37" s="2">
        <v>1</v>
      </c>
      <c r="N37" s="2">
        <v>0</v>
      </c>
      <c r="O37" s="2">
        <v>20</v>
      </c>
      <c r="P37" s="2">
        <v>13</v>
      </c>
      <c r="Q37" s="2">
        <v>6.15</v>
      </c>
      <c r="R37" s="2">
        <v>10.15</v>
      </c>
      <c r="S37" s="2">
        <v>15.62</v>
      </c>
      <c r="T37" s="2">
        <v>57.25</v>
      </c>
      <c r="U37" s="2">
        <v>28.99</v>
      </c>
      <c r="V37" s="2">
        <v>28.26</v>
      </c>
      <c r="W37" s="2">
        <v>16.260000000000002</v>
      </c>
      <c r="X37" s="2">
        <v>4.79</v>
      </c>
      <c r="Y37" s="2">
        <v>0.69</v>
      </c>
      <c r="Z37" s="2">
        <v>21.23</v>
      </c>
      <c r="AA37" s="2">
        <v>15.62</v>
      </c>
      <c r="AB37" s="2">
        <v>163.56</v>
      </c>
      <c r="AC37" s="2">
        <v>5.85</v>
      </c>
      <c r="AF37" s="7" t="str">
        <f t="shared" si="0"/>
        <v>9</v>
      </c>
      <c r="AG37" s="7" t="str">
        <f t="shared" si="1"/>
        <v>2</v>
      </c>
      <c r="AH37" s="7" t="str">
        <f t="shared" si="2"/>
        <v>7</v>
      </c>
      <c r="AI37" s="7" t="str">
        <f t="shared" si="3"/>
        <v>7</v>
      </c>
      <c r="AJ37" s="7" t="str">
        <f t="shared" si="4"/>
        <v>0.25</v>
      </c>
      <c r="AK37" s="7" t="str">
        <f t="shared" si="5"/>
        <v>0.15</v>
      </c>
      <c r="AL37" s="7" t="str">
        <f t="shared" si="6"/>
        <v>4</v>
      </c>
      <c r="AM37" s="7" t="str">
        <f t="shared" si="7"/>
        <v>6</v>
      </c>
      <c r="AN37">
        <f t="shared" si="8"/>
        <v>892.4</v>
      </c>
    </row>
    <row r="38" spans="1:40" x14ac:dyDescent="0.35">
      <c r="A38">
        <v>37</v>
      </c>
      <c r="B38" s="1" t="s">
        <v>95</v>
      </c>
      <c r="C38" s="2">
        <v>9</v>
      </c>
      <c r="D38" s="2">
        <v>9</v>
      </c>
      <c r="E38" s="2">
        <v>1</v>
      </c>
      <c r="F38" s="2">
        <v>274</v>
      </c>
      <c r="G38" s="2" t="s">
        <v>96</v>
      </c>
      <c r="H38" s="2">
        <v>34.25</v>
      </c>
      <c r="I38" s="2">
        <v>242</v>
      </c>
      <c r="J38" s="2">
        <v>113.22</v>
      </c>
      <c r="K38" s="2">
        <v>0</v>
      </c>
      <c r="L38" s="2">
        <v>2</v>
      </c>
      <c r="M38" s="2">
        <v>2</v>
      </c>
      <c r="N38" s="2">
        <v>0</v>
      </c>
      <c r="O38" s="2">
        <v>28</v>
      </c>
      <c r="P38" s="2">
        <v>4</v>
      </c>
      <c r="Q38" s="2">
        <v>7.56</v>
      </c>
      <c r="R38" s="2">
        <v>8.64</v>
      </c>
      <c r="S38" s="2">
        <v>60.5</v>
      </c>
      <c r="T38" s="2">
        <v>49.64</v>
      </c>
      <c r="U38" s="2">
        <v>40.880000000000003</v>
      </c>
      <c r="V38" s="2">
        <v>8.76</v>
      </c>
      <c r="W38" s="2">
        <v>13.22</v>
      </c>
      <c r="X38" s="2">
        <v>4.25</v>
      </c>
      <c r="Y38" s="2">
        <v>0.66</v>
      </c>
      <c r="Z38" s="2">
        <v>30.44</v>
      </c>
      <c r="AA38" s="2">
        <v>26.89</v>
      </c>
      <c r="AB38" s="2">
        <v>147.47</v>
      </c>
      <c r="AC38" s="2">
        <v>2.33</v>
      </c>
      <c r="AF38" s="7" t="str">
        <f t="shared" si="0"/>
        <v>7</v>
      </c>
      <c r="AG38" s="7" t="str">
        <f t="shared" si="1"/>
        <v>2</v>
      </c>
      <c r="AH38" s="7" t="str">
        <f t="shared" si="2"/>
        <v>8</v>
      </c>
      <c r="AI38" s="7" t="str">
        <f t="shared" si="3"/>
        <v>6</v>
      </c>
      <c r="AJ38" s="7" t="str">
        <f t="shared" si="4"/>
        <v>0.25</v>
      </c>
      <c r="AK38" s="7" t="str">
        <f t="shared" si="5"/>
        <v>0.15</v>
      </c>
      <c r="AL38" s="7" t="str">
        <f t="shared" si="6"/>
        <v>6</v>
      </c>
      <c r="AM38" s="7" t="str">
        <f t="shared" si="7"/>
        <v>3</v>
      </c>
      <c r="AN38">
        <f t="shared" si="8"/>
        <v>681.4</v>
      </c>
    </row>
    <row r="39" spans="1:40" x14ac:dyDescent="0.35">
      <c r="A39">
        <v>38</v>
      </c>
      <c r="B39" s="1" t="s">
        <v>97</v>
      </c>
      <c r="C39" s="2">
        <v>13</v>
      </c>
      <c r="D39" s="2">
        <v>13</v>
      </c>
      <c r="E39" s="2">
        <v>1</v>
      </c>
      <c r="F39" s="2">
        <v>273</v>
      </c>
      <c r="G39" s="2" t="s">
        <v>96</v>
      </c>
      <c r="H39" s="2">
        <v>22.75</v>
      </c>
      <c r="I39" s="2">
        <v>213</v>
      </c>
      <c r="J39" s="2">
        <v>128.16999999999999</v>
      </c>
      <c r="K39" s="2">
        <v>0</v>
      </c>
      <c r="L39" s="2">
        <v>1</v>
      </c>
      <c r="M39" s="2">
        <v>2</v>
      </c>
      <c r="N39" s="2">
        <v>1</v>
      </c>
      <c r="O39" s="2">
        <v>29</v>
      </c>
      <c r="P39" s="2">
        <v>10</v>
      </c>
      <c r="Q39" s="2">
        <v>5.46</v>
      </c>
      <c r="R39" s="2">
        <v>7.34</v>
      </c>
      <c r="S39" s="2">
        <v>21.3</v>
      </c>
      <c r="T39" s="2">
        <v>64.47</v>
      </c>
      <c r="U39" s="2">
        <v>42.49</v>
      </c>
      <c r="V39" s="2">
        <v>21.98</v>
      </c>
      <c r="W39" s="2">
        <v>18.309999999999999</v>
      </c>
      <c r="X39" s="2">
        <v>4.51</v>
      </c>
      <c r="Y39" s="2">
        <v>0.56000000000000005</v>
      </c>
      <c r="Z39" s="2">
        <v>21</v>
      </c>
      <c r="AA39" s="2">
        <v>16.38</v>
      </c>
      <c r="AB39" s="2">
        <v>150.91999999999999</v>
      </c>
      <c r="AC39" s="2">
        <v>3</v>
      </c>
      <c r="AF39" s="7" t="str">
        <f t="shared" si="0"/>
        <v>9</v>
      </c>
      <c r="AG39" s="7" t="str">
        <f t="shared" si="1"/>
        <v>2</v>
      </c>
      <c r="AH39" s="7" t="str">
        <f t="shared" si="2"/>
        <v>7</v>
      </c>
      <c r="AI39" s="7" t="str">
        <f t="shared" si="3"/>
        <v>7</v>
      </c>
      <c r="AJ39" s="7" t="str">
        <f t="shared" si="4"/>
        <v>0.25</v>
      </c>
      <c r="AK39" s="7" t="str">
        <f t="shared" si="5"/>
        <v>0.15</v>
      </c>
      <c r="AL39" s="7" t="str">
        <f t="shared" si="6"/>
        <v>6</v>
      </c>
      <c r="AM39" s="7" t="str">
        <f t="shared" si="7"/>
        <v>4</v>
      </c>
      <c r="AN39">
        <f t="shared" si="8"/>
        <v>892.4</v>
      </c>
    </row>
    <row r="40" spans="1:40" x14ac:dyDescent="0.35">
      <c r="A40">
        <v>39</v>
      </c>
      <c r="B40" s="1" t="s">
        <v>98</v>
      </c>
      <c r="C40" s="2">
        <v>10</v>
      </c>
      <c r="D40" s="2">
        <v>10</v>
      </c>
      <c r="E40" s="2">
        <v>0</v>
      </c>
      <c r="F40" s="2">
        <v>270</v>
      </c>
      <c r="G40" s="2" t="s">
        <v>99</v>
      </c>
      <c r="H40" s="2">
        <v>27</v>
      </c>
      <c r="I40" s="2">
        <v>210</v>
      </c>
      <c r="J40" s="2">
        <v>128.57</v>
      </c>
      <c r="K40" s="2">
        <v>0</v>
      </c>
      <c r="L40" s="2">
        <v>1</v>
      </c>
      <c r="M40" s="2">
        <v>2</v>
      </c>
      <c r="N40" s="2">
        <v>0</v>
      </c>
      <c r="O40" s="2">
        <v>29</v>
      </c>
      <c r="P40" s="2">
        <v>6</v>
      </c>
      <c r="Q40" s="2">
        <v>6</v>
      </c>
      <c r="R40" s="2">
        <v>7.24</v>
      </c>
      <c r="S40" s="2">
        <v>35</v>
      </c>
      <c r="T40" s="2">
        <v>56.3</v>
      </c>
      <c r="U40" s="2">
        <v>42.96</v>
      </c>
      <c r="V40" s="2">
        <v>13.33</v>
      </c>
      <c r="W40" s="2">
        <v>16.670000000000002</v>
      </c>
      <c r="X40" s="2">
        <v>4.34</v>
      </c>
      <c r="Y40" s="2">
        <v>0.67</v>
      </c>
      <c r="Z40" s="2">
        <v>27</v>
      </c>
      <c r="AA40" s="2">
        <v>21</v>
      </c>
      <c r="AB40" s="2">
        <v>155.57</v>
      </c>
      <c r="AC40" s="2">
        <v>2.4</v>
      </c>
      <c r="AF40" s="7" t="str">
        <f t="shared" si="0"/>
        <v>7</v>
      </c>
      <c r="AG40" s="7" t="str">
        <f t="shared" si="1"/>
        <v>2</v>
      </c>
      <c r="AH40" s="7" t="str">
        <f t="shared" si="2"/>
        <v>7</v>
      </c>
      <c r="AI40" s="7" t="str">
        <f t="shared" si="3"/>
        <v>7</v>
      </c>
      <c r="AJ40" s="7" t="str">
        <f t="shared" si="4"/>
        <v>0.25</v>
      </c>
      <c r="AK40" s="7" t="str">
        <f t="shared" si="5"/>
        <v>0.15</v>
      </c>
      <c r="AL40" s="7" t="str">
        <f t="shared" si="6"/>
        <v>6</v>
      </c>
      <c r="AM40" s="7" t="str">
        <f t="shared" si="7"/>
        <v>4</v>
      </c>
      <c r="AN40">
        <f t="shared" si="8"/>
        <v>696.4</v>
      </c>
    </row>
    <row r="41" spans="1:40" x14ac:dyDescent="0.35">
      <c r="A41">
        <v>40</v>
      </c>
      <c r="B41" s="1" t="s">
        <v>100</v>
      </c>
      <c r="C41" s="2">
        <v>11</v>
      </c>
      <c r="D41" s="2">
        <v>11</v>
      </c>
      <c r="E41" s="2">
        <v>1</v>
      </c>
      <c r="F41" s="2">
        <v>261</v>
      </c>
      <c r="G41" s="2" t="s">
        <v>52</v>
      </c>
      <c r="H41" s="2">
        <v>26.1</v>
      </c>
      <c r="I41" s="2">
        <v>200</v>
      </c>
      <c r="J41" s="2">
        <v>130.5</v>
      </c>
      <c r="K41" s="2">
        <v>0</v>
      </c>
      <c r="L41" s="2">
        <v>2</v>
      </c>
      <c r="M41" s="2">
        <v>1</v>
      </c>
      <c r="N41" s="2">
        <v>0</v>
      </c>
      <c r="O41" s="2">
        <v>31</v>
      </c>
      <c r="P41" s="2">
        <v>6</v>
      </c>
      <c r="Q41" s="2">
        <v>5.41</v>
      </c>
      <c r="R41" s="2">
        <v>6.45</v>
      </c>
      <c r="S41" s="2">
        <v>33.33</v>
      </c>
      <c r="T41" s="2">
        <v>61.3</v>
      </c>
      <c r="U41" s="2">
        <v>47.51</v>
      </c>
      <c r="V41" s="2">
        <v>13.79</v>
      </c>
      <c r="W41" s="2">
        <v>18.5</v>
      </c>
      <c r="X41" s="2">
        <v>4.32</v>
      </c>
      <c r="Y41" s="2">
        <v>0.62</v>
      </c>
      <c r="Z41" s="2">
        <v>23.73</v>
      </c>
      <c r="AA41" s="2">
        <v>18.18</v>
      </c>
      <c r="AB41" s="2">
        <v>156.6</v>
      </c>
      <c r="AC41" s="2">
        <v>4</v>
      </c>
      <c r="AF41" s="7" t="str">
        <f t="shared" si="0"/>
        <v>8</v>
      </c>
      <c r="AG41" s="7" t="str">
        <f t="shared" si="1"/>
        <v>2</v>
      </c>
      <c r="AH41" s="7" t="str">
        <f t="shared" si="2"/>
        <v>7</v>
      </c>
      <c r="AI41" s="7" t="str">
        <f t="shared" si="3"/>
        <v>7</v>
      </c>
      <c r="AJ41" s="7" t="str">
        <f t="shared" si="4"/>
        <v>0.25</v>
      </c>
      <c r="AK41" s="7" t="str">
        <f t="shared" si="5"/>
        <v>0.15</v>
      </c>
      <c r="AL41" s="7" t="str">
        <f t="shared" si="6"/>
        <v>7</v>
      </c>
      <c r="AM41" s="7" t="str">
        <f t="shared" si="7"/>
        <v>4</v>
      </c>
      <c r="AN41">
        <f t="shared" si="8"/>
        <v>795.4</v>
      </c>
    </row>
    <row r="42" spans="1:40" x14ac:dyDescent="0.35">
      <c r="A42">
        <v>41</v>
      </c>
      <c r="B42" s="1" t="s">
        <v>101</v>
      </c>
      <c r="C42" s="2">
        <v>16</v>
      </c>
      <c r="D42" s="2">
        <v>13</v>
      </c>
      <c r="E42" s="2">
        <v>5</v>
      </c>
      <c r="F42" s="2">
        <v>259</v>
      </c>
      <c r="G42" s="2" t="s">
        <v>102</v>
      </c>
      <c r="H42" s="2">
        <v>32.380000000000003</v>
      </c>
      <c r="I42" s="2">
        <v>178</v>
      </c>
      <c r="J42" s="2">
        <v>145.51</v>
      </c>
      <c r="K42" s="2">
        <v>0</v>
      </c>
      <c r="L42" s="2">
        <v>0</v>
      </c>
      <c r="M42" s="2">
        <v>5</v>
      </c>
      <c r="N42" s="2">
        <v>1</v>
      </c>
      <c r="O42" s="2">
        <v>18</v>
      </c>
      <c r="P42" s="2">
        <v>13</v>
      </c>
      <c r="Q42" s="2">
        <v>5.74</v>
      </c>
      <c r="R42" s="2">
        <v>9.89</v>
      </c>
      <c r="S42" s="2">
        <v>13.69</v>
      </c>
      <c r="T42" s="2">
        <v>57.92</v>
      </c>
      <c r="U42" s="2">
        <v>27.8</v>
      </c>
      <c r="V42" s="2">
        <v>30.12</v>
      </c>
      <c r="W42" s="2">
        <v>17.420000000000002</v>
      </c>
      <c r="X42" s="2">
        <v>4.84</v>
      </c>
      <c r="Y42" s="2">
        <v>0.74</v>
      </c>
      <c r="Z42" s="2">
        <v>19.920000000000002</v>
      </c>
      <c r="AA42" s="2">
        <v>13.69</v>
      </c>
      <c r="AB42" s="2">
        <v>177.88</v>
      </c>
      <c r="AC42" s="2">
        <v>5.15</v>
      </c>
      <c r="AF42" s="7" t="str">
        <f t="shared" si="0"/>
        <v>9</v>
      </c>
      <c r="AG42" s="7" t="str">
        <f t="shared" si="1"/>
        <v>2</v>
      </c>
      <c r="AH42" s="7" t="str">
        <f t="shared" si="2"/>
        <v>8</v>
      </c>
      <c r="AI42" s="7" t="str">
        <f t="shared" si="3"/>
        <v>8</v>
      </c>
      <c r="AJ42" s="7" t="str">
        <f t="shared" si="4"/>
        <v>0.25</v>
      </c>
      <c r="AK42" s="7" t="str">
        <f t="shared" si="5"/>
        <v>0.15</v>
      </c>
      <c r="AL42" s="7" t="str">
        <f t="shared" si="6"/>
        <v>4</v>
      </c>
      <c r="AM42" s="7" t="str">
        <f t="shared" si="7"/>
        <v>6</v>
      </c>
      <c r="AN42">
        <f t="shared" si="8"/>
        <v>1162.4000000000001</v>
      </c>
    </row>
    <row r="43" spans="1:40" x14ac:dyDescent="0.35">
      <c r="A43">
        <v>42</v>
      </c>
      <c r="B43" s="1" t="s">
        <v>103</v>
      </c>
      <c r="C43" s="2">
        <v>13</v>
      </c>
      <c r="D43" s="2">
        <v>13</v>
      </c>
      <c r="E43" s="2">
        <v>2</v>
      </c>
      <c r="F43" s="2">
        <v>248</v>
      </c>
      <c r="G43" s="2" t="s">
        <v>11</v>
      </c>
      <c r="H43" s="2">
        <v>22.55</v>
      </c>
      <c r="I43" s="2">
        <v>197</v>
      </c>
      <c r="J43" s="2">
        <v>125.89</v>
      </c>
      <c r="K43" s="2">
        <v>0</v>
      </c>
      <c r="L43" s="2">
        <v>1</v>
      </c>
      <c r="M43" s="2">
        <v>2</v>
      </c>
      <c r="N43" s="2">
        <v>1</v>
      </c>
      <c r="O43" s="2">
        <v>18</v>
      </c>
      <c r="P43" s="2">
        <v>8</v>
      </c>
      <c r="Q43" s="2">
        <v>7.58</v>
      </c>
      <c r="R43" s="2">
        <v>10.94</v>
      </c>
      <c r="S43" s="2">
        <v>24.63</v>
      </c>
      <c r="T43" s="2">
        <v>48.39</v>
      </c>
      <c r="U43" s="2">
        <v>29.03</v>
      </c>
      <c r="V43" s="2">
        <v>19.350000000000001</v>
      </c>
      <c r="W43" s="2">
        <v>13.2</v>
      </c>
      <c r="X43" s="2">
        <v>4.62</v>
      </c>
      <c r="Y43" s="2">
        <v>0.75</v>
      </c>
      <c r="Z43" s="2">
        <v>19.079999999999998</v>
      </c>
      <c r="AA43" s="2">
        <v>15.15</v>
      </c>
      <c r="AB43" s="2">
        <v>148.43</v>
      </c>
      <c r="AC43" s="2">
        <v>4.08</v>
      </c>
      <c r="AF43" s="7" t="str">
        <f t="shared" si="0"/>
        <v>9</v>
      </c>
      <c r="AG43" s="7" t="str">
        <f t="shared" si="1"/>
        <v>2</v>
      </c>
      <c r="AH43" s="7" t="str">
        <f t="shared" si="2"/>
        <v>7</v>
      </c>
      <c r="AI43" s="7" t="str">
        <f t="shared" si="3"/>
        <v>7</v>
      </c>
      <c r="AJ43" s="7" t="str">
        <f t="shared" si="4"/>
        <v>0.25</v>
      </c>
      <c r="AK43" s="7" t="str">
        <f t="shared" si="5"/>
        <v>0.15</v>
      </c>
      <c r="AL43" s="7" t="str">
        <f t="shared" si="6"/>
        <v>4</v>
      </c>
      <c r="AM43" s="7" t="str">
        <f t="shared" si="7"/>
        <v>4</v>
      </c>
      <c r="AN43">
        <f t="shared" si="8"/>
        <v>890.4</v>
      </c>
    </row>
    <row r="44" spans="1:40" x14ac:dyDescent="0.35">
      <c r="A44">
        <v>43</v>
      </c>
      <c r="B44" s="1" t="s">
        <v>104</v>
      </c>
      <c r="C44" s="2">
        <v>14</v>
      </c>
      <c r="D44" s="2">
        <v>10</v>
      </c>
      <c r="E44" s="2">
        <v>1</v>
      </c>
      <c r="F44" s="2">
        <v>241</v>
      </c>
      <c r="G44" s="2" t="s">
        <v>105</v>
      </c>
      <c r="H44" s="2">
        <v>26.78</v>
      </c>
      <c r="I44" s="2">
        <v>166</v>
      </c>
      <c r="J44" s="2">
        <v>145.18</v>
      </c>
      <c r="K44" s="2">
        <v>0</v>
      </c>
      <c r="L44" s="2">
        <v>2</v>
      </c>
      <c r="M44" s="2">
        <v>1</v>
      </c>
      <c r="N44" s="2">
        <v>1</v>
      </c>
      <c r="O44" s="2">
        <v>23</v>
      </c>
      <c r="P44" s="2">
        <v>12</v>
      </c>
      <c r="Q44" s="2">
        <v>4.74</v>
      </c>
      <c r="R44" s="2">
        <v>7.22</v>
      </c>
      <c r="S44" s="2">
        <v>13.83</v>
      </c>
      <c r="T44" s="2">
        <v>68.05</v>
      </c>
      <c r="U44" s="2">
        <v>38.17</v>
      </c>
      <c r="V44" s="2">
        <v>29.88</v>
      </c>
      <c r="W44" s="2">
        <v>21.08</v>
      </c>
      <c r="X44" s="2">
        <v>4.6900000000000004</v>
      </c>
      <c r="Y44" s="2">
        <v>0.59</v>
      </c>
      <c r="Z44" s="2">
        <v>24.1</v>
      </c>
      <c r="AA44" s="2">
        <v>16.600000000000001</v>
      </c>
      <c r="AB44" s="2">
        <v>171.96</v>
      </c>
      <c r="AC44" s="2">
        <v>5.0999999999999996</v>
      </c>
      <c r="AF44" s="7" t="str">
        <f t="shared" si="0"/>
        <v>7</v>
      </c>
      <c r="AG44" s="7" t="str">
        <f t="shared" si="1"/>
        <v>2</v>
      </c>
      <c r="AH44" s="7" t="str">
        <f t="shared" si="2"/>
        <v>7</v>
      </c>
      <c r="AI44" s="7" t="str">
        <f t="shared" si="3"/>
        <v>8</v>
      </c>
      <c r="AJ44" s="7" t="str">
        <f t="shared" si="4"/>
        <v>0.25</v>
      </c>
      <c r="AK44" s="7" t="str">
        <f t="shared" si="5"/>
        <v>0.15</v>
      </c>
      <c r="AL44" s="7" t="str">
        <f t="shared" si="6"/>
        <v>6</v>
      </c>
      <c r="AM44" s="7" t="str">
        <f t="shared" si="7"/>
        <v>6</v>
      </c>
      <c r="AN44">
        <f t="shared" si="8"/>
        <v>796.4</v>
      </c>
    </row>
    <row r="45" spans="1:40" x14ac:dyDescent="0.35">
      <c r="A45">
        <v>44</v>
      </c>
      <c r="B45" s="1" t="s">
        <v>106</v>
      </c>
      <c r="C45" s="2">
        <v>15</v>
      </c>
      <c r="D45" s="2">
        <v>12</v>
      </c>
      <c r="E45" s="2">
        <v>2</v>
      </c>
      <c r="F45" s="2">
        <v>238</v>
      </c>
      <c r="G45" s="2" t="s">
        <v>107</v>
      </c>
      <c r="H45" s="2">
        <v>23.8</v>
      </c>
      <c r="I45" s="2">
        <v>172</v>
      </c>
      <c r="J45" s="2">
        <v>138.37</v>
      </c>
      <c r="K45" s="2">
        <v>0</v>
      </c>
      <c r="L45" s="2">
        <v>1</v>
      </c>
      <c r="M45" s="2">
        <v>2</v>
      </c>
      <c r="N45" s="2">
        <v>0</v>
      </c>
      <c r="O45" s="2">
        <v>13</v>
      </c>
      <c r="P45" s="2">
        <v>12</v>
      </c>
      <c r="Q45" s="2">
        <v>6.88</v>
      </c>
      <c r="R45" s="2">
        <v>13.23</v>
      </c>
      <c r="S45" s="2">
        <v>14.33</v>
      </c>
      <c r="T45" s="2">
        <v>52.1</v>
      </c>
      <c r="U45" s="2">
        <v>21.85</v>
      </c>
      <c r="V45" s="2">
        <v>30.25</v>
      </c>
      <c r="W45" s="2">
        <v>14.53</v>
      </c>
      <c r="X45" s="2">
        <v>4.96</v>
      </c>
      <c r="Y45" s="2">
        <v>0.78</v>
      </c>
      <c r="Z45" s="2">
        <v>19.829999999999998</v>
      </c>
      <c r="AA45" s="2">
        <v>14.33</v>
      </c>
      <c r="AB45" s="2">
        <v>162.16999999999999</v>
      </c>
      <c r="AC45" s="2">
        <v>5.42</v>
      </c>
      <c r="AF45" s="7" t="str">
        <f t="shared" si="0"/>
        <v>8</v>
      </c>
      <c r="AG45" s="7" t="str">
        <f t="shared" si="1"/>
        <v>2</v>
      </c>
      <c r="AH45" s="7" t="str">
        <f t="shared" si="2"/>
        <v>7</v>
      </c>
      <c r="AI45" s="7" t="str">
        <f t="shared" si="3"/>
        <v>7</v>
      </c>
      <c r="AJ45" s="7" t="str">
        <f t="shared" si="4"/>
        <v>0.25</v>
      </c>
      <c r="AK45" s="7" t="str">
        <f t="shared" si="5"/>
        <v>0.15</v>
      </c>
      <c r="AL45" s="7" t="str">
        <f t="shared" si="6"/>
        <v>4</v>
      </c>
      <c r="AM45" s="7" t="str">
        <f t="shared" si="7"/>
        <v>6</v>
      </c>
      <c r="AN45">
        <f t="shared" si="8"/>
        <v>794.4</v>
      </c>
    </row>
    <row r="46" spans="1:40" x14ac:dyDescent="0.35">
      <c r="A46">
        <v>45</v>
      </c>
      <c r="B46" s="1" t="s">
        <v>108</v>
      </c>
      <c r="C46" s="2">
        <v>16</v>
      </c>
      <c r="D46" s="2">
        <v>15</v>
      </c>
      <c r="E46" s="2">
        <v>6</v>
      </c>
      <c r="F46" s="2">
        <v>231</v>
      </c>
      <c r="G46" s="2" t="s">
        <v>109</v>
      </c>
      <c r="H46" s="2">
        <v>25.67</v>
      </c>
      <c r="I46" s="2">
        <v>146</v>
      </c>
      <c r="J46" s="2">
        <v>158.22</v>
      </c>
      <c r="K46" s="2">
        <v>0</v>
      </c>
      <c r="L46" s="2">
        <v>0</v>
      </c>
      <c r="M46" s="2">
        <v>3</v>
      </c>
      <c r="N46" s="2">
        <v>2</v>
      </c>
      <c r="O46" s="2">
        <v>12</v>
      </c>
      <c r="P46" s="2">
        <v>15</v>
      </c>
      <c r="Q46" s="2">
        <v>5.41</v>
      </c>
      <c r="R46" s="2">
        <v>12.17</v>
      </c>
      <c r="S46" s="2">
        <v>9.73</v>
      </c>
      <c r="T46" s="2">
        <v>59.74</v>
      </c>
      <c r="U46" s="2">
        <v>20.78</v>
      </c>
      <c r="V46" s="2">
        <v>38.96</v>
      </c>
      <c r="W46" s="2">
        <v>18.489999999999998</v>
      </c>
      <c r="X46" s="2">
        <v>5.1100000000000003</v>
      </c>
      <c r="Y46" s="2">
        <v>0.78</v>
      </c>
      <c r="Z46" s="2">
        <v>15.4</v>
      </c>
      <c r="AA46" s="2">
        <v>9.73</v>
      </c>
      <c r="AB46" s="2">
        <v>183.89</v>
      </c>
      <c r="AC46" s="2">
        <v>5.87</v>
      </c>
      <c r="AF46" s="7" t="str">
        <f t="shared" si="0"/>
        <v>10</v>
      </c>
      <c r="AG46" s="7" t="str">
        <f t="shared" si="1"/>
        <v>2</v>
      </c>
      <c r="AH46" s="7" t="str">
        <f t="shared" si="2"/>
        <v>7</v>
      </c>
      <c r="AI46" s="7" t="str">
        <f t="shared" si="3"/>
        <v>8</v>
      </c>
      <c r="AJ46" s="7" t="str">
        <f t="shared" si="4"/>
        <v>0.25</v>
      </c>
      <c r="AK46" s="7" t="str">
        <f t="shared" si="5"/>
        <v>0.15</v>
      </c>
      <c r="AL46" s="7" t="str">
        <f t="shared" si="6"/>
        <v>4</v>
      </c>
      <c r="AM46" s="7" t="str">
        <f t="shared" si="7"/>
        <v>6</v>
      </c>
      <c r="AN46">
        <f t="shared" si="8"/>
        <v>1130.4000000000001</v>
      </c>
    </row>
    <row r="47" spans="1:40" x14ac:dyDescent="0.35">
      <c r="A47">
        <v>46</v>
      </c>
      <c r="B47" s="1" t="s">
        <v>110</v>
      </c>
      <c r="C47" s="2">
        <v>11</v>
      </c>
      <c r="D47" s="2">
        <v>11</v>
      </c>
      <c r="E47" s="2">
        <v>0</v>
      </c>
      <c r="F47" s="2">
        <v>227</v>
      </c>
      <c r="G47" s="2" t="s">
        <v>66</v>
      </c>
      <c r="H47" s="2">
        <v>20.64</v>
      </c>
      <c r="I47" s="2">
        <v>170</v>
      </c>
      <c r="J47" s="2">
        <v>133.53</v>
      </c>
      <c r="K47" s="2">
        <v>0</v>
      </c>
      <c r="L47" s="2">
        <v>2</v>
      </c>
      <c r="M47" s="2">
        <v>0</v>
      </c>
      <c r="N47" s="2">
        <v>2</v>
      </c>
      <c r="O47" s="2">
        <v>17</v>
      </c>
      <c r="P47" s="2">
        <v>15</v>
      </c>
      <c r="Q47" s="2">
        <v>5.31</v>
      </c>
      <c r="R47" s="2">
        <v>10</v>
      </c>
      <c r="S47" s="2">
        <v>11.33</v>
      </c>
      <c r="T47" s="2">
        <v>69.599999999999994</v>
      </c>
      <c r="U47" s="2">
        <v>29.96</v>
      </c>
      <c r="V47" s="2">
        <v>39.65</v>
      </c>
      <c r="W47" s="2">
        <v>18.82</v>
      </c>
      <c r="X47" s="2">
        <v>4.9400000000000004</v>
      </c>
      <c r="Y47" s="2">
        <v>0.5</v>
      </c>
      <c r="Z47" s="2">
        <v>20.64</v>
      </c>
      <c r="AA47" s="2">
        <v>15.45</v>
      </c>
      <c r="AB47" s="2">
        <v>154.16999999999999</v>
      </c>
      <c r="AC47" s="2">
        <v>1.82</v>
      </c>
      <c r="AF47" s="7" t="str">
        <f t="shared" si="0"/>
        <v>8</v>
      </c>
      <c r="AG47" s="7" t="str">
        <f t="shared" si="1"/>
        <v>2</v>
      </c>
      <c r="AH47" s="7" t="str">
        <f t="shared" si="2"/>
        <v>7</v>
      </c>
      <c r="AI47" s="7" t="str">
        <f t="shared" si="3"/>
        <v>7</v>
      </c>
      <c r="AJ47" s="7" t="str">
        <f t="shared" si="4"/>
        <v>0.25</v>
      </c>
      <c r="AK47" s="7" t="str">
        <f t="shared" si="5"/>
        <v>0.15</v>
      </c>
      <c r="AL47" s="7" t="str">
        <f t="shared" si="6"/>
        <v>4</v>
      </c>
      <c r="AM47" s="7" t="str">
        <f t="shared" si="7"/>
        <v>6</v>
      </c>
      <c r="AN47">
        <f t="shared" si="8"/>
        <v>794.4</v>
      </c>
    </row>
    <row r="48" spans="1:40" x14ac:dyDescent="0.35">
      <c r="A48">
        <v>46</v>
      </c>
      <c r="B48" s="1" t="s">
        <v>111</v>
      </c>
      <c r="C48" s="2">
        <v>14</v>
      </c>
      <c r="D48" s="2">
        <v>14</v>
      </c>
      <c r="E48" s="2">
        <v>3</v>
      </c>
      <c r="F48" s="2">
        <v>227</v>
      </c>
      <c r="G48" s="2" t="s">
        <v>112</v>
      </c>
      <c r="H48" s="2">
        <v>20.64</v>
      </c>
      <c r="I48" s="2">
        <v>156</v>
      </c>
      <c r="J48" s="2">
        <v>145.51</v>
      </c>
      <c r="K48" s="2">
        <v>0</v>
      </c>
      <c r="L48" s="2">
        <v>0</v>
      </c>
      <c r="M48" s="2">
        <v>4</v>
      </c>
      <c r="N48" s="2">
        <v>1</v>
      </c>
      <c r="O48" s="2">
        <v>13</v>
      </c>
      <c r="P48" s="2">
        <v>18</v>
      </c>
      <c r="Q48" s="2">
        <v>5.03</v>
      </c>
      <c r="R48" s="2">
        <v>12</v>
      </c>
      <c r="S48" s="2">
        <v>8.67</v>
      </c>
      <c r="T48" s="2">
        <v>70.48</v>
      </c>
      <c r="U48" s="2">
        <v>22.91</v>
      </c>
      <c r="V48" s="2">
        <v>47.58</v>
      </c>
      <c r="W48" s="2">
        <v>19.87</v>
      </c>
      <c r="X48" s="2">
        <v>5.16</v>
      </c>
      <c r="Y48" s="2">
        <v>0.54</v>
      </c>
      <c r="Z48" s="2">
        <v>16.21</v>
      </c>
      <c r="AA48" s="2">
        <v>11.14</v>
      </c>
      <c r="AB48" s="2">
        <v>166.15</v>
      </c>
      <c r="AC48" s="2">
        <v>6.21</v>
      </c>
      <c r="AF48" s="7" t="str">
        <f t="shared" si="0"/>
        <v>9</v>
      </c>
      <c r="AG48" s="7" t="str">
        <f t="shared" si="1"/>
        <v>2</v>
      </c>
      <c r="AH48" s="7" t="str">
        <f t="shared" si="2"/>
        <v>7</v>
      </c>
      <c r="AI48" s="7" t="str">
        <f t="shared" si="3"/>
        <v>8</v>
      </c>
      <c r="AJ48" s="7" t="str">
        <f t="shared" si="4"/>
        <v>0.25</v>
      </c>
      <c r="AK48" s="7" t="str">
        <f t="shared" si="5"/>
        <v>0.15</v>
      </c>
      <c r="AL48" s="7" t="str">
        <f t="shared" si="6"/>
        <v>4</v>
      </c>
      <c r="AM48" s="7" t="str">
        <f t="shared" si="7"/>
        <v>7</v>
      </c>
      <c r="AN48">
        <f t="shared" si="8"/>
        <v>1019.4</v>
      </c>
    </row>
    <row r="49" spans="1:40" x14ac:dyDescent="0.35">
      <c r="A49">
        <v>48</v>
      </c>
      <c r="B49" s="1" t="s">
        <v>113</v>
      </c>
      <c r="C49" s="2">
        <v>11</v>
      </c>
      <c r="D49" s="2">
        <v>11</v>
      </c>
      <c r="E49" s="2">
        <v>0</v>
      </c>
      <c r="F49" s="2">
        <v>226</v>
      </c>
      <c r="G49" s="2" t="s">
        <v>45</v>
      </c>
      <c r="H49" s="2">
        <v>20.55</v>
      </c>
      <c r="I49" s="2">
        <v>157</v>
      </c>
      <c r="J49" s="2">
        <v>143.94999999999999</v>
      </c>
      <c r="K49" s="2">
        <v>0</v>
      </c>
      <c r="L49" s="2">
        <v>2</v>
      </c>
      <c r="M49" s="2">
        <v>2</v>
      </c>
      <c r="N49" s="2">
        <v>1</v>
      </c>
      <c r="O49" s="2">
        <v>28</v>
      </c>
      <c r="P49" s="2">
        <v>6</v>
      </c>
      <c r="Q49" s="2">
        <v>4.62</v>
      </c>
      <c r="R49" s="2">
        <v>5.61</v>
      </c>
      <c r="S49" s="2">
        <v>26.17</v>
      </c>
      <c r="T49" s="2">
        <v>65.489999999999995</v>
      </c>
      <c r="U49" s="2">
        <v>49.56</v>
      </c>
      <c r="V49" s="2">
        <v>15.93</v>
      </c>
      <c r="W49" s="2">
        <v>21.66</v>
      </c>
      <c r="X49" s="2">
        <v>4.3499999999999996</v>
      </c>
      <c r="Y49" s="2">
        <v>0.63</v>
      </c>
      <c r="Z49" s="2">
        <v>20.55</v>
      </c>
      <c r="AA49" s="2">
        <v>14.27</v>
      </c>
      <c r="AB49" s="2">
        <v>164.49</v>
      </c>
      <c r="AC49" s="2">
        <v>2.36</v>
      </c>
      <c r="AF49" s="7" t="str">
        <f t="shared" si="0"/>
        <v>8</v>
      </c>
      <c r="AG49" s="7" t="str">
        <f t="shared" si="1"/>
        <v>2</v>
      </c>
      <c r="AH49" s="7" t="str">
        <f t="shared" si="2"/>
        <v>7</v>
      </c>
      <c r="AI49" s="7" t="str">
        <f t="shared" si="3"/>
        <v>7</v>
      </c>
      <c r="AJ49" s="7" t="str">
        <f t="shared" si="4"/>
        <v>0.25</v>
      </c>
      <c r="AK49" s="7" t="str">
        <f t="shared" si="5"/>
        <v>0.15</v>
      </c>
      <c r="AL49" s="7" t="str">
        <f t="shared" si="6"/>
        <v>6</v>
      </c>
      <c r="AM49" s="7" t="str">
        <f t="shared" si="7"/>
        <v>4</v>
      </c>
      <c r="AN49">
        <f t="shared" si="8"/>
        <v>794.4</v>
      </c>
    </row>
    <row r="50" spans="1:40" x14ac:dyDescent="0.35">
      <c r="A50">
        <v>49</v>
      </c>
      <c r="B50" s="1" t="s">
        <v>114</v>
      </c>
      <c r="C50" s="2">
        <v>9</v>
      </c>
      <c r="D50" s="2">
        <v>9</v>
      </c>
      <c r="E50" s="2">
        <v>1</v>
      </c>
      <c r="F50" s="2">
        <v>218</v>
      </c>
      <c r="G50" s="2" t="s">
        <v>115</v>
      </c>
      <c r="H50" s="2">
        <v>27.25</v>
      </c>
      <c r="I50" s="2">
        <v>133</v>
      </c>
      <c r="J50" s="2">
        <v>163.91</v>
      </c>
      <c r="K50" s="2">
        <v>0</v>
      </c>
      <c r="L50" s="2">
        <v>2</v>
      </c>
      <c r="M50" s="2">
        <v>0</v>
      </c>
      <c r="N50" s="2">
        <v>2</v>
      </c>
      <c r="O50" s="2">
        <v>24</v>
      </c>
      <c r="P50" s="2">
        <v>10</v>
      </c>
      <c r="Q50" s="2">
        <v>3.91</v>
      </c>
      <c r="R50" s="2">
        <v>5.54</v>
      </c>
      <c r="S50" s="2">
        <v>13.3</v>
      </c>
      <c r="T50" s="2">
        <v>71.56</v>
      </c>
      <c r="U50" s="2">
        <v>44.04</v>
      </c>
      <c r="V50" s="2">
        <v>27.52</v>
      </c>
      <c r="W50" s="2">
        <v>25.56</v>
      </c>
      <c r="X50" s="2">
        <v>4.59</v>
      </c>
      <c r="Y50" s="2">
        <v>0.63</v>
      </c>
      <c r="Z50" s="2">
        <v>24.22</v>
      </c>
      <c r="AA50" s="2">
        <v>14.78</v>
      </c>
      <c r="AB50" s="2">
        <v>191.16</v>
      </c>
      <c r="AC50" s="2">
        <v>2.44</v>
      </c>
      <c r="AF50" s="7" t="str">
        <f t="shared" si="0"/>
        <v>7</v>
      </c>
      <c r="AG50" s="7" t="str">
        <f t="shared" si="1"/>
        <v>2</v>
      </c>
      <c r="AH50" s="7" t="str">
        <f t="shared" si="2"/>
        <v>7</v>
      </c>
      <c r="AI50" s="7" t="str">
        <f t="shared" si="3"/>
        <v>8</v>
      </c>
      <c r="AJ50" s="7" t="str">
        <f t="shared" si="4"/>
        <v>0.25</v>
      </c>
      <c r="AK50" s="7" t="str">
        <f t="shared" si="5"/>
        <v>0.15</v>
      </c>
      <c r="AL50" s="7" t="str">
        <f t="shared" si="6"/>
        <v>6</v>
      </c>
      <c r="AM50" s="7" t="str">
        <f t="shared" si="7"/>
        <v>4</v>
      </c>
      <c r="AN50">
        <f t="shared" si="8"/>
        <v>794.4</v>
      </c>
    </row>
    <row r="51" spans="1:40" x14ac:dyDescent="0.35">
      <c r="A51">
        <v>50</v>
      </c>
      <c r="B51" s="1" t="s">
        <v>116</v>
      </c>
      <c r="C51" s="2">
        <v>9</v>
      </c>
      <c r="D51" s="2">
        <v>9</v>
      </c>
      <c r="E51" s="2">
        <v>2</v>
      </c>
      <c r="F51" s="2">
        <v>209</v>
      </c>
      <c r="G51" s="2" t="s">
        <v>117</v>
      </c>
      <c r="H51" s="2">
        <v>29.86</v>
      </c>
      <c r="I51" s="2">
        <v>141</v>
      </c>
      <c r="J51" s="2">
        <v>148.22999999999999</v>
      </c>
      <c r="K51" s="2">
        <v>0</v>
      </c>
      <c r="L51" s="2">
        <v>1</v>
      </c>
      <c r="M51" s="2">
        <v>3</v>
      </c>
      <c r="N51" s="2">
        <v>2</v>
      </c>
      <c r="O51" s="2">
        <v>17</v>
      </c>
      <c r="P51" s="2">
        <v>11</v>
      </c>
      <c r="Q51" s="2">
        <v>5.04</v>
      </c>
      <c r="R51" s="2">
        <v>8.2899999999999991</v>
      </c>
      <c r="S51" s="2">
        <v>12.82</v>
      </c>
      <c r="T51" s="2">
        <v>64.11</v>
      </c>
      <c r="U51" s="2">
        <v>32.54</v>
      </c>
      <c r="V51" s="2">
        <v>31.58</v>
      </c>
      <c r="W51" s="2">
        <v>19.86</v>
      </c>
      <c r="X51" s="2">
        <v>4.79</v>
      </c>
      <c r="Y51" s="2">
        <v>0.66</v>
      </c>
      <c r="Z51" s="2">
        <v>23.22</v>
      </c>
      <c r="AA51" s="2">
        <v>15.67</v>
      </c>
      <c r="AB51" s="2">
        <v>178.08</v>
      </c>
      <c r="AC51" s="2">
        <v>4.22</v>
      </c>
      <c r="AF51" s="7" t="str">
        <f t="shared" si="0"/>
        <v>7</v>
      </c>
      <c r="AG51" s="7" t="str">
        <f t="shared" si="1"/>
        <v>2</v>
      </c>
      <c r="AH51" s="7" t="str">
        <f t="shared" si="2"/>
        <v>7</v>
      </c>
      <c r="AI51" s="7" t="str">
        <f t="shared" si="3"/>
        <v>8</v>
      </c>
      <c r="AJ51" s="7" t="str">
        <f t="shared" si="4"/>
        <v>0.25</v>
      </c>
      <c r="AK51" s="7" t="str">
        <f t="shared" si="5"/>
        <v>0.15</v>
      </c>
      <c r="AL51" s="7" t="str">
        <f t="shared" si="6"/>
        <v>4</v>
      </c>
      <c r="AM51" s="7" t="str">
        <f t="shared" si="7"/>
        <v>6</v>
      </c>
      <c r="AN51">
        <f t="shared" si="8"/>
        <v>794.4</v>
      </c>
    </row>
    <row r="52" spans="1:40" x14ac:dyDescent="0.35">
      <c r="A52">
        <v>51</v>
      </c>
      <c r="B52" s="1" t="s">
        <v>118</v>
      </c>
      <c r="C52" s="2">
        <v>11</v>
      </c>
      <c r="D52" s="2">
        <v>11</v>
      </c>
      <c r="E52" s="2">
        <v>2</v>
      </c>
      <c r="F52" s="2">
        <v>190</v>
      </c>
      <c r="G52" s="2" t="s">
        <v>10</v>
      </c>
      <c r="H52" s="2">
        <v>21.11</v>
      </c>
      <c r="I52" s="2">
        <v>154</v>
      </c>
      <c r="J52" s="2">
        <v>123.38</v>
      </c>
      <c r="K52" s="2">
        <v>1</v>
      </c>
      <c r="L52" s="2">
        <v>0</v>
      </c>
      <c r="M52" s="2">
        <v>0</v>
      </c>
      <c r="N52" s="2">
        <v>3</v>
      </c>
      <c r="O52" s="2">
        <v>23</v>
      </c>
      <c r="P52" s="2">
        <v>4</v>
      </c>
      <c r="Q52" s="2">
        <v>5.7</v>
      </c>
      <c r="R52" s="2">
        <v>6.7</v>
      </c>
      <c r="S52" s="2">
        <v>38.5</v>
      </c>
      <c r="T52" s="2">
        <v>61.05</v>
      </c>
      <c r="U52" s="2">
        <v>48.42</v>
      </c>
      <c r="V52" s="2">
        <v>12.63</v>
      </c>
      <c r="W52" s="2">
        <v>17.53</v>
      </c>
      <c r="X52" s="2">
        <v>4.3</v>
      </c>
      <c r="Y52" s="2">
        <v>0.57999999999999996</v>
      </c>
      <c r="Z52" s="2">
        <v>17.27</v>
      </c>
      <c r="AA52" s="2">
        <v>14</v>
      </c>
      <c r="AB52" s="2">
        <v>144.49</v>
      </c>
      <c r="AC52" s="2">
        <v>3.18</v>
      </c>
      <c r="AF52" s="7" t="str">
        <f t="shared" si="0"/>
        <v>8</v>
      </c>
      <c r="AG52" s="7" t="str">
        <f t="shared" si="1"/>
        <v>2</v>
      </c>
      <c r="AH52" s="7" t="str">
        <f t="shared" si="2"/>
        <v>7</v>
      </c>
      <c r="AI52" s="7" t="str">
        <f t="shared" si="3"/>
        <v>6</v>
      </c>
      <c r="AJ52" s="7" t="str">
        <f t="shared" si="4"/>
        <v>4</v>
      </c>
      <c r="AK52" s="7" t="str">
        <f t="shared" si="5"/>
        <v>0.15</v>
      </c>
      <c r="AL52" s="7" t="str">
        <f t="shared" si="6"/>
        <v>6</v>
      </c>
      <c r="AM52" s="7" t="str">
        <f t="shared" si="7"/>
        <v>3</v>
      </c>
      <c r="AN52">
        <f t="shared" si="8"/>
        <v>685.15</v>
      </c>
    </row>
    <row r="53" spans="1:40" x14ac:dyDescent="0.35">
      <c r="A53">
        <v>51</v>
      </c>
      <c r="B53" s="1" t="s">
        <v>119</v>
      </c>
      <c r="C53" s="2">
        <v>16</v>
      </c>
      <c r="D53" s="2">
        <v>12</v>
      </c>
      <c r="E53" s="2">
        <v>4</v>
      </c>
      <c r="F53" s="2">
        <v>190</v>
      </c>
      <c r="G53" s="2" t="s">
        <v>120</v>
      </c>
      <c r="H53" s="2">
        <v>23.75</v>
      </c>
      <c r="I53" s="2">
        <v>133</v>
      </c>
      <c r="J53" s="2">
        <v>142.86000000000001</v>
      </c>
      <c r="K53" s="2">
        <v>0</v>
      </c>
      <c r="L53" s="2">
        <v>0</v>
      </c>
      <c r="M53" s="2">
        <v>0</v>
      </c>
      <c r="N53" s="2">
        <v>0</v>
      </c>
      <c r="O53" s="2">
        <v>11</v>
      </c>
      <c r="P53" s="2">
        <v>9</v>
      </c>
      <c r="Q53" s="2">
        <v>6.65</v>
      </c>
      <c r="R53" s="2">
        <v>12.09</v>
      </c>
      <c r="S53" s="2">
        <v>14.78</v>
      </c>
      <c r="T53" s="2">
        <v>51.58</v>
      </c>
      <c r="U53" s="2">
        <v>23.16</v>
      </c>
      <c r="V53" s="2">
        <v>28.42</v>
      </c>
      <c r="W53" s="2">
        <v>15.04</v>
      </c>
      <c r="X53" s="2">
        <v>4.9000000000000004</v>
      </c>
      <c r="Y53" s="2">
        <v>0.81</v>
      </c>
      <c r="Z53" s="2">
        <v>15.83</v>
      </c>
      <c r="AA53" s="2">
        <v>11.08</v>
      </c>
      <c r="AB53" s="2">
        <v>166.61</v>
      </c>
      <c r="AC53" s="2">
        <v>6.42</v>
      </c>
      <c r="AF53" s="7" t="str">
        <f t="shared" si="0"/>
        <v>8</v>
      </c>
      <c r="AG53" s="7" t="str">
        <f t="shared" si="1"/>
        <v>2</v>
      </c>
      <c r="AH53" s="7" t="str">
        <f t="shared" si="2"/>
        <v>7</v>
      </c>
      <c r="AI53" s="7" t="str">
        <f t="shared" si="3"/>
        <v>7</v>
      </c>
      <c r="AJ53" s="7" t="str">
        <f t="shared" si="4"/>
        <v>0.25</v>
      </c>
      <c r="AK53" s="7" t="str">
        <f t="shared" si="5"/>
        <v>0.15</v>
      </c>
      <c r="AL53" s="7" t="str">
        <f t="shared" si="6"/>
        <v>4</v>
      </c>
      <c r="AM53" s="7" t="str">
        <f t="shared" si="7"/>
        <v>4</v>
      </c>
      <c r="AN53">
        <f t="shared" si="8"/>
        <v>792.4</v>
      </c>
    </row>
    <row r="54" spans="1:40" x14ac:dyDescent="0.35">
      <c r="A54">
        <v>53</v>
      </c>
      <c r="B54" s="1" t="s">
        <v>121</v>
      </c>
      <c r="C54" s="2">
        <v>15</v>
      </c>
      <c r="D54" s="2">
        <v>14</v>
      </c>
      <c r="E54" s="2">
        <v>4</v>
      </c>
      <c r="F54" s="2">
        <v>188</v>
      </c>
      <c r="G54" s="2" t="s">
        <v>122</v>
      </c>
      <c r="H54" s="2">
        <v>18.8</v>
      </c>
      <c r="I54" s="2">
        <v>165</v>
      </c>
      <c r="J54" s="2">
        <v>113.94</v>
      </c>
      <c r="K54" s="2">
        <v>0</v>
      </c>
      <c r="L54" s="2">
        <v>0</v>
      </c>
      <c r="M54" s="2">
        <v>2</v>
      </c>
      <c r="N54" s="2">
        <v>3</v>
      </c>
      <c r="O54" s="2">
        <v>15</v>
      </c>
      <c r="P54" s="2">
        <v>6</v>
      </c>
      <c r="Q54" s="2">
        <v>7.86</v>
      </c>
      <c r="R54" s="2">
        <v>11</v>
      </c>
      <c r="S54" s="2">
        <v>27.5</v>
      </c>
      <c r="T54" s="2">
        <v>51.06</v>
      </c>
      <c r="U54" s="2">
        <v>31.91</v>
      </c>
      <c r="V54" s="2">
        <v>19.149999999999999</v>
      </c>
      <c r="W54" s="2">
        <v>12.73</v>
      </c>
      <c r="X54" s="2">
        <v>4.57</v>
      </c>
      <c r="Y54" s="2">
        <v>0.64</v>
      </c>
      <c r="Z54" s="2">
        <v>13.43</v>
      </c>
      <c r="AA54" s="2">
        <v>11.79</v>
      </c>
      <c r="AB54" s="2">
        <v>132.74</v>
      </c>
      <c r="AC54" s="2">
        <v>4.57</v>
      </c>
      <c r="AF54" s="7" t="str">
        <f t="shared" si="0"/>
        <v>9</v>
      </c>
      <c r="AG54" s="7" t="str">
        <f t="shared" si="1"/>
        <v>2</v>
      </c>
      <c r="AH54" s="7" t="str">
        <f t="shared" si="2"/>
        <v>6</v>
      </c>
      <c r="AI54" s="7" t="str">
        <f t="shared" si="3"/>
        <v>6</v>
      </c>
      <c r="AJ54" s="7" t="str">
        <f t="shared" si="4"/>
        <v>0.25</v>
      </c>
      <c r="AK54" s="7" t="str">
        <f t="shared" si="5"/>
        <v>0.15</v>
      </c>
      <c r="AL54" s="7" t="str">
        <f t="shared" si="6"/>
        <v>4</v>
      </c>
      <c r="AM54" s="7" t="str">
        <f t="shared" si="7"/>
        <v>4</v>
      </c>
      <c r="AN54">
        <f t="shared" si="8"/>
        <v>656.4</v>
      </c>
    </row>
    <row r="55" spans="1:40" x14ac:dyDescent="0.35">
      <c r="A55">
        <v>54</v>
      </c>
      <c r="B55" s="1" t="s">
        <v>123</v>
      </c>
      <c r="C55" s="2">
        <v>7</v>
      </c>
      <c r="D55" s="2">
        <v>7</v>
      </c>
      <c r="E55" s="2">
        <v>0</v>
      </c>
      <c r="F55" s="2">
        <v>186</v>
      </c>
      <c r="G55" s="2" t="s">
        <v>70</v>
      </c>
      <c r="H55" s="2">
        <v>26.57</v>
      </c>
      <c r="I55" s="2">
        <v>129</v>
      </c>
      <c r="J55" s="2">
        <v>144.19</v>
      </c>
      <c r="K55" s="2">
        <v>0</v>
      </c>
      <c r="L55" s="2">
        <v>2</v>
      </c>
      <c r="M55" s="2">
        <v>0</v>
      </c>
      <c r="N55" s="2">
        <v>1</v>
      </c>
      <c r="O55" s="2">
        <v>20</v>
      </c>
      <c r="P55" s="2">
        <v>6</v>
      </c>
      <c r="Q55" s="2">
        <v>4.96</v>
      </c>
      <c r="R55" s="2">
        <v>6.45</v>
      </c>
      <c r="S55" s="2">
        <v>21.5</v>
      </c>
      <c r="T55" s="2">
        <v>62.37</v>
      </c>
      <c r="U55" s="2">
        <v>43.01</v>
      </c>
      <c r="V55" s="2">
        <v>19.350000000000001</v>
      </c>
      <c r="W55" s="2">
        <v>20.16</v>
      </c>
      <c r="X55" s="2">
        <v>4.46</v>
      </c>
      <c r="Y55" s="2">
        <v>0.68</v>
      </c>
      <c r="Z55" s="2">
        <v>26.57</v>
      </c>
      <c r="AA55" s="2">
        <v>18.43</v>
      </c>
      <c r="AB55" s="2">
        <v>170.76</v>
      </c>
      <c r="AC55" s="2">
        <v>2.4300000000000002</v>
      </c>
      <c r="AF55" s="7" t="str">
        <f t="shared" si="0"/>
        <v>4</v>
      </c>
      <c r="AG55" s="7" t="str">
        <f t="shared" si="1"/>
        <v>2</v>
      </c>
      <c r="AH55" s="7" t="str">
        <f t="shared" si="2"/>
        <v>7</v>
      </c>
      <c r="AI55" s="7" t="str">
        <f t="shared" si="3"/>
        <v>7</v>
      </c>
      <c r="AJ55" s="7" t="str">
        <f t="shared" si="4"/>
        <v>0.25</v>
      </c>
      <c r="AK55" s="7" t="str">
        <f t="shared" si="5"/>
        <v>0.15</v>
      </c>
      <c r="AL55" s="7" t="str">
        <f t="shared" si="6"/>
        <v>4</v>
      </c>
      <c r="AM55" s="7" t="str">
        <f t="shared" si="7"/>
        <v>4</v>
      </c>
      <c r="AN55">
        <f t="shared" si="8"/>
        <v>400.4</v>
      </c>
    </row>
    <row r="56" spans="1:40" x14ac:dyDescent="0.35">
      <c r="A56">
        <v>55</v>
      </c>
      <c r="B56" s="1" t="s">
        <v>124</v>
      </c>
      <c r="C56" s="2">
        <v>9</v>
      </c>
      <c r="D56" s="2">
        <v>8</v>
      </c>
      <c r="E56" s="2">
        <v>4</v>
      </c>
      <c r="F56" s="2">
        <v>169</v>
      </c>
      <c r="G56" s="2" t="s">
        <v>125</v>
      </c>
      <c r="H56" s="2">
        <v>42.25</v>
      </c>
      <c r="I56" s="2">
        <v>128</v>
      </c>
      <c r="J56" s="2">
        <v>132.03</v>
      </c>
      <c r="K56" s="2">
        <v>0</v>
      </c>
      <c r="L56" s="2">
        <v>0</v>
      </c>
      <c r="M56" s="2">
        <v>2</v>
      </c>
      <c r="N56" s="2">
        <v>0</v>
      </c>
      <c r="O56" s="2">
        <v>10</v>
      </c>
      <c r="P56" s="2">
        <v>11</v>
      </c>
      <c r="Q56" s="2">
        <v>6.1</v>
      </c>
      <c r="R56" s="2">
        <v>12.8</v>
      </c>
      <c r="S56" s="2">
        <v>11.64</v>
      </c>
      <c r="T56" s="2">
        <v>62.72</v>
      </c>
      <c r="U56" s="2">
        <v>23.67</v>
      </c>
      <c r="V56" s="2">
        <v>39.049999999999997</v>
      </c>
      <c r="W56" s="2">
        <v>16.41</v>
      </c>
      <c r="X56" s="2">
        <v>5.05</v>
      </c>
      <c r="Y56" s="2">
        <v>0.59</v>
      </c>
      <c r="Z56" s="2">
        <v>21.13</v>
      </c>
      <c r="AA56" s="2">
        <v>16</v>
      </c>
      <c r="AB56" s="2">
        <v>174.28</v>
      </c>
      <c r="AC56" s="2">
        <v>7</v>
      </c>
      <c r="AF56" s="7" t="str">
        <f t="shared" si="0"/>
        <v>6</v>
      </c>
      <c r="AG56" s="7" t="str">
        <f t="shared" si="1"/>
        <v>2</v>
      </c>
      <c r="AH56" s="7" t="str">
        <f t="shared" si="2"/>
        <v>9</v>
      </c>
      <c r="AI56" s="7" t="str">
        <f t="shared" si="3"/>
        <v>7</v>
      </c>
      <c r="AJ56" s="7" t="str">
        <f t="shared" si="4"/>
        <v>0.25</v>
      </c>
      <c r="AK56" s="7" t="str">
        <f t="shared" si="5"/>
        <v>0.15</v>
      </c>
      <c r="AL56" s="7" t="str">
        <f t="shared" si="6"/>
        <v>3</v>
      </c>
      <c r="AM56" s="7" t="str">
        <f t="shared" si="7"/>
        <v>6</v>
      </c>
      <c r="AN56">
        <f t="shared" si="8"/>
        <v>765.4</v>
      </c>
    </row>
    <row r="57" spans="1:40" x14ac:dyDescent="0.35">
      <c r="A57">
        <v>56</v>
      </c>
      <c r="B57" s="1" t="s">
        <v>126</v>
      </c>
      <c r="C57" s="2">
        <v>10</v>
      </c>
      <c r="D57" s="2">
        <v>9</v>
      </c>
      <c r="E57" s="2">
        <v>0</v>
      </c>
      <c r="F57" s="2">
        <v>160</v>
      </c>
      <c r="G57" s="2" t="s">
        <v>11</v>
      </c>
      <c r="H57" s="2">
        <v>17.78</v>
      </c>
      <c r="I57" s="2">
        <v>146</v>
      </c>
      <c r="J57" s="2">
        <v>109.59</v>
      </c>
      <c r="K57" s="2">
        <v>0</v>
      </c>
      <c r="L57" s="2">
        <v>1</v>
      </c>
      <c r="M57" s="2">
        <v>1</v>
      </c>
      <c r="N57" s="2">
        <v>2</v>
      </c>
      <c r="O57" s="2">
        <v>15</v>
      </c>
      <c r="P57" s="2">
        <v>3</v>
      </c>
      <c r="Q57" s="2">
        <v>8.11</v>
      </c>
      <c r="R57" s="2">
        <v>9.73</v>
      </c>
      <c r="S57" s="2">
        <v>48.67</v>
      </c>
      <c r="T57" s="2">
        <v>48.75</v>
      </c>
      <c r="U57" s="2">
        <v>37.5</v>
      </c>
      <c r="V57" s="2">
        <v>11.25</v>
      </c>
      <c r="W57" s="2">
        <v>12.33</v>
      </c>
      <c r="X57" s="2">
        <v>4.33</v>
      </c>
      <c r="Y57" s="2">
        <v>0.64</v>
      </c>
      <c r="Z57" s="2">
        <v>17.78</v>
      </c>
      <c r="AA57" s="2">
        <v>16.22</v>
      </c>
      <c r="AB57" s="2">
        <v>127.37</v>
      </c>
      <c r="AC57" s="2">
        <v>4.4400000000000004</v>
      </c>
      <c r="AF57" s="7" t="str">
        <f t="shared" si="0"/>
        <v>7</v>
      </c>
      <c r="AG57" s="7" t="str">
        <f t="shared" si="1"/>
        <v>2</v>
      </c>
      <c r="AH57" s="7" t="str">
        <f t="shared" si="2"/>
        <v>6</v>
      </c>
      <c r="AI57" s="7" t="str">
        <f t="shared" si="3"/>
        <v>6</v>
      </c>
      <c r="AJ57" s="7" t="str">
        <f t="shared" si="4"/>
        <v>0.25</v>
      </c>
      <c r="AK57" s="7" t="str">
        <f t="shared" si="5"/>
        <v>0.15</v>
      </c>
      <c r="AL57" s="7" t="str">
        <f t="shared" si="6"/>
        <v>4</v>
      </c>
      <c r="AM57" s="7" t="str">
        <f t="shared" si="7"/>
        <v>3</v>
      </c>
      <c r="AN57">
        <f t="shared" si="8"/>
        <v>511.4</v>
      </c>
    </row>
    <row r="58" spans="1:40" x14ac:dyDescent="0.35">
      <c r="A58">
        <v>57</v>
      </c>
      <c r="B58" s="1" t="s">
        <v>127</v>
      </c>
      <c r="C58" s="2">
        <v>16</v>
      </c>
      <c r="D58" s="2">
        <v>12</v>
      </c>
      <c r="E58" s="2">
        <v>2</v>
      </c>
      <c r="F58" s="2">
        <v>158</v>
      </c>
      <c r="G58" s="2" t="s">
        <v>128</v>
      </c>
      <c r="H58" s="2">
        <v>15.8</v>
      </c>
      <c r="I58" s="2">
        <v>113</v>
      </c>
      <c r="J58" s="2">
        <v>139.82</v>
      </c>
      <c r="K58" s="2">
        <v>0</v>
      </c>
      <c r="L58" s="2">
        <v>0</v>
      </c>
      <c r="M58" s="2">
        <v>0</v>
      </c>
      <c r="N58" s="2">
        <v>1</v>
      </c>
      <c r="O58" s="2">
        <v>10</v>
      </c>
      <c r="P58" s="2">
        <v>9</v>
      </c>
      <c r="Q58" s="2">
        <v>5.95</v>
      </c>
      <c r="R58" s="2">
        <v>11.3</v>
      </c>
      <c r="S58" s="2">
        <v>12.56</v>
      </c>
      <c r="T58" s="2">
        <v>59.49</v>
      </c>
      <c r="U58" s="2">
        <v>25.32</v>
      </c>
      <c r="V58" s="2">
        <v>34.18</v>
      </c>
      <c r="W58" s="2">
        <v>16.809999999999999</v>
      </c>
      <c r="X58" s="2">
        <v>4.95</v>
      </c>
      <c r="Y58" s="2">
        <v>0.68</v>
      </c>
      <c r="Z58" s="2">
        <v>13.17</v>
      </c>
      <c r="AA58" s="2">
        <v>9.42</v>
      </c>
      <c r="AB58" s="2">
        <v>155.62</v>
      </c>
      <c r="AC58" s="2">
        <v>5</v>
      </c>
      <c r="AF58" s="7" t="str">
        <f t="shared" si="0"/>
        <v>8</v>
      </c>
      <c r="AG58" s="7" t="str">
        <f t="shared" si="1"/>
        <v>2</v>
      </c>
      <c r="AH58" s="7" t="str">
        <f t="shared" si="2"/>
        <v>6</v>
      </c>
      <c r="AI58" s="7" t="str">
        <f t="shared" si="3"/>
        <v>7</v>
      </c>
      <c r="AJ58" s="7" t="str">
        <f t="shared" si="4"/>
        <v>0.25</v>
      </c>
      <c r="AK58" s="7" t="str">
        <f t="shared" si="5"/>
        <v>0.15</v>
      </c>
      <c r="AL58" s="7" t="str">
        <f t="shared" si="6"/>
        <v>3</v>
      </c>
      <c r="AM58" s="7" t="str">
        <f t="shared" si="7"/>
        <v>4</v>
      </c>
      <c r="AN58">
        <f t="shared" si="8"/>
        <v>679.4</v>
      </c>
    </row>
    <row r="59" spans="1:40" x14ac:dyDescent="0.35">
      <c r="A59">
        <v>58</v>
      </c>
      <c r="B59" s="1" t="s">
        <v>129</v>
      </c>
      <c r="C59" s="2">
        <v>14</v>
      </c>
      <c r="D59" s="2">
        <v>13</v>
      </c>
      <c r="E59" s="2">
        <v>6</v>
      </c>
      <c r="F59" s="2">
        <v>156</v>
      </c>
      <c r="G59" s="2" t="s">
        <v>130</v>
      </c>
      <c r="H59" s="2">
        <v>22.29</v>
      </c>
      <c r="I59" s="2">
        <v>94</v>
      </c>
      <c r="J59" s="2">
        <v>165.96</v>
      </c>
      <c r="K59" s="2">
        <v>0</v>
      </c>
      <c r="L59" s="2">
        <v>0</v>
      </c>
      <c r="M59" s="2">
        <v>1</v>
      </c>
      <c r="N59" s="2">
        <v>0</v>
      </c>
      <c r="O59" s="2">
        <v>13</v>
      </c>
      <c r="P59" s="2">
        <v>9</v>
      </c>
      <c r="Q59" s="2">
        <v>4.2699999999999996</v>
      </c>
      <c r="R59" s="2">
        <v>7.23</v>
      </c>
      <c r="S59" s="2">
        <v>10.44</v>
      </c>
      <c r="T59" s="2">
        <v>67.95</v>
      </c>
      <c r="U59" s="2">
        <v>33.33</v>
      </c>
      <c r="V59" s="2">
        <v>34.619999999999997</v>
      </c>
      <c r="W59" s="2">
        <v>23.4</v>
      </c>
      <c r="X59" s="2">
        <v>4.82</v>
      </c>
      <c r="Y59" s="2">
        <v>0.69</v>
      </c>
      <c r="Z59" s="2">
        <v>12</v>
      </c>
      <c r="AA59" s="2">
        <v>7.23</v>
      </c>
      <c r="AB59" s="2">
        <v>188.24</v>
      </c>
      <c r="AC59" s="2">
        <v>7.23</v>
      </c>
      <c r="AF59" s="7" t="str">
        <f t="shared" si="0"/>
        <v>9</v>
      </c>
      <c r="AG59" s="7" t="str">
        <f t="shared" si="1"/>
        <v>2</v>
      </c>
      <c r="AH59" s="7" t="str">
        <f t="shared" si="2"/>
        <v>7</v>
      </c>
      <c r="AI59" s="7" t="str">
        <f t="shared" si="3"/>
        <v>9</v>
      </c>
      <c r="AJ59" s="7" t="str">
        <f t="shared" si="4"/>
        <v>0.25</v>
      </c>
      <c r="AK59" s="7" t="str">
        <f t="shared" si="5"/>
        <v>0.15</v>
      </c>
      <c r="AL59" s="7" t="str">
        <f t="shared" si="6"/>
        <v>4</v>
      </c>
      <c r="AM59" s="7" t="str">
        <f t="shared" si="7"/>
        <v>4</v>
      </c>
      <c r="AN59">
        <f t="shared" si="8"/>
        <v>1142.4000000000001</v>
      </c>
    </row>
    <row r="60" spans="1:40" x14ac:dyDescent="0.35">
      <c r="A60">
        <v>59</v>
      </c>
      <c r="B60" s="1" t="s">
        <v>131</v>
      </c>
      <c r="C60" s="2">
        <v>13</v>
      </c>
      <c r="D60" s="2">
        <v>11</v>
      </c>
      <c r="E60" s="2">
        <v>4</v>
      </c>
      <c r="F60" s="2">
        <v>152</v>
      </c>
      <c r="G60" s="2" t="s">
        <v>132</v>
      </c>
      <c r="H60" s="2">
        <v>21.71</v>
      </c>
      <c r="I60" s="2">
        <v>88</v>
      </c>
      <c r="J60" s="2">
        <v>172.73</v>
      </c>
      <c r="K60" s="2">
        <v>0</v>
      </c>
      <c r="L60" s="2">
        <v>0</v>
      </c>
      <c r="M60" s="2">
        <v>3</v>
      </c>
      <c r="N60" s="2">
        <v>1</v>
      </c>
      <c r="O60" s="2">
        <v>11</v>
      </c>
      <c r="P60" s="2">
        <v>9</v>
      </c>
      <c r="Q60" s="2">
        <v>4.4000000000000004</v>
      </c>
      <c r="R60" s="2">
        <v>8</v>
      </c>
      <c r="S60" s="2">
        <v>9.7799999999999994</v>
      </c>
      <c r="T60" s="2">
        <v>64.47</v>
      </c>
      <c r="U60" s="2">
        <v>28.95</v>
      </c>
      <c r="V60" s="2">
        <v>35.53</v>
      </c>
      <c r="W60" s="2">
        <v>22.73</v>
      </c>
      <c r="X60" s="2">
        <v>4.9000000000000004</v>
      </c>
      <c r="Y60" s="2">
        <v>0.79</v>
      </c>
      <c r="Z60" s="2">
        <v>13.82</v>
      </c>
      <c r="AA60" s="2">
        <v>8</v>
      </c>
      <c r="AB60" s="2">
        <v>194.44</v>
      </c>
      <c r="AC60" s="2">
        <v>6.82</v>
      </c>
      <c r="AF60" s="7" t="str">
        <f t="shared" si="0"/>
        <v>8</v>
      </c>
      <c r="AG60" s="7" t="str">
        <f t="shared" si="1"/>
        <v>2</v>
      </c>
      <c r="AH60" s="7" t="str">
        <f t="shared" si="2"/>
        <v>7</v>
      </c>
      <c r="AI60" s="7" t="str">
        <f t="shared" si="3"/>
        <v>9</v>
      </c>
      <c r="AJ60" s="7" t="str">
        <f t="shared" si="4"/>
        <v>0.25</v>
      </c>
      <c r="AK60" s="7" t="str">
        <f t="shared" si="5"/>
        <v>0.15</v>
      </c>
      <c r="AL60" s="7" t="str">
        <f t="shared" si="6"/>
        <v>4</v>
      </c>
      <c r="AM60" s="7" t="str">
        <f t="shared" si="7"/>
        <v>4</v>
      </c>
      <c r="AN60">
        <f t="shared" si="8"/>
        <v>1016.4</v>
      </c>
    </row>
    <row r="61" spans="1:40" x14ac:dyDescent="0.35">
      <c r="A61">
        <v>60</v>
      </c>
      <c r="B61" s="1" t="s">
        <v>133</v>
      </c>
      <c r="C61" s="2">
        <v>4</v>
      </c>
      <c r="D61" s="2">
        <v>4</v>
      </c>
      <c r="E61" s="2">
        <v>0</v>
      </c>
      <c r="F61" s="2">
        <v>143</v>
      </c>
      <c r="G61" s="2" t="s">
        <v>134</v>
      </c>
      <c r="H61" s="2">
        <v>35.75</v>
      </c>
      <c r="I61" s="2">
        <v>102</v>
      </c>
      <c r="J61" s="2">
        <v>140.19999999999999</v>
      </c>
      <c r="K61" s="2">
        <v>0</v>
      </c>
      <c r="L61" s="2">
        <v>1</v>
      </c>
      <c r="M61" s="2">
        <v>0</v>
      </c>
      <c r="N61" s="2">
        <v>0</v>
      </c>
      <c r="O61" s="2">
        <v>10</v>
      </c>
      <c r="P61" s="2">
        <v>8</v>
      </c>
      <c r="Q61" s="2">
        <v>5.67</v>
      </c>
      <c r="R61" s="2">
        <v>10.199999999999999</v>
      </c>
      <c r="S61" s="2">
        <v>12.75</v>
      </c>
      <c r="T61" s="2">
        <v>61.54</v>
      </c>
      <c r="U61" s="2">
        <v>27.97</v>
      </c>
      <c r="V61" s="2">
        <v>33.57</v>
      </c>
      <c r="W61" s="2">
        <v>17.649999999999999</v>
      </c>
      <c r="X61" s="2">
        <v>4.8899999999999997</v>
      </c>
      <c r="Y61" s="2">
        <v>0.65</v>
      </c>
      <c r="Z61" s="2">
        <v>35.75</v>
      </c>
      <c r="AA61" s="2">
        <v>25.5</v>
      </c>
      <c r="AB61" s="2">
        <v>175.95</v>
      </c>
      <c r="AC61" s="2">
        <v>2</v>
      </c>
      <c r="AF61" s="7" t="str">
        <f t="shared" si="0"/>
        <v>3</v>
      </c>
      <c r="AG61" s="7" t="str">
        <f t="shared" si="1"/>
        <v>2</v>
      </c>
      <c r="AH61" s="7" t="str">
        <f t="shared" si="2"/>
        <v>8</v>
      </c>
      <c r="AI61" s="7" t="str">
        <f t="shared" si="3"/>
        <v>7</v>
      </c>
      <c r="AJ61" s="7" t="str">
        <f t="shared" si="4"/>
        <v>0.25</v>
      </c>
      <c r="AK61" s="7" t="str">
        <f t="shared" si="5"/>
        <v>0.15</v>
      </c>
      <c r="AL61" s="7" t="str">
        <f t="shared" si="6"/>
        <v>3</v>
      </c>
      <c r="AM61" s="7" t="str">
        <f t="shared" si="7"/>
        <v>4</v>
      </c>
      <c r="AN61">
        <f t="shared" si="8"/>
        <v>343.4</v>
      </c>
    </row>
    <row r="62" spans="1:40" x14ac:dyDescent="0.35">
      <c r="A62">
        <v>61</v>
      </c>
      <c r="B62" s="1" t="s">
        <v>135</v>
      </c>
      <c r="C62" s="2">
        <v>13</v>
      </c>
      <c r="D62" s="2">
        <v>13</v>
      </c>
      <c r="E62" s="2">
        <v>1</v>
      </c>
      <c r="F62" s="2">
        <v>140</v>
      </c>
      <c r="G62" s="2" t="s">
        <v>12</v>
      </c>
      <c r="H62" s="2">
        <v>11.67</v>
      </c>
      <c r="I62" s="2">
        <v>104</v>
      </c>
      <c r="J62" s="2">
        <v>134.62</v>
      </c>
      <c r="K62" s="2">
        <v>0</v>
      </c>
      <c r="L62" s="2">
        <v>0</v>
      </c>
      <c r="M62" s="2">
        <v>1</v>
      </c>
      <c r="N62" s="2">
        <v>4</v>
      </c>
      <c r="O62" s="2">
        <v>13</v>
      </c>
      <c r="P62" s="2">
        <v>5</v>
      </c>
      <c r="Q62" s="2">
        <v>5.78</v>
      </c>
      <c r="R62" s="2">
        <v>8</v>
      </c>
      <c r="S62" s="2">
        <v>20.8</v>
      </c>
      <c r="T62" s="2">
        <v>58.57</v>
      </c>
      <c r="U62" s="2">
        <v>37.14</v>
      </c>
      <c r="V62" s="2">
        <v>21.43</v>
      </c>
      <c r="W62" s="2">
        <v>17.309999999999999</v>
      </c>
      <c r="X62" s="2">
        <v>4.5599999999999996</v>
      </c>
      <c r="Y62" s="2">
        <v>0.67</v>
      </c>
      <c r="Z62" s="2">
        <v>10.77</v>
      </c>
      <c r="AA62" s="2">
        <v>8</v>
      </c>
      <c r="AB62" s="2">
        <v>146.28</v>
      </c>
      <c r="AC62" s="2">
        <v>5.46</v>
      </c>
      <c r="AF62" s="7" t="str">
        <f t="shared" si="0"/>
        <v>9</v>
      </c>
      <c r="AG62" s="7" t="str">
        <f t="shared" si="1"/>
        <v>2</v>
      </c>
      <c r="AH62" s="7" t="str">
        <f t="shared" si="2"/>
        <v>6</v>
      </c>
      <c r="AI62" s="7" t="str">
        <f t="shared" si="3"/>
        <v>7</v>
      </c>
      <c r="AJ62" s="7" t="str">
        <f t="shared" si="4"/>
        <v>0.25</v>
      </c>
      <c r="AK62" s="7" t="str">
        <f t="shared" si="5"/>
        <v>0.15</v>
      </c>
      <c r="AL62" s="7" t="str">
        <f t="shared" si="6"/>
        <v>4</v>
      </c>
      <c r="AM62" s="7" t="str">
        <f t="shared" si="7"/>
        <v>3</v>
      </c>
      <c r="AN62">
        <f t="shared" si="8"/>
        <v>763.4</v>
      </c>
    </row>
    <row r="63" spans="1:40" x14ac:dyDescent="0.35">
      <c r="A63">
        <v>62</v>
      </c>
      <c r="B63" s="1" t="s">
        <v>136</v>
      </c>
      <c r="C63" s="2">
        <v>7</v>
      </c>
      <c r="D63" s="2">
        <v>7</v>
      </c>
      <c r="E63" s="2">
        <v>2</v>
      </c>
      <c r="F63" s="2">
        <v>139</v>
      </c>
      <c r="G63" s="2" t="s">
        <v>137</v>
      </c>
      <c r="H63" s="2">
        <v>27.8</v>
      </c>
      <c r="I63" s="2">
        <v>98</v>
      </c>
      <c r="J63" s="2">
        <v>141.84</v>
      </c>
      <c r="K63" s="2">
        <v>0</v>
      </c>
      <c r="L63" s="2">
        <v>1</v>
      </c>
      <c r="M63" s="2">
        <v>1</v>
      </c>
      <c r="N63" s="2">
        <v>0</v>
      </c>
      <c r="O63" s="2">
        <v>10</v>
      </c>
      <c r="P63" s="2">
        <v>6</v>
      </c>
      <c r="Q63" s="2">
        <v>6.13</v>
      </c>
      <c r="R63" s="2">
        <v>9.8000000000000007</v>
      </c>
      <c r="S63" s="2">
        <v>16.329999999999998</v>
      </c>
      <c r="T63" s="2">
        <v>54.68</v>
      </c>
      <c r="U63" s="2">
        <v>28.78</v>
      </c>
      <c r="V63" s="2">
        <v>25.9</v>
      </c>
      <c r="W63" s="2">
        <v>16.329999999999998</v>
      </c>
      <c r="X63" s="2">
        <v>4.75</v>
      </c>
      <c r="Y63" s="2">
        <v>0.77</v>
      </c>
      <c r="Z63" s="2">
        <v>19.86</v>
      </c>
      <c r="AA63" s="2">
        <v>14</v>
      </c>
      <c r="AB63" s="2">
        <v>169.64</v>
      </c>
      <c r="AC63" s="2">
        <v>5.86</v>
      </c>
      <c r="AF63" s="7" t="str">
        <f t="shared" si="0"/>
        <v>4</v>
      </c>
      <c r="AG63" s="7" t="str">
        <f t="shared" si="1"/>
        <v>2</v>
      </c>
      <c r="AH63" s="7" t="str">
        <f t="shared" si="2"/>
        <v>7</v>
      </c>
      <c r="AI63" s="7" t="str">
        <f t="shared" si="3"/>
        <v>7</v>
      </c>
      <c r="AJ63" s="7" t="str">
        <f t="shared" si="4"/>
        <v>0.25</v>
      </c>
      <c r="AK63" s="7" t="str">
        <f t="shared" si="5"/>
        <v>0.15</v>
      </c>
      <c r="AL63" s="7" t="str">
        <f t="shared" si="6"/>
        <v>3</v>
      </c>
      <c r="AM63" s="7" t="str">
        <f t="shared" si="7"/>
        <v>4</v>
      </c>
      <c r="AN63">
        <f t="shared" si="8"/>
        <v>399.4</v>
      </c>
    </row>
    <row r="64" spans="1:40" x14ac:dyDescent="0.35">
      <c r="A64">
        <v>63</v>
      </c>
      <c r="B64" s="1" t="s">
        <v>138</v>
      </c>
      <c r="C64" s="2">
        <v>12</v>
      </c>
      <c r="D64" s="2">
        <v>10</v>
      </c>
      <c r="E64" s="2">
        <v>2</v>
      </c>
      <c r="F64" s="2">
        <v>135</v>
      </c>
      <c r="G64" s="2" t="s">
        <v>90</v>
      </c>
      <c r="H64" s="2">
        <v>16.88</v>
      </c>
      <c r="I64" s="2">
        <v>97</v>
      </c>
      <c r="J64" s="2">
        <v>139.18</v>
      </c>
      <c r="K64" s="2">
        <v>0</v>
      </c>
      <c r="L64" s="2">
        <v>1</v>
      </c>
      <c r="M64" s="2">
        <v>1</v>
      </c>
      <c r="N64" s="2">
        <v>1</v>
      </c>
      <c r="O64" s="2">
        <v>9</v>
      </c>
      <c r="P64" s="2">
        <v>8</v>
      </c>
      <c r="Q64" s="2">
        <v>5.71</v>
      </c>
      <c r="R64" s="2">
        <v>10.78</v>
      </c>
      <c r="S64" s="2">
        <v>12.13</v>
      </c>
      <c r="T64" s="2">
        <v>62.22</v>
      </c>
      <c r="U64" s="2">
        <v>26.67</v>
      </c>
      <c r="V64" s="2">
        <v>35.56</v>
      </c>
      <c r="W64" s="2">
        <v>17.53</v>
      </c>
      <c r="X64" s="2">
        <v>4.9400000000000004</v>
      </c>
      <c r="Y64" s="2">
        <v>0.64</v>
      </c>
      <c r="Z64" s="2">
        <v>13.5</v>
      </c>
      <c r="AA64" s="2">
        <v>9.6999999999999993</v>
      </c>
      <c r="AB64" s="2">
        <v>156.05000000000001</v>
      </c>
      <c r="AC64" s="2">
        <v>4.5</v>
      </c>
      <c r="AF64" s="7" t="str">
        <f t="shared" si="0"/>
        <v>7</v>
      </c>
      <c r="AG64" s="7" t="str">
        <f t="shared" si="1"/>
        <v>2</v>
      </c>
      <c r="AH64" s="7" t="str">
        <f t="shared" si="2"/>
        <v>6</v>
      </c>
      <c r="AI64" s="7" t="str">
        <f t="shared" si="3"/>
        <v>7</v>
      </c>
      <c r="AJ64" s="7" t="str">
        <f t="shared" si="4"/>
        <v>0.25</v>
      </c>
      <c r="AK64" s="7" t="str">
        <f t="shared" si="5"/>
        <v>0.15</v>
      </c>
      <c r="AL64" s="7" t="str">
        <f t="shared" si="6"/>
        <v>3</v>
      </c>
      <c r="AM64" s="7" t="str">
        <f t="shared" si="7"/>
        <v>4</v>
      </c>
      <c r="AN64">
        <f t="shared" si="8"/>
        <v>595.4</v>
      </c>
    </row>
    <row r="65" spans="1:40" x14ac:dyDescent="0.35">
      <c r="A65">
        <v>64</v>
      </c>
      <c r="B65" s="1" t="s">
        <v>139</v>
      </c>
      <c r="C65" s="2">
        <v>17</v>
      </c>
      <c r="D65" s="2">
        <v>9</v>
      </c>
      <c r="E65" s="2">
        <v>5</v>
      </c>
      <c r="F65" s="2">
        <v>130</v>
      </c>
      <c r="G65" s="2" t="s">
        <v>140</v>
      </c>
      <c r="H65" s="2">
        <v>32.5</v>
      </c>
      <c r="I65" s="2">
        <v>60</v>
      </c>
      <c r="J65" s="2">
        <v>216.67</v>
      </c>
      <c r="K65" s="2">
        <v>0</v>
      </c>
      <c r="L65" s="2">
        <v>1</v>
      </c>
      <c r="M65" s="2">
        <v>1</v>
      </c>
      <c r="N65" s="2">
        <v>2</v>
      </c>
      <c r="O65" s="2">
        <v>8</v>
      </c>
      <c r="P65" s="2">
        <v>13</v>
      </c>
      <c r="Q65" s="2">
        <v>2.86</v>
      </c>
      <c r="R65" s="2">
        <v>7.5</v>
      </c>
      <c r="S65" s="2">
        <v>4.62</v>
      </c>
      <c r="T65" s="2">
        <v>84.62</v>
      </c>
      <c r="U65" s="2">
        <v>24.62</v>
      </c>
      <c r="V65" s="2">
        <v>60</v>
      </c>
      <c r="W65" s="2">
        <v>35</v>
      </c>
      <c r="X65" s="2">
        <v>5.24</v>
      </c>
      <c r="Y65" s="2">
        <v>0.51</v>
      </c>
      <c r="Z65" s="2">
        <v>14.44</v>
      </c>
      <c r="AA65" s="2">
        <v>6.67</v>
      </c>
      <c r="AB65" s="2">
        <v>249.17</v>
      </c>
      <c r="AC65" s="2">
        <v>7.22</v>
      </c>
      <c r="AF65" s="7" t="str">
        <f t="shared" si="0"/>
        <v>7</v>
      </c>
      <c r="AG65" s="7" t="str">
        <f t="shared" si="1"/>
        <v>2</v>
      </c>
      <c r="AH65" s="7" t="str">
        <f t="shared" si="2"/>
        <v>8</v>
      </c>
      <c r="AI65" s="7" t="str">
        <f t="shared" si="3"/>
        <v>10</v>
      </c>
      <c r="AJ65" s="7" t="str">
        <f t="shared" si="4"/>
        <v>0.25</v>
      </c>
      <c r="AK65" s="7" t="str">
        <f t="shared" si="5"/>
        <v>0.15</v>
      </c>
      <c r="AL65" s="7" t="str">
        <f t="shared" si="6"/>
        <v>3</v>
      </c>
      <c r="AM65" s="7" t="str">
        <f t="shared" si="7"/>
        <v>6</v>
      </c>
      <c r="AN65">
        <f t="shared" si="8"/>
        <v>1129.4000000000001</v>
      </c>
    </row>
    <row r="66" spans="1:40" x14ac:dyDescent="0.35">
      <c r="A66">
        <v>65</v>
      </c>
      <c r="B66" s="1" t="s">
        <v>141</v>
      </c>
      <c r="C66" s="2">
        <v>9</v>
      </c>
      <c r="D66" s="2">
        <v>9</v>
      </c>
      <c r="E66" s="2">
        <v>0</v>
      </c>
      <c r="F66" s="2">
        <v>128</v>
      </c>
      <c r="G66" s="2" t="s">
        <v>84</v>
      </c>
      <c r="H66" s="2">
        <v>14.22</v>
      </c>
      <c r="I66" s="2">
        <v>97</v>
      </c>
      <c r="J66" s="2">
        <v>131.96</v>
      </c>
      <c r="K66" s="2">
        <v>0</v>
      </c>
      <c r="L66" s="2">
        <v>1</v>
      </c>
      <c r="M66" s="2">
        <v>0</v>
      </c>
      <c r="N66" s="2">
        <v>2</v>
      </c>
      <c r="O66" s="2">
        <v>11</v>
      </c>
      <c r="P66" s="2">
        <v>7</v>
      </c>
      <c r="Q66" s="2">
        <v>5.39</v>
      </c>
      <c r="R66" s="2">
        <v>8.82</v>
      </c>
      <c r="S66" s="2">
        <v>13.86</v>
      </c>
      <c r="T66" s="2">
        <v>67.19</v>
      </c>
      <c r="U66" s="2">
        <v>34.380000000000003</v>
      </c>
      <c r="V66" s="2">
        <v>32.81</v>
      </c>
      <c r="W66" s="2">
        <v>18.559999999999999</v>
      </c>
      <c r="X66" s="2">
        <v>4.78</v>
      </c>
      <c r="Y66" s="2">
        <v>0.53</v>
      </c>
      <c r="Z66" s="2">
        <v>14.22</v>
      </c>
      <c r="AA66" s="2">
        <v>10.78</v>
      </c>
      <c r="AB66" s="2">
        <v>146.18</v>
      </c>
      <c r="AC66" s="2">
        <v>3</v>
      </c>
      <c r="AF66" s="7" t="str">
        <f t="shared" si="0"/>
        <v>7</v>
      </c>
      <c r="AG66" s="7" t="str">
        <f t="shared" si="1"/>
        <v>2</v>
      </c>
      <c r="AH66" s="7" t="str">
        <f t="shared" si="2"/>
        <v>6</v>
      </c>
      <c r="AI66" s="7" t="str">
        <f t="shared" si="3"/>
        <v>7</v>
      </c>
      <c r="AJ66" s="7" t="str">
        <f t="shared" si="4"/>
        <v>0.25</v>
      </c>
      <c r="AK66" s="7" t="str">
        <f t="shared" si="5"/>
        <v>0.15</v>
      </c>
      <c r="AL66" s="7" t="str">
        <f t="shared" si="6"/>
        <v>4</v>
      </c>
      <c r="AM66" s="7" t="str">
        <f t="shared" si="7"/>
        <v>4</v>
      </c>
      <c r="AN66">
        <f t="shared" si="8"/>
        <v>596.4</v>
      </c>
    </row>
    <row r="67" spans="1:40" x14ac:dyDescent="0.35">
      <c r="A67">
        <v>66</v>
      </c>
      <c r="B67" s="1" t="s">
        <v>142</v>
      </c>
      <c r="C67" s="2">
        <v>15</v>
      </c>
      <c r="D67" s="2">
        <v>10</v>
      </c>
      <c r="E67" s="2">
        <v>3</v>
      </c>
      <c r="F67" s="2">
        <v>124</v>
      </c>
      <c r="G67" s="2" t="s">
        <v>143</v>
      </c>
      <c r="H67" s="2">
        <v>17.71</v>
      </c>
      <c r="I67" s="2">
        <v>91</v>
      </c>
      <c r="J67" s="2">
        <v>136.26</v>
      </c>
      <c r="K67" s="2">
        <v>0</v>
      </c>
      <c r="L67" s="2">
        <v>0</v>
      </c>
      <c r="M67" s="2">
        <v>0</v>
      </c>
      <c r="N67" s="2">
        <v>0</v>
      </c>
      <c r="O67" s="2">
        <v>12</v>
      </c>
      <c r="P67" s="2">
        <v>6</v>
      </c>
      <c r="Q67" s="2">
        <v>5.0599999999999996</v>
      </c>
      <c r="R67" s="2">
        <v>7.58</v>
      </c>
      <c r="S67" s="2">
        <v>15.17</v>
      </c>
      <c r="T67" s="2">
        <v>67.739999999999995</v>
      </c>
      <c r="U67" s="2">
        <v>38.71</v>
      </c>
      <c r="V67" s="2">
        <v>29.03</v>
      </c>
      <c r="W67" s="2">
        <v>19.78</v>
      </c>
      <c r="X67" s="2">
        <v>4.67</v>
      </c>
      <c r="Y67" s="2">
        <v>0.55000000000000004</v>
      </c>
      <c r="Z67" s="2">
        <v>12.4</v>
      </c>
      <c r="AA67" s="2">
        <v>9.1</v>
      </c>
      <c r="AB67" s="2">
        <v>153.97999999999999</v>
      </c>
      <c r="AC67" s="2">
        <v>5.0999999999999996</v>
      </c>
      <c r="AF67" s="7" t="str">
        <f t="shared" ref="AF67:AF101" si="9">IF(D67&gt;14,"10",IF(12&lt;D67,"9",IF(10&lt;D67,"8",IF(8&lt;D67,"7",IF(7&lt;D67,"6",IF(6&lt;D67,"4","3"))))))</f>
        <v>7</v>
      </c>
      <c r="AG67" s="7" t="str">
        <f t="shared" ref="AG67:AG101" si="10">IF(F67&gt;700,"10",IF(650&lt;F67,"9",IF(575&lt;F67,"8",IF(475&lt;F67,"7",IF(400&lt;F67,"6",IF(300&lt;F67,"4","2"))))))</f>
        <v>2</v>
      </c>
      <c r="AH67" s="7" t="str">
        <f t="shared" ref="AH67:AH101" si="11">IF(H67&gt;50,"10",IF(40&lt;H67,"9",IF(30&lt;H67,"8",IF(20&lt;H67,"7",IF(10&lt;H67,"6",IF(5&lt;H67,"4","3"))))))</f>
        <v>6</v>
      </c>
      <c r="AI67" s="7" t="str">
        <f t="shared" ref="AI67:AI101" si="12">IF(J67&gt;185,"10",IF(165&lt;J67,"9",IF(145&lt;J67,"8",IF(125&lt;J67,"7",IF(105&lt;J67,"6",IF(85&lt;J67,"4","3"))))))</f>
        <v>7</v>
      </c>
      <c r="AJ67" s="7" t="str">
        <f t="shared" ref="AJ67:AJ101" si="13">IF(K67&gt;5,"10",IF(4&lt;K67,"9",IF(3&lt;K67,"8",IF(2&lt;K67,"7",IF(1&lt;K67,"6",IF(0&lt;K67,"4","0.25"))))))</f>
        <v>0.25</v>
      </c>
      <c r="AK67" s="7" t="str">
        <f t="shared" ref="AK67:AK101" si="14">IF(L67&gt;9,"10",IF(7&lt;L67,"9",IF(5&lt;L67,"8",IF(4&lt;L67,"7",IF(3&lt;L67,"6",IF(2&lt;L67,"4","0.15"))))))</f>
        <v>0.15</v>
      </c>
      <c r="AL67" s="7" t="str">
        <f t="shared" ref="AL67:AL101" si="15">IF(O67&gt;60,"10",IF(50&lt;O67,"9",IF(40&lt;O67,"8",IF(30&lt;O67,"7",IF(20&lt;O67,"6",IF(10&lt;O67,"4","3"))))))</f>
        <v>4</v>
      </c>
      <c r="AM67" s="7" t="str">
        <f t="shared" ref="AM67:AM101" si="16">IF(P67&gt;30,"10",IF(25&lt;P67,"9",IF(20&lt;P67,"8",IF(15&lt;P67,"7",IF(10&lt;P67,"6",IF(5&lt;P67,"4","3"))))))</f>
        <v>4</v>
      </c>
      <c r="AN67">
        <f t="shared" ref="AN67:AN101" si="17">(AF67*AG67*AH67*AI67)+(AJ67+AK67+AL67+AM67)</f>
        <v>596.4</v>
      </c>
    </row>
    <row r="68" spans="1:40" x14ac:dyDescent="0.35">
      <c r="A68">
        <v>67</v>
      </c>
      <c r="B68" s="1" t="s">
        <v>144</v>
      </c>
      <c r="C68" s="2">
        <v>6</v>
      </c>
      <c r="D68" s="2">
        <v>6</v>
      </c>
      <c r="E68" s="2">
        <v>0</v>
      </c>
      <c r="F68" s="2">
        <v>117</v>
      </c>
      <c r="G68" s="2" t="s">
        <v>145</v>
      </c>
      <c r="H68" s="2">
        <v>19.5</v>
      </c>
      <c r="I68" s="2">
        <v>92</v>
      </c>
      <c r="J68" s="2">
        <v>127.17</v>
      </c>
      <c r="K68" s="2">
        <v>0</v>
      </c>
      <c r="L68" s="2">
        <v>0</v>
      </c>
      <c r="M68" s="2">
        <v>2</v>
      </c>
      <c r="N68" s="2">
        <v>0</v>
      </c>
      <c r="O68" s="2">
        <v>15</v>
      </c>
      <c r="P68" s="2">
        <v>4</v>
      </c>
      <c r="Q68" s="2">
        <v>4.84</v>
      </c>
      <c r="R68" s="2">
        <v>6.13</v>
      </c>
      <c r="S68" s="2">
        <v>23</v>
      </c>
      <c r="T68" s="2">
        <v>71.790000000000006</v>
      </c>
      <c r="U68" s="2">
        <v>51.28</v>
      </c>
      <c r="V68" s="2">
        <v>20.51</v>
      </c>
      <c r="W68" s="2">
        <v>20.65</v>
      </c>
      <c r="X68" s="2">
        <v>4.42</v>
      </c>
      <c r="Y68" s="2">
        <v>0.45</v>
      </c>
      <c r="Z68" s="2">
        <v>19.5</v>
      </c>
      <c r="AA68" s="2">
        <v>15.33</v>
      </c>
      <c r="AB68" s="2">
        <v>146.66999999999999</v>
      </c>
      <c r="AC68" s="2">
        <v>2.67</v>
      </c>
      <c r="AF68" s="7" t="str">
        <f t="shared" si="9"/>
        <v>3</v>
      </c>
      <c r="AG68" s="7" t="str">
        <f t="shared" si="10"/>
        <v>2</v>
      </c>
      <c r="AH68" s="7" t="str">
        <f t="shared" si="11"/>
        <v>6</v>
      </c>
      <c r="AI68" s="7" t="str">
        <f t="shared" si="12"/>
        <v>7</v>
      </c>
      <c r="AJ68" s="7" t="str">
        <f t="shared" si="13"/>
        <v>0.25</v>
      </c>
      <c r="AK68" s="7" t="str">
        <f t="shared" si="14"/>
        <v>0.15</v>
      </c>
      <c r="AL68" s="7" t="str">
        <f t="shared" si="15"/>
        <v>4</v>
      </c>
      <c r="AM68" s="7" t="str">
        <f t="shared" si="16"/>
        <v>3</v>
      </c>
      <c r="AN68">
        <f t="shared" si="17"/>
        <v>259.39999999999998</v>
      </c>
    </row>
    <row r="69" spans="1:40" x14ac:dyDescent="0.35">
      <c r="A69">
        <v>68</v>
      </c>
      <c r="B69" s="1" t="s">
        <v>146</v>
      </c>
      <c r="C69" s="2">
        <v>9</v>
      </c>
      <c r="D69" s="2">
        <v>6</v>
      </c>
      <c r="E69" s="2">
        <v>0</v>
      </c>
      <c r="F69" s="2">
        <v>114</v>
      </c>
      <c r="G69" s="2" t="s">
        <v>112</v>
      </c>
      <c r="H69" s="2">
        <v>19</v>
      </c>
      <c r="I69" s="2">
        <v>83</v>
      </c>
      <c r="J69" s="2">
        <v>137.35</v>
      </c>
      <c r="K69" s="2">
        <v>0</v>
      </c>
      <c r="L69" s="2">
        <v>0</v>
      </c>
      <c r="M69" s="2">
        <v>1</v>
      </c>
      <c r="N69" s="2">
        <v>0</v>
      </c>
      <c r="O69" s="2">
        <v>6</v>
      </c>
      <c r="P69" s="2">
        <v>7</v>
      </c>
      <c r="Q69" s="2">
        <v>6.38</v>
      </c>
      <c r="R69" s="2">
        <v>13.83</v>
      </c>
      <c r="S69" s="2">
        <v>11.86</v>
      </c>
      <c r="T69" s="2">
        <v>57.89</v>
      </c>
      <c r="U69" s="2">
        <v>21.05</v>
      </c>
      <c r="V69" s="2">
        <v>36.840000000000003</v>
      </c>
      <c r="W69" s="2">
        <v>15.66</v>
      </c>
      <c r="X69" s="2">
        <v>5.08</v>
      </c>
      <c r="Y69" s="2">
        <v>0.69</v>
      </c>
      <c r="Z69" s="2">
        <v>19</v>
      </c>
      <c r="AA69" s="2">
        <v>13.83</v>
      </c>
      <c r="AB69" s="2">
        <v>156.35</v>
      </c>
      <c r="AC69" s="2">
        <v>5.33</v>
      </c>
      <c r="AF69" s="7" t="str">
        <f t="shared" si="9"/>
        <v>3</v>
      </c>
      <c r="AG69" s="7" t="str">
        <f t="shared" si="10"/>
        <v>2</v>
      </c>
      <c r="AH69" s="7" t="str">
        <f t="shared" si="11"/>
        <v>6</v>
      </c>
      <c r="AI69" s="7" t="str">
        <f t="shared" si="12"/>
        <v>7</v>
      </c>
      <c r="AJ69" s="7" t="str">
        <f t="shared" si="13"/>
        <v>0.25</v>
      </c>
      <c r="AK69" s="7" t="str">
        <f t="shared" si="14"/>
        <v>0.15</v>
      </c>
      <c r="AL69" s="7" t="str">
        <f t="shared" si="15"/>
        <v>3</v>
      </c>
      <c r="AM69" s="7" t="str">
        <f t="shared" si="16"/>
        <v>4</v>
      </c>
      <c r="AN69">
        <f t="shared" si="17"/>
        <v>259.39999999999998</v>
      </c>
    </row>
    <row r="70" spans="1:40" x14ac:dyDescent="0.35">
      <c r="A70">
        <v>69</v>
      </c>
      <c r="B70" s="1" t="s">
        <v>147</v>
      </c>
      <c r="C70" s="2">
        <v>11</v>
      </c>
      <c r="D70" s="2">
        <v>10</v>
      </c>
      <c r="E70" s="2">
        <v>2</v>
      </c>
      <c r="F70" s="2">
        <v>113</v>
      </c>
      <c r="G70" s="2" t="s">
        <v>148</v>
      </c>
      <c r="H70" s="2">
        <v>14.13</v>
      </c>
      <c r="I70" s="2">
        <v>70</v>
      </c>
      <c r="J70" s="2">
        <v>161.43</v>
      </c>
      <c r="K70" s="2">
        <v>0</v>
      </c>
      <c r="L70" s="2">
        <v>1</v>
      </c>
      <c r="M70" s="2">
        <v>0</v>
      </c>
      <c r="N70" s="2">
        <v>2</v>
      </c>
      <c r="O70" s="2">
        <v>13</v>
      </c>
      <c r="P70" s="2">
        <v>4</v>
      </c>
      <c r="Q70" s="2">
        <v>4.12</v>
      </c>
      <c r="R70" s="2">
        <v>5.38</v>
      </c>
      <c r="S70" s="2">
        <v>17.5</v>
      </c>
      <c r="T70" s="2">
        <v>67.260000000000005</v>
      </c>
      <c r="U70" s="2">
        <v>46.02</v>
      </c>
      <c r="V70" s="2">
        <v>21.24</v>
      </c>
      <c r="W70" s="2">
        <v>24.29</v>
      </c>
      <c r="X70" s="2">
        <v>4.47</v>
      </c>
      <c r="Y70" s="2">
        <v>0.7</v>
      </c>
      <c r="Z70" s="2">
        <v>11.3</v>
      </c>
      <c r="AA70" s="2">
        <v>7</v>
      </c>
      <c r="AB70" s="2">
        <v>175.55</v>
      </c>
      <c r="AC70" s="2">
        <v>6.8</v>
      </c>
      <c r="AF70" s="7" t="str">
        <f t="shared" si="9"/>
        <v>7</v>
      </c>
      <c r="AG70" s="7" t="str">
        <f t="shared" si="10"/>
        <v>2</v>
      </c>
      <c r="AH70" s="7" t="str">
        <f t="shared" si="11"/>
        <v>6</v>
      </c>
      <c r="AI70" s="7" t="str">
        <f t="shared" si="12"/>
        <v>8</v>
      </c>
      <c r="AJ70" s="7" t="str">
        <f t="shared" si="13"/>
        <v>0.25</v>
      </c>
      <c r="AK70" s="7" t="str">
        <f t="shared" si="14"/>
        <v>0.15</v>
      </c>
      <c r="AL70" s="7" t="str">
        <f t="shared" si="15"/>
        <v>4</v>
      </c>
      <c r="AM70" s="7" t="str">
        <f t="shared" si="16"/>
        <v>3</v>
      </c>
      <c r="AN70">
        <f t="shared" si="17"/>
        <v>679.4</v>
      </c>
    </row>
    <row r="71" spans="1:40" x14ac:dyDescent="0.35">
      <c r="A71">
        <v>70</v>
      </c>
      <c r="B71" s="1" t="s">
        <v>149</v>
      </c>
      <c r="C71" s="2">
        <v>11</v>
      </c>
      <c r="D71" s="2">
        <v>9</v>
      </c>
      <c r="E71" s="2">
        <v>1</v>
      </c>
      <c r="F71" s="2">
        <v>110</v>
      </c>
      <c r="G71" s="2" t="s">
        <v>150</v>
      </c>
      <c r="H71" s="2">
        <v>13.75</v>
      </c>
      <c r="I71" s="2">
        <v>101</v>
      </c>
      <c r="J71" s="2">
        <v>108.91</v>
      </c>
      <c r="K71" s="2">
        <v>0</v>
      </c>
      <c r="L71" s="2">
        <v>1</v>
      </c>
      <c r="M71" s="2">
        <v>0</v>
      </c>
      <c r="N71" s="2">
        <v>1</v>
      </c>
      <c r="O71" s="2">
        <v>7</v>
      </c>
      <c r="P71" s="2">
        <v>6</v>
      </c>
      <c r="Q71" s="2">
        <v>7.77</v>
      </c>
      <c r="R71" s="2">
        <v>14.43</v>
      </c>
      <c r="S71" s="2">
        <v>16.829999999999998</v>
      </c>
      <c r="T71" s="2">
        <v>58.18</v>
      </c>
      <c r="U71" s="2">
        <v>25.45</v>
      </c>
      <c r="V71" s="2">
        <v>32.729999999999997</v>
      </c>
      <c r="W71" s="2">
        <v>12.87</v>
      </c>
      <c r="X71" s="2">
        <v>4.92</v>
      </c>
      <c r="Y71" s="2">
        <v>0.52</v>
      </c>
      <c r="Z71" s="2">
        <v>12.22</v>
      </c>
      <c r="AA71" s="2">
        <v>11.22</v>
      </c>
      <c r="AB71" s="2">
        <v>122.66</v>
      </c>
      <c r="AC71" s="2">
        <v>7.22</v>
      </c>
      <c r="AF71" s="7" t="str">
        <f t="shared" si="9"/>
        <v>7</v>
      </c>
      <c r="AG71" s="7" t="str">
        <f t="shared" si="10"/>
        <v>2</v>
      </c>
      <c r="AH71" s="7" t="str">
        <f t="shared" si="11"/>
        <v>6</v>
      </c>
      <c r="AI71" s="7" t="str">
        <f t="shared" si="12"/>
        <v>6</v>
      </c>
      <c r="AJ71" s="7" t="str">
        <f t="shared" si="13"/>
        <v>0.25</v>
      </c>
      <c r="AK71" s="7" t="str">
        <f t="shared" si="14"/>
        <v>0.15</v>
      </c>
      <c r="AL71" s="7" t="str">
        <f t="shared" si="15"/>
        <v>3</v>
      </c>
      <c r="AM71" s="7" t="str">
        <f t="shared" si="16"/>
        <v>4</v>
      </c>
      <c r="AN71">
        <f t="shared" si="17"/>
        <v>511.4</v>
      </c>
    </row>
    <row r="72" spans="1:40" x14ac:dyDescent="0.35">
      <c r="A72">
        <v>71</v>
      </c>
      <c r="B72" s="1" t="s">
        <v>151</v>
      </c>
      <c r="C72" s="2">
        <v>8</v>
      </c>
      <c r="D72" s="2">
        <v>8</v>
      </c>
      <c r="E72" s="2">
        <v>0</v>
      </c>
      <c r="F72" s="2">
        <v>106</v>
      </c>
      <c r="G72" s="2" t="s">
        <v>90</v>
      </c>
      <c r="H72" s="2">
        <v>13.25</v>
      </c>
      <c r="I72" s="2">
        <v>85</v>
      </c>
      <c r="J72" s="2">
        <v>124.71</v>
      </c>
      <c r="K72" s="2">
        <v>0</v>
      </c>
      <c r="L72" s="2">
        <v>1</v>
      </c>
      <c r="M72" s="2">
        <v>0</v>
      </c>
      <c r="N72" s="2">
        <v>2</v>
      </c>
      <c r="O72" s="2">
        <v>16</v>
      </c>
      <c r="P72" s="2">
        <v>1</v>
      </c>
      <c r="Q72" s="2">
        <v>5</v>
      </c>
      <c r="R72" s="2">
        <v>5.31</v>
      </c>
      <c r="S72" s="2">
        <v>85</v>
      </c>
      <c r="T72" s="2">
        <v>66.040000000000006</v>
      </c>
      <c r="U72" s="2">
        <v>60.38</v>
      </c>
      <c r="V72" s="2">
        <v>5.66</v>
      </c>
      <c r="W72" s="2">
        <v>20</v>
      </c>
      <c r="X72" s="2">
        <v>4.12</v>
      </c>
      <c r="Y72" s="2">
        <v>0.53</v>
      </c>
      <c r="Z72" s="2">
        <v>13.25</v>
      </c>
      <c r="AA72" s="2">
        <v>10.63</v>
      </c>
      <c r="AB72" s="2">
        <v>137.96</v>
      </c>
      <c r="AC72" s="2">
        <v>1.63</v>
      </c>
      <c r="AF72" s="7" t="str">
        <f t="shared" si="9"/>
        <v>6</v>
      </c>
      <c r="AG72" s="7" t="str">
        <f t="shared" si="10"/>
        <v>2</v>
      </c>
      <c r="AH72" s="7" t="str">
        <f t="shared" si="11"/>
        <v>6</v>
      </c>
      <c r="AI72" s="7" t="str">
        <f t="shared" si="12"/>
        <v>6</v>
      </c>
      <c r="AJ72" s="7" t="str">
        <f t="shared" si="13"/>
        <v>0.25</v>
      </c>
      <c r="AK72" s="7" t="str">
        <f t="shared" si="14"/>
        <v>0.15</v>
      </c>
      <c r="AL72" s="7" t="str">
        <f t="shared" si="15"/>
        <v>4</v>
      </c>
      <c r="AM72" s="7" t="str">
        <f t="shared" si="16"/>
        <v>3</v>
      </c>
      <c r="AN72">
        <f t="shared" si="17"/>
        <v>439.4</v>
      </c>
    </row>
    <row r="73" spans="1:40" x14ac:dyDescent="0.35">
      <c r="A73">
        <v>72</v>
      </c>
      <c r="B73" s="1" t="s">
        <v>152</v>
      </c>
      <c r="C73" s="2">
        <v>4</v>
      </c>
      <c r="D73" s="2">
        <v>4</v>
      </c>
      <c r="E73" s="2">
        <v>0</v>
      </c>
      <c r="F73" s="2">
        <v>105</v>
      </c>
      <c r="G73" s="2" t="s">
        <v>145</v>
      </c>
      <c r="H73" s="2">
        <v>26.25</v>
      </c>
      <c r="I73" s="2">
        <v>82</v>
      </c>
      <c r="J73" s="2">
        <v>128.05000000000001</v>
      </c>
      <c r="K73" s="2">
        <v>0</v>
      </c>
      <c r="L73" s="2">
        <v>0</v>
      </c>
      <c r="M73" s="2">
        <v>3</v>
      </c>
      <c r="N73" s="2">
        <v>0</v>
      </c>
      <c r="O73" s="2">
        <v>15</v>
      </c>
      <c r="P73" s="2">
        <v>2</v>
      </c>
      <c r="Q73" s="2">
        <v>4.82</v>
      </c>
      <c r="R73" s="2">
        <v>5.47</v>
      </c>
      <c r="S73" s="2">
        <v>41</v>
      </c>
      <c r="T73" s="2">
        <v>68.569999999999993</v>
      </c>
      <c r="U73" s="2">
        <v>57.14</v>
      </c>
      <c r="V73" s="2">
        <v>11.43</v>
      </c>
      <c r="W73" s="2">
        <v>20.73</v>
      </c>
      <c r="X73" s="2">
        <v>4.24</v>
      </c>
      <c r="Y73" s="2">
        <v>0.51</v>
      </c>
      <c r="Z73" s="2">
        <v>26.25</v>
      </c>
      <c r="AA73" s="2">
        <v>20.5</v>
      </c>
      <c r="AB73" s="2">
        <v>154.30000000000001</v>
      </c>
      <c r="AC73" s="2">
        <v>1</v>
      </c>
      <c r="AF73" s="7" t="str">
        <f t="shared" si="9"/>
        <v>3</v>
      </c>
      <c r="AG73" s="7" t="str">
        <f t="shared" si="10"/>
        <v>2</v>
      </c>
      <c r="AH73" s="7" t="str">
        <f t="shared" si="11"/>
        <v>7</v>
      </c>
      <c r="AI73" s="7" t="str">
        <f t="shared" si="12"/>
        <v>7</v>
      </c>
      <c r="AJ73" s="7" t="str">
        <f t="shared" si="13"/>
        <v>0.25</v>
      </c>
      <c r="AK73" s="7" t="str">
        <f t="shared" si="14"/>
        <v>0.15</v>
      </c>
      <c r="AL73" s="7" t="str">
        <f t="shared" si="15"/>
        <v>4</v>
      </c>
      <c r="AM73" s="7" t="str">
        <f t="shared" si="16"/>
        <v>3</v>
      </c>
      <c r="AN73">
        <f t="shared" si="17"/>
        <v>301.39999999999998</v>
      </c>
    </row>
    <row r="74" spans="1:40" x14ac:dyDescent="0.35">
      <c r="A74">
        <v>73</v>
      </c>
      <c r="B74" s="1" t="s">
        <v>153</v>
      </c>
      <c r="C74" s="2">
        <v>16</v>
      </c>
      <c r="D74" s="2">
        <v>12</v>
      </c>
      <c r="E74" s="2">
        <v>8</v>
      </c>
      <c r="F74" s="2">
        <v>104</v>
      </c>
      <c r="G74" s="2" t="s">
        <v>154</v>
      </c>
      <c r="H74" s="2">
        <v>26</v>
      </c>
      <c r="I74" s="2">
        <v>57</v>
      </c>
      <c r="J74" s="2">
        <v>182.46</v>
      </c>
      <c r="K74" s="2">
        <v>0</v>
      </c>
      <c r="L74" s="2">
        <v>0</v>
      </c>
      <c r="M74" s="2">
        <v>1</v>
      </c>
      <c r="N74" s="2">
        <v>1</v>
      </c>
      <c r="O74" s="2">
        <v>3</v>
      </c>
      <c r="P74" s="2">
        <v>10</v>
      </c>
      <c r="Q74" s="2">
        <v>4.38</v>
      </c>
      <c r="R74" s="2">
        <v>19</v>
      </c>
      <c r="S74" s="2">
        <v>5.7</v>
      </c>
      <c r="T74" s="2">
        <v>69.23</v>
      </c>
      <c r="U74" s="2">
        <v>11.54</v>
      </c>
      <c r="V74" s="2">
        <v>57.69</v>
      </c>
      <c r="W74" s="2">
        <v>22.81</v>
      </c>
      <c r="X74" s="2">
        <v>5.54</v>
      </c>
      <c r="Y74" s="2">
        <v>0.73</v>
      </c>
      <c r="Z74" s="2">
        <v>8.67</v>
      </c>
      <c r="AA74" s="2">
        <v>4.75</v>
      </c>
      <c r="AB74" s="2">
        <v>208.46</v>
      </c>
      <c r="AC74" s="2">
        <v>6.92</v>
      </c>
      <c r="AF74" s="7" t="str">
        <f t="shared" si="9"/>
        <v>8</v>
      </c>
      <c r="AG74" s="7" t="str">
        <f t="shared" si="10"/>
        <v>2</v>
      </c>
      <c r="AH74" s="7" t="str">
        <f t="shared" si="11"/>
        <v>7</v>
      </c>
      <c r="AI74" s="7" t="str">
        <f t="shared" si="12"/>
        <v>9</v>
      </c>
      <c r="AJ74" s="7" t="str">
        <f t="shared" si="13"/>
        <v>0.25</v>
      </c>
      <c r="AK74" s="7" t="str">
        <f t="shared" si="14"/>
        <v>0.15</v>
      </c>
      <c r="AL74" s="7" t="str">
        <f t="shared" si="15"/>
        <v>3</v>
      </c>
      <c r="AM74" s="7" t="str">
        <f t="shared" si="16"/>
        <v>4</v>
      </c>
      <c r="AN74">
        <f t="shared" si="17"/>
        <v>1015.4</v>
      </c>
    </row>
    <row r="75" spans="1:40" x14ac:dyDescent="0.35">
      <c r="A75">
        <v>74</v>
      </c>
      <c r="B75" s="1" t="s">
        <v>155</v>
      </c>
      <c r="C75" s="2">
        <v>5</v>
      </c>
      <c r="D75" s="2">
        <v>5</v>
      </c>
      <c r="E75" s="2">
        <v>2</v>
      </c>
      <c r="F75" s="2">
        <v>93</v>
      </c>
      <c r="G75" s="2" t="s">
        <v>156</v>
      </c>
      <c r="H75" s="2">
        <v>31</v>
      </c>
      <c r="I75" s="2">
        <v>72</v>
      </c>
      <c r="J75" s="2">
        <v>129.16999999999999</v>
      </c>
      <c r="K75" s="2">
        <v>0</v>
      </c>
      <c r="L75" s="2">
        <v>1</v>
      </c>
      <c r="M75" s="2">
        <v>0</v>
      </c>
      <c r="N75" s="2">
        <v>1</v>
      </c>
      <c r="O75" s="2">
        <v>12</v>
      </c>
      <c r="P75" s="2">
        <v>2</v>
      </c>
      <c r="Q75" s="2">
        <v>5.14</v>
      </c>
      <c r="R75" s="2">
        <v>6</v>
      </c>
      <c r="S75" s="2">
        <v>36</v>
      </c>
      <c r="T75" s="2">
        <v>64.52</v>
      </c>
      <c r="U75" s="2">
        <v>51.61</v>
      </c>
      <c r="V75" s="2">
        <v>12.9</v>
      </c>
      <c r="W75" s="2">
        <v>19.440000000000001</v>
      </c>
      <c r="X75" s="2">
        <v>4.29</v>
      </c>
      <c r="Y75" s="2">
        <v>0.56999999999999995</v>
      </c>
      <c r="Z75" s="2">
        <v>18.600000000000001</v>
      </c>
      <c r="AA75" s="2">
        <v>14.4</v>
      </c>
      <c r="AB75" s="2">
        <v>160.16999999999999</v>
      </c>
      <c r="AC75" s="2">
        <v>3.8</v>
      </c>
      <c r="AF75" s="7" t="str">
        <f t="shared" si="9"/>
        <v>3</v>
      </c>
      <c r="AG75" s="7" t="str">
        <f t="shared" si="10"/>
        <v>2</v>
      </c>
      <c r="AH75" s="7" t="str">
        <f t="shared" si="11"/>
        <v>8</v>
      </c>
      <c r="AI75" s="7" t="str">
        <f t="shared" si="12"/>
        <v>7</v>
      </c>
      <c r="AJ75" s="7" t="str">
        <f t="shared" si="13"/>
        <v>0.25</v>
      </c>
      <c r="AK75" s="7" t="str">
        <f t="shared" si="14"/>
        <v>0.15</v>
      </c>
      <c r="AL75" s="7" t="str">
        <f t="shared" si="15"/>
        <v>4</v>
      </c>
      <c r="AM75" s="7" t="str">
        <f t="shared" si="16"/>
        <v>3</v>
      </c>
      <c r="AN75">
        <f t="shared" si="17"/>
        <v>343.4</v>
      </c>
    </row>
    <row r="76" spans="1:40" x14ac:dyDescent="0.35">
      <c r="A76">
        <v>75</v>
      </c>
      <c r="B76" s="1" t="s">
        <v>157</v>
      </c>
      <c r="C76" s="2">
        <v>9</v>
      </c>
      <c r="D76" s="2">
        <v>7</v>
      </c>
      <c r="E76" s="2">
        <v>4</v>
      </c>
      <c r="F76" s="2">
        <v>91</v>
      </c>
      <c r="G76" s="2" t="s">
        <v>158</v>
      </c>
      <c r="H76" s="2">
        <v>30.33</v>
      </c>
      <c r="I76" s="2">
        <v>71</v>
      </c>
      <c r="J76" s="2">
        <v>128.16999999999999</v>
      </c>
      <c r="K76" s="2">
        <v>0</v>
      </c>
      <c r="L76" s="2">
        <v>0</v>
      </c>
      <c r="M76" s="2">
        <v>0</v>
      </c>
      <c r="N76" s="2">
        <v>0</v>
      </c>
      <c r="O76" s="2">
        <v>6</v>
      </c>
      <c r="P76" s="2">
        <v>4</v>
      </c>
      <c r="Q76" s="2">
        <v>7.1</v>
      </c>
      <c r="R76" s="2">
        <v>11.83</v>
      </c>
      <c r="S76" s="2">
        <v>17.75</v>
      </c>
      <c r="T76" s="2">
        <v>52.75</v>
      </c>
      <c r="U76" s="2">
        <v>26.37</v>
      </c>
      <c r="V76" s="2">
        <v>26.37</v>
      </c>
      <c r="W76" s="2">
        <v>14.08</v>
      </c>
      <c r="X76" s="2">
        <v>4.8</v>
      </c>
      <c r="Y76" s="2">
        <v>0.7</v>
      </c>
      <c r="Z76" s="2">
        <v>13</v>
      </c>
      <c r="AA76" s="2">
        <v>10.14</v>
      </c>
      <c r="AB76" s="2">
        <v>158.5</v>
      </c>
      <c r="AC76" s="2">
        <v>6</v>
      </c>
      <c r="AF76" s="7" t="str">
        <f t="shared" si="9"/>
        <v>4</v>
      </c>
      <c r="AG76" s="7" t="str">
        <f t="shared" si="10"/>
        <v>2</v>
      </c>
      <c r="AH76" s="7" t="str">
        <f t="shared" si="11"/>
        <v>8</v>
      </c>
      <c r="AI76" s="7" t="str">
        <f t="shared" si="12"/>
        <v>7</v>
      </c>
      <c r="AJ76" s="7" t="str">
        <f t="shared" si="13"/>
        <v>0.25</v>
      </c>
      <c r="AK76" s="7" t="str">
        <f t="shared" si="14"/>
        <v>0.15</v>
      </c>
      <c r="AL76" s="7" t="str">
        <f t="shared" si="15"/>
        <v>3</v>
      </c>
      <c r="AM76" s="7" t="str">
        <f t="shared" si="16"/>
        <v>3</v>
      </c>
      <c r="AN76">
        <f t="shared" si="17"/>
        <v>454.4</v>
      </c>
    </row>
    <row r="77" spans="1:40" x14ac:dyDescent="0.35">
      <c r="A77">
        <v>76</v>
      </c>
      <c r="B77" s="1" t="s">
        <v>159</v>
      </c>
      <c r="C77" s="2">
        <v>6</v>
      </c>
      <c r="D77" s="2">
        <v>6</v>
      </c>
      <c r="E77" s="2">
        <v>0</v>
      </c>
      <c r="F77" s="2">
        <v>89</v>
      </c>
      <c r="G77" s="2" t="s">
        <v>145</v>
      </c>
      <c r="H77" s="2">
        <v>14.83</v>
      </c>
      <c r="I77" s="2">
        <v>81</v>
      </c>
      <c r="J77" s="2">
        <v>109.88</v>
      </c>
      <c r="K77" s="2">
        <v>0</v>
      </c>
      <c r="L77" s="2">
        <v>0</v>
      </c>
      <c r="M77" s="2">
        <v>1</v>
      </c>
      <c r="N77" s="2">
        <v>1</v>
      </c>
      <c r="O77" s="2">
        <v>14</v>
      </c>
      <c r="P77" s="2">
        <v>1</v>
      </c>
      <c r="Q77" s="2">
        <v>5.4</v>
      </c>
      <c r="R77" s="2">
        <v>5.79</v>
      </c>
      <c r="S77" s="2">
        <v>81</v>
      </c>
      <c r="T77" s="2">
        <v>69.66</v>
      </c>
      <c r="U77" s="2">
        <v>62.92</v>
      </c>
      <c r="V77" s="2">
        <v>6.74</v>
      </c>
      <c r="W77" s="2">
        <v>18.52</v>
      </c>
      <c r="X77" s="2">
        <v>4.13</v>
      </c>
      <c r="Y77" s="2">
        <v>0.41</v>
      </c>
      <c r="Z77" s="2">
        <v>14.83</v>
      </c>
      <c r="AA77" s="2">
        <v>13.5</v>
      </c>
      <c r="AB77" s="2">
        <v>124.71</v>
      </c>
      <c r="AC77" s="2">
        <v>1.67</v>
      </c>
      <c r="AF77" s="7" t="str">
        <f t="shared" si="9"/>
        <v>3</v>
      </c>
      <c r="AG77" s="7" t="str">
        <f t="shared" si="10"/>
        <v>2</v>
      </c>
      <c r="AH77" s="7" t="str">
        <f t="shared" si="11"/>
        <v>6</v>
      </c>
      <c r="AI77" s="7" t="str">
        <f t="shared" si="12"/>
        <v>6</v>
      </c>
      <c r="AJ77" s="7" t="str">
        <f t="shared" si="13"/>
        <v>0.25</v>
      </c>
      <c r="AK77" s="7" t="str">
        <f t="shared" si="14"/>
        <v>0.15</v>
      </c>
      <c r="AL77" s="7" t="str">
        <f t="shared" si="15"/>
        <v>4</v>
      </c>
      <c r="AM77" s="7" t="str">
        <f t="shared" si="16"/>
        <v>3</v>
      </c>
      <c r="AN77">
        <f t="shared" si="17"/>
        <v>223.4</v>
      </c>
    </row>
    <row r="78" spans="1:40" x14ac:dyDescent="0.35">
      <c r="A78">
        <v>77</v>
      </c>
      <c r="B78" s="1" t="s">
        <v>160</v>
      </c>
      <c r="C78" s="2">
        <v>17</v>
      </c>
      <c r="D78" s="2">
        <v>10</v>
      </c>
      <c r="E78" s="2">
        <v>6</v>
      </c>
      <c r="F78" s="2">
        <v>87</v>
      </c>
      <c r="G78" s="2" t="s">
        <v>161</v>
      </c>
      <c r="H78" s="2">
        <v>21.75</v>
      </c>
      <c r="I78" s="2">
        <v>57</v>
      </c>
      <c r="J78" s="2">
        <v>152.63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7</v>
      </c>
      <c r="Q78" s="2">
        <v>5.7</v>
      </c>
      <c r="R78" s="2">
        <v>19</v>
      </c>
      <c r="S78" s="2">
        <v>8.14</v>
      </c>
      <c r="T78" s="2">
        <v>62.07</v>
      </c>
      <c r="U78" s="2">
        <v>13.79</v>
      </c>
      <c r="V78" s="2">
        <v>48.28</v>
      </c>
      <c r="W78" s="2">
        <v>17.54</v>
      </c>
      <c r="X78" s="2">
        <v>5.4</v>
      </c>
      <c r="Y78" s="2">
        <v>0.7</v>
      </c>
      <c r="Z78" s="2">
        <v>8.6999999999999993</v>
      </c>
      <c r="AA78" s="2">
        <v>5.7</v>
      </c>
      <c r="AB78" s="2">
        <v>174.38</v>
      </c>
      <c r="AC78" s="2">
        <v>6.6</v>
      </c>
      <c r="AF78" s="7" t="str">
        <f t="shared" si="9"/>
        <v>7</v>
      </c>
      <c r="AG78" s="7" t="str">
        <f t="shared" si="10"/>
        <v>2</v>
      </c>
      <c r="AH78" s="7" t="str">
        <f t="shared" si="11"/>
        <v>7</v>
      </c>
      <c r="AI78" s="7" t="str">
        <f t="shared" si="12"/>
        <v>8</v>
      </c>
      <c r="AJ78" s="7" t="str">
        <f t="shared" si="13"/>
        <v>0.25</v>
      </c>
      <c r="AK78" s="7" t="str">
        <f t="shared" si="14"/>
        <v>0.15</v>
      </c>
      <c r="AL78" s="7" t="str">
        <f t="shared" si="15"/>
        <v>3</v>
      </c>
      <c r="AM78" s="7" t="str">
        <f t="shared" si="16"/>
        <v>4</v>
      </c>
      <c r="AN78">
        <f t="shared" si="17"/>
        <v>791.4</v>
      </c>
    </row>
    <row r="79" spans="1:40" x14ac:dyDescent="0.35">
      <c r="A79">
        <v>78</v>
      </c>
      <c r="B79" s="1" t="s">
        <v>162</v>
      </c>
      <c r="C79" s="2">
        <v>12</v>
      </c>
      <c r="D79" s="2">
        <v>12</v>
      </c>
      <c r="E79" s="2">
        <v>1</v>
      </c>
      <c r="F79" s="2">
        <v>84</v>
      </c>
      <c r="G79" s="2" t="s">
        <v>163</v>
      </c>
      <c r="H79" s="2">
        <v>7.64</v>
      </c>
      <c r="I79" s="2">
        <v>90</v>
      </c>
      <c r="J79" s="2">
        <v>93.33</v>
      </c>
      <c r="K79" s="2">
        <v>0</v>
      </c>
      <c r="L79" s="2">
        <v>0</v>
      </c>
      <c r="M79" s="2">
        <v>0</v>
      </c>
      <c r="N79" s="2">
        <v>0</v>
      </c>
      <c r="O79" s="2">
        <v>3</v>
      </c>
      <c r="P79" s="2">
        <v>2</v>
      </c>
      <c r="Q79" s="2">
        <v>18</v>
      </c>
      <c r="R79" s="2">
        <v>30</v>
      </c>
      <c r="S79" s="2">
        <v>45</v>
      </c>
      <c r="T79" s="2">
        <v>28.57</v>
      </c>
      <c r="U79" s="2">
        <v>14.29</v>
      </c>
      <c r="V79" s="2">
        <v>14.29</v>
      </c>
      <c r="W79" s="2">
        <v>5.56</v>
      </c>
      <c r="X79" s="2">
        <v>4.8</v>
      </c>
      <c r="Y79" s="2">
        <v>0.71</v>
      </c>
      <c r="Z79" s="2">
        <v>7</v>
      </c>
      <c r="AA79" s="2">
        <v>7.5</v>
      </c>
      <c r="AB79" s="2">
        <v>100.97</v>
      </c>
      <c r="AC79" s="2">
        <v>3.92</v>
      </c>
      <c r="AF79" s="7" t="str">
        <f t="shared" si="9"/>
        <v>8</v>
      </c>
      <c r="AG79" s="7" t="str">
        <f t="shared" si="10"/>
        <v>2</v>
      </c>
      <c r="AH79" s="7" t="str">
        <f t="shared" si="11"/>
        <v>4</v>
      </c>
      <c r="AI79" s="7" t="str">
        <f t="shared" si="12"/>
        <v>4</v>
      </c>
      <c r="AJ79" s="7" t="str">
        <f t="shared" si="13"/>
        <v>0.25</v>
      </c>
      <c r="AK79" s="7" t="str">
        <f t="shared" si="14"/>
        <v>0.15</v>
      </c>
      <c r="AL79" s="7" t="str">
        <f t="shared" si="15"/>
        <v>3</v>
      </c>
      <c r="AM79" s="7" t="str">
        <f t="shared" si="16"/>
        <v>3</v>
      </c>
      <c r="AN79">
        <f t="shared" si="17"/>
        <v>262.39999999999998</v>
      </c>
    </row>
    <row r="80" spans="1:40" x14ac:dyDescent="0.35">
      <c r="A80">
        <v>79</v>
      </c>
      <c r="B80" s="1" t="s">
        <v>164</v>
      </c>
      <c r="C80" s="2">
        <v>7</v>
      </c>
      <c r="D80" s="2">
        <v>7</v>
      </c>
      <c r="E80" s="2">
        <v>1</v>
      </c>
      <c r="F80" s="2">
        <v>78</v>
      </c>
      <c r="G80" s="2" t="s">
        <v>165</v>
      </c>
      <c r="H80" s="2">
        <v>13</v>
      </c>
      <c r="I80" s="2">
        <v>66</v>
      </c>
      <c r="J80" s="2">
        <v>118.18</v>
      </c>
      <c r="K80" s="2">
        <v>0</v>
      </c>
      <c r="L80" s="2">
        <v>0</v>
      </c>
      <c r="M80" s="2">
        <v>0</v>
      </c>
      <c r="N80" s="2">
        <v>0</v>
      </c>
      <c r="O80" s="2">
        <v>4</v>
      </c>
      <c r="P80" s="2">
        <v>5</v>
      </c>
      <c r="Q80" s="2">
        <v>7.33</v>
      </c>
      <c r="R80" s="2">
        <v>16.5</v>
      </c>
      <c r="S80" s="2">
        <v>13.2</v>
      </c>
      <c r="T80" s="2">
        <v>58.97</v>
      </c>
      <c r="U80" s="2">
        <v>20.51</v>
      </c>
      <c r="V80" s="2">
        <v>38.46</v>
      </c>
      <c r="W80" s="2">
        <v>13.64</v>
      </c>
      <c r="X80" s="2">
        <v>5.1100000000000003</v>
      </c>
      <c r="Y80" s="2">
        <v>0.56000000000000005</v>
      </c>
      <c r="Z80" s="2">
        <v>11.14</v>
      </c>
      <c r="AA80" s="2">
        <v>9.43</v>
      </c>
      <c r="AB80" s="2">
        <v>131.18</v>
      </c>
      <c r="AC80" s="2">
        <v>5.43</v>
      </c>
      <c r="AF80" s="7" t="str">
        <f t="shared" si="9"/>
        <v>4</v>
      </c>
      <c r="AG80" s="7" t="str">
        <f t="shared" si="10"/>
        <v>2</v>
      </c>
      <c r="AH80" s="7" t="str">
        <f t="shared" si="11"/>
        <v>6</v>
      </c>
      <c r="AI80" s="7" t="str">
        <f t="shared" si="12"/>
        <v>6</v>
      </c>
      <c r="AJ80" s="7" t="str">
        <f t="shared" si="13"/>
        <v>0.25</v>
      </c>
      <c r="AK80" s="7" t="str">
        <f t="shared" si="14"/>
        <v>0.15</v>
      </c>
      <c r="AL80" s="7" t="str">
        <f t="shared" si="15"/>
        <v>3</v>
      </c>
      <c r="AM80" s="7" t="str">
        <f t="shared" si="16"/>
        <v>3</v>
      </c>
      <c r="AN80">
        <f t="shared" si="17"/>
        <v>294.39999999999998</v>
      </c>
    </row>
    <row r="81" spans="1:40" x14ac:dyDescent="0.35">
      <c r="A81">
        <v>80</v>
      </c>
      <c r="B81" s="1" t="s">
        <v>166</v>
      </c>
      <c r="C81" s="2">
        <v>3</v>
      </c>
      <c r="D81" s="2">
        <v>3</v>
      </c>
      <c r="E81" s="2">
        <v>0</v>
      </c>
      <c r="F81" s="2">
        <v>76</v>
      </c>
      <c r="G81" s="2" t="s">
        <v>167</v>
      </c>
      <c r="H81" s="2">
        <v>25.33</v>
      </c>
      <c r="I81" s="2">
        <v>59</v>
      </c>
      <c r="J81" s="2">
        <v>128.81</v>
      </c>
      <c r="K81" s="2">
        <v>0</v>
      </c>
      <c r="L81" s="2">
        <v>0</v>
      </c>
      <c r="M81" s="2">
        <v>1</v>
      </c>
      <c r="N81" s="2">
        <v>0</v>
      </c>
      <c r="O81" s="2">
        <v>8</v>
      </c>
      <c r="P81" s="2">
        <v>3</v>
      </c>
      <c r="Q81" s="2">
        <v>5.36</v>
      </c>
      <c r="R81" s="2">
        <v>7.38</v>
      </c>
      <c r="S81" s="2">
        <v>19.670000000000002</v>
      </c>
      <c r="T81" s="2">
        <v>65.790000000000006</v>
      </c>
      <c r="U81" s="2">
        <v>42.11</v>
      </c>
      <c r="V81" s="2">
        <v>23.68</v>
      </c>
      <c r="W81" s="2">
        <v>18.64</v>
      </c>
      <c r="X81" s="2">
        <v>4.55</v>
      </c>
      <c r="Y81" s="2">
        <v>0.54</v>
      </c>
      <c r="Z81" s="2">
        <v>25.33</v>
      </c>
      <c r="AA81" s="2">
        <v>19.670000000000002</v>
      </c>
      <c r="AB81" s="2">
        <v>154.15</v>
      </c>
      <c r="AC81" s="2">
        <v>4.67</v>
      </c>
      <c r="AF81" s="7" t="str">
        <f t="shared" si="9"/>
        <v>3</v>
      </c>
      <c r="AG81" s="7" t="str">
        <f t="shared" si="10"/>
        <v>2</v>
      </c>
      <c r="AH81" s="7" t="str">
        <f t="shared" si="11"/>
        <v>7</v>
      </c>
      <c r="AI81" s="7" t="str">
        <f t="shared" si="12"/>
        <v>7</v>
      </c>
      <c r="AJ81" s="7" t="str">
        <f t="shared" si="13"/>
        <v>0.25</v>
      </c>
      <c r="AK81" s="7" t="str">
        <f t="shared" si="14"/>
        <v>0.15</v>
      </c>
      <c r="AL81" s="7" t="str">
        <f t="shared" si="15"/>
        <v>3</v>
      </c>
      <c r="AM81" s="7" t="str">
        <f t="shared" si="16"/>
        <v>3</v>
      </c>
      <c r="AN81">
        <f t="shared" si="17"/>
        <v>300.39999999999998</v>
      </c>
    </row>
    <row r="82" spans="1:40" x14ac:dyDescent="0.35">
      <c r="A82">
        <v>81</v>
      </c>
      <c r="B82" s="1" t="s">
        <v>168</v>
      </c>
      <c r="C82" s="2">
        <v>4</v>
      </c>
      <c r="D82" s="2">
        <v>4</v>
      </c>
      <c r="E82" s="2">
        <v>1</v>
      </c>
      <c r="F82" s="2">
        <v>71</v>
      </c>
      <c r="G82" s="2" t="s">
        <v>11</v>
      </c>
      <c r="H82" s="2">
        <v>23.67</v>
      </c>
      <c r="I82" s="2">
        <v>62</v>
      </c>
      <c r="J82" s="2">
        <v>114.52</v>
      </c>
      <c r="K82" s="2">
        <v>0</v>
      </c>
      <c r="L82" s="2">
        <v>1</v>
      </c>
      <c r="M82" s="2">
        <v>0</v>
      </c>
      <c r="N82" s="2">
        <v>1</v>
      </c>
      <c r="O82" s="2">
        <v>6</v>
      </c>
      <c r="P82" s="2">
        <v>2</v>
      </c>
      <c r="Q82" s="2">
        <v>7.75</v>
      </c>
      <c r="R82" s="2">
        <v>10.33</v>
      </c>
      <c r="S82" s="2">
        <v>31</v>
      </c>
      <c r="T82" s="2">
        <v>50.7</v>
      </c>
      <c r="U82" s="2">
        <v>33.799999999999997</v>
      </c>
      <c r="V82" s="2">
        <v>16.899999999999999</v>
      </c>
      <c r="W82" s="2">
        <v>12.9</v>
      </c>
      <c r="X82" s="2">
        <v>4.5</v>
      </c>
      <c r="Y82" s="2">
        <v>0.65</v>
      </c>
      <c r="Z82" s="2">
        <v>17.75</v>
      </c>
      <c r="AA82" s="2">
        <v>15.5</v>
      </c>
      <c r="AB82" s="2">
        <v>138.18</v>
      </c>
      <c r="AC82" s="2">
        <v>3.25</v>
      </c>
      <c r="AF82" s="7" t="str">
        <f t="shared" si="9"/>
        <v>3</v>
      </c>
      <c r="AG82" s="7" t="str">
        <f t="shared" si="10"/>
        <v>2</v>
      </c>
      <c r="AH82" s="7" t="str">
        <f t="shared" si="11"/>
        <v>7</v>
      </c>
      <c r="AI82" s="7" t="str">
        <f t="shared" si="12"/>
        <v>6</v>
      </c>
      <c r="AJ82" s="7" t="str">
        <f t="shared" si="13"/>
        <v>0.25</v>
      </c>
      <c r="AK82" s="7" t="str">
        <f t="shared" si="14"/>
        <v>0.15</v>
      </c>
      <c r="AL82" s="7" t="str">
        <f t="shared" si="15"/>
        <v>3</v>
      </c>
      <c r="AM82" s="7" t="str">
        <f t="shared" si="16"/>
        <v>3</v>
      </c>
      <c r="AN82">
        <f t="shared" si="17"/>
        <v>258.39999999999998</v>
      </c>
    </row>
    <row r="83" spans="1:40" x14ac:dyDescent="0.35">
      <c r="A83">
        <v>82</v>
      </c>
      <c r="B83" s="1" t="s">
        <v>169</v>
      </c>
      <c r="C83" s="2">
        <v>3</v>
      </c>
      <c r="D83" s="2">
        <v>1</v>
      </c>
      <c r="E83" s="2">
        <v>0</v>
      </c>
      <c r="F83" s="2">
        <v>69</v>
      </c>
      <c r="G83" s="2" t="s">
        <v>170</v>
      </c>
      <c r="H83" s="2">
        <v>69</v>
      </c>
      <c r="I83" s="2">
        <v>47</v>
      </c>
      <c r="J83" s="2">
        <v>146.81</v>
      </c>
      <c r="K83" s="2">
        <v>0</v>
      </c>
      <c r="L83" s="2">
        <v>1</v>
      </c>
      <c r="M83" s="2">
        <v>0</v>
      </c>
      <c r="N83" s="2">
        <v>0</v>
      </c>
      <c r="O83" s="2">
        <v>9</v>
      </c>
      <c r="P83" s="2">
        <v>2</v>
      </c>
      <c r="Q83" s="2">
        <v>4.2699999999999996</v>
      </c>
      <c r="R83" s="2">
        <v>5.22</v>
      </c>
      <c r="S83" s="2">
        <v>23.5</v>
      </c>
      <c r="T83" s="2">
        <v>69.569999999999993</v>
      </c>
      <c r="U83" s="2">
        <v>52.17</v>
      </c>
      <c r="V83" s="2">
        <v>17.39</v>
      </c>
      <c r="W83" s="2">
        <v>23.4</v>
      </c>
      <c r="X83" s="2">
        <v>4.3600000000000003</v>
      </c>
      <c r="Y83" s="2">
        <v>0.57999999999999996</v>
      </c>
      <c r="Z83" s="2">
        <v>69</v>
      </c>
      <c r="AA83" s="2">
        <v>47</v>
      </c>
      <c r="AB83" s="2">
        <v>215.81</v>
      </c>
      <c r="AC83" s="2">
        <v>1</v>
      </c>
      <c r="AF83" s="7" t="str">
        <f t="shared" si="9"/>
        <v>3</v>
      </c>
      <c r="AG83" s="7" t="str">
        <f t="shared" si="10"/>
        <v>2</v>
      </c>
      <c r="AH83" s="7" t="str">
        <f t="shared" si="11"/>
        <v>10</v>
      </c>
      <c r="AI83" s="7" t="str">
        <f t="shared" si="12"/>
        <v>8</v>
      </c>
      <c r="AJ83" s="7" t="str">
        <f t="shared" si="13"/>
        <v>0.25</v>
      </c>
      <c r="AK83" s="7" t="str">
        <f t="shared" si="14"/>
        <v>0.15</v>
      </c>
      <c r="AL83" s="7" t="str">
        <f t="shared" si="15"/>
        <v>3</v>
      </c>
      <c r="AM83" s="7" t="str">
        <f t="shared" si="16"/>
        <v>3</v>
      </c>
      <c r="AN83">
        <f t="shared" si="17"/>
        <v>486.4</v>
      </c>
    </row>
    <row r="84" spans="1:40" x14ac:dyDescent="0.35">
      <c r="A84">
        <v>83</v>
      </c>
      <c r="B84" s="1" t="s">
        <v>171</v>
      </c>
      <c r="C84" s="2">
        <v>13</v>
      </c>
      <c r="D84" s="2">
        <v>10</v>
      </c>
      <c r="E84" s="2">
        <v>4</v>
      </c>
      <c r="F84" s="2">
        <v>67</v>
      </c>
      <c r="G84" s="2" t="s">
        <v>172</v>
      </c>
      <c r="H84" s="2">
        <v>11.17</v>
      </c>
      <c r="I84" s="2">
        <v>51</v>
      </c>
      <c r="J84" s="2">
        <v>131.37</v>
      </c>
      <c r="K84" s="2">
        <v>0</v>
      </c>
      <c r="L84" s="2">
        <v>0</v>
      </c>
      <c r="M84" s="2">
        <v>1</v>
      </c>
      <c r="N84" s="2">
        <v>2</v>
      </c>
      <c r="O84" s="2">
        <v>5</v>
      </c>
      <c r="P84" s="2">
        <v>3</v>
      </c>
      <c r="Q84" s="2">
        <v>6.38</v>
      </c>
      <c r="R84" s="2">
        <v>10.199999999999999</v>
      </c>
      <c r="S84" s="2">
        <v>17</v>
      </c>
      <c r="T84" s="2">
        <v>56.72</v>
      </c>
      <c r="U84" s="2">
        <v>29.85</v>
      </c>
      <c r="V84" s="2">
        <v>26.87</v>
      </c>
      <c r="W84" s="2">
        <v>15.69</v>
      </c>
      <c r="X84" s="2">
        <v>4.75</v>
      </c>
      <c r="Y84" s="2">
        <v>0.67</v>
      </c>
      <c r="Z84" s="2">
        <v>6.7</v>
      </c>
      <c r="AA84" s="2">
        <v>5.0999999999999996</v>
      </c>
      <c r="AB84" s="2">
        <v>142.54</v>
      </c>
      <c r="AC84" s="2">
        <v>6.5</v>
      </c>
      <c r="AF84" s="7" t="str">
        <f t="shared" si="9"/>
        <v>7</v>
      </c>
      <c r="AG84" s="7" t="str">
        <f t="shared" si="10"/>
        <v>2</v>
      </c>
      <c r="AH84" s="7" t="str">
        <f t="shared" si="11"/>
        <v>6</v>
      </c>
      <c r="AI84" s="7" t="str">
        <f t="shared" si="12"/>
        <v>7</v>
      </c>
      <c r="AJ84" s="7" t="str">
        <f t="shared" si="13"/>
        <v>0.25</v>
      </c>
      <c r="AK84" s="7" t="str">
        <f t="shared" si="14"/>
        <v>0.15</v>
      </c>
      <c r="AL84" s="7" t="str">
        <f t="shared" si="15"/>
        <v>3</v>
      </c>
      <c r="AM84" s="7" t="str">
        <f t="shared" si="16"/>
        <v>3</v>
      </c>
      <c r="AN84">
        <f t="shared" si="17"/>
        <v>594.4</v>
      </c>
    </row>
    <row r="85" spans="1:40" x14ac:dyDescent="0.35">
      <c r="A85">
        <v>84</v>
      </c>
      <c r="B85" s="1" t="s">
        <v>173</v>
      </c>
      <c r="C85" s="2">
        <v>6</v>
      </c>
      <c r="D85" s="2">
        <v>6</v>
      </c>
      <c r="E85" s="2">
        <v>1</v>
      </c>
      <c r="F85" s="2">
        <v>66</v>
      </c>
      <c r="G85" s="2" t="s">
        <v>174</v>
      </c>
      <c r="H85" s="2">
        <v>13.2</v>
      </c>
      <c r="I85" s="2">
        <v>59</v>
      </c>
      <c r="J85" s="2">
        <v>111.86</v>
      </c>
      <c r="K85" s="2">
        <v>0</v>
      </c>
      <c r="L85" s="2">
        <v>0</v>
      </c>
      <c r="M85" s="2">
        <v>1</v>
      </c>
      <c r="N85" s="2">
        <v>0</v>
      </c>
      <c r="O85" s="2">
        <v>8</v>
      </c>
      <c r="P85" s="2">
        <v>0</v>
      </c>
      <c r="Q85" s="2">
        <v>7.38</v>
      </c>
      <c r="R85" s="2">
        <v>7.38</v>
      </c>
      <c r="S85" s="2">
        <v>0</v>
      </c>
      <c r="T85" s="2">
        <v>48.48</v>
      </c>
      <c r="U85" s="2">
        <v>48.48</v>
      </c>
      <c r="V85" s="2">
        <v>0</v>
      </c>
      <c r="W85" s="2">
        <v>13.56</v>
      </c>
      <c r="X85" s="2">
        <v>4</v>
      </c>
      <c r="Y85" s="2">
        <v>0.67</v>
      </c>
      <c r="Z85" s="2">
        <v>11</v>
      </c>
      <c r="AA85" s="2">
        <v>9.83</v>
      </c>
      <c r="AB85" s="2">
        <v>125.06</v>
      </c>
      <c r="AC85" s="2">
        <v>7.5</v>
      </c>
      <c r="AF85" s="7" t="str">
        <f t="shared" si="9"/>
        <v>3</v>
      </c>
      <c r="AG85" s="7" t="str">
        <f t="shared" si="10"/>
        <v>2</v>
      </c>
      <c r="AH85" s="7" t="str">
        <f t="shared" si="11"/>
        <v>6</v>
      </c>
      <c r="AI85" s="7" t="str">
        <f t="shared" si="12"/>
        <v>6</v>
      </c>
      <c r="AJ85" s="7" t="str">
        <f t="shared" si="13"/>
        <v>0.25</v>
      </c>
      <c r="AK85" s="7" t="str">
        <f t="shared" si="14"/>
        <v>0.15</v>
      </c>
      <c r="AL85" s="7" t="str">
        <f t="shared" si="15"/>
        <v>3</v>
      </c>
      <c r="AM85" s="7" t="str">
        <f t="shared" si="16"/>
        <v>3</v>
      </c>
      <c r="AN85">
        <f t="shared" si="17"/>
        <v>222.4</v>
      </c>
    </row>
    <row r="86" spans="1:40" x14ac:dyDescent="0.35">
      <c r="A86">
        <v>85</v>
      </c>
      <c r="B86" s="1" t="s">
        <v>175</v>
      </c>
      <c r="C86" s="2">
        <v>7</v>
      </c>
      <c r="D86" s="2">
        <v>7</v>
      </c>
      <c r="E86" s="2">
        <v>3</v>
      </c>
      <c r="F86" s="2">
        <v>61</v>
      </c>
      <c r="G86" s="2" t="s">
        <v>176</v>
      </c>
      <c r="H86" s="2">
        <v>15.25</v>
      </c>
      <c r="I86" s="2">
        <v>37</v>
      </c>
      <c r="J86" s="2">
        <v>164.86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  <c r="P86" s="2">
        <v>5</v>
      </c>
      <c r="Q86" s="2">
        <v>5.29</v>
      </c>
      <c r="R86" s="2">
        <v>18.5</v>
      </c>
      <c r="S86" s="2">
        <v>7.4</v>
      </c>
      <c r="T86" s="2">
        <v>62.3</v>
      </c>
      <c r="U86" s="2">
        <v>13.11</v>
      </c>
      <c r="V86" s="2">
        <v>49.18</v>
      </c>
      <c r="W86" s="2">
        <v>18.920000000000002</v>
      </c>
      <c r="X86" s="2">
        <v>5.43</v>
      </c>
      <c r="Y86" s="2">
        <v>0.77</v>
      </c>
      <c r="Z86" s="2">
        <v>8.7100000000000009</v>
      </c>
      <c r="AA86" s="2">
        <v>5.29</v>
      </c>
      <c r="AB86" s="2">
        <v>180.11</v>
      </c>
      <c r="AC86" s="2">
        <v>7.86</v>
      </c>
      <c r="AF86" s="7" t="str">
        <f t="shared" si="9"/>
        <v>4</v>
      </c>
      <c r="AG86" s="7" t="str">
        <f t="shared" si="10"/>
        <v>2</v>
      </c>
      <c r="AH86" s="7" t="str">
        <f t="shared" si="11"/>
        <v>6</v>
      </c>
      <c r="AI86" s="7" t="str">
        <f t="shared" si="12"/>
        <v>8</v>
      </c>
      <c r="AJ86" s="7" t="str">
        <f t="shared" si="13"/>
        <v>0.25</v>
      </c>
      <c r="AK86" s="7" t="str">
        <f t="shared" si="14"/>
        <v>0.15</v>
      </c>
      <c r="AL86" s="7" t="str">
        <f t="shared" si="15"/>
        <v>3</v>
      </c>
      <c r="AM86" s="7" t="str">
        <f t="shared" si="16"/>
        <v>3</v>
      </c>
      <c r="AN86">
        <f t="shared" si="17"/>
        <v>390.4</v>
      </c>
    </row>
    <row r="87" spans="1:40" x14ac:dyDescent="0.35">
      <c r="A87">
        <v>86</v>
      </c>
      <c r="B87" s="1" t="s">
        <v>177</v>
      </c>
      <c r="C87" s="2">
        <v>7</v>
      </c>
      <c r="D87" s="2">
        <v>5</v>
      </c>
      <c r="E87" s="2">
        <v>1</v>
      </c>
      <c r="F87" s="2">
        <v>60</v>
      </c>
      <c r="G87" s="2" t="s">
        <v>178</v>
      </c>
      <c r="H87" s="2">
        <v>15</v>
      </c>
      <c r="I87" s="2">
        <v>60</v>
      </c>
      <c r="J87" s="2">
        <v>100</v>
      </c>
      <c r="K87" s="2">
        <v>0</v>
      </c>
      <c r="L87" s="2">
        <v>0</v>
      </c>
      <c r="M87" s="2">
        <v>0</v>
      </c>
      <c r="N87" s="2">
        <v>0</v>
      </c>
      <c r="O87" s="2">
        <v>6</v>
      </c>
      <c r="P87" s="2">
        <v>0</v>
      </c>
      <c r="Q87" s="2">
        <v>10</v>
      </c>
      <c r="R87" s="2">
        <v>10</v>
      </c>
      <c r="S87" s="2">
        <v>0</v>
      </c>
      <c r="T87" s="2">
        <v>40</v>
      </c>
      <c r="U87" s="2">
        <v>40</v>
      </c>
      <c r="V87" s="2">
        <v>0</v>
      </c>
      <c r="W87" s="2">
        <v>10</v>
      </c>
      <c r="X87" s="2">
        <v>4</v>
      </c>
      <c r="Y87" s="2">
        <v>0.67</v>
      </c>
      <c r="Z87" s="2">
        <v>12</v>
      </c>
      <c r="AA87" s="2">
        <v>12</v>
      </c>
      <c r="AB87" s="2">
        <v>115</v>
      </c>
      <c r="AC87" s="2">
        <v>7</v>
      </c>
      <c r="AF87" s="7" t="str">
        <f t="shared" si="9"/>
        <v>3</v>
      </c>
      <c r="AG87" s="7" t="str">
        <f t="shared" si="10"/>
        <v>2</v>
      </c>
      <c r="AH87" s="7" t="str">
        <f t="shared" si="11"/>
        <v>6</v>
      </c>
      <c r="AI87" s="7" t="str">
        <f t="shared" si="12"/>
        <v>4</v>
      </c>
      <c r="AJ87" s="7" t="str">
        <f t="shared" si="13"/>
        <v>0.25</v>
      </c>
      <c r="AK87" s="7" t="str">
        <f t="shared" si="14"/>
        <v>0.15</v>
      </c>
      <c r="AL87" s="7" t="str">
        <f t="shared" si="15"/>
        <v>3</v>
      </c>
      <c r="AM87" s="7" t="str">
        <f t="shared" si="16"/>
        <v>3</v>
      </c>
      <c r="AN87">
        <f t="shared" si="17"/>
        <v>150.4</v>
      </c>
    </row>
    <row r="88" spans="1:40" x14ac:dyDescent="0.35">
      <c r="A88">
        <v>87</v>
      </c>
      <c r="B88" s="1" t="s">
        <v>179</v>
      </c>
      <c r="C88" s="2">
        <v>5</v>
      </c>
      <c r="D88" s="2">
        <v>4</v>
      </c>
      <c r="E88" s="2">
        <v>2</v>
      </c>
      <c r="F88" s="2">
        <v>58</v>
      </c>
      <c r="G88" s="2" t="s">
        <v>180</v>
      </c>
      <c r="H88" s="2">
        <v>29</v>
      </c>
      <c r="I88" s="2">
        <v>47</v>
      </c>
      <c r="J88" s="2">
        <v>123.4</v>
      </c>
      <c r="K88" s="2">
        <v>0</v>
      </c>
      <c r="L88" s="2">
        <v>0</v>
      </c>
      <c r="M88" s="2">
        <v>0</v>
      </c>
      <c r="N88" s="2">
        <v>0</v>
      </c>
      <c r="O88" s="2">
        <v>6</v>
      </c>
      <c r="P88" s="2">
        <v>1</v>
      </c>
      <c r="Q88" s="2">
        <v>6.71</v>
      </c>
      <c r="R88" s="2">
        <v>7.83</v>
      </c>
      <c r="S88" s="2">
        <v>47</v>
      </c>
      <c r="T88" s="2">
        <v>51.72</v>
      </c>
      <c r="U88" s="2">
        <v>41.38</v>
      </c>
      <c r="V88" s="2">
        <v>10.34</v>
      </c>
      <c r="W88" s="2">
        <v>14.89</v>
      </c>
      <c r="X88" s="2">
        <v>4.29</v>
      </c>
      <c r="Y88" s="2">
        <v>0.7</v>
      </c>
      <c r="Z88" s="2">
        <v>14.5</v>
      </c>
      <c r="AA88" s="2">
        <v>11.75</v>
      </c>
      <c r="AB88" s="2">
        <v>152.4</v>
      </c>
      <c r="AC88" s="2">
        <v>4.5</v>
      </c>
      <c r="AF88" s="7" t="str">
        <f t="shared" si="9"/>
        <v>3</v>
      </c>
      <c r="AG88" s="7" t="str">
        <f t="shared" si="10"/>
        <v>2</v>
      </c>
      <c r="AH88" s="7" t="str">
        <f t="shared" si="11"/>
        <v>7</v>
      </c>
      <c r="AI88" s="7" t="str">
        <f t="shared" si="12"/>
        <v>6</v>
      </c>
      <c r="AJ88" s="7" t="str">
        <f t="shared" si="13"/>
        <v>0.25</v>
      </c>
      <c r="AK88" s="7" t="str">
        <f t="shared" si="14"/>
        <v>0.15</v>
      </c>
      <c r="AL88" s="7" t="str">
        <f t="shared" si="15"/>
        <v>3</v>
      </c>
      <c r="AM88" s="7" t="str">
        <f t="shared" si="16"/>
        <v>3</v>
      </c>
      <c r="AN88">
        <f t="shared" si="17"/>
        <v>258.39999999999998</v>
      </c>
    </row>
    <row r="89" spans="1:40" x14ac:dyDescent="0.35">
      <c r="A89">
        <v>88</v>
      </c>
      <c r="B89" s="1" t="s">
        <v>181</v>
      </c>
      <c r="C89" s="2">
        <v>4</v>
      </c>
      <c r="D89" s="2">
        <v>4</v>
      </c>
      <c r="E89" s="2">
        <v>0</v>
      </c>
      <c r="F89" s="2">
        <v>53</v>
      </c>
      <c r="G89" s="2" t="s">
        <v>12</v>
      </c>
      <c r="H89" s="2">
        <v>13.25</v>
      </c>
      <c r="I89" s="2">
        <v>62</v>
      </c>
      <c r="J89" s="2">
        <v>85.48</v>
      </c>
      <c r="K89" s="2">
        <v>0</v>
      </c>
      <c r="L89" s="2">
        <v>0</v>
      </c>
      <c r="M89" s="2">
        <v>1</v>
      </c>
      <c r="N89" s="2">
        <v>0</v>
      </c>
      <c r="O89" s="2">
        <v>4</v>
      </c>
      <c r="P89" s="2">
        <v>1</v>
      </c>
      <c r="Q89" s="2">
        <v>12.4</v>
      </c>
      <c r="R89" s="2">
        <v>15.5</v>
      </c>
      <c r="S89" s="2">
        <v>62</v>
      </c>
      <c r="T89" s="2">
        <v>41.51</v>
      </c>
      <c r="U89" s="2">
        <v>30.19</v>
      </c>
      <c r="V89" s="2">
        <v>11.32</v>
      </c>
      <c r="W89" s="2">
        <v>8.06</v>
      </c>
      <c r="X89" s="2">
        <v>4.4000000000000004</v>
      </c>
      <c r="Y89" s="2">
        <v>0.54</v>
      </c>
      <c r="Z89" s="2">
        <v>13.25</v>
      </c>
      <c r="AA89" s="2">
        <v>15.5</v>
      </c>
      <c r="AB89" s="2">
        <v>98.73</v>
      </c>
      <c r="AC89" s="2">
        <v>4.5</v>
      </c>
      <c r="AF89" s="7" t="str">
        <f t="shared" si="9"/>
        <v>3</v>
      </c>
      <c r="AG89" s="7" t="str">
        <f t="shared" si="10"/>
        <v>2</v>
      </c>
      <c r="AH89" s="7" t="str">
        <f t="shared" si="11"/>
        <v>6</v>
      </c>
      <c r="AI89" s="7" t="str">
        <f t="shared" si="12"/>
        <v>4</v>
      </c>
      <c r="AJ89" s="7" t="str">
        <f t="shared" si="13"/>
        <v>0.25</v>
      </c>
      <c r="AK89" s="7" t="str">
        <f t="shared" si="14"/>
        <v>0.15</v>
      </c>
      <c r="AL89" s="7" t="str">
        <f t="shared" si="15"/>
        <v>3</v>
      </c>
      <c r="AM89" s="7" t="str">
        <f t="shared" si="16"/>
        <v>3</v>
      </c>
      <c r="AN89">
        <f t="shared" si="17"/>
        <v>150.4</v>
      </c>
    </row>
    <row r="90" spans="1:40" x14ac:dyDescent="0.35">
      <c r="A90">
        <v>89</v>
      </c>
      <c r="B90" s="1" t="s">
        <v>182</v>
      </c>
      <c r="C90" s="2">
        <v>13</v>
      </c>
      <c r="D90" s="2">
        <v>8</v>
      </c>
      <c r="E90" s="2">
        <v>2</v>
      </c>
      <c r="F90" s="2">
        <v>52</v>
      </c>
      <c r="G90" s="2" t="s">
        <v>163</v>
      </c>
      <c r="H90" s="2">
        <v>8.67</v>
      </c>
      <c r="I90" s="2">
        <v>41</v>
      </c>
      <c r="J90" s="2">
        <v>126.83</v>
      </c>
      <c r="K90" s="2">
        <v>0</v>
      </c>
      <c r="L90" s="2">
        <v>0</v>
      </c>
      <c r="M90" s="2">
        <v>0</v>
      </c>
      <c r="N90" s="2">
        <v>1</v>
      </c>
      <c r="O90" s="2">
        <v>5</v>
      </c>
      <c r="P90" s="2">
        <v>2</v>
      </c>
      <c r="Q90" s="2">
        <v>5.86</v>
      </c>
      <c r="R90" s="2">
        <v>8.1999999999999993</v>
      </c>
      <c r="S90" s="2">
        <v>20.5</v>
      </c>
      <c r="T90" s="2">
        <v>61.54</v>
      </c>
      <c r="U90" s="2">
        <v>38.46</v>
      </c>
      <c r="V90" s="2">
        <v>23.08</v>
      </c>
      <c r="W90" s="2">
        <v>17.07</v>
      </c>
      <c r="X90" s="2">
        <v>4.57</v>
      </c>
      <c r="Y90" s="2">
        <v>0.59</v>
      </c>
      <c r="Z90" s="2">
        <v>6.5</v>
      </c>
      <c r="AA90" s="2">
        <v>5.13</v>
      </c>
      <c r="AB90" s="2">
        <v>135.5</v>
      </c>
      <c r="AC90" s="2">
        <v>8.25</v>
      </c>
      <c r="AF90" s="7" t="str">
        <f t="shared" si="9"/>
        <v>6</v>
      </c>
      <c r="AG90" s="7" t="str">
        <f t="shared" si="10"/>
        <v>2</v>
      </c>
      <c r="AH90" s="7" t="str">
        <f t="shared" si="11"/>
        <v>4</v>
      </c>
      <c r="AI90" s="7" t="str">
        <f t="shared" si="12"/>
        <v>7</v>
      </c>
      <c r="AJ90" s="7" t="str">
        <f t="shared" si="13"/>
        <v>0.25</v>
      </c>
      <c r="AK90" s="7" t="str">
        <f t="shared" si="14"/>
        <v>0.15</v>
      </c>
      <c r="AL90" s="7" t="str">
        <f t="shared" si="15"/>
        <v>3</v>
      </c>
      <c r="AM90" s="7" t="str">
        <f t="shared" si="16"/>
        <v>3</v>
      </c>
      <c r="AN90">
        <f t="shared" si="17"/>
        <v>342.4</v>
      </c>
    </row>
    <row r="91" spans="1:40" x14ac:dyDescent="0.35">
      <c r="A91">
        <v>90</v>
      </c>
      <c r="B91" s="1" t="s">
        <v>183</v>
      </c>
      <c r="C91" s="2">
        <v>5</v>
      </c>
      <c r="D91" s="2">
        <v>4</v>
      </c>
      <c r="E91" s="2">
        <v>1</v>
      </c>
      <c r="F91" s="2">
        <v>49</v>
      </c>
      <c r="G91" s="2" t="s">
        <v>143</v>
      </c>
      <c r="H91" s="2">
        <v>16.329999999999998</v>
      </c>
      <c r="I91" s="2">
        <v>43</v>
      </c>
      <c r="J91" s="2">
        <v>113.95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1</v>
      </c>
      <c r="Q91" s="2">
        <v>10.75</v>
      </c>
      <c r="R91" s="2">
        <v>14.33</v>
      </c>
      <c r="S91" s="2">
        <v>43</v>
      </c>
      <c r="T91" s="2">
        <v>36.729999999999997</v>
      </c>
      <c r="U91" s="2">
        <v>24.49</v>
      </c>
      <c r="V91" s="2">
        <v>12.24</v>
      </c>
      <c r="W91" s="2">
        <v>9.3000000000000007</v>
      </c>
      <c r="X91" s="2">
        <v>4.5</v>
      </c>
      <c r="Y91" s="2">
        <v>0.79</v>
      </c>
      <c r="Z91" s="2">
        <v>12.25</v>
      </c>
      <c r="AA91" s="2">
        <v>10.75</v>
      </c>
      <c r="AB91" s="2">
        <v>130.29</v>
      </c>
      <c r="AC91" s="2">
        <v>7.5</v>
      </c>
      <c r="AF91" s="7" t="str">
        <f t="shared" si="9"/>
        <v>3</v>
      </c>
      <c r="AG91" s="7" t="str">
        <f t="shared" si="10"/>
        <v>2</v>
      </c>
      <c r="AH91" s="7" t="str">
        <f t="shared" si="11"/>
        <v>6</v>
      </c>
      <c r="AI91" s="7" t="str">
        <f t="shared" si="12"/>
        <v>6</v>
      </c>
      <c r="AJ91" s="7" t="str">
        <f t="shared" si="13"/>
        <v>0.25</v>
      </c>
      <c r="AK91" s="7" t="str">
        <f t="shared" si="14"/>
        <v>0.15</v>
      </c>
      <c r="AL91" s="7" t="str">
        <f t="shared" si="15"/>
        <v>3</v>
      </c>
      <c r="AM91" s="7" t="str">
        <f t="shared" si="16"/>
        <v>3</v>
      </c>
      <c r="AN91">
        <f t="shared" si="17"/>
        <v>222.4</v>
      </c>
    </row>
    <row r="92" spans="1:40" x14ac:dyDescent="0.35">
      <c r="A92">
        <v>91</v>
      </c>
      <c r="B92" s="1" t="s">
        <v>184</v>
      </c>
      <c r="C92" s="2">
        <v>14</v>
      </c>
      <c r="D92" s="2">
        <v>6</v>
      </c>
      <c r="E92" s="2">
        <v>3</v>
      </c>
      <c r="F92" s="2">
        <v>42</v>
      </c>
      <c r="G92" s="2" t="s">
        <v>128</v>
      </c>
      <c r="H92" s="2">
        <v>14</v>
      </c>
      <c r="I92" s="2">
        <v>47</v>
      </c>
      <c r="J92" s="2">
        <v>89.36</v>
      </c>
      <c r="K92" s="2">
        <v>0</v>
      </c>
      <c r="L92" s="2">
        <v>0</v>
      </c>
      <c r="M92" s="2">
        <v>0</v>
      </c>
      <c r="N92" s="2">
        <v>0</v>
      </c>
      <c r="O92" s="2">
        <v>4</v>
      </c>
      <c r="P92" s="2">
        <v>0</v>
      </c>
      <c r="Q92" s="2">
        <v>11.75</v>
      </c>
      <c r="R92" s="2">
        <v>11.75</v>
      </c>
      <c r="S92" s="2">
        <v>0</v>
      </c>
      <c r="T92" s="2">
        <v>38.1</v>
      </c>
      <c r="U92" s="2">
        <v>38.1</v>
      </c>
      <c r="V92" s="2">
        <v>0</v>
      </c>
      <c r="W92" s="2">
        <v>8.51</v>
      </c>
      <c r="X92" s="2">
        <v>4</v>
      </c>
      <c r="Y92" s="2">
        <v>0.6</v>
      </c>
      <c r="Z92" s="2">
        <v>7</v>
      </c>
      <c r="AA92" s="2">
        <v>7.83</v>
      </c>
      <c r="AB92" s="2">
        <v>103.36</v>
      </c>
      <c r="AC92" s="2">
        <v>9.17</v>
      </c>
      <c r="AF92" s="7" t="str">
        <f t="shared" si="9"/>
        <v>3</v>
      </c>
      <c r="AG92" s="7" t="str">
        <f t="shared" si="10"/>
        <v>2</v>
      </c>
      <c r="AH92" s="7" t="str">
        <f t="shared" si="11"/>
        <v>6</v>
      </c>
      <c r="AI92" s="7" t="str">
        <f t="shared" si="12"/>
        <v>4</v>
      </c>
      <c r="AJ92" s="7" t="str">
        <f t="shared" si="13"/>
        <v>0.25</v>
      </c>
      <c r="AK92" s="7" t="str">
        <f t="shared" si="14"/>
        <v>0.15</v>
      </c>
      <c r="AL92" s="7" t="str">
        <f t="shared" si="15"/>
        <v>3</v>
      </c>
      <c r="AM92" s="7" t="str">
        <f t="shared" si="16"/>
        <v>3</v>
      </c>
      <c r="AN92">
        <f t="shared" si="17"/>
        <v>150.4</v>
      </c>
    </row>
    <row r="93" spans="1:40" x14ac:dyDescent="0.35">
      <c r="A93">
        <v>91</v>
      </c>
      <c r="B93" s="1" t="s">
        <v>185</v>
      </c>
      <c r="C93" s="2">
        <v>10</v>
      </c>
      <c r="D93" s="2">
        <v>6</v>
      </c>
      <c r="E93" s="2">
        <v>2</v>
      </c>
      <c r="F93" s="2">
        <v>42</v>
      </c>
      <c r="G93" s="2" t="s">
        <v>165</v>
      </c>
      <c r="H93" s="2">
        <v>10.5</v>
      </c>
      <c r="I93" s="2">
        <v>39</v>
      </c>
      <c r="J93" s="2">
        <v>107.69</v>
      </c>
      <c r="K93" s="2">
        <v>0</v>
      </c>
      <c r="L93" s="2">
        <v>0</v>
      </c>
      <c r="M93" s="2">
        <v>0</v>
      </c>
      <c r="N93" s="2">
        <v>0</v>
      </c>
      <c r="O93" s="2">
        <v>3</v>
      </c>
      <c r="P93" s="2">
        <v>1</v>
      </c>
      <c r="Q93" s="2">
        <v>9.75</v>
      </c>
      <c r="R93" s="2">
        <v>13</v>
      </c>
      <c r="S93" s="2">
        <v>39</v>
      </c>
      <c r="T93" s="2">
        <v>42.86</v>
      </c>
      <c r="U93" s="2">
        <v>28.57</v>
      </c>
      <c r="V93" s="2">
        <v>14.29</v>
      </c>
      <c r="W93" s="2">
        <v>10.26</v>
      </c>
      <c r="X93" s="2">
        <v>4.5</v>
      </c>
      <c r="Y93" s="2">
        <v>0.69</v>
      </c>
      <c r="Z93" s="2">
        <v>7</v>
      </c>
      <c r="AA93" s="2">
        <v>6.5</v>
      </c>
      <c r="AB93" s="2">
        <v>118.19</v>
      </c>
      <c r="AC93" s="2">
        <v>4.83</v>
      </c>
      <c r="AF93" s="7" t="str">
        <f t="shared" si="9"/>
        <v>3</v>
      </c>
      <c r="AG93" s="7" t="str">
        <f t="shared" si="10"/>
        <v>2</v>
      </c>
      <c r="AH93" s="7" t="str">
        <f t="shared" si="11"/>
        <v>6</v>
      </c>
      <c r="AI93" s="7" t="str">
        <f t="shared" si="12"/>
        <v>6</v>
      </c>
      <c r="AJ93" s="7" t="str">
        <f t="shared" si="13"/>
        <v>0.25</v>
      </c>
      <c r="AK93" s="7" t="str">
        <f t="shared" si="14"/>
        <v>0.15</v>
      </c>
      <c r="AL93" s="7" t="str">
        <f t="shared" si="15"/>
        <v>3</v>
      </c>
      <c r="AM93" s="7" t="str">
        <f t="shared" si="16"/>
        <v>3</v>
      </c>
      <c r="AN93">
        <f t="shared" si="17"/>
        <v>222.4</v>
      </c>
    </row>
    <row r="94" spans="1:40" x14ac:dyDescent="0.35">
      <c r="A94">
        <v>93</v>
      </c>
      <c r="B94" s="1" t="s">
        <v>186</v>
      </c>
      <c r="C94" s="2">
        <v>5</v>
      </c>
      <c r="D94" s="2">
        <v>5</v>
      </c>
      <c r="E94" s="2">
        <v>0</v>
      </c>
      <c r="F94" s="2">
        <v>39</v>
      </c>
      <c r="G94" s="2" t="s">
        <v>120</v>
      </c>
      <c r="H94" s="2">
        <v>7.8</v>
      </c>
      <c r="I94" s="2">
        <v>22</v>
      </c>
      <c r="J94" s="2">
        <v>177.27</v>
      </c>
      <c r="K94" s="2">
        <v>0</v>
      </c>
      <c r="L94" s="2">
        <v>0</v>
      </c>
      <c r="M94" s="2">
        <v>0</v>
      </c>
      <c r="N94" s="2">
        <v>1</v>
      </c>
      <c r="O94" s="2">
        <v>2</v>
      </c>
      <c r="P94" s="2">
        <v>4</v>
      </c>
      <c r="Q94" s="2">
        <v>3.67</v>
      </c>
      <c r="R94" s="2">
        <v>11</v>
      </c>
      <c r="S94" s="2">
        <v>5.5</v>
      </c>
      <c r="T94" s="2">
        <v>82.05</v>
      </c>
      <c r="U94" s="2">
        <v>20.51</v>
      </c>
      <c r="V94" s="2">
        <v>61.54</v>
      </c>
      <c r="W94" s="2">
        <v>27.27</v>
      </c>
      <c r="X94" s="2">
        <v>5.33</v>
      </c>
      <c r="Y94" s="2">
        <v>0.44</v>
      </c>
      <c r="Z94" s="2">
        <v>7.8</v>
      </c>
      <c r="AA94" s="2">
        <v>4.4000000000000004</v>
      </c>
      <c r="AB94" s="2">
        <v>185.07</v>
      </c>
      <c r="AC94" s="2">
        <v>5.6</v>
      </c>
      <c r="AF94" s="7" t="str">
        <f t="shared" si="9"/>
        <v>3</v>
      </c>
      <c r="AG94" s="7" t="str">
        <f t="shared" si="10"/>
        <v>2</v>
      </c>
      <c r="AH94" s="7" t="str">
        <f t="shared" si="11"/>
        <v>4</v>
      </c>
      <c r="AI94" s="7" t="str">
        <f t="shared" si="12"/>
        <v>9</v>
      </c>
      <c r="AJ94" s="7" t="str">
        <f t="shared" si="13"/>
        <v>0.25</v>
      </c>
      <c r="AK94" s="7" t="str">
        <f t="shared" si="14"/>
        <v>0.15</v>
      </c>
      <c r="AL94" s="7" t="str">
        <f t="shared" si="15"/>
        <v>3</v>
      </c>
      <c r="AM94" s="7" t="str">
        <f t="shared" si="16"/>
        <v>3</v>
      </c>
      <c r="AN94">
        <f t="shared" si="17"/>
        <v>222.4</v>
      </c>
    </row>
    <row r="95" spans="1:40" x14ac:dyDescent="0.35">
      <c r="A95">
        <v>93</v>
      </c>
      <c r="B95" s="1" t="s">
        <v>187</v>
      </c>
      <c r="C95" s="2">
        <v>8</v>
      </c>
      <c r="D95" s="2">
        <v>6</v>
      </c>
      <c r="E95" s="2">
        <v>3</v>
      </c>
      <c r="F95" s="2">
        <v>39</v>
      </c>
      <c r="G95" s="2" t="s">
        <v>163</v>
      </c>
      <c r="H95" s="2">
        <v>13</v>
      </c>
      <c r="I95" s="2">
        <v>43</v>
      </c>
      <c r="J95" s="2">
        <v>90.7</v>
      </c>
      <c r="K95" s="2">
        <v>0</v>
      </c>
      <c r="L95" s="2">
        <v>0</v>
      </c>
      <c r="M95" s="2">
        <v>0</v>
      </c>
      <c r="N95" s="2">
        <v>0</v>
      </c>
      <c r="O95" s="2">
        <v>4</v>
      </c>
      <c r="P95" s="2">
        <v>0</v>
      </c>
      <c r="Q95" s="2">
        <v>10.75</v>
      </c>
      <c r="R95" s="2">
        <v>10.75</v>
      </c>
      <c r="S95" s="2">
        <v>0</v>
      </c>
      <c r="T95" s="2">
        <v>41.03</v>
      </c>
      <c r="U95" s="2">
        <v>41.03</v>
      </c>
      <c r="V95" s="2">
        <v>0</v>
      </c>
      <c r="W95" s="2">
        <v>9.3000000000000007</v>
      </c>
      <c r="X95" s="2">
        <v>4</v>
      </c>
      <c r="Y95" s="2">
        <v>0.59</v>
      </c>
      <c r="Z95" s="2">
        <v>6.5</v>
      </c>
      <c r="AA95" s="2">
        <v>7.17</v>
      </c>
      <c r="AB95" s="2">
        <v>103.7</v>
      </c>
      <c r="AC95" s="2">
        <v>7.83</v>
      </c>
      <c r="AF95" s="7" t="str">
        <f t="shared" si="9"/>
        <v>3</v>
      </c>
      <c r="AG95" s="7" t="str">
        <f t="shared" si="10"/>
        <v>2</v>
      </c>
      <c r="AH95" s="7" t="str">
        <f t="shared" si="11"/>
        <v>6</v>
      </c>
      <c r="AI95" s="7" t="str">
        <f t="shared" si="12"/>
        <v>4</v>
      </c>
      <c r="AJ95" s="7" t="str">
        <f t="shared" si="13"/>
        <v>0.25</v>
      </c>
      <c r="AK95" s="7" t="str">
        <f t="shared" si="14"/>
        <v>0.15</v>
      </c>
      <c r="AL95" s="7" t="str">
        <f t="shared" si="15"/>
        <v>3</v>
      </c>
      <c r="AM95" s="7" t="str">
        <f t="shared" si="16"/>
        <v>3</v>
      </c>
      <c r="AN95">
        <f t="shared" si="17"/>
        <v>150.4</v>
      </c>
    </row>
    <row r="96" spans="1:40" x14ac:dyDescent="0.35">
      <c r="A96">
        <v>95</v>
      </c>
      <c r="B96" s="1" t="s">
        <v>188</v>
      </c>
      <c r="C96" s="2">
        <v>3</v>
      </c>
      <c r="D96" s="2">
        <v>3</v>
      </c>
      <c r="E96" s="2">
        <v>0</v>
      </c>
      <c r="F96" s="2">
        <v>37</v>
      </c>
      <c r="G96" s="2" t="s">
        <v>12</v>
      </c>
      <c r="H96" s="2">
        <v>12.33</v>
      </c>
      <c r="I96" s="2">
        <v>31</v>
      </c>
      <c r="J96" s="2">
        <v>119.35</v>
      </c>
      <c r="K96" s="2">
        <v>0</v>
      </c>
      <c r="L96" s="2">
        <v>0</v>
      </c>
      <c r="M96" s="2">
        <v>1</v>
      </c>
      <c r="N96" s="2">
        <v>0</v>
      </c>
      <c r="O96" s="2">
        <v>2</v>
      </c>
      <c r="P96" s="2">
        <v>2</v>
      </c>
      <c r="Q96" s="2">
        <v>7.75</v>
      </c>
      <c r="R96" s="2">
        <v>15.5</v>
      </c>
      <c r="S96" s="2">
        <v>15.5</v>
      </c>
      <c r="T96" s="2">
        <v>54.05</v>
      </c>
      <c r="U96" s="2">
        <v>21.62</v>
      </c>
      <c r="V96" s="2">
        <v>32.43</v>
      </c>
      <c r="W96" s="2">
        <v>12.9</v>
      </c>
      <c r="X96" s="2">
        <v>5</v>
      </c>
      <c r="Y96" s="2">
        <v>0.63</v>
      </c>
      <c r="Z96" s="2">
        <v>12.33</v>
      </c>
      <c r="AA96" s="2">
        <v>10.33</v>
      </c>
      <c r="AB96" s="2">
        <v>131.69</v>
      </c>
      <c r="AC96" s="2">
        <v>5.67</v>
      </c>
      <c r="AF96" s="7" t="str">
        <f t="shared" si="9"/>
        <v>3</v>
      </c>
      <c r="AG96" s="7" t="str">
        <f t="shared" si="10"/>
        <v>2</v>
      </c>
      <c r="AH96" s="7" t="str">
        <f t="shared" si="11"/>
        <v>6</v>
      </c>
      <c r="AI96" s="7" t="str">
        <f t="shared" si="12"/>
        <v>6</v>
      </c>
      <c r="AJ96" s="7" t="str">
        <f t="shared" si="13"/>
        <v>0.25</v>
      </c>
      <c r="AK96" s="7" t="str">
        <f t="shared" si="14"/>
        <v>0.15</v>
      </c>
      <c r="AL96" s="7" t="str">
        <f t="shared" si="15"/>
        <v>3</v>
      </c>
      <c r="AM96" s="7" t="str">
        <f t="shared" si="16"/>
        <v>3</v>
      </c>
      <c r="AN96">
        <f t="shared" si="17"/>
        <v>222.4</v>
      </c>
    </row>
    <row r="97" spans="1:40" x14ac:dyDescent="0.35">
      <c r="A97">
        <v>95</v>
      </c>
      <c r="B97" s="1" t="s">
        <v>189</v>
      </c>
      <c r="C97" s="2">
        <v>10</v>
      </c>
      <c r="D97" s="2">
        <v>7</v>
      </c>
      <c r="E97" s="2">
        <v>4</v>
      </c>
      <c r="F97" s="2">
        <v>37</v>
      </c>
      <c r="G97" s="2" t="s">
        <v>176</v>
      </c>
      <c r="H97" s="2">
        <v>12.33</v>
      </c>
      <c r="I97" s="2">
        <v>29</v>
      </c>
      <c r="J97" s="2">
        <v>127.59</v>
      </c>
      <c r="K97" s="2">
        <v>0</v>
      </c>
      <c r="L97" s="2">
        <v>0</v>
      </c>
      <c r="M97" s="2">
        <v>0</v>
      </c>
      <c r="N97" s="2">
        <v>1</v>
      </c>
      <c r="O97" s="2">
        <v>6</v>
      </c>
      <c r="P97" s="2">
        <v>0</v>
      </c>
      <c r="Q97" s="2">
        <v>4.83</v>
      </c>
      <c r="R97" s="2">
        <v>4.83</v>
      </c>
      <c r="S97" s="2">
        <v>0</v>
      </c>
      <c r="T97" s="2">
        <v>64.86</v>
      </c>
      <c r="U97" s="2">
        <v>64.86</v>
      </c>
      <c r="V97" s="2">
        <v>0</v>
      </c>
      <c r="W97" s="2">
        <v>20.69</v>
      </c>
      <c r="X97" s="2">
        <v>4</v>
      </c>
      <c r="Y97" s="2">
        <v>0.56999999999999995</v>
      </c>
      <c r="Z97" s="2">
        <v>5.29</v>
      </c>
      <c r="AA97" s="2">
        <v>4.1399999999999997</v>
      </c>
      <c r="AB97" s="2">
        <v>139.91999999999999</v>
      </c>
      <c r="AC97" s="2">
        <v>9.57</v>
      </c>
      <c r="AF97" s="7" t="str">
        <f t="shared" si="9"/>
        <v>4</v>
      </c>
      <c r="AG97" s="7" t="str">
        <f t="shared" si="10"/>
        <v>2</v>
      </c>
      <c r="AH97" s="7" t="str">
        <f t="shared" si="11"/>
        <v>6</v>
      </c>
      <c r="AI97" s="7" t="str">
        <f t="shared" si="12"/>
        <v>7</v>
      </c>
      <c r="AJ97" s="7" t="str">
        <f t="shared" si="13"/>
        <v>0.25</v>
      </c>
      <c r="AK97" s="7" t="str">
        <f t="shared" si="14"/>
        <v>0.15</v>
      </c>
      <c r="AL97" s="7" t="str">
        <f t="shared" si="15"/>
        <v>3</v>
      </c>
      <c r="AM97" s="7" t="str">
        <f t="shared" si="16"/>
        <v>3</v>
      </c>
      <c r="AN97">
        <f t="shared" si="17"/>
        <v>342.4</v>
      </c>
    </row>
    <row r="98" spans="1:40" x14ac:dyDescent="0.35">
      <c r="A98">
        <v>97</v>
      </c>
      <c r="B98" s="1" t="s">
        <v>190</v>
      </c>
      <c r="C98" s="2">
        <v>4</v>
      </c>
      <c r="D98" s="2">
        <v>3</v>
      </c>
      <c r="E98" s="2">
        <v>3</v>
      </c>
      <c r="F98" s="2">
        <v>35</v>
      </c>
      <c r="G98" s="2" t="s">
        <v>161</v>
      </c>
      <c r="H98" s="2">
        <v>0</v>
      </c>
      <c r="I98" s="2">
        <v>32</v>
      </c>
      <c r="J98" s="2">
        <v>109.38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0</v>
      </c>
      <c r="Q98" s="2">
        <v>8</v>
      </c>
      <c r="R98" s="2">
        <v>8</v>
      </c>
      <c r="S98" s="2">
        <v>0</v>
      </c>
      <c r="T98" s="2">
        <v>45.71</v>
      </c>
      <c r="U98" s="2">
        <v>45.71</v>
      </c>
      <c r="V98" s="2">
        <v>0</v>
      </c>
      <c r="W98" s="2">
        <v>12.5</v>
      </c>
      <c r="X98" s="2">
        <v>4</v>
      </c>
      <c r="Y98" s="2">
        <v>0.68</v>
      </c>
      <c r="Z98" s="2">
        <v>11.67</v>
      </c>
      <c r="AA98" s="2">
        <v>10.67</v>
      </c>
      <c r="AB98" s="2">
        <v>0</v>
      </c>
      <c r="AC98" s="2">
        <v>9</v>
      </c>
      <c r="AF98" s="7" t="str">
        <f t="shared" si="9"/>
        <v>3</v>
      </c>
      <c r="AG98" s="7" t="str">
        <f t="shared" si="10"/>
        <v>2</v>
      </c>
      <c r="AH98" s="7" t="str">
        <f t="shared" si="11"/>
        <v>3</v>
      </c>
      <c r="AI98" s="7" t="str">
        <f t="shared" si="12"/>
        <v>6</v>
      </c>
      <c r="AJ98" s="7" t="str">
        <f t="shared" si="13"/>
        <v>0.25</v>
      </c>
      <c r="AK98" s="7" t="str">
        <f t="shared" si="14"/>
        <v>0.15</v>
      </c>
      <c r="AL98" s="7" t="str">
        <f t="shared" si="15"/>
        <v>3</v>
      </c>
      <c r="AM98" s="7" t="str">
        <f t="shared" si="16"/>
        <v>3</v>
      </c>
      <c r="AN98">
        <f t="shared" si="17"/>
        <v>114.4</v>
      </c>
    </row>
    <row r="99" spans="1:40" x14ac:dyDescent="0.35">
      <c r="A99">
        <v>97</v>
      </c>
      <c r="B99" s="1" t="s">
        <v>191</v>
      </c>
      <c r="C99" s="2">
        <v>5</v>
      </c>
      <c r="D99" s="2">
        <v>4</v>
      </c>
      <c r="E99" s="2">
        <v>0</v>
      </c>
      <c r="F99" s="2">
        <v>35</v>
      </c>
      <c r="G99" s="2" t="s">
        <v>192</v>
      </c>
      <c r="H99" s="2">
        <v>8.75</v>
      </c>
      <c r="I99" s="2">
        <v>29</v>
      </c>
      <c r="J99" s="2">
        <v>120.69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2</v>
      </c>
      <c r="Q99" s="2">
        <v>9.67</v>
      </c>
      <c r="R99" s="2">
        <v>29</v>
      </c>
      <c r="S99" s="2">
        <v>14.5</v>
      </c>
      <c r="T99" s="2">
        <v>45.71</v>
      </c>
      <c r="U99" s="2">
        <v>11.43</v>
      </c>
      <c r="V99" s="2">
        <v>34.29</v>
      </c>
      <c r="W99" s="2">
        <v>10.34</v>
      </c>
      <c r="X99" s="2">
        <v>5.33</v>
      </c>
      <c r="Y99" s="2">
        <v>0.73</v>
      </c>
      <c r="Z99" s="2">
        <v>8.75</v>
      </c>
      <c r="AA99" s="2">
        <v>7.25</v>
      </c>
      <c r="AB99" s="2">
        <v>129.44</v>
      </c>
      <c r="AC99" s="2">
        <v>6.5</v>
      </c>
      <c r="AF99" s="7" t="str">
        <f t="shared" si="9"/>
        <v>3</v>
      </c>
      <c r="AG99" s="7" t="str">
        <f t="shared" si="10"/>
        <v>2</v>
      </c>
      <c r="AH99" s="7" t="str">
        <f t="shared" si="11"/>
        <v>4</v>
      </c>
      <c r="AI99" s="7" t="str">
        <f t="shared" si="12"/>
        <v>6</v>
      </c>
      <c r="AJ99" s="7" t="str">
        <f t="shared" si="13"/>
        <v>0.25</v>
      </c>
      <c r="AK99" s="7" t="str">
        <f t="shared" si="14"/>
        <v>0.15</v>
      </c>
      <c r="AL99" s="7" t="str">
        <f t="shared" si="15"/>
        <v>3</v>
      </c>
      <c r="AM99" s="7" t="str">
        <f t="shared" si="16"/>
        <v>3</v>
      </c>
      <c r="AN99">
        <f t="shared" si="17"/>
        <v>150.4</v>
      </c>
    </row>
    <row r="100" spans="1:40" x14ac:dyDescent="0.35">
      <c r="A100">
        <v>99</v>
      </c>
      <c r="B100" s="1" t="s">
        <v>193</v>
      </c>
      <c r="C100" s="2">
        <v>4</v>
      </c>
      <c r="D100" s="2">
        <v>4</v>
      </c>
      <c r="E100" s="2">
        <v>0</v>
      </c>
      <c r="F100" s="2">
        <v>33</v>
      </c>
      <c r="G100" s="2" t="s">
        <v>165</v>
      </c>
      <c r="H100" s="2">
        <v>8.25</v>
      </c>
      <c r="I100" s="2">
        <v>31</v>
      </c>
      <c r="J100" s="2">
        <v>106.45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2</v>
      </c>
      <c r="Q100" s="2">
        <v>10.33</v>
      </c>
      <c r="R100" s="2">
        <v>31</v>
      </c>
      <c r="S100" s="2">
        <v>15.5</v>
      </c>
      <c r="T100" s="2">
        <v>48.48</v>
      </c>
      <c r="U100" s="2">
        <v>12.12</v>
      </c>
      <c r="V100" s="2">
        <v>36.36</v>
      </c>
      <c r="W100" s="2">
        <v>9.68</v>
      </c>
      <c r="X100" s="2">
        <v>5.33</v>
      </c>
      <c r="Y100" s="2">
        <v>0.61</v>
      </c>
      <c r="Z100" s="2">
        <v>8.25</v>
      </c>
      <c r="AA100" s="2">
        <v>7.75</v>
      </c>
      <c r="AB100" s="2">
        <v>114.7</v>
      </c>
      <c r="AC100" s="2">
        <v>7</v>
      </c>
      <c r="AF100" s="7" t="str">
        <f t="shared" si="9"/>
        <v>3</v>
      </c>
      <c r="AG100" s="7" t="str">
        <f t="shared" si="10"/>
        <v>2</v>
      </c>
      <c r="AH100" s="7" t="str">
        <f t="shared" si="11"/>
        <v>4</v>
      </c>
      <c r="AI100" s="7" t="str">
        <f t="shared" si="12"/>
        <v>6</v>
      </c>
      <c r="AJ100" s="7" t="str">
        <f t="shared" si="13"/>
        <v>0.25</v>
      </c>
      <c r="AK100" s="7" t="str">
        <f t="shared" si="14"/>
        <v>0.15</v>
      </c>
      <c r="AL100" s="7" t="str">
        <f t="shared" si="15"/>
        <v>3</v>
      </c>
      <c r="AM100" s="7" t="str">
        <f t="shared" si="16"/>
        <v>3</v>
      </c>
      <c r="AN100">
        <f t="shared" si="17"/>
        <v>150.4</v>
      </c>
    </row>
    <row r="101" spans="1:40" x14ac:dyDescent="0.35">
      <c r="A101">
        <v>99</v>
      </c>
      <c r="B101" s="1" t="s">
        <v>194</v>
      </c>
      <c r="C101" s="2">
        <v>8</v>
      </c>
      <c r="D101" s="2">
        <v>5</v>
      </c>
      <c r="E101" s="2">
        <v>3</v>
      </c>
      <c r="F101" s="2">
        <v>33</v>
      </c>
      <c r="G101" s="2" t="s">
        <v>195</v>
      </c>
      <c r="H101" s="2">
        <v>16.5</v>
      </c>
      <c r="I101" s="2">
        <v>28</v>
      </c>
      <c r="J101" s="2">
        <v>117.86</v>
      </c>
      <c r="K101" s="2">
        <v>0</v>
      </c>
      <c r="L101" s="2">
        <v>0</v>
      </c>
      <c r="M101" s="2">
        <v>0</v>
      </c>
      <c r="N101" s="2">
        <v>0</v>
      </c>
      <c r="O101" s="2">
        <v>3</v>
      </c>
      <c r="P101" s="2">
        <v>0</v>
      </c>
      <c r="Q101" s="2">
        <v>9.33</v>
      </c>
      <c r="R101" s="2">
        <v>9.33</v>
      </c>
      <c r="S101" s="2">
        <v>0</v>
      </c>
      <c r="T101" s="2">
        <v>36.36</v>
      </c>
      <c r="U101" s="2">
        <v>36.36</v>
      </c>
      <c r="V101" s="2">
        <v>0</v>
      </c>
      <c r="W101" s="2">
        <v>10.71</v>
      </c>
      <c r="X101" s="2">
        <v>4</v>
      </c>
      <c r="Y101" s="2">
        <v>0.84</v>
      </c>
      <c r="Z101" s="2">
        <v>6.6</v>
      </c>
      <c r="AA101" s="2">
        <v>5.6</v>
      </c>
      <c r="AB101" s="2">
        <v>134.36000000000001</v>
      </c>
      <c r="AC101" s="2">
        <v>8.1999999999999993</v>
      </c>
      <c r="AF101" s="7" t="str">
        <f t="shared" si="9"/>
        <v>3</v>
      </c>
      <c r="AG101" s="7" t="str">
        <f t="shared" si="10"/>
        <v>2</v>
      </c>
      <c r="AH101" s="7" t="str">
        <f t="shared" si="11"/>
        <v>6</v>
      </c>
      <c r="AI101" s="7" t="str">
        <f t="shared" si="12"/>
        <v>6</v>
      </c>
      <c r="AJ101" s="7" t="str">
        <f t="shared" si="13"/>
        <v>0.25</v>
      </c>
      <c r="AK101" s="7" t="str">
        <f t="shared" si="14"/>
        <v>0.15</v>
      </c>
      <c r="AL101" s="7" t="str">
        <f t="shared" si="15"/>
        <v>3</v>
      </c>
      <c r="AM101" s="7" t="str">
        <f t="shared" si="16"/>
        <v>3</v>
      </c>
      <c r="AN101">
        <f t="shared" si="17"/>
        <v>222.4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CB5-EF2D-4E1C-B15A-0AAC9E0CEAFF}">
  <dimension ref="A1:O101"/>
  <sheetViews>
    <sheetView workbookViewId="0">
      <selection activeCell="B96" sqref="B96"/>
    </sheetView>
  </sheetViews>
  <sheetFormatPr defaultRowHeight="14.5" x14ac:dyDescent="0.35"/>
  <cols>
    <col min="1" max="1" width="10.54296875" bestFit="1" customWidth="1"/>
    <col min="2" max="2" width="19.1796875" bestFit="1" customWidth="1"/>
    <col min="3" max="3" width="6.54296875" bestFit="1" customWidth="1"/>
    <col min="4" max="4" width="5.36328125" bestFit="1" customWidth="1"/>
    <col min="5" max="5" width="5.54296875" bestFit="1" customWidth="1"/>
    <col min="6" max="6" width="4.7265625" bestFit="1" customWidth="1"/>
    <col min="7" max="7" width="5.36328125" bestFit="1" customWidth="1"/>
    <col min="8" max="8" width="7.1796875" bestFit="1" customWidth="1"/>
    <col min="12" max="12" width="10.54296875" customWidth="1"/>
    <col min="13" max="13" width="16.7265625" customWidth="1"/>
    <col min="14" max="14" width="15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J1" s="14" t="s">
        <v>334</v>
      </c>
      <c r="K1" s="14" t="s">
        <v>335</v>
      </c>
      <c r="L1" s="14" t="s">
        <v>336</v>
      </c>
      <c r="M1" s="14" t="s">
        <v>337</v>
      </c>
      <c r="O1" s="16"/>
    </row>
    <row r="2" spans="1:15" x14ac:dyDescent="0.35">
      <c r="A2">
        <v>1</v>
      </c>
      <c r="B2" s="1" t="s">
        <v>41</v>
      </c>
      <c r="C2" s="2">
        <v>16</v>
      </c>
      <c r="D2" s="2">
        <v>17</v>
      </c>
      <c r="E2" s="2" t="s">
        <v>308</v>
      </c>
      <c r="F2" s="2" t="s">
        <v>308</v>
      </c>
      <c r="G2" s="2">
        <v>17</v>
      </c>
      <c r="H2" s="2">
        <v>1.06</v>
      </c>
      <c r="J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10</v>
      </c>
      <c r="K2">
        <f>IF(Table_0__3[[#This Row],[RO]]="-",0,IF(Table_0__3[[#This Row],[RO]]&gt;2,10,IF(Table_0__3[[#This Row],[RO]]&gt;1,9,IF(Table_0__3[[#This Row],[RO]]&gt;0,8))))</f>
        <v>0</v>
      </c>
      <c r="L2">
        <f>IF(Table_0__3[[#This Row],[St]]="-",0,IF(Table_0__3[[#This Row],[St]]&gt;2,10,IF(Table_0__3[[#This Row],[St]]&gt;1,9,IF(Table_0__3[[#This Row],[St]]&gt;0,8))))</f>
        <v>0</v>
      </c>
      <c r="M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10</v>
      </c>
    </row>
    <row r="3" spans="1:15" x14ac:dyDescent="0.35">
      <c r="A3">
        <v>2</v>
      </c>
      <c r="B3" s="1" t="s">
        <v>35</v>
      </c>
      <c r="C3" s="2">
        <v>14</v>
      </c>
      <c r="D3" s="2">
        <v>13</v>
      </c>
      <c r="E3" s="2" t="s">
        <v>308</v>
      </c>
      <c r="F3" s="2" t="s">
        <v>308</v>
      </c>
      <c r="G3" s="2">
        <v>13</v>
      </c>
      <c r="H3" s="2">
        <v>0.93</v>
      </c>
      <c r="J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10</v>
      </c>
      <c r="K3">
        <f>IF(Table_0__3[[#This Row],[RO]]="-",0,IF(Table_0__3[[#This Row],[RO]]&gt;2,10,IF(Table_0__3[[#This Row],[RO]]&gt;1,9,IF(Table_0__3[[#This Row],[RO]]&gt;0,8))))</f>
        <v>0</v>
      </c>
      <c r="L3">
        <f>IF(Table_0__3[[#This Row],[St]]="-",0,IF(Table_0__3[[#This Row],[St]]&gt;2,10,IF(Table_0__3[[#This Row],[St]]&gt;1,9,IF(Table_0__3[[#This Row],[St]]&gt;0,8))))</f>
        <v>0</v>
      </c>
      <c r="M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10</v>
      </c>
    </row>
    <row r="4" spans="1:15" x14ac:dyDescent="0.35">
      <c r="A4">
        <v>3</v>
      </c>
      <c r="B4" s="1" t="s">
        <v>85</v>
      </c>
      <c r="C4" s="2">
        <v>14</v>
      </c>
      <c r="D4" s="2">
        <v>11</v>
      </c>
      <c r="E4" s="2" t="s">
        <v>316</v>
      </c>
      <c r="F4" s="2" t="s">
        <v>308</v>
      </c>
      <c r="G4" s="2">
        <v>12</v>
      </c>
      <c r="H4" s="2">
        <v>0.86</v>
      </c>
      <c r="J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9</v>
      </c>
      <c r="K4">
        <f>IF(Table_0__3[[#This Row],[RO]]="-",0,IF(Table_0__3[[#This Row],[RO]]&gt;2,10,IF(Table_0__3[[#This Row],[RO]]&gt;1,9,IF(Table_0__3[[#This Row],[RO]]&gt;0,8))))</f>
        <v>10</v>
      </c>
      <c r="L4">
        <f>IF(Table_0__3[[#This Row],[St]]="-",0,IF(Table_0__3[[#This Row],[St]]&gt;2,10,IF(Table_0__3[[#This Row],[St]]&gt;1,9,IF(Table_0__3[[#This Row],[St]]&gt;0,8))))</f>
        <v>0</v>
      </c>
      <c r="M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5" spans="1:15" x14ac:dyDescent="0.35">
      <c r="A5">
        <v>3</v>
      </c>
      <c r="B5" s="1" t="s">
        <v>101</v>
      </c>
      <c r="C5" s="2">
        <v>16</v>
      </c>
      <c r="D5" s="2">
        <v>11</v>
      </c>
      <c r="E5" s="2" t="s">
        <v>316</v>
      </c>
      <c r="F5" s="2" t="s">
        <v>308</v>
      </c>
      <c r="G5" s="2">
        <v>12</v>
      </c>
      <c r="H5" s="2">
        <v>0.75</v>
      </c>
      <c r="J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9</v>
      </c>
      <c r="K5">
        <f>IF(Table_0__3[[#This Row],[RO]]="-",0,IF(Table_0__3[[#This Row],[RO]]&gt;2,10,IF(Table_0__3[[#This Row],[RO]]&gt;1,9,IF(Table_0__3[[#This Row],[RO]]&gt;0,8))))</f>
        <v>10</v>
      </c>
      <c r="L5">
        <f>IF(Table_0__3[[#This Row],[St]]="-",0,IF(Table_0__3[[#This Row],[St]]&gt;2,10,IF(Table_0__3[[#This Row],[St]]&gt;1,9,IF(Table_0__3[[#This Row],[St]]&gt;0,8))))</f>
        <v>0</v>
      </c>
      <c r="M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6" spans="1:15" x14ac:dyDescent="0.35">
      <c r="A6">
        <v>3</v>
      </c>
      <c r="B6" s="1" t="s">
        <v>103</v>
      </c>
      <c r="C6" s="2">
        <v>13</v>
      </c>
      <c r="D6" s="2">
        <v>11</v>
      </c>
      <c r="E6" s="2" t="s">
        <v>308</v>
      </c>
      <c r="F6" s="2" t="s">
        <v>308</v>
      </c>
      <c r="G6" s="2">
        <v>11</v>
      </c>
      <c r="H6" s="2">
        <v>0.85</v>
      </c>
      <c r="J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9</v>
      </c>
      <c r="K6">
        <f>IF(Table_0__3[[#This Row],[RO]]="-",0,IF(Table_0__3[[#This Row],[RO]]&gt;2,10,IF(Table_0__3[[#This Row],[RO]]&gt;1,9,IF(Table_0__3[[#This Row],[RO]]&gt;0,8))))</f>
        <v>0</v>
      </c>
      <c r="L6">
        <f>IF(Table_0__3[[#This Row],[St]]="-",0,IF(Table_0__3[[#This Row],[St]]&gt;2,10,IF(Table_0__3[[#This Row],[St]]&gt;1,9,IF(Table_0__3[[#This Row],[St]]&gt;0,8))))</f>
        <v>0</v>
      </c>
      <c r="M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7" spans="1:15" x14ac:dyDescent="0.35">
      <c r="A7">
        <v>6</v>
      </c>
      <c r="B7" s="1" t="s">
        <v>139</v>
      </c>
      <c r="C7" s="2">
        <v>17</v>
      </c>
      <c r="D7" s="2">
        <v>10</v>
      </c>
      <c r="E7" s="2" t="s">
        <v>306</v>
      </c>
      <c r="F7" s="2" t="s">
        <v>308</v>
      </c>
      <c r="G7" s="2">
        <v>12</v>
      </c>
      <c r="H7" s="2">
        <v>0.71</v>
      </c>
      <c r="J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7">
        <f>IF(Table_0__3[[#This Row],[RO]]="-",0,IF(Table_0__3[[#This Row],[RO]]&gt;2,10,IF(Table_0__3[[#This Row],[RO]]&gt;1,9,IF(Table_0__3[[#This Row],[RO]]&gt;0,8))))</f>
        <v>10</v>
      </c>
      <c r="L7">
        <f>IF(Table_0__3[[#This Row],[St]]="-",0,IF(Table_0__3[[#This Row],[St]]&gt;2,10,IF(Table_0__3[[#This Row],[St]]&gt;1,9,IF(Table_0__3[[#This Row],[St]]&gt;0,8))))</f>
        <v>0</v>
      </c>
      <c r="M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8" spans="1:15" x14ac:dyDescent="0.35">
      <c r="A8">
        <v>6</v>
      </c>
      <c r="B8" s="1" t="s">
        <v>110</v>
      </c>
      <c r="C8" s="2">
        <v>11</v>
      </c>
      <c r="D8" s="2">
        <v>10</v>
      </c>
      <c r="E8" s="2" t="s">
        <v>308</v>
      </c>
      <c r="F8" s="2" t="s">
        <v>308</v>
      </c>
      <c r="G8" s="2">
        <v>10</v>
      </c>
      <c r="H8" s="2">
        <v>0.91</v>
      </c>
      <c r="J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8">
        <f>IF(Table_0__3[[#This Row],[RO]]="-",0,IF(Table_0__3[[#This Row],[RO]]&gt;2,10,IF(Table_0__3[[#This Row],[RO]]&gt;1,9,IF(Table_0__3[[#This Row],[RO]]&gt;0,8))))</f>
        <v>0</v>
      </c>
      <c r="L8">
        <f>IF(Table_0__3[[#This Row],[St]]="-",0,IF(Table_0__3[[#This Row],[St]]&gt;2,10,IF(Table_0__3[[#This Row],[St]]&gt;1,9,IF(Table_0__3[[#This Row],[St]]&gt;0,8))))</f>
        <v>0</v>
      </c>
      <c r="M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9" spans="1:15" x14ac:dyDescent="0.35">
      <c r="A9">
        <v>6</v>
      </c>
      <c r="B9" s="1" t="s">
        <v>162</v>
      </c>
      <c r="C9" s="2">
        <v>12</v>
      </c>
      <c r="D9" s="2">
        <v>10</v>
      </c>
      <c r="E9" s="2" t="s">
        <v>316</v>
      </c>
      <c r="F9" s="2" t="s">
        <v>308</v>
      </c>
      <c r="G9" s="2">
        <v>11</v>
      </c>
      <c r="H9" s="2">
        <v>0.92</v>
      </c>
      <c r="J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9">
        <f>IF(Table_0__3[[#This Row],[RO]]="-",0,IF(Table_0__3[[#This Row],[RO]]&gt;2,10,IF(Table_0__3[[#This Row],[RO]]&gt;1,9,IF(Table_0__3[[#This Row],[RO]]&gt;0,8))))</f>
        <v>10</v>
      </c>
      <c r="L9">
        <f>IF(Table_0__3[[#This Row],[St]]="-",0,IF(Table_0__3[[#This Row],[St]]&gt;2,10,IF(Table_0__3[[#This Row],[St]]&gt;1,9,IF(Table_0__3[[#This Row],[St]]&gt;0,8))))</f>
        <v>0</v>
      </c>
      <c r="M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10" spans="1:15" x14ac:dyDescent="0.35">
      <c r="A10">
        <v>6</v>
      </c>
      <c r="B10" s="1" t="s">
        <v>46</v>
      </c>
      <c r="C10" s="2">
        <v>16</v>
      </c>
      <c r="D10" s="2">
        <v>10</v>
      </c>
      <c r="E10" s="2" t="s">
        <v>308</v>
      </c>
      <c r="F10" s="2" t="s">
        <v>307</v>
      </c>
      <c r="G10" s="2">
        <v>13</v>
      </c>
      <c r="H10" s="2">
        <v>0.81</v>
      </c>
      <c r="J1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0">
        <f>IF(Table_0__3[[#This Row],[RO]]="-",0,IF(Table_0__3[[#This Row],[RO]]&gt;2,10,IF(Table_0__3[[#This Row],[RO]]&gt;1,9,IF(Table_0__3[[#This Row],[RO]]&gt;0,8))))</f>
        <v>0</v>
      </c>
      <c r="L10">
        <f>IF(Table_0__3[[#This Row],[St]]="-",0,IF(Table_0__3[[#This Row],[St]]&gt;2,10,IF(Table_0__3[[#This Row],[St]]&gt;1,9,IF(Table_0__3[[#This Row],[St]]&gt;0,8))))</f>
        <v>10</v>
      </c>
      <c r="M1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10</v>
      </c>
    </row>
    <row r="11" spans="1:15" x14ac:dyDescent="0.35">
      <c r="A11">
        <v>6</v>
      </c>
      <c r="B11" s="1" t="s">
        <v>108</v>
      </c>
      <c r="C11" s="2">
        <v>16</v>
      </c>
      <c r="D11" s="2">
        <v>10</v>
      </c>
      <c r="E11" s="2" t="s">
        <v>306</v>
      </c>
      <c r="F11" s="2" t="s">
        <v>308</v>
      </c>
      <c r="G11" s="2">
        <v>12</v>
      </c>
      <c r="H11" s="2">
        <v>0.75</v>
      </c>
      <c r="J1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1">
        <f>IF(Table_0__3[[#This Row],[RO]]="-",0,IF(Table_0__3[[#This Row],[RO]]&gt;2,10,IF(Table_0__3[[#This Row],[RO]]&gt;1,9,IF(Table_0__3[[#This Row],[RO]]&gt;0,8))))</f>
        <v>10</v>
      </c>
      <c r="L11">
        <f>IF(Table_0__3[[#This Row],[St]]="-",0,IF(Table_0__3[[#This Row],[St]]&gt;2,10,IF(Table_0__3[[#This Row],[St]]&gt;1,9,IF(Table_0__3[[#This Row],[St]]&gt;0,8))))</f>
        <v>0</v>
      </c>
      <c r="M1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12" spans="1:15" x14ac:dyDescent="0.35">
      <c r="A12">
        <v>11</v>
      </c>
      <c r="B12" s="1" t="s">
        <v>119</v>
      </c>
      <c r="C12" s="2">
        <v>16</v>
      </c>
      <c r="D12" s="2">
        <v>9</v>
      </c>
      <c r="E12" s="2" t="s">
        <v>308</v>
      </c>
      <c r="F12" s="2" t="s">
        <v>308</v>
      </c>
      <c r="G12" s="2">
        <v>9</v>
      </c>
      <c r="H12" s="2">
        <v>0.56000000000000005</v>
      </c>
      <c r="J1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2">
        <f>IF(Table_0__3[[#This Row],[RO]]="-",0,IF(Table_0__3[[#This Row],[RO]]&gt;2,10,IF(Table_0__3[[#This Row],[RO]]&gt;1,9,IF(Table_0__3[[#This Row],[RO]]&gt;0,8))))</f>
        <v>0</v>
      </c>
      <c r="L12">
        <f>IF(Table_0__3[[#This Row],[St]]="-",0,IF(Table_0__3[[#This Row],[St]]&gt;2,10,IF(Table_0__3[[#This Row],[St]]&gt;1,9,IF(Table_0__3[[#This Row],[St]]&gt;0,8))))</f>
        <v>0</v>
      </c>
      <c r="M1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13" spans="1:15" x14ac:dyDescent="0.35">
      <c r="A13">
        <v>11</v>
      </c>
      <c r="B13" s="1" t="s">
        <v>65</v>
      </c>
      <c r="C13" s="2">
        <v>17</v>
      </c>
      <c r="D13" s="2">
        <v>9</v>
      </c>
      <c r="E13" s="2" t="s">
        <v>316</v>
      </c>
      <c r="F13" s="2" t="s">
        <v>306</v>
      </c>
      <c r="G13" s="2">
        <v>12</v>
      </c>
      <c r="H13" s="2">
        <v>0.71</v>
      </c>
      <c r="J1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3">
        <f>IF(Table_0__3[[#This Row],[RO]]="-",0,IF(Table_0__3[[#This Row],[RO]]&gt;2,10,IF(Table_0__3[[#This Row],[RO]]&gt;1,9,IF(Table_0__3[[#This Row],[RO]]&gt;0,8))))</f>
        <v>10</v>
      </c>
      <c r="L13">
        <f>IF(Table_0__3[[#This Row],[St]]="-",0,IF(Table_0__3[[#This Row],[St]]&gt;2,10,IF(Table_0__3[[#This Row],[St]]&gt;1,9,IF(Table_0__3[[#This Row],[St]]&gt;0,8))))</f>
        <v>10</v>
      </c>
      <c r="M1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14" spans="1:15" x14ac:dyDescent="0.35">
      <c r="A14">
        <v>11</v>
      </c>
      <c r="B14" s="1" t="s">
        <v>213</v>
      </c>
      <c r="C14" s="2">
        <v>15</v>
      </c>
      <c r="D14" s="2">
        <v>9</v>
      </c>
      <c r="E14" s="2" t="s">
        <v>308</v>
      </c>
      <c r="F14" s="2" t="s">
        <v>308</v>
      </c>
      <c r="G14" s="2">
        <v>9</v>
      </c>
      <c r="H14" s="2">
        <v>0.6</v>
      </c>
      <c r="J1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4">
        <f>IF(Table_0__3[[#This Row],[RO]]="-",0,IF(Table_0__3[[#This Row],[RO]]&gt;2,10,IF(Table_0__3[[#This Row],[RO]]&gt;1,9,IF(Table_0__3[[#This Row],[RO]]&gt;0,8))))</f>
        <v>0</v>
      </c>
      <c r="L14">
        <f>IF(Table_0__3[[#This Row],[St]]="-",0,IF(Table_0__3[[#This Row],[St]]&gt;2,10,IF(Table_0__3[[#This Row],[St]]&gt;1,9,IF(Table_0__3[[#This Row],[St]]&gt;0,8))))</f>
        <v>0</v>
      </c>
      <c r="M1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15" spans="1:15" x14ac:dyDescent="0.35">
      <c r="A15">
        <v>11</v>
      </c>
      <c r="B15" s="1" t="s">
        <v>149</v>
      </c>
      <c r="C15" s="2">
        <v>11</v>
      </c>
      <c r="D15" s="2">
        <v>9</v>
      </c>
      <c r="E15" s="2" t="s">
        <v>308</v>
      </c>
      <c r="F15" s="2" t="s">
        <v>308</v>
      </c>
      <c r="G15" s="2">
        <v>9</v>
      </c>
      <c r="H15" s="2">
        <v>0.82</v>
      </c>
      <c r="J1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5">
        <f>IF(Table_0__3[[#This Row],[RO]]="-",0,IF(Table_0__3[[#This Row],[RO]]&gt;2,10,IF(Table_0__3[[#This Row],[RO]]&gt;1,9,IF(Table_0__3[[#This Row],[RO]]&gt;0,8))))</f>
        <v>0</v>
      </c>
      <c r="L15">
        <f>IF(Table_0__3[[#This Row],[St]]="-",0,IF(Table_0__3[[#This Row],[St]]&gt;2,10,IF(Table_0__3[[#This Row],[St]]&gt;1,9,IF(Table_0__3[[#This Row],[St]]&gt;0,8))))</f>
        <v>0</v>
      </c>
      <c r="M1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16" spans="1:15" x14ac:dyDescent="0.35">
      <c r="A16">
        <v>11</v>
      </c>
      <c r="B16" s="1" t="s">
        <v>59</v>
      </c>
      <c r="C16" s="2">
        <v>14</v>
      </c>
      <c r="D16" s="2">
        <v>9</v>
      </c>
      <c r="E16" s="2" t="s">
        <v>306</v>
      </c>
      <c r="F16" s="2" t="s">
        <v>308</v>
      </c>
      <c r="G16" s="2">
        <v>11</v>
      </c>
      <c r="H16" s="2">
        <v>0.79</v>
      </c>
      <c r="J1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8</v>
      </c>
      <c r="K16">
        <f>IF(Table_0__3[[#This Row],[RO]]="-",0,IF(Table_0__3[[#This Row],[RO]]&gt;2,10,IF(Table_0__3[[#This Row],[RO]]&gt;1,9,IF(Table_0__3[[#This Row],[RO]]&gt;0,8))))</f>
        <v>10</v>
      </c>
      <c r="L16">
        <f>IF(Table_0__3[[#This Row],[St]]="-",0,IF(Table_0__3[[#This Row],[St]]&gt;2,10,IF(Table_0__3[[#This Row],[St]]&gt;1,9,IF(Table_0__3[[#This Row],[St]]&gt;0,8))))</f>
        <v>0</v>
      </c>
      <c r="M1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17" spans="1:13" x14ac:dyDescent="0.35">
      <c r="A17">
        <v>16</v>
      </c>
      <c r="B17" s="1" t="s">
        <v>160</v>
      </c>
      <c r="C17" s="2">
        <v>17</v>
      </c>
      <c r="D17" s="2">
        <v>8</v>
      </c>
      <c r="E17" s="2" t="s">
        <v>308</v>
      </c>
      <c r="F17" s="2" t="s">
        <v>308</v>
      </c>
      <c r="G17" s="2">
        <v>8</v>
      </c>
      <c r="H17" s="2">
        <v>0.47</v>
      </c>
      <c r="J1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17">
        <f>IF(Table_0__3[[#This Row],[RO]]="-",0,IF(Table_0__3[[#This Row],[RO]]&gt;2,10,IF(Table_0__3[[#This Row],[RO]]&gt;1,9,IF(Table_0__3[[#This Row],[RO]]&gt;0,8))))</f>
        <v>0</v>
      </c>
      <c r="L17">
        <f>IF(Table_0__3[[#This Row],[St]]="-",0,IF(Table_0__3[[#This Row],[St]]&gt;2,10,IF(Table_0__3[[#This Row],[St]]&gt;1,9,IF(Table_0__3[[#This Row],[St]]&gt;0,8))))</f>
        <v>0</v>
      </c>
      <c r="M1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18" spans="1:13" x14ac:dyDescent="0.35">
      <c r="A18">
        <v>16</v>
      </c>
      <c r="B18" s="1" t="s">
        <v>74</v>
      </c>
      <c r="C18" s="2">
        <v>16</v>
      </c>
      <c r="D18" s="2">
        <v>8</v>
      </c>
      <c r="E18" s="2" t="s">
        <v>308</v>
      </c>
      <c r="F18" s="2" t="s">
        <v>308</v>
      </c>
      <c r="G18" s="2">
        <v>8</v>
      </c>
      <c r="H18" s="2">
        <v>0.5</v>
      </c>
      <c r="J1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18">
        <f>IF(Table_0__3[[#This Row],[RO]]="-",0,IF(Table_0__3[[#This Row],[RO]]&gt;2,10,IF(Table_0__3[[#This Row],[RO]]&gt;1,9,IF(Table_0__3[[#This Row],[RO]]&gt;0,8))))</f>
        <v>0</v>
      </c>
      <c r="L18">
        <f>IF(Table_0__3[[#This Row],[St]]="-",0,IF(Table_0__3[[#This Row],[St]]&gt;2,10,IF(Table_0__3[[#This Row],[St]]&gt;1,9,IF(Table_0__3[[#This Row],[St]]&gt;0,8))))</f>
        <v>0</v>
      </c>
      <c r="M1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19" spans="1:13" x14ac:dyDescent="0.35">
      <c r="A19">
        <v>16</v>
      </c>
      <c r="B19" s="1" t="s">
        <v>44</v>
      </c>
      <c r="C19" s="2">
        <v>14</v>
      </c>
      <c r="D19" s="2">
        <v>8</v>
      </c>
      <c r="E19" s="2" t="s">
        <v>308</v>
      </c>
      <c r="F19" s="2" t="s">
        <v>308</v>
      </c>
      <c r="G19" s="2">
        <v>8</v>
      </c>
      <c r="H19" s="2">
        <v>0.56999999999999995</v>
      </c>
      <c r="J1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19">
        <f>IF(Table_0__3[[#This Row],[RO]]="-",0,IF(Table_0__3[[#This Row],[RO]]&gt;2,10,IF(Table_0__3[[#This Row],[RO]]&gt;1,9,IF(Table_0__3[[#This Row],[RO]]&gt;0,8))))</f>
        <v>0</v>
      </c>
      <c r="L19">
        <f>IF(Table_0__3[[#This Row],[St]]="-",0,IF(Table_0__3[[#This Row],[St]]&gt;2,10,IF(Table_0__3[[#This Row],[St]]&gt;1,9,IF(Table_0__3[[#This Row],[St]]&gt;0,8))))</f>
        <v>0</v>
      </c>
      <c r="M1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20" spans="1:13" x14ac:dyDescent="0.35">
      <c r="A20">
        <v>16</v>
      </c>
      <c r="B20" s="1" t="s">
        <v>121</v>
      </c>
      <c r="C20" s="2">
        <v>15</v>
      </c>
      <c r="D20" s="2">
        <v>8</v>
      </c>
      <c r="E20" s="2" t="s">
        <v>308</v>
      </c>
      <c r="F20" s="2" t="s">
        <v>308</v>
      </c>
      <c r="G20" s="2">
        <v>8</v>
      </c>
      <c r="H20" s="2">
        <v>0.53</v>
      </c>
      <c r="J2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0">
        <f>IF(Table_0__3[[#This Row],[RO]]="-",0,IF(Table_0__3[[#This Row],[RO]]&gt;2,10,IF(Table_0__3[[#This Row],[RO]]&gt;1,9,IF(Table_0__3[[#This Row],[RO]]&gt;0,8))))</f>
        <v>0</v>
      </c>
      <c r="L20">
        <f>IF(Table_0__3[[#This Row],[St]]="-",0,IF(Table_0__3[[#This Row],[St]]&gt;2,10,IF(Table_0__3[[#This Row],[St]]&gt;1,9,IF(Table_0__3[[#This Row],[St]]&gt;0,8))))</f>
        <v>0</v>
      </c>
      <c r="M2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21" spans="1:13" x14ac:dyDescent="0.35">
      <c r="A21">
        <v>16</v>
      </c>
      <c r="B21" s="1" t="s">
        <v>37</v>
      </c>
      <c r="C21" s="2">
        <v>14</v>
      </c>
      <c r="D21" s="2">
        <v>8</v>
      </c>
      <c r="E21" s="2" t="s">
        <v>306</v>
      </c>
      <c r="F21" s="2" t="s">
        <v>308</v>
      </c>
      <c r="G21" s="2">
        <v>10</v>
      </c>
      <c r="H21" s="2">
        <v>0.71</v>
      </c>
      <c r="J2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1">
        <f>IF(Table_0__3[[#This Row],[RO]]="-",0,IF(Table_0__3[[#This Row],[RO]]&gt;2,10,IF(Table_0__3[[#This Row],[RO]]&gt;1,9,IF(Table_0__3[[#This Row],[RO]]&gt;0,8))))</f>
        <v>10</v>
      </c>
      <c r="L21">
        <f>IF(Table_0__3[[#This Row],[St]]="-",0,IF(Table_0__3[[#This Row],[St]]&gt;2,10,IF(Table_0__3[[#This Row],[St]]&gt;1,9,IF(Table_0__3[[#This Row],[St]]&gt;0,8))))</f>
        <v>0</v>
      </c>
      <c r="M2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22" spans="1:13" x14ac:dyDescent="0.35">
      <c r="A22">
        <v>16</v>
      </c>
      <c r="B22" s="1" t="s">
        <v>135</v>
      </c>
      <c r="C22" s="2">
        <v>13</v>
      </c>
      <c r="D22" s="2">
        <v>8</v>
      </c>
      <c r="E22" s="2" t="s">
        <v>308</v>
      </c>
      <c r="F22" s="2" t="s">
        <v>306</v>
      </c>
      <c r="G22" s="2">
        <v>10</v>
      </c>
      <c r="H22" s="2">
        <v>0.77</v>
      </c>
      <c r="J2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2">
        <f>IF(Table_0__3[[#This Row],[RO]]="-",0,IF(Table_0__3[[#This Row],[RO]]&gt;2,10,IF(Table_0__3[[#This Row],[RO]]&gt;1,9,IF(Table_0__3[[#This Row],[RO]]&gt;0,8))))</f>
        <v>0</v>
      </c>
      <c r="L22">
        <f>IF(Table_0__3[[#This Row],[St]]="-",0,IF(Table_0__3[[#This Row],[St]]&gt;2,10,IF(Table_0__3[[#This Row],[St]]&gt;1,9,IF(Table_0__3[[#This Row],[St]]&gt;0,8))))</f>
        <v>10</v>
      </c>
      <c r="M2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23" spans="1:13" x14ac:dyDescent="0.35">
      <c r="A23">
        <v>16</v>
      </c>
      <c r="B23" s="1" t="s">
        <v>79</v>
      </c>
      <c r="C23" s="2">
        <v>14</v>
      </c>
      <c r="D23" s="2">
        <v>8</v>
      </c>
      <c r="E23" s="2" t="s">
        <v>316</v>
      </c>
      <c r="F23" s="2" t="s">
        <v>308</v>
      </c>
      <c r="G23" s="2">
        <v>9</v>
      </c>
      <c r="H23" s="2">
        <v>0.64</v>
      </c>
      <c r="J2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3">
        <f>IF(Table_0__3[[#This Row],[RO]]="-",0,IF(Table_0__3[[#This Row],[RO]]&gt;2,10,IF(Table_0__3[[#This Row],[RO]]&gt;1,9,IF(Table_0__3[[#This Row],[RO]]&gt;0,8))))</f>
        <v>10</v>
      </c>
      <c r="L23">
        <f>IF(Table_0__3[[#This Row],[St]]="-",0,IF(Table_0__3[[#This Row],[St]]&gt;2,10,IF(Table_0__3[[#This Row],[St]]&gt;1,9,IF(Table_0__3[[#This Row],[St]]&gt;0,8))))</f>
        <v>0</v>
      </c>
      <c r="M2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24" spans="1:13" x14ac:dyDescent="0.35">
      <c r="A24">
        <v>23</v>
      </c>
      <c r="B24" s="1" t="s">
        <v>153</v>
      </c>
      <c r="C24" s="2">
        <v>16</v>
      </c>
      <c r="D24" s="2">
        <v>7</v>
      </c>
      <c r="E24" s="2" t="s">
        <v>306</v>
      </c>
      <c r="F24" s="2" t="s">
        <v>307</v>
      </c>
      <c r="G24" s="2">
        <v>12</v>
      </c>
      <c r="H24" s="2">
        <v>0.75</v>
      </c>
      <c r="J2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4">
        <f>IF(Table_0__3[[#This Row],[RO]]="-",0,IF(Table_0__3[[#This Row],[RO]]&gt;2,10,IF(Table_0__3[[#This Row],[RO]]&gt;1,9,IF(Table_0__3[[#This Row],[RO]]&gt;0,8))))</f>
        <v>10</v>
      </c>
      <c r="L24">
        <f>IF(Table_0__3[[#This Row],[St]]="-",0,IF(Table_0__3[[#This Row],[St]]&gt;2,10,IF(Table_0__3[[#This Row],[St]]&gt;1,9,IF(Table_0__3[[#This Row],[St]]&gt;0,8))))</f>
        <v>10</v>
      </c>
      <c r="M2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9</v>
      </c>
    </row>
    <row r="25" spans="1:13" x14ac:dyDescent="0.35">
      <c r="A25">
        <v>23</v>
      </c>
      <c r="B25" s="1" t="s">
        <v>129</v>
      </c>
      <c r="C25" s="2">
        <v>14</v>
      </c>
      <c r="D25" s="2">
        <v>7</v>
      </c>
      <c r="E25" s="2" t="s">
        <v>316</v>
      </c>
      <c r="F25" s="2" t="s">
        <v>308</v>
      </c>
      <c r="G25" s="2">
        <v>8</v>
      </c>
      <c r="H25" s="2">
        <v>0.56999999999999995</v>
      </c>
      <c r="J2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5">
        <f>IF(Table_0__3[[#This Row],[RO]]="-",0,IF(Table_0__3[[#This Row],[RO]]&gt;2,10,IF(Table_0__3[[#This Row],[RO]]&gt;1,9,IF(Table_0__3[[#This Row],[RO]]&gt;0,8))))</f>
        <v>10</v>
      </c>
      <c r="L25">
        <f>IF(Table_0__3[[#This Row],[St]]="-",0,IF(Table_0__3[[#This Row],[St]]&gt;2,10,IF(Table_0__3[[#This Row],[St]]&gt;1,9,IF(Table_0__3[[#This Row],[St]]&gt;0,8))))</f>
        <v>0</v>
      </c>
      <c r="M2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26" spans="1:13" x14ac:dyDescent="0.35">
      <c r="A26">
        <v>23</v>
      </c>
      <c r="B26" s="1" t="s">
        <v>42</v>
      </c>
      <c r="C26" s="2">
        <v>14</v>
      </c>
      <c r="D26" s="2">
        <v>7</v>
      </c>
      <c r="E26" s="2" t="s">
        <v>308</v>
      </c>
      <c r="F26" s="2" t="s">
        <v>308</v>
      </c>
      <c r="G26" s="2">
        <v>7</v>
      </c>
      <c r="H26" s="2">
        <v>0.5</v>
      </c>
      <c r="J2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6">
        <f>IF(Table_0__3[[#This Row],[RO]]="-",0,IF(Table_0__3[[#This Row],[RO]]&gt;2,10,IF(Table_0__3[[#This Row],[RO]]&gt;1,9,IF(Table_0__3[[#This Row],[RO]]&gt;0,8))))</f>
        <v>0</v>
      </c>
      <c r="L26">
        <f>IF(Table_0__3[[#This Row],[St]]="-",0,IF(Table_0__3[[#This Row],[St]]&gt;2,10,IF(Table_0__3[[#This Row],[St]]&gt;1,9,IF(Table_0__3[[#This Row],[St]]&gt;0,8))))</f>
        <v>0</v>
      </c>
      <c r="M2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27" spans="1:13" x14ac:dyDescent="0.35">
      <c r="A27">
        <v>23</v>
      </c>
      <c r="B27" s="1" t="s">
        <v>89</v>
      </c>
      <c r="C27" s="2">
        <v>14</v>
      </c>
      <c r="D27" s="2">
        <v>7</v>
      </c>
      <c r="E27" s="2" t="s">
        <v>308</v>
      </c>
      <c r="F27" s="2" t="s">
        <v>308</v>
      </c>
      <c r="G27" s="2">
        <v>7</v>
      </c>
      <c r="H27" s="2">
        <v>0.5</v>
      </c>
      <c r="J2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7</v>
      </c>
      <c r="K27">
        <f>IF(Table_0__3[[#This Row],[RO]]="-",0,IF(Table_0__3[[#This Row],[RO]]&gt;2,10,IF(Table_0__3[[#This Row],[RO]]&gt;1,9,IF(Table_0__3[[#This Row],[RO]]&gt;0,8))))</f>
        <v>0</v>
      </c>
      <c r="L27">
        <f>IF(Table_0__3[[#This Row],[St]]="-",0,IF(Table_0__3[[#This Row],[St]]&gt;2,10,IF(Table_0__3[[#This Row],[St]]&gt;1,9,IF(Table_0__3[[#This Row],[St]]&gt;0,8))))</f>
        <v>0</v>
      </c>
      <c r="M2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28" spans="1:13" x14ac:dyDescent="0.35">
      <c r="A28">
        <v>27</v>
      </c>
      <c r="B28" s="1" t="s">
        <v>33</v>
      </c>
      <c r="C28" s="2">
        <v>16</v>
      </c>
      <c r="D28" s="2">
        <v>6</v>
      </c>
      <c r="E28" s="2" t="s">
        <v>308</v>
      </c>
      <c r="F28" s="2" t="s">
        <v>308</v>
      </c>
      <c r="G28" s="2">
        <v>6</v>
      </c>
      <c r="H28" s="2">
        <v>0.38</v>
      </c>
      <c r="J2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28">
        <f>IF(Table_0__3[[#This Row],[RO]]="-",0,IF(Table_0__3[[#This Row],[RO]]&gt;2,10,IF(Table_0__3[[#This Row],[RO]]&gt;1,9,IF(Table_0__3[[#This Row],[RO]]&gt;0,8))))</f>
        <v>0</v>
      </c>
      <c r="L28">
        <f>IF(Table_0__3[[#This Row],[St]]="-",0,IF(Table_0__3[[#This Row],[St]]&gt;2,10,IF(Table_0__3[[#This Row],[St]]&gt;1,9,IF(Table_0__3[[#This Row],[St]]&gt;0,8))))</f>
        <v>0</v>
      </c>
      <c r="M2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29" spans="1:13" x14ac:dyDescent="0.35">
      <c r="A29">
        <v>27</v>
      </c>
      <c r="B29" s="1" t="s">
        <v>51</v>
      </c>
      <c r="C29" s="2">
        <v>16</v>
      </c>
      <c r="D29" s="2">
        <v>6</v>
      </c>
      <c r="E29" s="2" t="s">
        <v>308</v>
      </c>
      <c r="F29" s="2" t="s">
        <v>308</v>
      </c>
      <c r="G29" s="2">
        <v>6</v>
      </c>
      <c r="H29" s="2">
        <v>0.38</v>
      </c>
      <c r="J2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29">
        <f>IF(Table_0__3[[#This Row],[RO]]="-",0,IF(Table_0__3[[#This Row],[RO]]&gt;2,10,IF(Table_0__3[[#This Row],[RO]]&gt;1,9,IF(Table_0__3[[#This Row],[RO]]&gt;0,8))))</f>
        <v>0</v>
      </c>
      <c r="L29">
        <f>IF(Table_0__3[[#This Row],[St]]="-",0,IF(Table_0__3[[#This Row],[St]]&gt;2,10,IF(Table_0__3[[#This Row],[St]]&gt;1,9,IF(Table_0__3[[#This Row],[St]]&gt;0,8))))</f>
        <v>0</v>
      </c>
      <c r="M2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0" spans="1:13" x14ac:dyDescent="0.35">
      <c r="A30">
        <v>27</v>
      </c>
      <c r="B30" s="1" t="s">
        <v>29</v>
      </c>
      <c r="C30" s="2">
        <v>17</v>
      </c>
      <c r="D30" s="2">
        <v>6</v>
      </c>
      <c r="E30" s="2" t="s">
        <v>308</v>
      </c>
      <c r="F30" s="2" t="s">
        <v>308</v>
      </c>
      <c r="G30" s="2">
        <v>6</v>
      </c>
      <c r="H30" s="2">
        <v>0.35</v>
      </c>
      <c r="J3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0">
        <f>IF(Table_0__3[[#This Row],[RO]]="-",0,IF(Table_0__3[[#This Row],[RO]]&gt;2,10,IF(Table_0__3[[#This Row],[RO]]&gt;1,9,IF(Table_0__3[[#This Row],[RO]]&gt;0,8))))</f>
        <v>0</v>
      </c>
      <c r="L30">
        <f>IF(Table_0__3[[#This Row],[St]]="-",0,IF(Table_0__3[[#This Row],[St]]&gt;2,10,IF(Table_0__3[[#This Row],[St]]&gt;1,9,IF(Table_0__3[[#This Row],[St]]&gt;0,8))))</f>
        <v>0</v>
      </c>
      <c r="M3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1" spans="1:13" x14ac:dyDescent="0.35">
      <c r="A31">
        <v>27</v>
      </c>
      <c r="B31" s="1" t="s">
        <v>111</v>
      </c>
      <c r="C31" s="2">
        <v>14</v>
      </c>
      <c r="D31" s="2">
        <v>6</v>
      </c>
      <c r="E31" s="2" t="s">
        <v>316</v>
      </c>
      <c r="F31" s="2" t="s">
        <v>308</v>
      </c>
      <c r="G31" s="2">
        <v>7</v>
      </c>
      <c r="H31" s="2">
        <v>0.5</v>
      </c>
      <c r="J3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1">
        <f>IF(Table_0__3[[#This Row],[RO]]="-",0,IF(Table_0__3[[#This Row],[RO]]&gt;2,10,IF(Table_0__3[[#This Row],[RO]]&gt;1,9,IF(Table_0__3[[#This Row],[RO]]&gt;0,8))))</f>
        <v>10</v>
      </c>
      <c r="L31">
        <f>IF(Table_0__3[[#This Row],[St]]="-",0,IF(Table_0__3[[#This Row],[St]]&gt;2,10,IF(Table_0__3[[#This Row],[St]]&gt;1,9,IF(Table_0__3[[#This Row],[St]]&gt;0,8))))</f>
        <v>0</v>
      </c>
      <c r="M3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32" spans="1:13" x14ac:dyDescent="0.35">
      <c r="A32">
        <v>27</v>
      </c>
      <c r="B32" s="1" t="s">
        <v>72</v>
      </c>
      <c r="C32" s="2">
        <v>15</v>
      </c>
      <c r="D32" s="2">
        <v>6</v>
      </c>
      <c r="E32" s="2" t="s">
        <v>308</v>
      </c>
      <c r="F32" s="2" t="s">
        <v>307</v>
      </c>
      <c r="G32" s="2">
        <v>9</v>
      </c>
      <c r="H32" s="2">
        <v>0.6</v>
      </c>
      <c r="J3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2">
        <f>IF(Table_0__3[[#This Row],[RO]]="-",0,IF(Table_0__3[[#This Row],[RO]]&gt;2,10,IF(Table_0__3[[#This Row],[RO]]&gt;1,9,IF(Table_0__3[[#This Row],[RO]]&gt;0,8))))</f>
        <v>0</v>
      </c>
      <c r="L32">
        <f>IF(Table_0__3[[#This Row],[St]]="-",0,IF(Table_0__3[[#This Row],[St]]&gt;2,10,IF(Table_0__3[[#This Row],[St]]&gt;1,9,IF(Table_0__3[[#This Row],[St]]&gt;0,8))))</f>
        <v>10</v>
      </c>
      <c r="M3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8</v>
      </c>
    </row>
    <row r="33" spans="1:13" x14ac:dyDescent="0.35">
      <c r="A33">
        <v>27</v>
      </c>
      <c r="B33" s="1" t="s">
        <v>98</v>
      </c>
      <c r="C33" s="2">
        <v>10</v>
      </c>
      <c r="D33" s="2">
        <v>6</v>
      </c>
      <c r="E33" s="2" t="s">
        <v>308</v>
      </c>
      <c r="F33" s="2" t="s">
        <v>308</v>
      </c>
      <c r="G33" s="2">
        <v>6</v>
      </c>
      <c r="H33" s="2">
        <v>0.6</v>
      </c>
      <c r="J3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3">
        <f>IF(Table_0__3[[#This Row],[RO]]="-",0,IF(Table_0__3[[#This Row],[RO]]&gt;2,10,IF(Table_0__3[[#This Row],[RO]]&gt;1,9,IF(Table_0__3[[#This Row],[RO]]&gt;0,8))))</f>
        <v>0</v>
      </c>
      <c r="L33">
        <f>IF(Table_0__3[[#This Row],[St]]="-",0,IF(Table_0__3[[#This Row],[St]]&gt;2,10,IF(Table_0__3[[#This Row],[St]]&gt;1,9,IF(Table_0__3[[#This Row],[St]]&gt;0,8))))</f>
        <v>0</v>
      </c>
      <c r="M3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4" spans="1:13" x14ac:dyDescent="0.35">
      <c r="A34">
        <v>27</v>
      </c>
      <c r="B34" s="1" t="s">
        <v>39</v>
      </c>
      <c r="C34" s="2">
        <v>16</v>
      </c>
      <c r="D34" s="2">
        <v>6</v>
      </c>
      <c r="E34" s="2" t="s">
        <v>308</v>
      </c>
      <c r="F34" s="2" t="s">
        <v>308</v>
      </c>
      <c r="G34" s="2">
        <v>6</v>
      </c>
      <c r="H34" s="2">
        <v>0.38</v>
      </c>
      <c r="J3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4">
        <f>IF(Table_0__3[[#This Row],[RO]]="-",0,IF(Table_0__3[[#This Row],[RO]]&gt;2,10,IF(Table_0__3[[#This Row],[RO]]&gt;1,9,IF(Table_0__3[[#This Row],[RO]]&gt;0,8))))</f>
        <v>0</v>
      </c>
      <c r="L34">
        <f>IF(Table_0__3[[#This Row],[St]]="-",0,IF(Table_0__3[[#This Row],[St]]&gt;2,10,IF(Table_0__3[[#This Row],[St]]&gt;1,9,IF(Table_0__3[[#This Row],[St]]&gt;0,8))))</f>
        <v>0</v>
      </c>
      <c r="M3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5" spans="1:13" x14ac:dyDescent="0.35">
      <c r="A35">
        <v>27</v>
      </c>
      <c r="B35" s="1" t="s">
        <v>270</v>
      </c>
      <c r="C35" s="2">
        <v>14</v>
      </c>
      <c r="D35" s="2">
        <v>6</v>
      </c>
      <c r="E35" s="2" t="s">
        <v>306</v>
      </c>
      <c r="F35" s="2" t="s">
        <v>308</v>
      </c>
      <c r="G35" s="2">
        <v>8</v>
      </c>
      <c r="H35" s="2">
        <v>0.56999999999999995</v>
      </c>
      <c r="J3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5">
        <f>IF(Table_0__3[[#This Row],[RO]]="-",0,IF(Table_0__3[[#This Row],[RO]]&gt;2,10,IF(Table_0__3[[#This Row],[RO]]&gt;1,9,IF(Table_0__3[[#This Row],[RO]]&gt;0,8))))</f>
        <v>10</v>
      </c>
      <c r="L35">
        <f>IF(Table_0__3[[#This Row],[St]]="-",0,IF(Table_0__3[[#This Row],[St]]&gt;2,10,IF(Table_0__3[[#This Row],[St]]&gt;1,9,IF(Table_0__3[[#This Row],[St]]&gt;0,8))))</f>
        <v>0</v>
      </c>
      <c r="M3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36" spans="1:13" x14ac:dyDescent="0.35">
      <c r="A36">
        <v>35</v>
      </c>
      <c r="B36" s="1" t="s">
        <v>241</v>
      </c>
      <c r="C36" s="2">
        <v>17</v>
      </c>
      <c r="D36" s="2">
        <v>5</v>
      </c>
      <c r="E36" s="2" t="s">
        <v>308</v>
      </c>
      <c r="F36" s="2" t="s">
        <v>308</v>
      </c>
      <c r="G36" s="2">
        <v>5</v>
      </c>
      <c r="H36" s="2">
        <v>0.28999999999999998</v>
      </c>
      <c r="J3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6">
        <f>IF(Table_0__3[[#This Row],[RO]]="-",0,IF(Table_0__3[[#This Row],[RO]]&gt;2,10,IF(Table_0__3[[#This Row],[RO]]&gt;1,9,IF(Table_0__3[[#This Row],[RO]]&gt;0,8))))</f>
        <v>0</v>
      </c>
      <c r="L36">
        <f>IF(Table_0__3[[#This Row],[St]]="-",0,IF(Table_0__3[[#This Row],[St]]&gt;2,10,IF(Table_0__3[[#This Row],[St]]&gt;1,9,IF(Table_0__3[[#This Row],[St]]&gt;0,8))))</f>
        <v>0</v>
      </c>
      <c r="M3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7" spans="1:13" x14ac:dyDescent="0.35">
      <c r="A37">
        <v>35</v>
      </c>
      <c r="B37" s="1" t="s">
        <v>324</v>
      </c>
      <c r="C37" s="2">
        <v>10</v>
      </c>
      <c r="D37" s="2">
        <v>5</v>
      </c>
      <c r="E37" s="2" t="s">
        <v>308</v>
      </c>
      <c r="F37" s="2" t="s">
        <v>308</v>
      </c>
      <c r="G37" s="2">
        <v>5</v>
      </c>
      <c r="H37" s="2">
        <v>0.5</v>
      </c>
      <c r="J3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7">
        <f>IF(Table_0__3[[#This Row],[RO]]="-",0,IF(Table_0__3[[#This Row],[RO]]&gt;2,10,IF(Table_0__3[[#This Row],[RO]]&gt;1,9,IF(Table_0__3[[#This Row],[RO]]&gt;0,8))))</f>
        <v>0</v>
      </c>
      <c r="L37">
        <f>IF(Table_0__3[[#This Row],[St]]="-",0,IF(Table_0__3[[#This Row],[St]]&gt;2,10,IF(Table_0__3[[#This Row],[St]]&gt;1,9,IF(Table_0__3[[#This Row],[St]]&gt;0,8))))</f>
        <v>0</v>
      </c>
      <c r="M3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8" spans="1:13" x14ac:dyDescent="0.35">
      <c r="A38">
        <v>35</v>
      </c>
      <c r="B38" s="1" t="s">
        <v>136</v>
      </c>
      <c r="C38" s="2">
        <v>7</v>
      </c>
      <c r="D38" s="2">
        <v>5</v>
      </c>
      <c r="E38" s="2" t="s">
        <v>308</v>
      </c>
      <c r="F38" s="2" t="s">
        <v>308</v>
      </c>
      <c r="G38" s="2">
        <v>5</v>
      </c>
      <c r="H38" s="2">
        <v>0.71</v>
      </c>
      <c r="J3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8">
        <f>IF(Table_0__3[[#This Row],[RO]]="-",0,IF(Table_0__3[[#This Row],[RO]]&gt;2,10,IF(Table_0__3[[#This Row],[RO]]&gt;1,9,IF(Table_0__3[[#This Row],[RO]]&gt;0,8))))</f>
        <v>0</v>
      </c>
      <c r="L38">
        <f>IF(Table_0__3[[#This Row],[St]]="-",0,IF(Table_0__3[[#This Row],[St]]&gt;2,10,IF(Table_0__3[[#This Row],[St]]&gt;1,9,IF(Table_0__3[[#This Row],[St]]&gt;0,8))))</f>
        <v>0</v>
      </c>
      <c r="M3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39" spans="1:13" x14ac:dyDescent="0.35">
      <c r="A39">
        <v>35</v>
      </c>
      <c r="B39" s="1" t="s">
        <v>93</v>
      </c>
      <c r="C39" s="2">
        <v>14</v>
      </c>
      <c r="D39" s="2">
        <v>5</v>
      </c>
      <c r="E39" s="2" t="s">
        <v>308</v>
      </c>
      <c r="F39" s="2" t="s">
        <v>308</v>
      </c>
      <c r="G39" s="2">
        <v>5</v>
      </c>
      <c r="H39" s="2">
        <v>0.36</v>
      </c>
      <c r="J3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39">
        <f>IF(Table_0__3[[#This Row],[RO]]="-",0,IF(Table_0__3[[#This Row],[RO]]&gt;2,10,IF(Table_0__3[[#This Row],[RO]]&gt;1,9,IF(Table_0__3[[#This Row],[RO]]&gt;0,8))))</f>
        <v>0</v>
      </c>
      <c r="L39">
        <f>IF(Table_0__3[[#This Row],[St]]="-",0,IF(Table_0__3[[#This Row],[St]]&gt;2,10,IF(Table_0__3[[#This Row],[St]]&gt;1,9,IF(Table_0__3[[#This Row],[St]]&gt;0,8))))</f>
        <v>0</v>
      </c>
      <c r="M3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0" spans="1:13" x14ac:dyDescent="0.35">
      <c r="A40">
        <v>35</v>
      </c>
      <c r="B40" s="1" t="s">
        <v>175</v>
      </c>
      <c r="C40" s="2">
        <v>7</v>
      </c>
      <c r="D40" s="2">
        <v>5</v>
      </c>
      <c r="E40" s="2" t="s">
        <v>308</v>
      </c>
      <c r="F40" s="2" t="s">
        <v>308</v>
      </c>
      <c r="G40" s="2">
        <v>5</v>
      </c>
      <c r="H40" s="2">
        <v>0.71</v>
      </c>
      <c r="J4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0">
        <f>IF(Table_0__3[[#This Row],[RO]]="-",0,IF(Table_0__3[[#This Row],[RO]]&gt;2,10,IF(Table_0__3[[#This Row],[RO]]&gt;1,9,IF(Table_0__3[[#This Row],[RO]]&gt;0,8))))</f>
        <v>0</v>
      </c>
      <c r="L40">
        <f>IF(Table_0__3[[#This Row],[St]]="-",0,IF(Table_0__3[[#This Row],[St]]&gt;2,10,IF(Table_0__3[[#This Row],[St]]&gt;1,9,IF(Table_0__3[[#This Row],[St]]&gt;0,8))))</f>
        <v>0</v>
      </c>
      <c r="M4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1" spans="1:13" x14ac:dyDescent="0.35">
      <c r="A41">
        <v>35</v>
      </c>
      <c r="B41" s="1" t="s">
        <v>220</v>
      </c>
      <c r="C41" s="2">
        <v>10</v>
      </c>
      <c r="D41" s="2">
        <v>5</v>
      </c>
      <c r="E41" s="2" t="s">
        <v>308</v>
      </c>
      <c r="F41" s="2" t="s">
        <v>308</v>
      </c>
      <c r="G41" s="2">
        <v>5</v>
      </c>
      <c r="H41" s="2">
        <v>0.5</v>
      </c>
      <c r="J4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1">
        <f>IF(Table_0__3[[#This Row],[RO]]="-",0,IF(Table_0__3[[#This Row],[RO]]&gt;2,10,IF(Table_0__3[[#This Row],[RO]]&gt;1,9,IF(Table_0__3[[#This Row],[RO]]&gt;0,8))))</f>
        <v>0</v>
      </c>
      <c r="L41">
        <f>IF(Table_0__3[[#This Row],[St]]="-",0,IF(Table_0__3[[#This Row],[St]]&gt;2,10,IF(Table_0__3[[#This Row],[St]]&gt;1,9,IF(Table_0__3[[#This Row],[St]]&gt;0,8))))</f>
        <v>0</v>
      </c>
      <c r="M4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2" spans="1:13" x14ac:dyDescent="0.35">
      <c r="A42">
        <v>35</v>
      </c>
      <c r="B42" s="1" t="s">
        <v>48</v>
      </c>
      <c r="C42" s="2">
        <v>16</v>
      </c>
      <c r="D42" s="2">
        <v>5</v>
      </c>
      <c r="E42" s="2" t="s">
        <v>316</v>
      </c>
      <c r="F42" s="2" t="s">
        <v>308</v>
      </c>
      <c r="G42" s="2">
        <v>6</v>
      </c>
      <c r="H42" s="2">
        <v>0.38</v>
      </c>
      <c r="J4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2">
        <f>IF(Table_0__3[[#This Row],[RO]]="-",0,IF(Table_0__3[[#This Row],[RO]]&gt;2,10,IF(Table_0__3[[#This Row],[RO]]&gt;1,9,IF(Table_0__3[[#This Row],[RO]]&gt;0,8))))</f>
        <v>10</v>
      </c>
      <c r="L42">
        <f>IF(Table_0__3[[#This Row],[St]]="-",0,IF(Table_0__3[[#This Row],[St]]&gt;2,10,IF(Table_0__3[[#This Row],[St]]&gt;1,9,IF(Table_0__3[[#This Row],[St]]&gt;0,8))))</f>
        <v>0</v>
      </c>
      <c r="M4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3" spans="1:13" x14ac:dyDescent="0.35">
      <c r="A43">
        <v>35</v>
      </c>
      <c r="B43" s="1" t="s">
        <v>185</v>
      </c>
      <c r="C43" s="2">
        <v>10</v>
      </c>
      <c r="D43" s="2">
        <v>5</v>
      </c>
      <c r="E43" s="2" t="s">
        <v>308</v>
      </c>
      <c r="F43" s="2" t="s">
        <v>308</v>
      </c>
      <c r="G43" s="2">
        <v>5</v>
      </c>
      <c r="H43" s="2">
        <v>0.5</v>
      </c>
      <c r="J4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3">
        <f>IF(Table_0__3[[#This Row],[RO]]="-",0,IF(Table_0__3[[#This Row],[RO]]&gt;2,10,IF(Table_0__3[[#This Row],[RO]]&gt;1,9,IF(Table_0__3[[#This Row],[RO]]&gt;0,8))))</f>
        <v>0</v>
      </c>
      <c r="L43">
        <f>IF(Table_0__3[[#This Row],[St]]="-",0,IF(Table_0__3[[#This Row],[St]]&gt;2,10,IF(Table_0__3[[#This Row],[St]]&gt;1,9,IF(Table_0__3[[#This Row],[St]]&gt;0,8))))</f>
        <v>0</v>
      </c>
      <c r="M4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4" spans="1:13" x14ac:dyDescent="0.35">
      <c r="A44">
        <v>35</v>
      </c>
      <c r="B44" s="1" t="s">
        <v>173</v>
      </c>
      <c r="C44" s="2">
        <v>6</v>
      </c>
      <c r="D44" s="2">
        <v>5</v>
      </c>
      <c r="E44" s="2" t="s">
        <v>308</v>
      </c>
      <c r="F44" s="2" t="s">
        <v>308</v>
      </c>
      <c r="G44" s="2">
        <v>5</v>
      </c>
      <c r="H44" s="2">
        <v>0.83</v>
      </c>
      <c r="J4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4">
        <f>IF(Table_0__3[[#This Row],[RO]]="-",0,IF(Table_0__3[[#This Row],[RO]]&gt;2,10,IF(Table_0__3[[#This Row],[RO]]&gt;1,9,IF(Table_0__3[[#This Row],[RO]]&gt;0,8))))</f>
        <v>0</v>
      </c>
      <c r="L44">
        <f>IF(Table_0__3[[#This Row],[St]]="-",0,IF(Table_0__3[[#This Row],[St]]&gt;2,10,IF(Table_0__3[[#This Row],[St]]&gt;1,9,IF(Table_0__3[[#This Row],[St]]&gt;0,8))))</f>
        <v>0</v>
      </c>
      <c r="M4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5" spans="1:13" x14ac:dyDescent="0.35">
      <c r="A45">
        <v>35</v>
      </c>
      <c r="B45" s="1" t="s">
        <v>123</v>
      </c>
      <c r="C45" s="2">
        <v>7</v>
      </c>
      <c r="D45" s="2">
        <v>5</v>
      </c>
      <c r="E45" s="2" t="s">
        <v>308</v>
      </c>
      <c r="F45" s="2" t="s">
        <v>308</v>
      </c>
      <c r="G45" s="2">
        <v>5</v>
      </c>
      <c r="H45" s="2">
        <v>0.71</v>
      </c>
      <c r="J4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5">
        <f>IF(Table_0__3[[#This Row],[RO]]="-",0,IF(Table_0__3[[#This Row],[RO]]&gt;2,10,IF(Table_0__3[[#This Row],[RO]]&gt;1,9,IF(Table_0__3[[#This Row],[RO]]&gt;0,8))))</f>
        <v>0</v>
      </c>
      <c r="L45">
        <f>IF(Table_0__3[[#This Row],[St]]="-",0,IF(Table_0__3[[#This Row],[St]]&gt;2,10,IF(Table_0__3[[#This Row],[St]]&gt;1,9,IF(Table_0__3[[#This Row],[St]]&gt;0,8))))</f>
        <v>0</v>
      </c>
      <c r="M4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6" spans="1:13" x14ac:dyDescent="0.35">
      <c r="A46">
        <v>35</v>
      </c>
      <c r="B46" s="1" t="s">
        <v>114</v>
      </c>
      <c r="C46" s="2">
        <v>9</v>
      </c>
      <c r="D46" s="2">
        <v>5</v>
      </c>
      <c r="E46" s="2" t="s">
        <v>308</v>
      </c>
      <c r="F46" s="2" t="s">
        <v>308</v>
      </c>
      <c r="G46" s="2">
        <v>5</v>
      </c>
      <c r="H46" s="2">
        <v>0.56000000000000005</v>
      </c>
      <c r="J4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6</v>
      </c>
      <c r="K46">
        <f>IF(Table_0__3[[#This Row],[RO]]="-",0,IF(Table_0__3[[#This Row],[RO]]&gt;2,10,IF(Table_0__3[[#This Row],[RO]]&gt;1,9,IF(Table_0__3[[#This Row],[RO]]&gt;0,8))))</f>
        <v>0</v>
      </c>
      <c r="L46">
        <f>IF(Table_0__3[[#This Row],[St]]="-",0,IF(Table_0__3[[#This Row],[St]]&gt;2,10,IF(Table_0__3[[#This Row],[St]]&gt;1,9,IF(Table_0__3[[#This Row],[St]]&gt;0,8))))</f>
        <v>0</v>
      </c>
      <c r="M4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7" spans="1:13" x14ac:dyDescent="0.35">
      <c r="A47">
        <v>46</v>
      </c>
      <c r="B47" s="1" t="s">
        <v>142</v>
      </c>
      <c r="C47" s="2">
        <v>15</v>
      </c>
      <c r="D47" s="2">
        <v>4</v>
      </c>
      <c r="E47" s="2" t="s">
        <v>306</v>
      </c>
      <c r="F47" s="2" t="s">
        <v>308</v>
      </c>
      <c r="G47" s="2">
        <v>6</v>
      </c>
      <c r="H47" s="2">
        <v>0.4</v>
      </c>
      <c r="J4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47">
        <f>IF(Table_0__3[[#This Row],[RO]]="-",0,IF(Table_0__3[[#This Row],[RO]]&gt;2,10,IF(Table_0__3[[#This Row],[RO]]&gt;1,9,IF(Table_0__3[[#This Row],[RO]]&gt;0,8))))</f>
        <v>10</v>
      </c>
      <c r="L47">
        <f>IF(Table_0__3[[#This Row],[St]]="-",0,IF(Table_0__3[[#This Row],[St]]&gt;2,10,IF(Table_0__3[[#This Row],[St]]&gt;1,9,IF(Table_0__3[[#This Row],[St]]&gt;0,8))))</f>
        <v>0</v>
      </c>
      <c r="M4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48" spans="1:13" x14ac:dyDescent="0.35">
      <c r="A48">
        <v>46</v>
      </c>
      <c r="B48" s="1" t="s">
        <v>63</v>
      </c>
      <c r="C48" s="2">
        <v>11</v>
      </c>
      <c r="D48" s="2">
        <v>4</v>
      </c>
      <c r="E48" s="2" t="s">
        <v>308</v>
      </c>
      <c r="F48" s="2" t="s">
        <v>308</v>
      </c>
      <c r="G48" s="2">
        <v>4</v>
      </c>
      <c r="H48" s="2">
        <v>0.36</v>
      </c>
      <c r="J4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48">
        <f>IF(Table_0__3[[#This Row],[RO]]="-",0,IF(Table_0__3[[#This Row],[RO]]&gt;2,10,IF(Table_0__3[[#This Row],[RO]]&gt;1,9,IF(Table_0__3[[#This Row],[RO]]&gt;0,8))))</f>
        <v>0</v>
      </c>
      <c r="L48">
        <f>IF(Table_0__3[[#This Row],[St]]="-",0,IF(Table_0__3[[#This Row],[St]]&gt;2,10,IF(Table_0__3[[#This Row],[St]]&gt;1,9,IF(Table_0__3[[#This Row],[St]]&gt;0,8))))</f>
        <v>0</v>
      </c>
      <c r="M4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49" spans="1:13" x14ac:dyDescent="0.35">
      <c r="A49">
        <v>46</v>
      </c>
      <c r="B49" s="1" t="s">
        <v>147</v>
      </c>
      <c r="C49" s="2">
        <v>11</v>
      </c>
      <c r="D49" s="2">
        <v>4</v>
      </c>
      <c r="E49" s="2" t="s">
        <v>308</v>
      </c>
      <c r="F49" s="2" t="s">
        <v>308</v>
      </c>
      <c r="G49" s="2">
        <v>4</v>
      </c>
      <c r="H49" s="2">
        <v>0.36</v>
      </c>
      <c r="J4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49">
        <f>IF(Table_0__3[[#This Row],[RO]]="-",0,IF(Table_0__3[[#This Row],[RO]]&gt;2,10,IF(Table_0__3[[#This Row],[RO]]&gt;1,9,IF(Table_0__3[[#This Row],[RO]]&gt;0,8))))</f>
        <v>0</v>
      </c>
      <c r="L49">
        <f>IF(Table_0__3[[#This Row],[St]]="-",0,IF(Table_0__3[[#This Row],[St]]&gt;2,10,IF(Table_0__3[[#This Row],[St]]&gt;1,9,IF(Table_0__3[[#This Row],[St]]&gt;0,8))))</f>
        <v>0</v>
      </c>
      <c r="M4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0" spans="1:13" x14ac:dyDescent="0.35">
      <c r="A50">
        <v>46</v>
      </c>
      <c r="B50" s="1" t="s">
        <v>277</v>
      </c>
      <c r="C50" s="2">
        <v>14</v>
      </c>
      <c r="D50" s="2">
        <v>4</v>
      </c>
      <c r="E50" s="2" t="s">
        <v>308</v>
      </c>
      <c r="F50" s="2" t="s">
        <v>308</v>
      </c>
      <c r="G50" s="2">
        <v>4</v>
      </c>
      <c r="H50" s="2">
        <v>0.28999999999999998</v>
      </c>
      <c r="J5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0">
        <f>IF(Table_0__3[[#This Row],[RO]]="-",0,IF(Table_0__3[[#This Row],[RO]]&gt;2,10,IF(Table_0__3[[#This Row],[RO]]&gt;1,9,IF(Table_0__3[[#This Row],[RO]]&gt;0,8))))</f>
        <v>0</v>
      </c>
      <c r="L50">
        <f>IF(Table_0__3[[#This Row],[St]]="-",0,IF(Table_0__3[[#This Row],[St]]&gt;2,10,IF(Table_0__3[[#This Row],[St]]&gt;1,9,IF(Table_0__3[[#This Row],[St]]&gt;0,8))))</f>
        <v>0</v>
      </c>
      <c r="M5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1" spans="1:13" x14ac:dyDescent="0.35">
      <c r="A51">
        <v>46</v>
      </c>
      <c r="B51" s="1" t="s">
        <v>312</v>
      </c>
      <c r="C51" s="2">
        <v>14</v>
      </c>
      <c r="D51" s="2">
        <v>4</v>
      </c>
      <c r="E51" s="2" t="s">
        <v>308</v>
      </c>
      <c r="F51" s="2" t="s">
        <v>308</v>
      </c>
      <c r="G51" s="2">
        <v>4</v>
      </c>
      <c r="H51" s="2">
        <v>0.28999999999999998</v>
      </c>
      <c r="J5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1">
        <f>IF(Table_0__3[[#This Row],[RO]]="-",0,IF(Table_0__3[[#This Row],[RO]]&gt;2,10,IF(Table_0__3[[#This Row],[RO]]&gt;1,9,IF(Table_0__3[[#This Row],[RO]]&gt;0,8))))</f>
        <v>0</v>
      </c>
      <c r="L51">
        <f>IF(Table_0__3[[#This Row],[St]]="-",0,IF(Table_0__3[[#This Row],[St]]&gt;2,10,IF(Table_0__3[[#This Row],[St]]&gt;1,9,IF(Table_0__3[[#This Row],[St]]&gt;0,8))))</f>
        <v>0</v>
      </c>
      <c r="M5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2" spans="1:13" x14ac:dyDescent="0.35">
      <c r="A52">
        <v>46</v>
      </c>
      <c r="B52" s="1" t="s">
        <v>54</v>
      </c>
      <c r="C52" s="2">
        <v>15</v>
      </c>
      <c r="D52" s="2">
        <v>4</v>
      </c>
      <c r="E52" s="2" t="s">
        <v>308</v>
      </c>
      <c r="F52" s="2" t="s">
        <v>308</v>
      </c>
      <c r="G52" s="2">
        <v>4</v>
      </c>
      <c r="H52" s="2">
        <v>0.27</v>
      </c>
      <c r="J5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2">
        <f>IF(Table_0__3[[#This Row],[RO]]="-",0,IF(Table_0__3[[#This Row],[RO]]&gt;2,10,IF(Table_0__3[[#This Row],[RO]]&gt;1,9,IF(Table_0__3[[#This Row],[RO]]&gt;0,8))))</f>
        <v>0</v>
      </c>
      <c r="L52">
        <f>IF(Table_0__3[[#This Row],[St]]="-",0,IF(Table_0__3[[#This Row],[St]]&gt;2,10,IF(Table_0__3[[#This Row],[St]]&gt;1,9,IF(Table_0__3[[#This Row],[St]]&gt;0,8))))</f>
        <v>0</v>
      </c>
      <c r="M5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3" spans="1:13" x14ac:dyDescent="0.35">
      <c r="A53">
        <v>46</v>
      </c>
      <c r="B53" s="1" t="s">
        <v>95</v>
      </c>
      <c r="C53" s="2">
        <v>9</v>
      </c>
      <c r="D53" s="2">
        <v>4</v>
      </c>
      <c r="E53" s="2" t="s">
        <v>308</v>
      </c>
      <c r="F53" s="2" t="s">
        <v>308</v>
      </c>
      <c r="G53" s="2">
        <v>4</v>
      </c>
      <c r="H53" s="2">
        <v>0.44</v>
      </c>
      <c r="J5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3">
        <f>IF(Table_0__3[[#This Row],[RO]]="-",0,IF(Table_0__3[[#This Row],[RO]]&gt;2,10,IF(Table_0__3[[#This Row],[RO]]&gt;1,9,IF(Table_0__3[[#This Row],[RO]]&gt;0,8))))</f>
        <v>0</v>
      </c>
      <c r="L53">
        <f>IF(Table_0__3[[#This Row],[St]]="-",0,IF(Table_0__3[[#This Row],[St]]&gt;2,10,IF(Table_0__3[[#This Row],[St]]&gt;1,9,IF(Table_0__3[[#This Row],[St]]&gt;0,8))))</f>
        <v>0</v>
      </c>
      <c r="M5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4" spans="1:13" x14ac:dyDescent="0.35">
      <c r="A54">
        <v>46</v>
      </c>
      <c r="B54" s="1" t="s">
        <v>113</v>
      </c>
      <c r="C54" s="2">
        <v>11</v>
      </c>
      <c r="D54" s="2">
        <v>4</v>
      </c>
      <c r="E54" s="2" t="s">
        <v>316</v>
      </c>
      <c r="F54" s="2" t="s">
        <v>308</v>
      </c>
      <c r="G54" s="2">
        <v>5</v>
      </c>
      <c r="H54" s="2">
        <v>0.45</v>
      </c>
      <c r="J5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4">
        <f>IF(Table_0__3[[#This Row],[RO]]="-",0,IF(Table_0__3[[#This Row],[RO]]&gt;2,10,IF(Table_0__3[[#This Row],[RO]]&gt;1,9,IF(Table_0__3[[#This Row],[RO]]&gt;0,8))))</f>
        <v>10</v>
      </c>
      <c r="L54">
        <f>IF(Table_0__3[[#This Row],[St]]="-",0,IF(Table_0__3[[#This Row],[St]]&gt;2,10,IF(Table_0__3[[#This Row],[St]]&gt;1,9,IF(Table_0__3[[#This Row],[St]]&gt;0,8))))</f>
        <v>0</v>
      </c>
      <c r="M5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55" spans="1:13" x14ac:dyDescent="0.35">
      <c r="A55">
        <v>46</v>
      </c>
      <c r="B55" s="1" t="s">
        <v>100</v>
      </c>
      <c r="C55" s="2">
        <v>11</v>
      </c>
      <c r="D55" s="2">
        <v>4</v>
      </c>
      <c r="E55" s="2" t="s">
        <v>308</v>
      </c>
      <c r="F55" s="2" t="s">
        <v>308</v>
      </c>
      <c r="G55" s="2">
        <v>4</v>
      </c>
      <c r="H55" s="2">
        <v>0.36</v>
      </c>
      <c r="J5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5">
        <f>IF(Table_0__3[[#This Row],[RO]]="-",0,IF(Table_0__3[[#This Row],[RO]]&gt;2,10,IF(Table_0__3[[#This Row],[RO]]&gt;1,9,IF(Table_0__3[[#This Row],[RO]]&gt;0,8))))</f>
        <v>0</v>
      </c>
      <c r="L55">
        <f>IF(Table_0__3[[#This Row],[St]]="-",0,IF(Table_0__3[[#This Row],[St]]&gt;2,10,IF(Table_0__3[[#This Row],[St]]&gt;1,9,IF(Table_0__3[[#This Row],[St]]&gt;0,8))))</f>
        <v>0</v>
      </c>
      <c r="M5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6" spans="1:13" x14ac:dyDescent="0.35">
      <c r="A56">
        <v>46</v>
      </c>
      <c r="B56" s="1" t="s">
        <v>124</v>
      </c>
      <c r="C56" s="2">
        <v>9</v>
      </c>
      <c r="D56" s="2">
        <v>4</v>
      </c>
      <c r="E56" s="2" t="s">
        <v>308</v>
      </c>
      <c r="F56" s="2" t="s">
        <v>308</v>
      </c>
      <c r="G56" s="2">
        <v>4</v>
      </c>
      <c r="H56" s="2">
        <v>0.44</v>
      </c>
      <c r="J5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6">
        <f>IF(Table_0__3[[#This Row],[RO]]="-",0,IF(Table_0__3[[#This Row],[RO]]&gt;2,10,IF(Table_0__3[[#This Row],[RO]]&gt;1,9,IF(Table_0__3[[#This Row],[RO]]&gt;0,8))))</f>
        <v>0</v>
      </c>
      <c r="L56">
        <f>IF(Table_0__3[[#This Row],[St]]="-",0,IF(Table_0__3[[#This Row],[St]]&gt;2,10,IF(Table_0__3[[#This Row],[St]]&gt;1,9,IF(Table_0__3[[#This Row],[St]]&gt;0,8))))</f>
        <v>0</v>
      </c>
      <c r="M5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7" spans="1:13" x14ac:dyDescent="0.35">
      <c r="A57">
        <v>46</v>
      </c>
      <c r="B57" s="1" t="s">
        <v>57</v>
      </c>
      <c r="C57" s="2">
        <v>14</v>
      </c>
      <c r="D57" s="2">
        <v>4</v>
      </c>
      <c r="E57" s="2" t="s">
        <v>308</v>
      </c>
      <c r="F57" s="2" t="s">
        <v>308</v>
      </c>
      <c r="G57" s="2">
        <v>4</v>
      </c>
      <c r="H57" s="2">
        <v>0.28999999999999998</v>
      </c>
      <c r="J5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7">
        <f>IF(Table_0__3[[#This Row],[RO]]="-",0,IF(Table_0__3[[#This Row],[RO]]&gt;2,10,IF(Table_0__3[[#This Row],[RO]]&gt;1,9,IF(Table_0__3[[#This Row],[RO]]&gt;0,8))))</f>
        <v>0</v>
      </c>
      <c r="L57">
        <f>IF(Table_0__3[[#This Row],[St]]="-",0,IF(Table_0__3[[#This Row],[St]]&gt;2,10,IF(Table_0__3[[#This Row],[St]]&gt;1,9,IF(Table_0__3[[#This Row],[St]]&gt;0,8))))</f>
        <v>0</v>
      </c>
      <c r="M5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58" spans="1:13" x14ac:dyDescent="0.35">
      <c r="A58">
        <v>46</v>
      </c>
      <c r="B58" s="1" t="s">
        <v>260</v>
      </c>
      <c r="C58" s="2">
        <v>14</v>
      </c>
      <c r="D58" s="2">
        <v>4</v>
      </c>
      <c r="E58" s="2" t="s">
        <v>306</v>
      </c>
      <c r="F58" s="2" t="s">
        <v>308</v>
      </c>
      <c r="G58" s="2">
        <v>6</v>
      </c>
      <c r="H58" s="2">
        <v>0.43</v>
      </c>
      <c r="J5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8">
        <f>IF(Table_0__3[[#This Row],[RO]]="-",0,IF(Table_0__3[[#This Row],[RO]]&gt;2,10,IF(Table_0__3[[#This Row],[RO]]&gt;1,9,IF(Table_0__3[[#This Row],[RO]]&gt;0,8))))</f>
        <v>10</v>
      </c>
      <c r="L58">
        <f>IF(Table_0__3[[#This Row],[St]]="-",0,IF(Table_0__3[[#This Row],[St]]&gt;2,10,IF(Table_0__3[[#This Row],[St]]&gt;1,9,IF(Table_0__3[[#This Row],[St]]&gt;0,8))))</f>
        <v>0</v>
      </c>
      <c r="M5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59" spans="1:13" x14ac:dyDescent="0.35">
      <c r="A59">
        <v>46</v>
      </c>
      <c r="B59" s="1" t="s">
        <v>104</v>
      </c>
      <c r="C59" s="2">
        <v>14</v>
      </c>
      <c r="D59" s="2">
        <v>4</v>
      </c>
      <c r="E59" s="2" t="s">
        <v>316</v>
      </c>
      <c r="F59" s="2" t="s">
        <v>308</v>
      </c>
      <c r="G59" s="2">
        <v>5</v>
      </c>
      <c r="H59" s="2">
        <v>0.36</v>
      </c>
      <c r="J5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59">
        <f>IF(Table_0__3[[#This Row],[RO]]="-",0,IF(Table_0__3[[#This Row],[RO]]&gt;2,10,IF(Table_0__3[[#This Row],[RO]]&gt;1,9,IF(Table_0__3[[#This Row],[RO]]&gt;0,8))))</f>
        <v>10</v>
      </c>
      <c r="L59">
        <f>IF(Table_0__3[[#This Row],[St]]="-",0,IF(Table_0__3[[#This Row],[St]]&gt;2,10,IF(Table_0__3[[#This Row],[St]]&gt;1,9,IF(Table_0__3[[#This Row],[St]]&gt;0,8))))</f>
        <v>0</v>
      </c>
      <c r="M5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60" spans="1:13" x14ac:dyDescent="0.35">
      <c r="A60">
        <v>46</v>
      </c>
      <c r="B60" s="1" t="s">
        <v>75</v>
      </c>
      <c r="C60" s="2">
        <v>11</v>
      </c>
      <c r="D60" s="2">
        <v>4</v>
      </c>
      <c r="E60" s="2" t="s">
        <v>316</v>
      </c>
      <c r="F60" s="2" t="s">
        <v>308</v>
      </c>
      <c r="G60" s="2">
        <v>5</v>
      </c>
      <c r="H60" s="2">
        <v>0.45</v>
      </c>
      <c r="J6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0">
        <f>IF(Table_0__3[[#This Row],[RO]]="-",0,IF(Table_0__3[[#This Row],[RO]]&gt;2,10,IF(Table_0__3[[#This Row],[RO]]&gt;1,9,IF(Table_0__3[[#This Row],[RO]]&gt;0,8))))</f>
        <v>10</v>
      </c>
      <c r="L60">
        <f>IF(Table_0__3[[#This Row],[St]]="-",0,IF(Table_0__3[[#This Row],[St]]&gt;2,10,IF(Table_0__3[[#This Row],[St]]&gt;1,9,IF(Table_0__3[[#This Row],[St]]&gt;0,8))))</f>
        <v>0</v>
      </c>
      <c r="M6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61" spans="1:13" x14ac:dyDescent="0.35">
      <c r="A61">
        <v>46</v>
      </c>
      <c r="B61" s="1" t="s">
        <v>193</v>
      </c>
      <c r="C61" s="2">
        <v>4</v>
      </c>
      <c r="D61" s="2">
        <v>4</v>
      </c>
      <c r="E61" s="2" t="s">
        <v>308</v>
      </c>
      <c r="F61" s="2" t="s">
        <v>308</v>
      </c>
      <c r="G61" s="2">
        <v>4</v>
      </c>
      <c r="H61" s="2">
        <v>1</v>
      </c>
      <c r="J6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1">
        <f>IF(Table_0__3[[#This Row],[RO]]="-",0,IF(Table_0__3[[#This Row],[RO]]&gt;2,10,IF(Table_0__3[[#This Row],[RO]]&gt;1,9,IF(Table_0__3[[#This Row],[RO]]&gt;0,8))))</f>
        <v>0</v>
      </c>
      <c r="L61">
        <f>IF(Table_0__3[[#This Row],[St]]="-",0,IF(Table_0__3[[#This Row],[St]]&gt;2,10,IF(Table_0__3[[#This Row],[St]]&gt;1,9,IF(Table_0__3[[#This Row],[St]]&gt;0,8))))</f>
        <v>0</v>
      </c>
      <c r="M6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2" spans="1:13" x14ac:dyDescent="0.35">
      <c r="A62">
        <v>46</v>
      </c>
      <c r="B62" s="1" t="s">
        <v>253</v>
      </c>
      <c r="C62" s="2">
        <v>12</v>
      </c>
      <c r="D62" s="2">
        <v>4</v>
      </c>
      <c r="E62" s="2" t="s">
        <v>316</v>
      </c>
      <c r="F62" s="2" t="s">
        <v>308</v>
      </c>
      <c r="G62" s="2">
        <v>5</v>
      </c>
      <c r="H62" s="2">
        <v>0.42</v>
      </c>
      <c r="J6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2">
        <f>IF(Table_0__3[[#This Row],[RO]]="-",0,IF(Table_0__3[[#This Row],[RO]]&gt;2,10,IF(Table_0__3[[#This Row],[RO]]&gt;1,9,IF(Table_0__3[[#This Row],[RO]]&gt;0,8))))</f>
        <v>10</v>
      </c>
      <c r="L62">
        <f>IF(Table_0__3[[#This Row],[St]]="-",0,IF(Table_0__3[[#This Row],[St]]&gt;2,10,IF(Table_0__3[[#This Row],[St]]&gt;1,9,IF(Table_0__3[[#This Row],[St]]&gt;0,8))))</f>
        <v>0</v>
      </c>
      <c r="M6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63" spans="1:13" x14ac:dyDescent="0.35">
      <c r="A63">
        <v>46</v>
      </c>
      <c r="B63" s="1" t="s">
        <v>146</v>
      </c>
      <c r="C63" s="2">
        <v>9</v>
      </c>
      <c r="D63" s="2">
        <v>4</v>
      </c>
      <c r="E63" s="2" t="s">
        <v>316</v>
      </c>
      <c r="F63" s="2" t="s">
        <v>308</v>
      </c>
      <c r="G63" s="2">
        <v>5</v>
      </c>
      <c r="H63" s="2">
        <v>0.56000000000000005</v>
      </c>
      <c r="J6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3">
        <f>IF(Table_0__3[[#This Row],[RO]]="-",0,IF(Table_0__3[[#This Row],[RO]]&gt;2,10,IF(Table_0__3[[#This Row],[RO]]&gt;1,9,IF(Table_0__3[[#This Row],[RO]]&gt;0,8))))</f>
        <v>10</v>
      </c>
      <c r="L63">
        <f>IF(Table_0__3[[#This Row],[St]]="-",0,IF(Table_0__3[[#This Row],[St]]&gt;2,10,IF(Table_0__3[[#This Row],[St]]&gt;1,9,IF(Table_0__3[[#This Row],[St]]&gt;0,8))))</f>
        <v>0</v>
      </c>
      <c r="M6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64" spans="1:13" x14ac:dyDescent="0.35">
      <c r="A64">
        <v>46</v>
      </c>
      <c r="B64" s="1" t="s">
        <v>252</v>
      </c>
      <c r="C64" s="2">
        <v>7</v>
      </c>
      <c r="D64" s="2">
        <v>4</v>
      </c>
      <c r="E64" s="2" t="s">
        <v>308</v>
      </c>
      <c r="F64" s="2" t="s">
        <v>308</v>
      </c>
      <c r="G64" s="2">
        <v>4</v>
      </c>
      <c r="H64" s="2">
        <v>0.56999999999999995</v>
      </c>
      <c r="J6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4">
        <f>IF(Table_0__3[[#This Row],[RO]]="-",0,IF(Table_0__3[[#This Row],[RO]]&gt;2,10,IF(Table_0__3[[#This Row],[RO]]&gt;1,9,IF(Table_0__3[[#This Row],[RO]]&gt;0,8))))</f>
        <v>0</v>
      </c>
      <c r="L64">
        <f>IF(Table_0__3[[#This Row],[St]]="-",0,IF(Table_0__3[[#This Row],[St]]&gt;2,10,IF(Table_0__3[[#This Row],[St]]&gt;1,9,IF(Table_0__3[[#This Row],[St]]&gt;0,8))))</f>
        <v>0</v>
      </c>
      <c r="M6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5" spans="1:13" x14ac:dyDescent="0.35">
      <c r="A65">
        <v>46</v>
      </c>
      <c r="B65" s="1" t="s">
        <v>138</v>
      </c>
      <c r="C65" s="2">
        <v>12</v>
      </c>
      <c r="D65" s="2">
        <v>4</v>
      </c>
      <c r="E65" s="2" t="s">
        <v>308</v>
      </c>
      <c r="F65" s="2" t="s">
        <v>308</v>
      </c>
      <c r="G65" s="2">
        <v>4</v>
      </c>
      <c r="H65" s="2">
        <v>0.33</v>
      </c>
      <c r="J6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5">
        <f>IF(Table_0__3[[#This Row],[RO]]="-",0,IF(Table_0__3[[#This Row],[RO]]&gt;2,10,IF(Table_0__3[[#This Row],[RO]]&gt;1,9,IF(Table_0__3[[#This Row],[RO]]&gt;0,8))))</f>
        <v>0</v>
      </c>
      <c r="L65">
        <f>IF(Table_0__3[[#This Row],[St]]="-",0,IF(Table_0__3[[#This Row],[St]]&gt;2,10,IF(Table_0__3[[#This Row],[St]]&gt;1,9,IF(Table_0__3[[#This Row],[St]]&gt;0,8))))</f>
        <v>0</v>
      </c>
      <c r="M6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6" spans="1:13" x14ac:dyDescent="0.35">
      <c r="A66">
        <v>46</v>
      </c>
      <c r="B66" s="1" t="s">
        <v>271</v>
      </c>
      <c r="C66" s="2">
        <v>12</v>
      </c>
      <c r="D66" s="2">
        <v>4</v>
      </c>
      <c r="E66" s="2" t="s">
        <v>308</v>
      </c>
      <c r="F66" s="2" t="s">
        <v>308</v>
      </c>
      <c r="G66" s="2">
        <v>4</v>
      </c>
      <c r="H66" s="2">
        <v>0.33</v>
      </c>
      <c r="J6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6">
        <f>IF(Table_0__3[[#This Row],[RO]]="-",0,IF(Table_0__3[[#This Row],[RO]]&gt;2,10,IF(Table_0__3[[#This Row],[RO]]&gt;1,9,IF(Table_0__3[[#This Row],[RO]]&gt;0,8))))</f>
        <v>0</v>
      </c>
      <c r="L66">
        <f>IF(Table_0__3[[#This Row],[St]]="-",0,IF(Table_0__3[[#This Row],[St]]&gt;2,10,IF(Table_0__3[[#This Row],[St]]&gt;1,9,IF(Table_0__3[[#This Row],[St]]&gt;0,8))))</f>
        <v>0</v>
      </c>
      <c r="M6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7" spans="1:13" x14ac:dyDescent="0.35">
      <c r="A67">
        <v>46</v>
      </c>
      <c r="B67" s="1" t="s">
        <v>91</v>
      </c>
      <c r="C67" s="2">
        <v>9</v>
      </c>
      <c r="D67" s="2">
        <v>4</v>
      </c>
      <c r="E67" s="2" t="s">
        <v>308</v>
      </c>
      <c r="F67" s="2" t="s">
        <v>308</v>
      </c>
      <c r="G67" s="2">
        <v>4</v>
      </c>
      <c r="H67" s="2">
        <v>0.44</v>
      </c>
      <c r="J6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7">
        <f>IF(Table_0__3[[#This Row],[RO]]="-",0,IF(Table_0__3[[#This Row],[RO]]&gt;2,10,IF(Table_0__3[[#This Row],[RO]]&gt;1,9,IF(Table_0__3[[#This Row],[RO]]&gt;0,8))))</f>
        <v>0</v>
      </c>
      <c r="L67">
        <f>IF(Table_0__3[[#This Row],[St]]="-",0,IF(Table_0__3[[#This Row],[St]]&gt;2,10,IF(Table_0__3[[#This Row],[St]]&gt;1,9,IF(Table_0__3[[#This Row],[St]]&gt;0,8))))</f>
        <v>0</v>
      </c>
      <c r="M6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8" spans="1:13" x14ac:dyDescent="0.35">
      <c r="A68">
        <v>67</v>
      </c>
      <c r="B68" s="1" t="s">
        <v>215</v>
      </c>
      <c r="C68" s="2">
        <v>8</v>
      </c>
      <c r="D68" s="2">
        <v>3</v>
      </c>
      <c r="E68" s="2" t="s">
        <v>308</v>
      </c>
      <c r="F68" s="2" t="s">
        <v>308</v>
      </c>
      <c r="G68" s="2">
        <v>3</v>
      </c>
      <c r="H68" s="2">
        <v>0.38</v>
      </c>
      <c r="J6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8">
        <f>IF(Table_0__3[[#This Row],[RO]]="-",0,IF(Table_0__3[[#This Row],[RO]]&gt;2,10,IF(Table_0__3[[#This Row],[RO]]&gt;1,9,IF(Table_0__3[[#This Row],[RO]]&gt;0,8))))</f>
        <v>0</v>
      </c>
      <c r="L68">
        <f>IF(Table_0__3[[#This Row],[St]]="-",0,IF(Table_0__3[[#This Row],[St]]&gt;2,10,IF(Table_0__3[[#This Row],[St]]&gt;1,9,IF(Table_0__3[[#This Row],[St]]&gt;0,8))))</f>
        <v>0</v>
      </c>
      <c r="M6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69" spans="1:13" x14ac:dyDescent="0.35">
      <c r="A69">
        <v>67</v>
      </c>
      <c r="B69" s="1" t="s">
        <v>53</v>
      </c>
      <c r="C69" s="2">
        <v>14</v>
      </c>
      <c r="D69" s="2">
        <v>3</v>
      </c>
      <c r="E69" s="2" t="s">
        <v>308</v>
      </c>
      <c r="F69" s="2" t="s">
        <v>308</v>
      </c>
      <c r="G69" s="2">
        <v>3</v>
      </c>
      <c r="H69" s="2">
        <v>0.21</v>
      </c>
      <c r="J6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69">
        <f>IF(Table_0__3[[#This Row],[RO]]="-",0,IF(Table_0__3[[#This Row],[RO]]&gt;2,10,IF(Table_0__3[[#This Row],[RO]]&gt;1,9,IF(Table_0__3[[#This Row],[RO]]&gt;0,8))))</f>
        <v>0</v>
      </c>
      <c r="L69">
        <f>IF(Table_0__3[[#This Row],[St]]="-",0,IF(Table_0__3[[#This Row],[St]]&gt;2,10,IF(Table_0__3[[#This Row],[St]]&gt;1,9,IF(Table_0__3[[#This Row],[St]]&gt;0,8))))</f>
        <v>0</v>
      </c>
      <c r="M6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0" spans="1:13" x14ac:dyDescent="0.35">
      <c r="A70">
        <v>67</v>
      </c>
      <c r="B70" s="1" t="s">
        <v>81</v>
      </c>
      <c r="C70" s="2">
        <v>14</v>
      </c>
      <c r="D70" s="2">
        <v>3</v>
      </c>
      <c r="E70" s="2" t="s">
        <v>308</v>
      </c>
      <c r="F70" s="2" t="s">
        <v>306</v>
      </c>
      <c r="G70" s="2">
        <v>5</v>
      </c>
      <c r="H70" s="2">
        <v>0.36</v>
      </c>
      <c r="J7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0">
        <f>IF(Table_0__3[[#This Row],[RO]]="-",0,IF(Table_0__3[[#This Row],[RO]]&gt;2,10,IF(Table_0__3[[#This Row],[RO]]&gt;1,9,IF(Table_0__3[[#This Row],[RO]]&gt;0,8))))</f>
        <v>0</v>
      </c>
      <c r="L70">
        <f>IF(Table_0__3[[#This Row],[St]]="-",0,IF(Table_0__3[[#This Row],[St]]&gt;2,10,IF(Table_0__3[[#This Row],[St]]&gt;1,9,IF(Table_0__3[[#This Row],[St]]&gt;0,8))))</f>
        <v>10</v>
      </c>
      <c r="M7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71" spans="1:13" x14ac:dyDescent="0.35">
      <c r="A71">
        <v>67</v>
      </c>
      <c r="B71" s="1" t="s">
        <v>56</v>
      </c>
      <c r="C71" s="2">
        <v>14</v>
      </c>
      <c r="D71" s="2">
        <v>3</v>
      </c>
      <c r="E71" s="2" t="s">
        <v>308</v>
      </c>
      <c r="F71" s="2" t="s">
        <v>308</v>
      </c>
      <c r="G71" s="2">
        <v>3</v>
      </c>
      <c r="H71" s="2">
        <v>0.21</v>
      </c>
      <c r="J7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1">
        <f>IF(Table_0__3[[#This Row],[RO]]="-",0,IF(Table_0__3[[#This Row],[RO]]&gt;2,10,IF(Table_0__3[[#This Row],[RO]]&gt;1,9,IF(Table_0__3[[#This Row],[RO]]&gt;0,8))))</f>
        <v>0</v>
      </c>
      <c r="L71">
        <f>IF(Table_0__3[[#This Row],[St]]="-",0,IF(Table_0__3[[#This Row],[St]]&gt;2,10,IF(Table_0__3[[#This Row],[St]]&gt;1,9,IF(Table_0__3[[#This Row],[St]]&gt;0,8))))</f>
        <v>0</v>
      </c>
      <c r="M7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2" spans="1:13" x14ac:dyDescent="0.35">
      <c r="A72">
        <v>67</v>
      </c>
      <c r="B72" s="1" t="s">
        <v>141</v>
      </c>
      <c r="C72" s="2">
        <v>9</v>
      </c>
      <c r="D72" s="2">
        <v>3</v>
      </c>
      <c r="E72" s="2" t="s">
        <v>308</v>
      </c>
      <c r="F72" s="2" t="s">
        <v>308</v>
      </c>
      <c r="G72" s="2">
        <v>3</v>
      </c>
      <c r="H72" s="2">
        <v>0.33</v>
      </c>
      <c r="J7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2">
        <f>IF(Table_0__3[[#This Row],[RO]]="-",0,IF(Table_0__3[[#This Row],[RO]]&gt;2,10,IF(Table_0__3[[#This Row],[RO]]&gt;1,9,IF(Table_0__3[[#This Row],[RO]]&gt;0,8))))</f>
        <v>0</v>
      </c>
      <c r="L72">
        <f>IF(Table_0__3[[#This Row],[St]]="-",0,IF(Table_0__3[[#This Row],[St]]&gt;2,10,IF(Table_0__3[[#This Row],[St]]&gt;1,9,IF(Table_0__3[[#This Row],[St]]&gt;0,8))))</f>
        <v>0</v>
      </c>
      <c r="M7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3" spans="1:13" x14ac:dyDescent="0.35">
      <c r="A73">
        <v>67</v>
      </c>
      <c r="B73" s="1" t="s">
        <v>116</v>
      </c>
      <c r="C73" s="2">
        <v>9</v>
      </c>
      <c r="D73" s="2">
        <v>3</v>
      </c>
      <c r="E73" s="2" t="s">
        <v>308</v>
      </c>
      <c r="F73" s="2" t="s">
        <v>308</v>
      </c>
      <c r="G73" s="2">
        <v>3</v>
      </c>
      <c r="H73" s="2">
        <v>0.33</v>
      </c>
      <c r="J7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3">
        <f>IF(Table_0__3[[#This Row],[RO]]="-",0,IF(Table_0__3[[#This Row],[RO]]&gt;2,10,IF(Table_0__3[[#This Row],[RO]]&gt;1,9,IF(Table_0__3[[#This Row],[RO]]&gt;0,8))))</f>
        <v>0</v>
      </c>
      <c r="L73">
        <f>IF(Table_0__3[[#This Row],[St]]="-",0,IF(Table_0__3[[#This Row],[St]]&gt;2,10,IF(Table_0__3[[#This Row],[St]]&gt;1,9,IF(Table_0__3[[#This Row],[St]]&gt;0,8))))</f>
        <v>0</v>
      </c>
      <c r="M7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4" spans="1:13" x14ac:dyDescent="0.35">
      <c r="A74">
        <v>67</v>
      </c>
      <c r="B74" s="1" t="s">
        <v>237</v>
      </c>
      <c r="C74" s="2">
        <v>10</v>
      </c>
      <c r="D74" s="2">
        <v>3</v>
      </c>
      <c r="E74" s="2" t="s">
        <v>316</v>
      </c>
      <c r="F74" s="2" t="s">
        <v>308</v>
      </c>
      <c r="G74" s="2">
        <v>4</v>
      </c>
      <c r="H74" s="2">
        <v>0.4</v>
      </c>
      <c r="J7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4">
        <f>IF(Table_0__3[[#This Row],[RO]]="-",0,IF(Table_0__3[[#This Row],[RO]]&gt;2,10,IF(Table_0__3[[#This Row],[RO]]&gt;1,9,IF(Table_0__3[[#This Row],[RO]]&gt;0,8))))</f>
        <v>10</v>
      </c>
      <c r="L74">
        <f>IF(Table_0__3[[#This Row],[St]]="-",0,IF(Table_0__3[[#This Row],[St]]&gt;2,10,IF(Table_0__3[[#This Row],[St]]&gt;1,9,IF(Table_0__3[[#This Row],[St]]&gt;0,8))))</f>
        <v>0</v>
      </c>
      <c r="M7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5" spans="1:13" x14ac:dyDescent="0.35">
      <c r="A75">
        <v>67</v>
      </c>
      <c r="B75" s="1" t="s">
        <v>184</v>
      </c>
      <c r="C75" s="2">
        <v>14</v>
      </c>
      <c r="D75" s="2">
        <v>3</v>
      </c>
      <c r="E75" s="2" t="s">
        <v>316</v>
      </c>
      <c r="F75" s="2" t="s">
        <v>308</v>
      </c>
      <c r="G75" s="2">
        <v>4</v>
      </c>
      <c r="H75" s="2">
        <v>0.28999999999999998</v>
      </c>
      <c r="J7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5">
        <f>IF(Table_0__3[[#This Row],[RO]]="-",0,IF(Table_0__3[[#This Row],[RO]]&gt;2,10,IF(Table_0__3[[#This Row],[RO]]&gt;1,9,IF(Table_0__3[[#This Row],[RO]]&gt;0,8))))</f>
        <v>10</v>
      </c>
      <c r="L75">
        <f>IF(Table_0__3[[#This Row],[St]]="-",0,IF(Table_0__3[[#This Row],[St]]&gt;2,10,IF(Table_0__3[[#This Row],[St]]&gt;1,9,IF(Table_0__3[[#This Row],[St]]&gt;0,8))))</f>
        <v>0</v>
      </c>
      <c r="M7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6" spans="1:13" x14ac:dyDescent="0.35">
      <c r="A76">
        <v>67</v>
      </c>
      <c r="B76" s="1" t="s">
        <v>228</v>
      </c>
      <c r="C76" s="2">
        <v>8</v>
      </c>
      <c r="D76" s="2">
        <v>3</v>
      </c>
      <c r="E76" s="2" t="s">
        <v>308</v>
      </c>
      <c r="F76" s="2" t="s">
        <v>308</v>
      </c>
      <c r="G76" s="2">
        <v>3</v>
      </c>
      <c r="H76" s="2">
        <v>0.38</v>
      </c>
      <c r="J7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6">
        <f>IF(Table_0__3[[#This Row],[RO]]="-",0,IF(Table_0__3[[#This Row],[RO]]&gt;2,10,IF(Table_0__3[[#This Row],[RO]]&gt;1,9,IF(Table_0__3[[#This Row],[RO]]&gt;0,8))))</f>
        <v>0</v>
      </c>
      <c r="L76">
        <f>IF(Table_0__3[[#This Row],[St]]="-",0,IF(Table_0__3[[#This Row],[St]]&gt;2,10,IF(Table_0__3[[#This Row],[St]]&gt;1,9,IF(Table_0__3[[#This Row],[St]]&gt;0,8))))</f>
        <v>0</v>
      </c>
      <c r="M7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7" spans="1:13" x14ac:dyDescent="0.35">
      <c r="A77">
        <v>67</v>
      </c>
      <c r="B77" s="1" t="s">
        <v>69</v>
      </c>
      <c r="C77" s="2">
        <v>14</v>
      </c>
      <c r="D77" s="2">
        <v>3</v>
      </c>
      <c r="E77" s="2" t="s">
        <v>316</v>
      </c>
      <c r="F77" s="2" t="s">
        <v>307</v>
      </c>
      <c r="G77" s="2">
        <v>7</v>
      </c>
      <c r="H77" s="2">
        <v>0.5</v>
      </c>
      <c r="J7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7">
        <f>IF(Table_0__3[[#This Row],[RO]]="-",0,IF(Table_0__3[[#This Row],[RO]]&gt;2,10,IF(Table_0__3[[#This Row],[RO]]&gt;1,9,IF(Table_0__3[[#This Row],[RO]]&gt;0,8))))</f>
        <v>10</v>
      </c>
      <c r="L77">
        <f>IF(Table_0__3[[#This Row],[St]]="-",0,IF(Table_0__3[[#This Row],[St]]&gt;2,10,IF(Table_0__3[[#This Row],[St]]&gt;1,9,IF(Table_0__3[[#This Row],[St]]&gt;0,8))))</f>
        <v>10</v>
      </c>
      <c r="M7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7</v>
      </c>
    </row>
    <row r="78" spans="1:13" x14ac:dyDescent="0.35">
      <c r="A78">
        <v>67</v>
      </c>
      <c r="B78" s="1" t="s">
        <v>275</v>
      </c>
      <c r="C78" s="2">
        <v>12</v>
      </c>
      <c r="D78" s="2">
        <v>3</v>
      </c>
      <c r="E78" s="2" t="s">
        <v>316</v>
      </c>
      <c r="F78" s="2" t="s">
        <v>308</v>
      </c>
      <c r="G78" s="2">
        <v>4</v>
      </c>
      <c r="H78" s="2">
        <v>0.33</v>
      </c>
      <c r="J7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8">
        <f>IF(Table_0__3[[#This Row],[RO]]="-",0,IF(Table_0__3[[#This Row],[RO]]&gt;2,10,IF(Table_0__3[[#This Row],[RO]]&gt;1,9,IF(Table_0__3[[#This Row],[RO]]&gt;0,8))))</f>
        <v>10</v>
      </c>
      <c r="L78">
        <f>IF(Table_0__3[[#This Row],[St]]="-",0,IF(Table_0__3[[#This Row],[St]]&gt;2,10,IF(Table_0__3[[#This Row],[St]]&gt;1,9,IF(Table_0__3[[#This Row],[St]]&gt;0,8))))</f>
        <v>0</v>
      </c>
      <c r="M7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79" spans="1:13" x14ac:dyDescent="0.35">
      <c r="A79">
        <v>67</v>
      </c>
      <c r="B79" s="1" t="s">
        <v>118</v>
      </c>
      <c r="C79" s="2">
        <v>11</v>
      </c>
      <c r="D79" s="2">
        <v>3</v>
      </c>
      <c r="E79" s="2" t="s">
        <v>308</v>
      </c>
      <c r="F79" s="2" t="s">
        <v>308</v>
      </c>
      <c r="G79" s="2">
        <v>3</v>
      </c>
      <c r="H79" s="2">
        <v>0.27</v>
      </c>
      <c r="J7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79">
        <f>IF(Table_0__3[[#This Row],[RO]]="-",0,IF(Table_0__3[[#This Row],[RO]]&gt;2,10,IF(Table_0__3[[#This Row],[RO]]&gt;1,9,IF(Table_0__3[[#This Row],[RO]]&gt;0,8))))</f>
        <v>0</v>
      </c>
      <c r="L79">
        <f>IF(Table_0__3[[#This Row],[St]]="-",0,IF(Table_0__3[[#This Row],[St]]&gt;2,10,IF(Table_0__3[[#This Row],[St]]&gt;1,9,IF(Table_0__3[[#This Row],[St]]&gt;0,8))))</f>
        <v>0</v>
      </c>
      <c r="M7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0" spans="1:13" x14ac:dyDescent="0.35">
      <c r="A80">
        <v>67</v>
      </c>
      <c r="B80" s="1" t="s">
        <v>31</v>
      </c>
      <c r="C80" s="2">
        <v>14</v>
      </c>
      <c r="D80" s="2">
        <v>3</v>
      </c>
      <c r="E80" s="2" t="s">
        <v>308</v>
      </c>
      <c r="F80" s="2" t="s">
        <v>308</v>
      </c>
      <c r="G80" s="2">
        <v>3</v>
      </c>
      <c r="H80" s="2">
        <v>0.21</v>
      </c>
      <c r="J8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0">
        <f>IF(Table_0__3[[#This Row],[RO]]="-",0,IF(Table_0__3[[#This Row],[RO]]&gt;2,10,IF(Table_0__3[[#This Row],[RO]]&gt;1,9,IF(Table_0__3[[#This Row],[RO]]&gt;0,8))))</f>
        <v>0</v>
      </c>
      <c r="L80">
        <f>IF(Table_0__3[[#This Row],[St]]="-",0,IF(Table_0__3[[#This Row],[St]]&gt;2,10,IF(Table_0__3[[#This Row],[St]]&gt;1,9,IF(Table_0__3[[#This Row],[St]]&gt;0,8))))</f>
        <v>0</v>
      </c>
      <c r="M8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1" spans="1:13" x14ac:dyDescent="0.35">
      <c r="A81">
        <v>67</v>
      </c>
      <c r="B81" s="1" t="s">
        <v>205</v>
      </c>
      <c r="C81" s="2">
        <v>8</v>
      </c>
      <c r="D81" s="2">
        <v>3</v>
      </c>
      <c r="E81" s="2" t="s">
        <v>316</v>
      </c>
      <c r="F81" s="2" t="s">
        <v>308</v>
      </c>
      <c r="G81" s="2">
        <v>4</v>
      </c>
      <c r="H81" s="2">
        <v>0.5</v>
      </c>
      <c r="J8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1">
        <f>IF(Table_0__3[[#This Row],[RO]]="-",0,IF(Table_0__3[[#This Row],[RO]]&gt;2,10,IF(Table_0__3[[#This Row],[RO]]&gt;1,9,IF(Table_0__3[[#This Row],[RO]]&gt;0,8))))</f>
        <v>10</v>
      </c>
      <c r="L81">
        <f>IF(Table_0__3[[#This Row],[St]]="-",0,IF(Table_0__3[[#This Row],[St]]&gt;2,10,IF(Table_0__3[[#This Row],[St]]&gt;1,9,IF(Table_0__3[[#This Row],[St]]&gt;0,8))))</f>
        <v>0</v>
      </c>
      <c r="M8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2" spans="1:13" x14ac:dyDescent="0.35">
      <c r="A82">
        <v>67</v>
      </c>
      <c r="B82" s="1" t="s">
        <v>157</v>
      </c>
      <c r="C82" s="2">
        <v>9</v>
      </c>
      <c r="D82" s="2">
        <v>3</v>
      </c>
      <c r="E82" s="2" t="s">
        <v>316</v>
      </c>
      <c r="F82" s="2" t="s">
        <v>308</v>
      </c>
      <c r="G82" s="2">
        <v>4</v>
      </c>
      <c r="H82" s="2">
        <v>0.44</v>
      </c>
      <c r="J8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2">
        <f>IF(Table_0__3[[#This Row],[RO]]="-",0,IF(Table_0__3[[#This Row],[RO]]&gt;2,10,IF(Table_0__3[[#This Row],[RO]]&gt;1,9,IF(Table_0__3[[#This Row],[RO]]&gt;0,8))))</f>
        <v>10</v>
      </c>
      <c r="L82">
        <f>IF(Table_0__3[[#This Row],[St]]="-",0,IF(Table_0__3[[#This Row],[St]]&gt;2,10,IF(Table_0__3[[#This Row],[St]]&gt;1,9,IF(Table_0__3[[#This Row],[St]]&gt;0,8))))</f>
        <v>0</v>
      </c>
      <c r="M8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3" spans="1:13" x14ac:dyDescent="0.35">
      <c r="A83">
        <v>67</v>
      </c>
      <c r="B83" s="1" t="s">
        <v>126</v>
      </c>
      <c r="C83" s="2">
        <v>10</v>
      </c>
      <c r="D83" s="2">
        <v>3</v>
      </c>
      <c r="E83" s="2" t="s">
        <v>308</v>
      </c>
      <c r="F83" s="2" t="s">
        <v>308</v>
      </c>
      <c r="G83" s="2">
        <v>3</v>
      </c>
      <c r="H83" s="2">
        <v>0.3</v>
      </c>
      <c r="J8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3">
        <f>IF(Table_0__3[[#This Row],[RO]]="-",0,IF(Table_0__3[[#This Row],[RO]]&gt;2,10,IF(Table_0__3[[#This Row],[RO]]&gt;1,9,IF(Table_0__3[[#This Row],[RO]]&gt;0,8))))</f>
        <v>0</v>
      </c>
      <c r="L83">
        <f>IF(Table_0__3[[#This Row],[St]]="-",0,IF(Table_0__3[[#This Row],[St]]&gt;2,10,IF(Table_0__3[[#This Row],[St]]&gt;1,9,IF(Table_0__3[[#This Row],[St]]&gt;0,8))))</f>
        <v>0</v>
      </c>
      <c r="M8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4" spans="1:13" x14ac:dyDescent="0.35">
      <c r="A84">
        <v>67</v>
      </c>
      <c r="B84" s="1" t="s">
        <v>49</v>
      </c>
      <c r="C84" s="2">
        <v>12</v>
      </c>
      <c r="D84" s="2">
        <v>3</v>
      </c>
      <c r="E84" s="2" t="s">
        <v>316</v>
      </c>
      <c r="F84" s="2" t="s">
        <v>316</v>
      </c>
      <c r="G84" s="2">
        <v>5</v>
      </c>
      <c r="H84" s="2">
        <v>0.42</v>
      </c>
      <c r="J8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4">
        <f>IF(Table_0__3[[#This Row],[RO]]="-",0,IF(Table_0__3[[#This Row],[RO]]&gt;2,10,IF(Table_0__3[[#This Row],[RO]]&gt;1,9,IF(Table_0__3[[#This Row],[RO]]&gt;0,8))))</f>
        <v>10</v>
      </c>
      <c r="L84">
        <f>IF(Table_0__3[[#This Row],[St]]="-",0,IF(Table_0__3[[#This Row],[St]]&gt;2,10,IF(Table_0__3[[#This Row],[St]]&gt;1,9,IF(Table_0__3[[#This Row],[St]]&gt;0,8))))</f>
        <v>10</v>
      </c>
      <c r="M8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6</v>
      </c>
    </row>
    <row r="85" spans="1:13" x14ac:dyDescent="0.35">
      <c r="A85">
        <v>67</v>
      </c>
      <c r="B85" s="1" t="s">
        <v>144</v>
      </c>
      <c r="C85" s="2">
        <v>6</v>
      </c>
      <c r="D85" s="2">
        <v>3</v>
      </c>
      <c r="E85" s="2" t="s">
        <v>308</v>
      </c>
      <c r="F85" s="2" t="s">
        <v>308</v>
      </c>
      <c r="G85" s="2">
        <v>3</v>
      </c>
      <c r="H85" s="2">
        <v>0.5</v>
      </c>
      <c r="J8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5">
        <f>IF(Table_0__3[[#This Row],[RO]]="-",0,IF(Table_0__3[[#This Row],[RO]]&gt;2,10,IF(Table_0__3[[#This Row],[RO]]&gt;1,9,IF(Table_0__3[[#This Row],[RO]]&gt;0,8))))</f>
        <v>0</v>
      </c>
      <c r="L85">
        <f>IF(Table_0__3[[#This Row],[St]]="-",0,IF(Table_0__3[[#This Row],[St]]&gt;2,10,IF(Table_0__3[[#This Row],[St]]&gt;1,9,IF(Table_0__3[[#This Row],[St]]&gt;0,8))))</f>
        <v>0</v>
      </c>
      <c r="M8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6" spans="1:13" x14ac:dyDescent="0.35">
      <c r="A86">
        <v>67</v>
      </c>
      <c r="B86" s="1" t="s">
        <v>187</v>
      </c>
      <c r="C86" s="2">
        <v>8</v>
      </c>
      <c r="D86" s="2">
        <v>3</v>
      </c>
      <c r="E86" s="2" t="s">
        <v>308</v>
      </c>
      <c r="F86" s="2" t="s">
        <v>308</v>
      </c>
      <c r="G86" s="2">
        <v>3</v>
      </c>
      <c r="H86" s="2">
        <v>0.38</v>
      </c>
      <c r="J8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6">
        <f>IF(Table_0__3[[#This Row],[RO]]="-",0,IF(Table_0__3[[#This Row],[RO]]&gt;2,10,IF(Table_0__3[[#This Row],[RO]]&gt;1,9,IF(Table_0__3[[#This Row],[RO]]&gt;0,8))))</f>
        <v>0</v>
      </c>
      <c r="L86">
        <f>IF(Table_0__3[[#This Row],[St]]="-",0,IF(Table_0__3[[#This Row],[St]]&gt;2,10,IF(Table_0__3[[#This Row],[St]]&gt;1,9,IF(Table_0__3[[#This Row],[St]]&gt;0,8))))</f>
        <v>0</v>
      </c>
      <c r="M8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7" spans="1:13" x14ac:dyDescent="0.35">
      <c r="A87">
        <v>67</v>
      </c>
      <c r="B87" s="1" t="s">
        <v>273</v>
      </c>
      <c r="C87" s="2">
        <v>13</v>
      </c>
      <c r="D87" s="2">
        <v>3</v>
      </c>
      <c r="E87" s="2" t="s">
        <v>316</v>
      </c>
      <c r="F87" s="2" t="s">
        <v>308</v>
      </c>
      <c r="G87" s="2">
        <v>4</v>
      </c>
      <c r="H87" s="2">
        <v>0.31</v>
      </c>
      <c r="J8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7">
        <f>IF(Table_0__3[[#This Row],[RO]]="-",0,IF(Table_0__3[[#This Row],[RO]]&gt;2,10,IF(Table_0__3[[#This Row],[RO]]&gt;1,9,IF(Table_0__3[[#This Row],[RO]]&gt;0,8))))</f>
        <v>10</v>
      </c>
      <c r="L87">
        <f>IF(Table_0__3[[#This Row],[St]]="-",0,IF(Table_0__3[[#This Row],[St]]&gt;2,10,IF(Table_0__3[[#This Row],[St]]&gt;1,9,IF(Table_0__3[[#This Row],[St]]&gt;0,8))))</f>
        <v>0</v>
      </c>
      <c r="M8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8" spans="1:13" x14ac:dyDescent="0.35">
      <c r="A88">
        <v>67</v>
      </c>
      <c r="B88" s="1" t="s">
        <v>191</v>
      </c>
      <c r="C88" s="2">
        <v>5</v>
      </c>
      <c r="D88" s="2">
        <v>3</v>
      </c>
      <c r="E88" s="2" t="s">
        <v>316</v>
      </c>
      <c r="F88" s="2" t="s">
        <v>308</v>
      </c>
      <c r="G88" s="2">
        <v>4</v>
      </c>
      <c r="H88" s="2">
        <v>0.8</v>
      </c>
      <c r="J8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8">
        <f>IF(Table_0__3[[#This Row],[RO]]="-",0,IF(Table_0__3[[#This Row],[RO]]&gt;2,10,IF(Table_0__3[[#This Row],[RO]]&gt;1,9,IF(Table_0__3[[#This Row],[RO]]&gt;0,8))))</f>
        <v>10</v>
      </c>
      <c r="L88">
        <f>IF(Table_0__3[[#This Row],[St]]="-",0,IF(Table_0__3[[#This Row],[St]]&gt;2,10,IF(Table_0__3[[#This Row],[St]]&gt;1,9,IF(Table_0__3[[#This Row],[St]]&gt;0,8))))</f>
        <v>0</v>
      </c>
      <c r="M8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89" spans="1:13" x14ac:dyDescent="0.35">
      <c r="A89">
        <v>67</v>
      </c>
      <c r="B89" s="1" t="s">
        <v>246</v>
      </c>
      <c r="C89" s="2">
        <v>5</v>
      </c>
      <c r="D89" s="2">
        <v>3</v>
      </c>
      <c r="E89" s="2" t="s">
        <v>308</v>
      </c>
      <c r="F89" s="2" t="s">
        <v>308</v>
      </c>
      <c r="G89" s="2">
        <v>3</v>
      </c>
      <c r="H89" s="2">
        <v>0.6</v>
      </c>
      <c r="J8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5</v>
      </c>
      <c r="K89">
        <f>IF(Table_0__3[[#This Row],[RO]]="-",0,IF(Table_0__3[[#This Row],[RO]]&gt;2,10,IF(Table_0__3[[#This Row],[RO]]&gt;1,9,IF(Table_0__3[[#This Row],[RO]]&gt;0,8))))</f>
        <v>0</v>
      </c>
      <c r="L89">
        <f>IF(Table_0__3[[#This Row],[St]]="-",0,IF(Table_0__3[[#This Row],[St]]&gt;2,10,IF(Table_0__3[[#This Row],[St]]&gt;1,9,IF(Table_0__3[[#This Row],[St]]&gt;0,8))))</f>
        <v>0</v>
      </c>
      <c r="M8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90" spans="1:13" x14ac:dyDescent="0.35">
      <c r="A90">
        <v>89</v>
      </c>
      <c r="B90" s="1" t="s">
        <v>127</v>
      </c>
      <c r="C90" s="2">
        <v>16</v>
      </c>
      <c r="D90" s="2">
        <v>2</v>
      </c>
      <c r="E90" s="2" t="s">
        <v>308</v>
      </c>
      <c r="F90" s="2" t="s">
        <v>308</v>
      </c>
      <c r="G90" s="2">
        <v>2</v>
      </c>
      <c r="H90" s="2">
        <v>0.13</v>
      </c>
      <c r="J9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0">
        <f>IF(Table_0__3[[#This Row],[RO]]="-",0,IF(Table_0__3[[#This Row],[RO]]&gt;2,10,IF(Table_0__3[[#This Row],[RO]]&gt;1,9,IF(Table_0__3[[#This Row],[RO]]&gt;0,8))))</f>
        <v>0</v>
      </c>
      <c r="L90">
        <f>IF(Table_0__3[[#This Row],[St]]="-",0,IF(Table_0__3[[#This Row],[St]]&gt;2,10,IF(Table_0__3[[#This Row],[St]]&gt;1,9,IF(Table_0__3[[#This Row],[St]]&gt;0,8))))</f>
        <v>0</v>
      </c>
      <c r="M9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1" spans="1:13" x14ac:dyDescent="0.35">
      <c r="A91">
        <v>89</v>
      </c>
      <c r="B91" s="1" t="s">
        <v>224</v>
      </c>
      <c r="C91" s="2">
        <v>2</v>
      </c>
      <c r="D91" s="2">
        <v>2</v>
      </c>
      <c r="E91" s="2" t="s">
        <v>308</v>
      </c>
      <c r="F91" s="2" t="s">
        <v>308</v>
      </c>
      <c r="G91" s="2">
        <v>2</v>
      </c>
      <c r="H91" s="2">
        <v>1</v>
      </c>
      <c r="J9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1">
        <f>IF(Table_0__3[[#This Row],[RO]]="-",0,IF(Table_0__3[[#This Row],[RO]]&gt;2,10,IF(Table_0__3[[#This Row],[RO]]&gt;1,9,IF(Table_0__3[[#This Row],[RO]]&gt;0,8))))</f>
        <v>0</v>
      </c>
      <c r="L91">
        <f>IF(Table_0__3[[#This Row],[St]]="-",0,IF(Table_0__3[[#This Row],[St]]&gt;2,10,IF(Table_0__3[[#This Row],[St]]&gt;1,9,IF(Table_0__3[[#This Row],[St]]&gt;0,8))))</f>
        <v>0</v>
      </c>
      <c r="M9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2" spans="1:13" x14ac:dyDescent="0.35">
      <c r="A92">
        <v>89</v>
      </c>
      <c r="B92" s="1" t="s">
        <v>83</v>
      </c>
      <c r="C92" s="2">
        <v>14</v>
      </c>
      <c r="D92" s="2">
        <v>2</v>
      </c>
      <c r="E92" s="2" t="s">
        <v>316</v>
      </c>
      <c r="F92" s="2" t="s">
        <v>308</v>
      </c>
      <c r="G92" s="2">
        <v>3</v>
      </c>
      <c r="H92" s="2">
        <v>0.21</v>
      </c>
      <c r="J92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2">
        <f>IF(Table_0__3[[#This Row],[RO]]="-",0,IF(Table_0__3[[#This Row],[RO]]&gt;2,10,IF(Table_0__3[[#This Row],[RO]]&gt;1,9,IF(Table_0__3[[#This Row],[RO]]&gt;0,8))))</f>
        <v>10</v>
      </c>
      <c r="L92">
        <f>IF(Table_0__3[[#This Row],[St]]="-",0,IF(Table_0__3[[#This Row],[St]]&gt;2,10,IF(Table_0__3[[#This Row],[St]]&gt;1,9,IF(Table_0__3[[#This Row],[St]]&gt;0,8))))</f>
        <v>0</v>
      </c>
      <c r="M92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5</v>
      </c>
    </row>
    <row r="93" spans="1:13" x14ac:dyDescent="0.35">
      <c r="A93">
        <v>89</v>
      </c>
      <c r="B93" s="1" t="s">
        <v>239</v>
      </c>
      <c r="C93" s="2">
        <v>7</v>
      </c>
      <c r="D93" s="2">
        <v>2</v>
      </c>
      <c r="E93" s="2" t="s">
        <v>308</v>
      </c>
      <c r="F93" s="2" t="s">
        <v>308</v>
      </c>
      <c r="G93" s="2">
        <v>2</v>
      </c>
      <c r="H93" s="2">
        <v>0.28999999999999998</v>
      </c>
      <c r="J93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3">
        <f>IF(Table_0__3[[#This Row],[RO]]="-",0,IF(Table_0__3[[#This Row],[RO]]&gt;2,10,IF(Table_0__3[[#This Row],[RO]]&gt;1,9,IF(Table_0__3[[#This Row],[RO]]&gt;0,8))))</f>
        <v>0</v>
      </c>
      <c r="L93">
        <f>IF(Table_0__3[[#This Row],[St]]="-",0,IF(Table_0__3[[#This Row],[St]]&gt;2,10,IF(Table_0__3[[#This Row],[St]]&gt;1,9,IF(Table_0__3[[#This Row],[St]]&gt;0,8))))</f>
        <v>0</v>
      </c>
      <c r="M93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4" spans="1:13" x14ac:dyDescent="0.35">
      <c r="A94">
        <v>89</v>
      </c>
      <c r="B94" s="1" t="s">
        <v>269</v>
      </c>
      <c r="C94" s="2">
        <v>16</v>
      </c>
      <c r="D94" s="2">
        <v>2</v>
      </c>
      <c r="E94" s="2" t="s">
        <v>308</v>
      </c>
      <c r="F94" s="2" t="s">
        <v>308</v>
      </c>
      <c r="G94" s="2">
        <v>2</v>
      </c>
      <c r="H94" s="2">
        <v>0.13</v>
      </c>
      <c r="J94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4">
        <f>IF(Table_0__3[[#This Row],[RO]]="-",0,IF(Table_0__3[[#This Row],[RO]]&gt;2,10,IF(Table_0__3[[#This Row],[RO]]&gt;1,9,IF(Table_0__3[[#This Row],[RO]]&gt;0,8))))</f>
        <v>0</v>
      </c>
      <c r="L94">
        <f>IF(Table_0__3[[#This Row],[St]]="-",0,IF(Table_0__3[[#This Row],[St]]&gt;2,10,IF(Table_0__3[[#This Row],[St]]&gt;1,9,IF(Table_0__3[[#This Row],[St]]&gt;0,8))))</f>
        <v>0</v>
      </c>
      <c r="M94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5" spans="1:13" x14ac:dyDescent="0.35">
      <c r="A95">
        <v>89</v>
      </c>
      <c r="B95" s="1" t="s">
        <v>67</v>
      </c>
      <c r="C95" s="2">
        <v>8</v>
      </c>
      <c r="D95" s="2">
        <v>2</v>
      </c>
      <c r="E95" s="2" t="s">
        <v>308</v>
      </c>
      <c r="F95" s="2" t="s">
        <v>308</v>
      </c>
      <c r="G95" s="2">
        <v>2</v>
      </c>
      <c r="H95" s="2">
        <v>0.25</v>
      </c>
      <c r="J95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5">
        <f>IF(Table_0__3[[#This Row],[RO]]="-",0,IF(Table_0__3[[#This Row],[RO]]&gt;2,10,IF(Table_0__3[[#This Row],[RO]]&gt;1,9,IF(Table_0__3[[#This Row],[RO]]&gt;0,8))))</f>
        <v>0</v>
      </c>
      <c r="L95">
        <f>IF(Table_0__3[[#This Row],[St]]="-",0,IF(Table_0__3[[#This Row],[St]]&gt;2,10,IF(Table_0__3[[#This Row],[St]]&gt;1,9,IF(Table_0__3[[#This Row],[St]]&gt;0,8))))</f>
        <v>0</v>
      </c>
      <c r="M95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6" spans="1:13" x14ac:dyDescent="0.35">
      <c r="A96">
        <v>89</v>
      </c>
      <c r="B96" s="1" t="s">
        <v>206</v>
      </c>
      <c r="C96" s="2">
        <v>4</v>
      </c>
      <c r="D96" s="2">
        <v>2</v>
      </c>
      <c r="E96" s="2" t="s">
        <v>308</v>
      </c>
      <c r="F96" s="2" t="s">
        <v>308</v>
      </c>
      <c r="G96" s="2">
        <v>2</v>
      </c>
      <c r="H96" s="2">
        <v>0.5</v>
      </c>
      <c r="J96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6">
        <f>IF(Table_0__3[[#This Row],[RO]]="-",0,IF(Table_0__3[[#This Row],[RO]]&gt;2,10,IF(Table_0__3[[#This Row],[RO]]&gt;1,9,IF(Table_0__3[[#This Row],[RO]]&gt;0,8))))</f>
        <v>0</v>
      </c>
      <c r="L96">
        <f>IF(Table_0__3[[#This Row],[St]]="-",0,IF(Table_0__3[[#This Row],[St]]&gt;2,10,IF(Table_0__3[[#This Row],[St]]&gt;1,9,IF(Table_0__3[[#This Row],[St]]&gt;0,8))))</f>
        <v>0</v>
      </c>
      <c r="M96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7" spans="1:13" x14ac:dyDescent="0.35">
      <c r="A97">
        <v>89</v>
      </c>
      <c r="B97" s="1" t="s">
        <v>182</v>
      </c>
      <c r="C97" s="2">
        <v>13</v>
      </c>
      <c r="D97" s="2">
        <v>2</v>
      </c>
      <c r="E97" s="2" t="s">
        <v>308</v>
      </c>
      <c r="F97" s="2" t="s">
        <v>308</v>
      </c>
      <c r="G97" s="2">
        <v>2</v>
      </c>
      <c r="H97" s="2">
        <v>0.15</v>
      </c>
      <c r="J97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7">
        <f>IF(Table_0__3[[#This Row],[RO]]="-",0,IF(Table_0__3[[#This Row],[RO]]&gt;2,10,IF(Table_0__3[[#This Row],[RO]]&gt;1,9,IF(Table_0__3[[#This Row],[RO]]&gt;0,8))))</f>
        <v>0</v>
      </c>
      <c r="L97">
        <f>IF(Table_0__3[[#This Row],[St]]="-",0,IF(Table_0__3[[#This Row],[St]]&gt;2,10,IF(Table_0__3[[#This Row],[St]]&gt;1,9,IF(Table_0__3[[#This Row],[St]]&gt;0,8))))</f>
        <v>0</v>
      </c>
      <c r="M97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8" spans="1:13" x14ac:dyDescent="0.35">
      <c r="A98">
        <v>89</v>
      </c>
      <c r="B98" s="1" t="s">
        <v>61</v>
      </c>
      <c r="C98" s="2">
        <v>13</v>
      </c>
      <c r="D98" s="2">
        <v>2</v>
      </c>
      <c r="E98" s="2" t="s">
        <v>308</v>
      </c>
      <c r="F98" s="2" t="s">
        <v>308</v>
      </c>
      <c r="G98" s="2">
        <v>2</v>
      </c>
      <c r="H98" s="2">
        <v>0.15</v>
      </c>
      <c r="J98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8">
        <f>IF(Table_0__3[[#This Row],[RO]]="-",0,IF(Table_0__3[[#This Row],[RO]]&gt;2,10,IF(Table_0__3[[#This Row],[RO]]&gt;1,9,IF(Table_0__3[[#This Row],[RO]]&gt;0,8))))</f>
        <v>0</v>
      </c>
      <c r="L98">
        <f>IF(Table_0__3[[#This Row],[St]]="-",0,IF(Table_0__3[[#This Row],[St]]&gt;2,10,IF(Table_0__3[[#This Row],[St]]&gt;1,9,IF(Table_0__3[[#This Row],[St]]&gt;0,8))))</f>
        <v>0</v>
      </c>
      <c r="M98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99" spans="1:13" x14ac:dyDescent="0.35">
      <c r="A99">
        <v>89</v>
      </c>
      <c r="B99" s="1" t="s">
        <v>230</v>
      </c>
      <c r="C99" s="2">
        <v>4</v>
      </c>
      <c r="D99" s="2">
        <v>2</v>
      </c>
      <c r="E99" s="2" t="s">
        <v>308</v>
      </c>
      <c r="F99" s="2" t="s">
        <v>308</v>
      </c>
      <c r="G99" s="2">
        <v>2</v>
      </c>
      <c r="H99" s="2">
        <v>0.5</v>
      </c>
      <c r="J99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99">
        <f>IF(Table_0__3[[#This Row],[RO]]="-",0,IF(Table_0__3[[#This Row],[RO]]&gt;2,10,IF(Table_0__3[[#This Row],[RO]]&gt;1,9,IF(Table_0__3[[#This Row],[RO]]&gt;0,8))))</f>
        <v>0</v>
      </c>
      <c r="L99">
        <f>IF(Table_0__3[[#This Row],[St]]="-",0,IF(Table_0__3[[#This Row],[St]]&gt;2,10,IF(Table_0__3[[#This Row],[St]]&gt;1,9,IF(Table_0__3[[#This Row],[St]]&gt;0,8))))</f>
        <v>0</v>
      </c>
      <c r="M99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100" spans="1:13" x14ac:dyDescent="0.35">
      <c r="A100">
        <v>89</v>
      </c>
      <c r="B100" s="1" t="s">
        <v>201</v>
      </c>
      <c r="C100" s="2">
        <v>14</v>
      </c>
      <c r="D100" s="2">
        <v>2</v>
      </c>
      <c r="E100" s="2" t="s">
        <v>308</v>
      </c>
      <c r="F100" s="2" t="s">
        <v>308</v>
      </c>
      <c r="G100" s="2">
        <v>2</v>
      </c>
      <c r="H100" s="2">
        <v>0.14000000000000001</v>
      </c>
      <c r="J100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100">
        <f>IF(Table_0__3[[#This Row],[RO]]="-",0,IF(Table_0__3[[#This Row],[RO]]&gt;2,10,IF(Table_0__3[[#This Row],[RO]]&gt;1,9,IF(Table_0__3[[#This Row],[RO]]&gt;0,8))))</f>
        <v>0</v>
      </c>
      <c r="L100">
        <f>IF(Table_0__3[[#This Row],[St]]="-",0,IF(Table_0__3[[#This Row],[St]]&gt;2,10,IF(Table_0__3[[#This Row],[St]]&gt;1,9,IF(Table_0__3[[#This Row],[St]]&gt;0,8))))</f>
        <v>0</v>
      </c>
      <c r="M100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  <row r="101" spans="1:13" x14ac:dyDescent="0.35">
      <c r="A101">
        <v>89</v>
      </c>
      <c r="B101" s="1" t="s">
        <v>181</v>
      </c>
      <c r="C101" s="2">
        <v>4</v>
      </c>
      <c r="D101" s="2">
        <v>2</v>
      </c>
      <c r="E101" s="2" t="s">
        <v>308</v>
      </c>
      <c r="F101" s="2" t="s">
        <v>308</v>
      </c>
      <c r="G101" s="2">
        <v>2</v>
      </c>
      <c r="H101" s="2">
        <v>0.5</v>
      </c>
      <c r="J101">
        <f>IF(Table_0__3[[#This Row],[Ct]]&gt;12,10,IF(Table_0__3[[#This Row],[Ct]]&gt;10,9,IF(Table_0__3[[#This Row],[Ct]]&gt;8,8,IF(Table_0__3[[#This Row],[Ct]]&gt;6,7,IF(Table_0__3[[#This Row],[Ct]]&gt;4,6,IF(Table_0__3[[#This Row],[Ct]]&gt;2,5,IF(Table_0__3[[#This Row],[Ct]]&gt;0,4,0)))))))</f>
        <v>4</v>
      </c>
      <c r="K101">
        <f>IF(Table_0__3[[#This Row],[RO]]="-",0,IF(Table_0__3[[#This Row],[RO]]&gt;2,10,IF(Table_0__3[[#This Row],[RO]]&gt;1,9,IF(Table_0__3[[#This Row],[RO]]&gt;0,8))))</f>
        <v>0</v>
      </c>
      <c r="L101">
        <f>IF(Table_0__3[[#This Row],[St]]="-",0,IF(Table_0__3[[#This Row],[St]]&gt;2,10,IF(Table_0__3[[#This Row],[St]]&gt;1,9,IF(Table_0__3[[#This Row],[St]]&gt;0,8))))</f>
        <v>0</v>
      </c>
      <c r="M101">
        <f>IF(Table_0__3[[#This Row],[D]]&gt;12,10,IF(Table_0__3[[#This Row],[D]]&gt;10,9,IF(Table_0__3[[#This Row],[D]]&gt;8,8,IF(Table_0__3[[#This Row],[D]]&gt;6,7,IF(Table_0__3[[#This Row],[D]]&gt;4,6,IF(Table_0__3[[#This Row],[D]]&gt;2,5,IF(Table_0__3[[#This Row],[D]]&gt;0,4,0)))))))</f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855B-6266-4014-BA7A-6CEE3739FA7D}">
  <dimension ref="A1:M69"/>
  <sheetViews>
    <sheetView workbookViewId="0">
      <selection activeCell="A49" sqref="A49"/>
    </sheetView>
  </sheetViews>
  <sheetFormatPr defaultRowHeight="14.5" x14ac:dyDescent="0.35"/>
  <cols>
    <col min="1" max="1" width="20.36328125" customWidth="1"/>
    <col min="2" max="2" width="14.6328125" customWidth="1"/>
    <col min="3" max="3" width="16.81640625" customWidth="1"/>
    <col min="4" max="4" width="13.7265625" customWidth="1"/>
    <col min="5" max="5" width="13.81640625" customWidth="1"/>
    <col min="6" max="6" width="13.7265625" customWidth="1"/>
    <col min="7" max="7" width="12.81640625" customWidth="1"/>
    <col min="8" max="8" width="12.26953125" customWidth="1"/>
    <col min="9" max="9" width="12" customWidth="1"/>
    <col min="10" max="10" width="13.6328125" customWidth="1"/>
    <col min="11" max="11" width="10.26953125" customWidth="1"/>
    <col min="12" max="12" width="14.6328125" customWidth="1"/>
  </cols>
  <sheetData>
    <row r="1" spans="1:13" x14ac:dyDescent="0.35">
      <c r="A1" s="27" t="s">
        <v>197</v>
      </c>
      <c r="B1" s="27" t="s">
        <v>385</v>
      </c>
      <c r="C1" s="27" t="s">
        <v>386</v>
      </c>
      <c r="D1" s="27" t="s">
        <v>387</v>
      </c>
      <c r="E1" s="27" t="s">
        <v>388</v>
      </c>
      <c r="F1" s="27" t="s">
        <v>389</v>
      </c>
      <c r="G1" s="27" t="s">
        <v>390</v>
      </c>
      <c r="H1" s="27" t="s">
        <v>391</v>
      </c>
      <c r="I1" s="27" t="s">
        <v>392</v>
      </c>
      <c r="J1" s="27" t="s">
        <v>393</v>
      </c>
      <c r="K1" s="27" t="s">
        <v>394</v>
      </c>
      <c r="L1" s="8" t="s">
        <v>443</v>
      </c>
      <c r="M1" s="29" t="s">
        <v>444</v>
      </c>
    </row>
    <row r="2" spans="1:13" x14ac:dyDescent="0.35">
      <c r="A2" s="17" t="s">
        <v>345</v>
      </c>
      <c r="B2" s="17" t="s">
        <v>395</v>
      </c>
      <c r="C2" s="17" t="s">
        <v>396</v>
      </c>
      <c r="D2" s="17" t="s">
        <v>397</v>
      </c>
      <c r="E2" s="17" t="s">
        <v>398</v>
      </c>
      <c r="F2" s="53" t="s">
        <v>399</v>
      </c>
      <c r="G2" s="53" t="s">
        <v>399</v>
      </c>
      <c r="H2" s="53" t="s">
        <v>399</v>
      </c>
      <c r="I2" s="54" t="s">
        <v>400</v>
      </c>
      <c r="J2" s="17"/>
      <c r="K2" s="17"/>
      <c r="L2" s="17" t="s">
        <v>447</v>
      </c>
      <c r="M2" s="28">
        <v>71.428571428571431</v>
      </c>
    </row>
    <row r="3" spans="1:13" x14ac:dyDescent="0.35">
      <c r="A3" s="17" t="s">
        <v>351</v>
      </c>
      <c r="B3" s="17" t="s">
        <v>401</v>
      </c>
      <c r="C3" s="17" t="s">
        <v>402</v>
      </c>
      <c r="D3" s="17" t="s">
        <v>397</v>
      </c>
      <c r="E3" s="17" t="s">
        <v>403</v>
      </c>
      <c r="F3" s="53" t="s">
        <v>404</v>
      </c>
      <c r="G3" s="17" t="s">
        <v>405</v>
      </c>
      <c r="H3" s="17" t="s">
        <v>406</v>
      </c>
      <c r="I3" s="54" t="s">
        <v>400</v>
      </c>
      <c r="J3" s="17" t="s">
        <v>407</v>
      </c>
      <c r="K3" s="17" t="s">
        <v>408</v>
      </c>
      <c r="L3" s="17" t="s">
        <v>447</v>
      </c>
      <c r="M3" s="28">
        <v>57.142857142857146</v>
      </c>
    </row>
    <row r="4" spans="1:13" x14ac:dyDescent="0.35">
      <c r="A4" s="17" t="s">
        <v>347</v>
      </c>
      <c r="B4" s="17" t="s">
        <v>409</v>
      </c>
      <c r="C4" s="17" t="s">
        <v>410</v>
      </c>
      <c r="D4" s="17" t="s">
        <v>355</v>
      </c>
      <c r="E4" s="17" t="s">
        <v>411</v>
      </c>
      <c r="F4" s="53" t="s">
        <v>399</v>
      </c>
      <c r="G4" s="53" t="s">
        <v>399</v>
      </c>
      <c r="H4" s="17" t="s">
        <v>406</v>
      </c>
      <c r="I4" s="54"/>
      <c r="J4" s="17"/>
      <c r="K4" s="17"/>
      <c r="L4" s="17" t="s">
        <v>448</v>
      </c>
      <c r="M4" s="28">
        <v>42.857142857142854</v>
      </c>
    </row>
    <row r="5" spans="1:13" x14ac:dyDescent="0.35">
      <c r="A5" s="17" t="s">
        <v>342</v>
      </c>
      <c r="B5" s="17" t="s">
        <v>412</v>
      </c>
      <c r="C5" s="17" t="s">
        <v>413</v>
      </c>
      <c r="D5" s="17" t="s">
        <v>355</v>
      </c>
      <c r="E5" s="17" t="s">
        <v>411</v>
      </c>
      <c r="F5" s="53" t="s">
        <v>399</v>
      </c>
      <c r="G5" s="53" t="s">
        <v>399</v>
      </c>
      <c r="H5" s="53" t="s">
        <v>399</v>
      </c>
      <c r="I5" s="55" t="s">
        <v>399</v>
      </c>
      <c r="J5" s="17"/>
      <c r="K5" s="17"/>
      <c r="L5" s="17" t="s">
        <v>448</v>
      </c>
      <c r="M5" s="28">
        <v>42.857142857142854</v>
      </c>
    </row>
    <row r="6" spans="1:13" x14ac:dyDescent="0.35">
      <c r="A6" s="17" t="s">
        <v>343</v>
      </c>
      <c r="B6" s="17" t="s">
        <v>414</v>
      </c>
      <c r="C6" s="17" t="s">
        <v>415</v>
      </c>
      <c r="D6" s="17" t="s">
        <v>355</v>
      </c>
      <c r="E6" s="17" t="s">
        <v>411</v>
      </c>
      <c r="F6" s="53" t="s">
        <v>404</v>
      </c>
      <c r="G6" s="53" t="s">
        <v>399</v>
      </c>
      <c r="H6" s="17" t="s">
        <v>406</v>
      </c>
      <c r="I6" s="54" t="s">
        <v>400</v>
      </c>
      <c r="J6" s="17" t="s">
        <v>416</v>
      </c>
      <c r="K6" s="17" t="s">
        <v>417</v>
      </c>
      <c r="L6" s="17" t="s">
        <v>447</v>
      </c>
      <c r="M6" s="28">
        <v>57.142857142857146</v>
      </c>
    </row>
    <row r="7" spans="1:13" x14ac:dyDescent="0.35">
      <c r="A7" s="17" t="s">
        <v>348</v>
      </c>
      <c r="B7" s="17" t="s">
        <v>418</v>
      </c>
      <c r="C7" s="17" t="s">
        <v>419</v>
      </c>
      <c r="D7" s="17" t="s">
        <v>355</v>
      </c>
      <c r="E7" s="17" t="s">
        <v>411</v>
      </c>
      <c r="F7" s="53" t="s">
        <v>399</v>
      </c>
      <c r="G7" s="17" t="s">
        <v>405</v>
      </c>
      <c r="H7" s="53" t="s">
        <v>399</v>
      </c>
      <c r="I7" s="55" t="s">
        <v>399</v>
      </c>
      <c r="J7" s="17"/>
      <c r="K7" s="17"/>
      <c r="L7" s="17" t="s">
        <v>448</v>
      </c>
      <c r="M7" s="28">
        <v>40</v>
      </c>
    </row>
    <row r="8" spans="1:13" x14ac:dyDescent="0.35">
      <c r="A8" s="17" t="s">
        <v>344</v>
      </c>
      <c r="B8" s="17" t="s">
        <v>420</v>
      </c>
      <c r="C8" s="17" t="s">
        <v>421</v>
      </c>
      <c r="D8" s="17" t="s">
        <v>355</v>
      </c>
      <c r="E8" s="17" t="s">
        <v>398</v>
      </c>
      <c r="F8" s="53" t="s">
        <v>399</v>
      </c>
      <c r="G8" s="53" t="s">
        <v>399</v>
      </c>
      <c r="H8" s="53" t="s">
        <v>399</v>
      </c>
      <c r="I8" s="54" t="s">
        <v>400</v>
      </c>
      <c r="J8" s="17"/>
      <c r="K8" s="17"/>
      <c r="L8" s="17" t="s">
        <v>448</v>
      </c>
      <c r="M8" s="28">
        <v>40</v>
      </c>
    </row>
    <row r="9" spans="1:13" x14ac:dyDescent="0.35">
      <c r="A9" s="17" t="s">
        <v>350</v>
      </c>
      <c r="B9" s="17" t="s">
        <v>422</v>
      </c>
      <c r="C9" s="17" t="s">
        <v>423</v>
      </c>
      <c r="D9" s="17" t="s">
        <v>355</v>
      </c>
      <c r="E9" s="17" t="s">
        <v>403</v>
      </c>
      <c r="F9" s="53" t="s">
        <v>404</v>
      </c>
      <c r="G9" s="17" t="s">
        <v>399</v>
      </c>
      <c r="H9" s="17" t="s">
        <v>399</v>
      </c>
      <c r="I9" s="55" t="s">
        <v>399</v>
      </c>
      <c r="J9" s="17"/>
      <c r="K9" s="17"/>
      <c r="L9" s="17" t="s">
        <v>448</v>
      </c>
      <c r="M9" s="28">
        <v>42.857142857142854</v>
      </c>
    </row>
    <row r="10" spans="1:13" x14ac:dyDescent="0.35">
      <c r="A10" s="17" t="s">
        <v>349</v>
      </c>
      <c r="B10" s="17" t="s">
        <v>424</v>
      </c>
      <c r="C10" s="17" t="s">
        <v>425</v>
      </c>
      <c r="D10" s="17" t="s">
        <v>426</v>
      </c>
      <c r="E10" s="17" t="s">
        <v>398</v>
      </c>
      <c r="F10" s="53" t="s">
        <v>399</v>
      </c>
      <c r="G10" s="53" t="s">
        <v>399</v>
      </c>
      <c r="H10" s="53" t="s">
        <v>399</v>
      </c>
      <c r="I10" s="55" t="s">
        <v>399</v>
      </c>
      <c r="J10" s="17"/>
      <c r="K10" s="17"/>
      <c r="L10" s="17" t="s">
        <v>448</v>
      </c>
      <c r="M10" s="28">
        <v>28.571428571428569</v>
      </c>
    </row>
    <row r="11" spans="1:13" x14ac:dyDescent="0.35">
      <c r="A11" s="17" t="s">
        <v>346</v>
      </c>
      <c r="B11" s="17" t="s">
        <v>427</v>
      </c>
      <c r="C11" s="17" t="s">
        <v>428</v>
      </c>
      <c r="D11" s="17" t="s">
        <v>355</v>
      </c>
      <c r="E11" s="17" t="s">
        <v>411</v>
      </c>
      <c r="F11" s="53" t="s">
        <v>404</v>
      </c>
      <c r="G11" s="17" t="s">
        <v>399</v>
      </c>
      <c r="H11" s="17" t="s">
        <v>399</v>
      </c>
      <c r="I11" s="54" t="s">
        <v>400</v>
      </c>
      <c r="J11" s="17"/>
      <c r="K11" s="17"/>
      <c r="L11" s="17" t="s">
        <v>448</v>
      </c>
      <c r="M11" s="28">
        <v>42.857142857142854</v>
      </c>
    </row>
    <row r="12" spans="1:13" s="56" customFormat="1" x14ac:dyDescent="0.35">
      <c r="A12" s="56">
        <v>1</v>
      </c>
      <c r="B12" s="56">
        <v>2</v>
      </c>
      <c r="C12" s="56">
        <v>3</v>
      </c>
      <c r="D12" s="56">
        <v>4</v>
      </c>
      <c r="E12" s="56">
        <v>5</v>
      </c>
      <c r="F12" s="56">
        <v>6</v>
      </c>
      <c r="G12" s="56">
        <v>7</v>
      </c>
      <c r="H12" s="56">
        <v>8</v>
      </c>
      <c r="I12" s="56">
        <v>9</v>
      </c>
      <c r="J12" s="56">
        <v>10</v>
      </c>
      <c r="K12" s="56">
        <v>11</v>
      </c>
      <c r="L12" s="56">
        <v>12</v>
      </c>
      <c r="M12" s="56">
        <v>13</v>
      </c>
    </row>
    <row r="14" spans="1:13" x14ac:dyDescent="0.35">
      <c r="A14" t="s">
        <v>385</v>
      </c>
      <c r="B14" t="s">
        <v>386</v>
      </c>
      <c r="C14" t="s">
        <v>429</v>
      </c>
      <c r="D14" t="s">
        <v>430</v>
      </c>
      <c r="E14" t="s">
        <v>431</v>
      </c>
      <c r="F14" t="s">
        <v>443</v>
      </c>
      <c r="G14" t="s">
        <v>444</v>
      </c>
    </row>
    <row r="15" spans="1:13" x14ac:dyDescent="0.35">
      <c r="A15" t="s">
        <v>401</v>
      </c>
      <c r="B15" t="s">
        <v>432</v>
      </c>
      <c r="C15">
        <v>4</v>
      </c>
      <c r="D15">
        <v>3</v>
      </c>
      <c r="E15">
        <v>7</v>
      </c>
      <c r="F15" t="s">
        <v>447</v>
      </c>
      <c r="G15" s="3">
        <v>57.142857142857146</v>
      </c>
      <c r="I15" s="57"/>
    </row>
    <row r="16" spans="1:13" x14ac:dyDescent="0.35">
      <c r="A16" t="s">
        <v>445</v>
      </c>
      <c r="B16" t="s">
        <v>433</v>
      </c>
      <c r="D16">
        <v>2</v>
      </c>
      <c r="E16">
        <v>2</v>
      </c>
      <c r="F16" t="s">
        <v>448</v>
      </c>
      <c r="G16" s="3">
        <v>0</v>
      </c>
      <c r="I16" s="57"/>
    </row>
    <row r="17" spans="1:12" x14ac:dyDescent="0.35">
      <c r="A17" s="17" t="s">
        <v>424</v>
      </c>
      <c r="B17" t="s">
        <v>434</v>
      </c>
      <c r="C17">
        <v>2</v>
      </c>
      <c r="D17">
        <v>5</v>
      </c>
      <c r="E17">
        <v>7</v>
      </c>
      <c r="F17" t="s">
        <v>448</v>
      </c>
      <c r="G17" s="3">
        <v>28.571428571428569</v>
      </c>
      <c r="I17" s="57"/>
    </row>
    <row r="18" spans="1:12" x14ac:dyDescent="0.35">
      <c r="A18" t="s">
        <v>427</v>
      </c>
      <c r="B18" t="s">
        <v>428</v>
      </c>
      <c r="C18">
        <v>3</v>
      </c>
      <c r="D18">
        <v>4</v>
      </c>
      <c r="E18">
        <v>7</v>
      </c>
      <c r="F18" t="s">
        <v>448</v>
      </c>
      <c r="G18" s="3">
        <v>42.857142857142854</v>
      </c>
      <c r="I18" s="57"/>
    </row>
    <row r="19" spans="1:12" x14ac:dyDescent="0.35">
      <c r="A19" t="s">
        <v>446</v>
      </c>
      <c r="B19" t="s">
        <v>435</v>
      </c>
      <c r="D19">
        <v>2</v>
      </c>
      <c r="E19">
        <v>2</v>
      </c>
      <c r="F19" t="s">
        <v>448</v>
      </c>
      <c r="G19" s="3">
        <v>0</v>
      </c>
      <c r="I19" s="57"/>
    </row>
    <row r="20" spans="1:12" x14ac:dyDescent="0.35">
      <c r="A20" t="s">
        <v>409</v>
      </c>
      <c r="B20" t="s">
        <v>436</v>
      </c>
      <c r="C20">
        <v>3</v>
      </c>
      <c r="D20">
        <v>4</v>
      </c>
      <c r="E20">
        <v>7</v>
      </c>
      <c r="F20" t="s">
        <v>448</v>
      </c>
      <c r="G20" s="3">
        <v>42.857142857142854</v>
      </c>
      <c r="I20" s="57"/>
    </row>
    <row r="21" spans="1:12" x14ac:dyDescent="0.35">
      <c r="A21" t="s">
        <v>395</v>
      </c>
      <c r="B21" t="s">
        <v>437</v>
      </c>
      <c r="C21">
        <v>5</v>
      </c>
      <c r="D21">
        <v>2</v>
      </c>
      <c r="E21">
        <v>7</v>
      </c>
      <c r="F21" t="s">
        <v>447</v>
      </c>
      <c r="G21" s="3">
        <v>71.428571428571431</v>
      </c>
      <c r="I21" s="58"/>
    </row>
    <row r="22" spans="1:12" x14ac:dyDescent="0.35">
      <c r="A22" t="s">
        <v>412</v>
      </c>
      <c r="B22" t="s">
        <v>438</v>
      </c>
      <c r="C22">
        <v>3</v>
      </c>
      <c r="D22">
        <v>4</v>
      </c>
      <c r="E22">
        <v>7</v>
      </c>
      <c r="F22" t="s">
        <v>448</v>
      </c>
      <c r="G22" s="3">
        <v>42.857142857142854</v>
      </c>
      <c r="I22" s="57"/>
    </row>
    <row r="23" spans="1:12" x14ac:dyDescent="0.35">
      <c r="A23" t="s">
        <v>418</v>
      </c>
      <c r="B23" t="s">
        <v>439</v>
      </c>
      <c r="C23">
        <v>2</v>
      </c>
      <c r="D23">
        <v>3</v>
      </c>
      <c r="E23">
        <v>5</v>
      </c>
      <c r="F23" t="s">
        <v>448</v>
      </c>
      <c r="G23" s="3">
        <v>40</v>
      </c>
      <c r="I23" s="57"/>
    </row>
    <row r="24" spans="1:12" x14ac:dyDescent="0.35">
      <c r="A24" t="s">
        <v>422</v>
      </c>
      <c r="B24" t="s">
        <v>440</v>
      </c>
      <c r="C24">
        <v>3</v>
      </c>
      <c r="D24">
        <v>4</v>
      </c>
      <c r="E24">
        <v>7</v>
      </c>
      <c r="F24" t="s">
        <v>448</v>
      </c>
      <c r="G24" s="3">
        <v>42.857142857142854</v>
      </c>
      <c r="I24" s="57"/>
    </row>
    <row r="25" spans="1:12" x14ac:dyDescent="0.35">
      <c r="A25" t="s">
        <v>420</v>
      </c>
      <c r="B25" t="s">
        <v>441</v>
      </c>
      <c r="C25">
        <v>2</v>
      </c>
      <c r="D25">
        <v>3</v>
      </c>
      <c r="E25">
        <v>5</v>
      </c>
      <c r="F25" t="s">
        <v>448</v>
      </c>
      <c r="G25" s="3">
        <v>40</v>
      </c>
      <c r="I25" s="57"/>
    </row>
    <row r="26" spans="1:12" x14ac:dyDescent="0.35">
      <c r="A26" t="s">
        <v>414</v>
      </c>
      <c r="B26" t="s">
        <v>442</v>
      </c>
      <c r="C26">
        <v>4</v>
      </c>
      <c r="D26">
        <v>3</v>
      </c>
      <c r="E26">
        <v>7</v>
      </c>
      <c r="F26" t="s">
        <v>447</v>
      </c>
      <c r="G26" s="3">
        <v>57.142857142857146</v>
      </c>
      <c r="I26" s="57"/>
    </row>
    <row r="27" spans="1:12" x14ac:dyDescent="0.35">
      <c r="I27" s="57"/>
    </row>
    <row r="28" spans="1:12" x14ac:dyDescent="0.35">
      <c r="I28" s="57"/>
    </row>
    <row r="30" spans="1:12" x14ac:dyDescent="0.35">
      <c r="C30" s="17" t="s">
        <v>345</v>
      </c>
      <c r="D30" s="17" t="s">
        <v>351</v>
      </c>
      <c r="E30" s="17" t="s">
        <v>347</v>
      </c>
      <c r="F30" s="17" t="s">
        <v>342</v>
      </c>
      <c r="G30" s="17" t="s">
        <v>343</v>
      </c>
      <c r="H30" s="17" t="s">
        <v>348</v>
      </c>
      <c r="I30" s="17" t="s">
        <v>344</v>
      </c>
      <c r="J30" s="59" t="s">
        <v>350</v>
      </c>
      <c r="K30" s="17" t="s">
        <v>349</v>
      </c>
      <c r="L30" s="17" t="s">
        <v>346</v>
      </c>
    </row>
    <row r="31" spans="1:12" x14ac:dyDescent="0.35">
      <c r="A31" t="s">
        <v>356</v>
      </c>
      <c r="B31" t="s">
        <v>426</v>
      </c>
      <c r="C31" s="17" t="s">
        <v>397</v>
      </c>
      <c r="D31" s="17" t="s">
        <v>397</v>
      </c>
      <c r="E31" s="17" t="s">
        <v>355</v>
      </c>
      <c r="F31" s="17" t="s">
        <v>355</v>
      </c>
      <c r="G31" s="17" t="s">
        <v>355</v>
      </c>
      <c r="H31" s="17" t="s">
        <v>355</v>
      </c>
      <c r="I31" s="17" t="s">
        <v>355</v>
      </c>
      <c r="J31" s="17" t="s">
        <v>355</v>
      </c>
      <c r="K31" s="17" t="s">
        <v>426</v>
      </c>
      <c r="L31" s="17" t="s">
        <v>355</v>
      </c>
    </row>
    <row r="32" spans="1:12" x14ac:dyDescent="0.35">
      <c r="A32" t="s">
        <v>357</v>
      </c>
      <c r="B32" t="s">
        <v>355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35">
      <c r="A33" t="s">
        <v>358</v>
      </c>
      <c r="B33" t="s">
        <v>353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35">
      <c r="A34" t="s">
        <v>359</v>
      </c>
      <c r="B34" t="s">
        <v>355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35">
      <c r="A35" t="s">
        <v>360</v>
      </c>
      <c r="B35" t="s">
        <v>355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35">
      <c r="A36" t="s">
        <v>361</v>
      </c>
      <c r="B36" t="s">
        <v>355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35">
      <c r="A37" t="s">
        <v>362</v>
      </c>
      <c r="B37" t="s">
        <v>426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35">
      <c r="A38" t="s">
        <v>363</v>
      </c>
      <c r="B38" t="s">
        <v>426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35">
      <c r="A39" t="s">
        <v>364</v>
      </c>
      <c r="B39" t="s">
        <v>355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35">
      <c r="A40" t="s">
        <v>365</v>
      </c>
      <c r="B40" t="s">
        <v>426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35">
      <c r="A41" t="s">
        <v>366</v>
      </c>
      <c r="B41" t="s">
        <v>426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35">
      <c r="A42" t="s">
        <v>367</v>
      </c>
      <c r="B42" t="s">
        <v>355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35">
      <c r="A43" t="s">
        <v>368</v>
      </c>
      <c r="B43" t="s">
        <v>426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35">
      <c r="A44" t="s">
        <v>369</v>
      </c>
      <c r="B44" t="s">
        <v>426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35">
      <c r="A45" t="s">
        <v>452</v>
      </c>
      <c r="B45" t="s">
        <v>426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35">
      <c r="A46" t="s">
        <v>371</v>
      </c>
      <c r="B46" t="s">
        <v>353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35">
      <c r="A47" t="s">
        <v>372</v>
      </c>
      <c r="B47" t="s">
        <v>353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35">
      <c r="A48" t="s">
        <v>453</v>
      </c>
      <c r="B48" t="s">
        <v>355</v>
      </c>
    </row>
    <row r="49" spans="1:6" x14ac:dyDescent="0.35">
      <c r="A49" t="s">
        <v>374</v>
      </c>
      <c r="B49" t="s">
        <v>426</v>
      </c>
    </row>
    <row r="50" spans="1:6" x14ac:dyDescent="0.35">
      <c r="A50" t="s">
        <v>375</v>
      </c>
      <c r="B50" t="s">
        <v>426</v>
      </c>
      <c r="E50" t="s">
        <v>356</v>
      </c>
      <c r="F50" t="s">
        <v>426</v>
      </c>
    </row>
    <row r="51" spans="1:6" x14ac:dyDescent="0.35">
      <c r="A51" s="60"/>
      <c r="B51" s="30"/>
      <c r="E51" t="s">
        <v>357</v>
      </c>
      <c r="F51" t="s">
        <v>355</v>
      </c>
    </row>
    <row r="52" spans="1:6" x14ac:dyDescent="0.35">
      <c r="A52" s="60"/>
      <c r="B52" s="30"/>
      <c r="E52" t="s">
        <v>358</v>
      </c>
      <c r="F52" t="s">
        <v>353</v>
      </c>
    </row>
    <row r="53" spans="1:6" x14ac:dyDescent="0.35">
      <c r="A53" s="60"/>
      <c r="B53" s="30"/>
      <c r="E53" t="s">
        <v>359</v>
      </c>
      <c r="F53" t="s">
        <v>355</v>
      </c>
    </row>
    <row r="54" spans="1:6" x14ac:dyDescent="0.35">
      <c r="A54" s="60"/>
      <c r="B54" s="30"/>
      <c r="E54" t="s">
        <v>360</v>
      </c>
      <c r="F54" t="s">
        <v>355</v>
      </c>
    </row>
    <row r="55" spans="1:6" x14ac:dyDescent="0.35">
      <c r="A55" s="60"/>
      <c r="B55" s="30"/>
      <c r="E55" t="s">
        <v>361</v>
      </c>
      <c r="F55" t="s">
        <v>355</v>
      </c>
    </row>
    <row r="56" spans="1:6" x14ac:dyDescent="0.35">
      <c r="A56" s="61"/>
      <c r="B56" s="30"/>
      <c r="E56" t="s">
        <v>362</v>
      </c>
      <c r="F56" t="s">
        <v>426</v>
      </c>
    </row>
    <row r="57" spans="1:6" x14ac:dyDescent="0.35">
      <c r="A57" s="60"/>
      <c r="B57" s="30"/>
      <c r="E57" t="s">
        <v>363</v>
      </c>
      <c r="F57" t="s">
        <v>426</v>
      </c>
    </row>
    <row r="58" spans="1:6" x14ac:dyDescent="0.35">
      <c r="A58" s="60"/>
      <c r="B58" s="30"/>
      <c r="E58" t="s">
        <v>364</v>
      </c>
      <c r="F58" t="s">
        <v>355</v>
      </c>
    </row>
    <row r="59" spans="1:6" x14ac:dyDescent="0.35">
      <c r="A59" s="60"/>
      <c r="B59" s="30"/>
      <c r="E59" t="s">
        <v>365</v>
      </c>
      <c r="F59" t="s">
        <v>426</v>
      </c>
    </row>
    <row r="60" spans="1:6" x14ac:dyDescent="0.35">
      <c r="A60" s="60"/>
      <c r="B60" s="30"/>
      <c r="E60" t="s">
        <v>366</v>
      </c>
      <c r="F60" t="s">
        <v>426</v>
      </c>
    </row>
    <row r="61" spans="1:6" x14ac:dyDescent="0.35">
      <c r="A61" s="60"/>
      <c r="B61" s="30"/>
      <c r="E61" t="s">
        <v>367</v>
      </c>
      <c r="F61" t="s">
        <v>355</v>
      </c>
    </row>
    <row r="62" spans="1:6" x14ac:dyDescent="0.35">
      <c r="A62" s="60"/>
      <c r="B62" s="30"/>
      <c r="E62" t="s">
        <v>368</v>
      </c>
      <c r="F62" t="s">
        <v>426</v>
      </c>
    </row>
    <row r="63" spans="1:6" x14ac:dyDescent="0.35">
      <c r="A63" s="60"/>
      <c r="B63" s="30"/>
      <c r="E63" t="s">
        <v>369</v>
      </c>
      <c r="F63" t="s">
        <v>426</v>
      </c>
    </row>
    <row r="64" spans="1:6" x14ac:dyDescent="0.35">
      <c r="A64" s="60"/>
      <c r="B64" s="30"/>
      <c r="E64" t="s">
        <v>370</v>
      </c>
      <c r="F64" t="s">
        <v>426</v>
      </c>
    </row>
    <row r="65" spans="1:6" x14ac:dyDescent="0.35">
      <c r="A65" s="60"/>
      <c r="B65" s="30"/>
      <c r="E65" t="s">
        <v>371</v>
      </c>
      <c r="F65" t="s">
        <v>353</v>
      </c>
    </row>
    <row r="66" spans="1:6" x14ac:dyDescent="0.35">
      <c r="A66" s="60"/>
      <c r="B66" s="30"/>
      <c r="E66" t="s">
        <v>372</v>
      </c>
      <c r="F66" t="s">
        <v>353</v>
      </c>
    </row>
    <row r="67" spans="1:6" x14ac:dyDescent="0.35">
      <c r="A67" s="60"/>
      <c r="B67" s="30"/>
      <c r="E67" t="s">
        <v>373</v>
      </c>
      <c r="F67" t="s">
        <v>355</v>
      </c>
    </row>
    <row r="68" spans="1:6" x14ac:dyDescent="0.35">
      <c r="A68" s="60"/>
      <c r="B68" s="30"/>
      <c r="E68" t="s">
        <v>374</v>
      </c>
      <c r="F68" t="s">
        <v>426</v>
      </c>
    </row>
    <row r="69" spans="1:6" x14ac:dyDescent="0.35">
      <c r="A69" s="60"/>
      <c r="B69" s="30"/>
      <c r="E69" t="s">
        <v>375</v>
      </c>
      <c r="F69" t="s">
        <v>426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3D84-5C7C-4B9D-BBB3-7FD324F39EE7}">
  <dimension ref="A1:AD254"/>
  <sheetViews>
    <sheetView workbookViewId="0">
      <selection activeCell="A2" sqref="A2"/>
    </sheetView>
  </sheetViews>
  <sheetFormatPr defaultRowHeight="14.5" x14ac:dyDescent="0.35"/>
  <cols>
    <col min="2" max="2" width="17" customWidth="1"/>
    <col min="8" max="8" width="12.1796875" customWidth="1"/>
    <col min="16" max="16" width="13" customWidth="1"/>
    <col min="17" max="17" width="10" customWidth="1"/>
    <col min="18" max="18" width="8.81640625" customWidth="1"/>
    <col min="19" max="19" width="8.26953125" customWidth="1"/>
  </cols>
  <sheetData>
    <row r="1" spans="1:30" x14ac:dyDescent="0.35">
      <c r="A1" s="8" t="s">
        <v>197</v>
      </c>
      <c r="B1" s="8" t="s">
        <v>1</v>
      </c>
      <c r="C1" s="26" t="s">
        <v>341</v>
      </c>
      <c r="D1" s="8" t="s">
        <v>338</v>
      </c>
      <c r="E1" s="26" t="s">
        <v>339</v>
      </c>
      <c r="F1" s="8" t="s">
        <v>340</v>
      </c>
      <c r="G1" s="8" t="s">
        <v>196</v>
      </c>
      <c r="H1" s="18" t="s">
        <v>356</v>
      </c>
      <c r="I1" s="19" t="s">
        <v>357</v>
      </c>
      <c r="J1" s="20" t="s">
        <v>358</v>
      </c>
      <c r="K1" s="21" t="s">
        <v>359</v>
      </c>
      <c r="L1" s="22" t="s">
        <v>360</v>
      </c>
      <c r="M1" s="22" t="s">
        <v>361</v>
      </c>
      <c r="N1" s="23" t="s">
        <v>362</v>
      </c>
      <c r="O1" s="24" t="s">
        <v>363</v>
      </c>
      <c r="P1" s="24" t="s">
        <v>364</v>
      </c>
      <c r="Q1" s="24" t="s">
        <v>365</v>
      </c>
      <c r="R1" s="24" t="s">
        <v>366</v>
      </c>
      <c r="S1" s="24" t="s">
        <v>367</v>
      </c>
      <c r="T1" s="24" t="s">
        <v>368</v>
      </c>
      <c r="U1" s="24" t="s">
        <v>369</v>
      </c>
      <c r="V1" s="24" t="s">
        <v>370</v>
      </c>
      <c r="W1" s="24" t="s">
        <v>371</v>
      </c>
      <c r="X1" s="24" t="s">
        <v>372</v>
      </c>
      <c r="Y1" s="24" t="s">
        <v>373</v>
      </c>
      <c r="Z1" s="24" t="s">
        <v>374</v>
      </c>
      <c r="AA1" s="24" t="s">
        <v>375</v>
      </c>
      <c r="AB1" s="8" t="s">
        <v>197</v>
      </c>
      <c r="AC1" s="8" t="s">
        <v>341</v>
      </c>
      <c r="AD1" s="8" t="s">
        <v>1</v>
      </c>
    </row>
    <row r="2" spans="1:30" x14ac:dyDescent="0.35">
      <c r="A2" t="str">
        <f>IF('My Dream 11 for a Match'!$B$2='Performance Cal'!$A2,'Performance Cal'!A2,IF('My Dream 11 for a Match'!$A$2='Performance Cal'!$A2,'Performance Cal'!A2,""))</f>
        <v/>
      </c>
      <c r="B2" t="str">
        <f>IF('My Dream 11 for a Match'!$B$2='Performance Cal'!$A2,'Performance Cal'!B2,IF('My Dream 11 for a Match'!$A$2='Performance Cal'!$A2,'Performance Cal'!B2,""))</f>
        <v/>
      </c>
      <c r="C2" t="str">
        <f>_xlfn.XLOOKUP(B2,'Team Player and role'!A:A,'Team Player and role'!C:C," ")</f>
        <v xml:space="preserve"> </v>
      </c>
      <c r="D2" t="str">
        <f>IF('My Dream 11 for a Match'!$B$2='Performance Cal'!$A2,'Performance Cal'!C2,IF('My Dream 11 for a Match'!$A$2='Performance Cal'!$A2,'Performance Cal'!C2,""))</f>
        <v/>
      </c>
      <c r="E2" t="str">
        <f>IF('My Dream 11 for a Match'!$B$2='Performance Cal'!$A2,'Performance Cal'!D2,IF('My Dream 11 for a Match'!$A$2='Performance Cal'!$A2,'Performance Cal'!D2,""))</f>
        <v/>
      </c>
      <c r="F2" t="str">
        <f>IF('My Dream 11 for a Match'!$B$2='Performance Cal'!$A2,'Performance Cal'!E2,IF('My Dream 11 for a Match'!$A$2='Performance Cal'!$A2,'Performance Cal'!E2,""))</f>
        <v/>
      </c>
      <c r="G2" t="str">
        <f>IF('My Dream 11 for a Match'!$B$2='Performance Cal'!$A2,'Performance Cal'!F2,IF('My Dream 11 for a Match'!$A$2='Performance Cal'!$A2,'Performance Cal'!F2,""))</f>
        <v/>
      </c>
      <c r="H2" s="25" t="str">
        <f>IF($C2=" "," ",IF($C2="Seamer",($E2*150/100),($E2*120/100)))</f>
        <v xml:space="preserve"> </v>
      </c>
      <c r="I2" s="25" t="str">
        <f>IF($C2=" "," ",IF($C2="Seamer",($E2*75/100),($E2*75/100)))</f>
        <v xml:space="preserve"> </v>
      </c>
      <c r="J2" s="25" t="str">
        <f>IF($C2=" "," ",IF($C2="Seamer",($E2*122/100),($E2*122/100)))</f>
        <v xml:space="preserve"> </v>
      </c>
      <c r="K2" s="25" t="str">
        <f>IF($C2=" "," ",IF($C2="Seamer",($E2*83/100),($E2*90/100)))</f>
        <v xml:space="preserve"> </v>
      </c>
      <c r="L2" s="25" t="str">
        <f>IF($C2=" "," ",IF($C2="Seamer",($E2*70/100),($E2*60/100)))</f>
        <v xml:space="preserve"> </v>
      </c>
      <c r="M2" s="25" t="str">
        <f>IF($C2=" "," ",IF($C2="Seamer",($E2*70/100),($E2*60/100)))</f>
        <v xml:space="preserve"> </v>
      </c>
      <c r="N2" s="25" t="str">
        <f>IF($C2=" "," ",IF($C2="Seamer",($E2*130/100),($E2*100/100)))</f>
        <v xml:space="preserve"> </v>
      </c>
      <c r="O2" s="25" t="str">
        <f>IF($C2=" "," ",IF($C2="Seamer",($E2*120/100),($E2*120/100)))</f>
        <v xml:space="preserve"> </v>
      </c>
      <c r="P2" s="25" t="str">
        <f>IF(H2=" ",H2,((H2+L2)/2))</f>
        <v xml:space="preserve"> </v>
      </c>
      <c r="Q2" s="25" t="str">
        <f>IF(H2=" ",H2,((H2+N2)/2))</f>
        <v xml:space="preserve"> </v>
      </c>
      <c r="R2" s="25" t="str">
        <f>H2</f>
        <v xml:space="preserve"> </v>
      </c>
      <c r="S2" s="25" t="str">
        <f>IF(I2=" ",I2,((I2+L2)/2))</f>
        <v xml:space="preserve"> </v>
      </c>
      <c r="T2" s="25" t="str">
        <f>IF(I2=" ",I2,((I2+N2)/2))</f>
        <v xml:space="preserve"> </v>
      </c>
      <c r="U2" s="25" t="str">
        <f>IF(I2=" ",I2,((I2+O2)/2))</f>
        <v xml:space="preserve"> </v>
      </c>
      <c r="V2" s="25" t="str">
        <f>IF(J2=" ",J2,((J2+L2)/2))</f>
        <v xml:space="preserve"> </v>
      </c>
      <c r="W2" s="25" t="str">
        <f>IF(J2=" ",J2,((J2+N2)/2))</f>
        <v xml:space="preserve"> </v>
      </c>
      <c r="X2" s="25" t="str">
        <f>IF(J2=" ",J2,((J2+O2)/2))</f>
        <v xml:space="preserve"> </v>
      </c>
      <c r="Y2" s="25" t="str">
        <f>IF(K2=" ",K2,((K2+L2)/2))</f>
        <v xml:space="preserve"> </v>
      </c>
      <c r="Z2" s="25" t="str">
        <f>IF(K2=" ",K2,((K2+N2)/2))</f>
        <v xml:space="preserve"> </v>
      </c>
      <c r="AA2" s="25" t="str">
        <f>IF(K2=" ",K2,((K2+O2)/2))</f>
        <v xml:space="preserve"> </v>
      </c>
      <c r="AB2" t="str">
        <f>A2</f>
        <v/>
      </c>
      <c r="AC2" t="str">
        <f>C2</f>
        <v xml:space="preserve"> </v>
      </c>
      <c r="AD2" t="str">
        <f>B2</f>
        <v/>
      </c>
    </row>
    <row r="3" spans="1:30" x14ac:dyDescent="0.35">
      <c r="A3" t="str">
        <f>IF('My Dream 11 for a Match'!$B$2='Performance Cal'!$A3,'Performance Cal'!A3,IF('My Dream 11 for a Match'!$A$2='Performance Cal'!$A3,'Performance Cal'!A3,""))</f>
        <v/>
      </c>
      <c r="B3" t="str">
        <f>IF('My Dream 11 for a Match'!$B$2='Performance Cal'!$A3,'Performance Cal'!B3,IF('My Dream 11 for a Match'!$A$2='Performance Cal'!$A3,'Performance Cal'!B3,""))</f>
        <v/>
      </c>
      <c r="C3" t="str">
        <f>_xlfn.XLOOKUP(B3,'Team Player and role'!A:A,'Team Player and role'!C:C," ")</f>
        <v xml:space="preserve"> </v>
      </c>
      <c r="D3" t="str">
        <f>IF('My Dream 11 for a Match'!$B$2='Performance Cal'!$A3,'Performance Cal'!C3,IF('My Dream 11 for a Match'!$A$2='Performance Cal'!$A3,'Performance Cal'!C3,""))</f>
        <v/>
      </c>
      <c r="E3" t="str">
        <f>IF('My Dream 11 for a Match'!$B$2='Performance Cal'!$A3,'Performance Cal'!D3,IF('My Dream 11 for a Match'!$A$2='Performance Cal'!$A3,'Performance Cal'!D3,""))</f>
        <v/>
      </c>
      <c r="F3" t="str">
        <f>IF('My Dream 11 for a Match'!$B$2='Performance Cal'!$A3,'Performance Cal'!E3,IF('My Dream 11 for a Match'!$A$2='Performance Cal'!$A3,'Performance Cal'!E3,""))</f>
        <v/>
      </c>
      <c r="G3" t="str">
        <f>IF('My Dream 11 for a Match'!$B$2='Performance Cal'!$A3,'Performance Cal'!F3,IF('My Dream 11 for a Match'!$A$2='Performance Cal'!$A3,'Performance Cal'!F3,""))</f>
        <v/>
      </c>
      <c r="H3" s="25" t="str">
        <f t="shared" ref="H3:H66" si="0">IF($C3=" "," ",IF($C3="Seamer",($E3*150/100),($E3*120/100)))</f>
        <v xml:space="preserve"> </v>
      </c>
      <c r="I3" s="25" t="str">
        <f t="shared" ref="I3:I66" si="1">IF($C3=" "," ",IF($C3="Seamer",($E3*75/100),($E3*75/100)))</f>
        <v xml:space="preserve"> </v>
      </c>
      <c r="J3" s="25" t="str">
        <f t="shared" ref="J3:J66" si="2">IF($C3=" "," ",IF($C3="Seamer",($E3*122/100),($E3*122/100)))</f>
        <v xml:space="preserve"> </v>
      </c>
      <c r="K3" s="25" t="str">
        <f t="shared" ref="K3:K66" si="3">IF($C3=" "," ",IF($C3="Seamer",($E3*83/100),($E3*90/100)))</f>
        <v xml:space="preserve"> </v>
      </c>
      <c r="L3" s="25" t="str">
        <f t="shared" ref="L3:M66" si="4">IF($C3=" "," ",IF($C3="Seamer",($E3*70/100),($E3*60/100)))</f>
        <v xml:space="preserve"> </v>
      </c>
      <c r="M3" s="25" t="str">
        <f t="shared" si="4"/>
        <v xml:space="preserve"> </v>
      </c>
      <c r="N3" s="25" t="str">
        <f t="shared" ref="N3:N66" si="5">IF($C3=" "," ",IF($C3="Seamer",($E3*130/100),($E3*100/100)))</f>
        <v xml:space="preserve"> </v>
      </c>
      <c r="O3" s="25" t="str">
        <f t="shared" ref="O3:O66" si="6">IF($C3=" "," ",IF($C3="Seamer",($E3*120/100),($E3*120/100)))</f>
        <v xml:space="preserve"> </v>
      </c>
      <c r="P3" s="25" t="str">
        <f t="shared" ref="P3:P66" si="7">IF(H3=" ",H3,((H3+L3)/2))</f>
        <v xml:space="preserve"> </v>
      </c>
      <c r="Q3" s="25" t="str">
        <f t="shared" ref="Q3:Q66" si="8">IF(H3=" ",H3,((H3+N3)/2))</f>
        <v xml:space="preserve"> </v>
      </c>
      <c r="R3" s="25" t="str">
        <f t="shared" ref="R3:R66" si="9">H3</f>
        <v xml:space="preserve"> </v>
      </c>
      <c r="S3" s="25" t="str">
        <f t="shared" ref="S3:S66" si="10">IF(I3=" ",I3,((I3+L3)/2))</f>
        <v xml:space="preserve"> </v>
      </c>
      <c r="T3" s="25" t="str">
        <f t="shared" ref="T3:T66" si="11">IF(I3=" ",I3,((I3+N3)/2))</f>
        <v xml:space="preserve"> </v>
      </c>
      <c r="U3" s="25" t="str">
        <f t="shared" ref="U3:U66" si="12">IF(I3=" ",I3,((I3+O3)/2))</f>
        <v xml:space="preserve"> </v>
      </c>
      <c r="V3" s="25" t="str">
        <f t="shared" ref="V3:V66" si="13">IF(J3=" ",J3,((J3+L3)/2))</f>
        <v xml:space="preserve"> </v>
      </c>
      <c r="W3" s="25" t="str">
        <f t="shared" ref="W3:W66" si="14">IF(J3=" ",J3,((J3+N3)/2))</f>
        <v xml:space="preserve"> </v>
      </c>
      <c r="X3" s="25" t="str">
        <f t="shared" ref="X3:X66" si="15">IF(J3=" ",J3,((J3+O3)/2))</f>
        <v xml:space="preserve"> </v>
      </c>
      <c r="Y3" s="25" t="str">
        <f t="shared" ref="Y3:Y66" si="16">IF(K3=" ",K3,((K3+L3)/2))</f>
        <v xml:space="preserve"> </v>
      </c>
      <c r="Z3" s="25" t="str">
        <f t="shared" ref="Z3:Z66" si="17">IF(K3=" ",K3,((K3+N3)/2))</f>
        <v xml:space="preserve"> </v>
      </c>
      <c r="AA3" s="25" t="str">
        <f t="shared" ref="AA3:AA66" si="18">IF(K3=" ",K3,((K3+O3)/2))</f>
        <v xml:space="preserve"> </v>
      </c>
      <c r="AB3" t="str">
        <f t="shared" ref="AB3:AB66" si="19">A3</f>
        <v/>
      </c>
      <c r="AC3" t="str">
        <f t="shared" ref="AC3:AC66" si="20">C3</f>
        <v xml:space="preserve"> </v>
      </c>
      <c r="AD3" t="str">
        <f t="shared" ref="AD3:AD66" si="21">B3</f>
        <v/>
      </c>
    </row>
    <row r="4" spans="1:30" x14ac:dyDescent="0.35">
      <c r="A4" t="str">
        <f>IF('My Dream 11 for a Match'!$B$2='Performance Cal'!$A4,'Performance Cal'!A4,IF('My Dream 11 for a Match'!$A$2='Performance Cal'!$A4,'Performance Cal'!A4,""))</f>
        <v>MI</v>
      </c>
      <c r="B4" t="str">
        <f>IF('My Dream 11 for a Match'!$B$2='Performance Cal'!$A4,'Performance Cal'!B4,IF('My Dream 11 for a Match'!$A$2='Performance Cal'!$A4,'Performance Cal'!B4,""))</f>
        <v>Suryakumar Yadav</v>
      </c>
      <c r="C4" t="str">
        <f>_xlfn.XLOOKUP(B4,'Team Player and role'!A:A,'Team Player and role'!C:C," ")</f>
        <v>Batter</v>
      </c>
      <c r="D4">
        <f>IF('My Dream 11 for a Match'!$B$2='Performance Cal'!$A4,'Performance Cal'!C4,IF('My Dream 11 for a Match'!$A$2='Performance Cal'!$A4,'Performance Cal'!C4,""))</f>
        <v>6248</v>
      </c>
      <c r="E4">
        <f>IF('My Dream 11 for a Match'!$B$2='Performance Cal'!$A4,'Performance Cal'!D4,IF('My Dream 11 for a Match'!$A$2='Performance Cal'!$A4,'Performance Cal'!D4,""))</f>
        <v>0</v>
      </c>
      <c r="F4">
        <f>IF('My Dream 11 for a Match'!$B$2='Performance Cal'!$A4,'Performance Cal'!E4,IF('My Dream 11 for a Match'!$A$2='Performance Cal'!$A4,'Performance Cal'!E4,""))</f>
        <v>6</v>
      </c>
      <c r="G4">
        <f>IF('My Dream 11 for a Match'!$B$2='Performance Cal'!$A4,'Performance Cal'!F4,IF('My Dream 11 for a Match'!$A$2='Performance Cal'!$A4,'Performance Cal'!F4,""))</f>
        <v>6254</v>
      </c>
      <c r="H4" s="25">
        <f t="shared" si="0"/>
        <v>0</v>
      </c>
      <c r="I4" s="25">
        <f t="shared" si="1"/>
        <v>0</v>
      </c>
      <c r="J4" s="25">
        <f t="shared" si="2"/>
        <v>0</v>
      </c>
      <c r="K4" s="25">
        <f t="shared" si="3"/>
        <v>0</v>
      </c>
      <c r="L4" s="25">
        <f t="shared" si="4"/>
        <v>0</v>
      </c>
      <c r="M4" s="25">
        <f t="shared" si="4"/>
        <v>0</v>
      </c>
      <c r="N4" s="25">
        <f t="shared" si="5"/>
        <v>0</v>
      </c>
      <c r="O4" s="25">
        <f t="shared" si="6"/>
        <v>0</v>
      </c>
      <c r="P4" s="25">
        <f t="shared" si="7"/>
        <v>0</v>
      </c>
      <c r="Q4" s="25">
        <f t="shared" si="8"/>
        <v>0</v>
      </c>
      <c r="R4" s="25">
        <f t="shared" si="9"/>
        <v>0</v>
      </c>
      <c r="S4" s="25">
        <f t="shared" si="10"/>
        <v>0</v>
      </c>
      <c r="T4" s="25">
        <f t="shared" si="11"/>
        <v>0</v>
      </c>
      <c r="U4" s="25">
        <f t="shared" si="12"/>
        <v>0</v>
      </c>
      <c r="V4" s="25">
        <f t="shared" si="13"/>
        <v>0</v>
      </c>
      <c r="W4" s="25">
        <f t="shared" si="14"/>
        <v>0</v>
      </c>
      <c r="X4" s="25">
        <f t="shared" si="15"/>
        <v>0</v>
      </c>
      <c r="Y4" s="25">
        <f t="shared" si="16"/>
        <v>0</v>
      </c>
      <c r="Z4" s="25">
        <f t="shared" si="17"/>
        <v>0</v>
      </c>
      <c r="AA4" s="25">
        <f t="shared" si="18"/>
        <v>0</v>
      </c>
      <c r="AB4" t="str">
        <f t="shared" si="19"/>
        <v>MI</v>
      </c>
      <c r="AC4" t="str">
        <f t="shared" si="20"/>
        <v>Batter</v>
      </c>
      <c r="AD4" t="str">
        <f t="shared" si="21"/>
        <v>Suryakumar Yadav</v>
      </c>
    </row>
    <row r="5" spans="1:30" x14ac:dyDescent="0.35">
      <c r="A5" t="str">
        <f>IF('My Dream 11 for a Match'!$B$2='Performance Cal'!$A5,'Performance Cal'!A5,IF('My Dream 11 for a Match'!$A$2='Performance Cal'!$A5,'Performance Cal'!A5,""))</f>
        <v/>
      </c>
      <c r="B5" t="str">
        <f>IF('My Dream 11 for a Match'!$B$2='Performance Cal'!$A5,'Performance Cal'!B5,IF('My Dream 11 for a Match'!$A$2='Performance Cal'!$A5,'Performance Cal'!B5,""))</f>
        <v/>
      </c>
      <c r="C5" t="str">
        <f>_xlfn.XLOOKUP(B5,'Team Player and role'!A:A,'Team Player and role'!C:C," ")</f>
        <v xml:space="preserve"> </v>
      </c>
      <c r="D5" t="str">
        <f>IF('My Dream 11 for a Match'!$B$2='Performance Cal'!$A5,'Performance Cal'!C5,IF('My Dream 11 for a Match'!$A$2='Performance Cal'!$A5,'Performance Cal'!C5,""))</f>
        <v/>
      </c>
      <c r="E5" t="str">
        <f>IF('My Dream 11 for a Match'!$B$2='Performance Cal'!$A5,'Performance Cal'!D5,IF('My Dream 11 for a Match'!$A$2='Performance Cal'!$A5,'Performance Cal'!D5,""))</f>
        <v/>
      </c>
      <c r="F5" t="str">
        <f>IF('My Dream 11 for a Match'!$B$2='Performance Cal'!$A5,'Performance Cal'!E5,IF('My Dream 11 for a Match'!$A$2='Performance Cal'!$A5,'Performance Cal'!E5,""))</f>
        <v/>
      </c>
      <c r="G5" t="str">
        <f>IF('My Dream 11 for a Match'!$B$2='Performance Cal'!$A5,'Performance Cal'!F5,IF('My Dream 11 for a Match'!$A$2='Performance Cal'!$A5,'Performance Cal'!F5,""))</f>
        <v/>
      </c>
      <c r="H5" s="25" t="str">
        <f t="shared" si="0"/>
        <v xml:space="preserve"> </v>
      </c>
      <c r="I5" s="25" t="str">
        <f t="shared" si="1"/>
        <v xml:space="preserve"> </v>
      </c>
      <c r="J5" s="25" t="str">
        <f t="shared" si="2"/>
        <v xml:space="preserve"> </v>
      </c>
      <c r="K5" s="25" t="str">
        <f t="shared" si="3"/>
        <v xml:space="preserve"> </v>
      </c>
      <c r="L5" s="25" t="str">
        <f t="shared" si="4"/>
        <v xml:space="preserve"> </v>
      </c>
      <c r="M5" s="25" t="str">
        <f t="shared" si="4"/>
        <v xml:space="preserve"> </v>
      </c>
      <c r="N5" s="25" t="str">
        <f t="shared" si="5"/>
        <v xml:space="preserve"> </v>
      </c>
      <c r="O5" s="25" t="str">
        <f t="shared" si="6"/>
        <v xml:space="preserve"> </v>
      </c>
      <c r="P5" s="25" t="str">
        <f t="shared" si="7"/>
        <v xml:space="preserve"> </v>
      </c>
      <c r="Q5" s="25" t="str">
        <f t="shared" si="8"/>
        <v xml:space="preserve"> </v>
      </c>
      <c r="R5" s="25" t="str">
        <f t="shared" si="9"/>
        <v xml:space="preserve"> </v>
      </c>
      <c r="S5" s="25" t="str">
        <f t="shared" si="10"/>
        <v xml:space="preserve"> </v>
      </c>
      <c r="T5" s="25" t="str">
        <f t="shared" si="11"/>
        <v xml:space="preserve"> </v>
      </c>
      <c r="U5" s="25" t="str">
        <f t="shared" si="12"/>
        <v xml:space="preserve"> </v>
      </c>
      <c r="V5" s="25" t="str">
        <f t="shared" si="13"/>
        <v xml:space="preserve"> </v>
      </c>
      <c r="W5" s="25" t="str">
        <f t="shared" si="14"/>
        <v xml:space="preserve"> </v>
      </c>
      <c r="X5" s="25" t="str">
        <f t="shared" si="15"/>
        <v xml:space="preserve"> </v>
      </c>
      <c r="Y5" s="25" t="str">
        <f t="shared" si="16"/>
        <v xml:space="preserve"> </v>
      </c>
      <c r="Z5" s="25" t="str">
        <f t="shared" si="17"/>
        <v xml:space="preserve"> </v>
      </c>
      <c r="AA5" s="25" t="str">
        <f t="shared" si="18"/>
        <v xml:space="preserve"> </v>
      </c>
      <c r="AB5" t="str">
        <f t="shared" si="19"/>
        <v/>
      </c>
      <c r="AC5" t="str">
        <f t="shared" si="20"/>
        <v xml:space="preserve"> </v>
      </c>
      <c r="AD5" t="str">
        <f t="shared" si="21"/>
        <v/>
      </c>
    </row>
    <row r="6" spans="1:30" x14ac:dyDescent="0.35">
      <c r="A6" t="str">
        <f>IF('My Dream 11 for a Match'!$B$2='Performance Cal'!$A6,'Performance Cal'!A6,IF('My Dream 11 for a Match'!$A$2='Performance Cal'!$A6,'Performance Cal'!A6,""))</f>
        <v/>
      </c>
      <c r="B6" t="str">
        <f>IF('My Dream 11 for a Match'!$B$2='Performance Cal'!$A6,'Performance Cal'!B6,IF('My Dream 11 for a Match'!$A$2='Performance Cal'!$A6,'Performance Cal'!B6,""))</f>
        <v/>
      </c>
      <c r="C6" t="str">
        <f>_xlfn.XLOOKUP(B6,'Team Player and role'!A:A,'Team Player and role'!C:C," ")</f>
        <v xml:space="preserve"> </v>
      </c>
      <c r="D6" t="str">
        <f>IF('My Dream 11 for a Match'!$B$2='Performance Cal'!$A6,'Performance Cal'!C6,IF('My Dream 11 for a Match'!$A$2='Performance Cal'!$A6,'Performance Cal'!C6,""))</f>
        <v/>
      </c>
      <c r="E6" t="str">
        <f>IF('My Dream 11 for a Match'!$B$2='Performance Cal'!$A6,'Performance Cal'!D6,IF('My Dream 11 for a Match'!$A$2='Performance Cal'!$A6,'Performance Cal'!D6,""))</f>
        <v/>
      </c>
      <c r="F6" t="str">
        <f>IF('My Dream 11 for a Match'!$B$2='Performance Cal'!$A6,'Performance Cal'!E6,IF('My Dream 11 for a Match'!$A$2='Performance Cal'!$A6,'Performance Cal'!E6,""))</f>
        <v/>
      </c>
      <c r="G6" t="str">
        <f>IF('My Dream 11 for a Match'!$B$2='Performance Cal'!$A6,'Performance Cal'!F6,IF('My Dream 11 for a Match'!$A$2='Performance Cal'!$A6,'Performance Cal'!F6,""))</f>
        <v/>
      </c>
      <c r="H6" s="25" t="str">
        <f t="shared" si="0"/>
        <v xml:space="preserve"> </v>
      </c>
      <c r="I6" s="25" t="str">
        <f t="shared" si="1"/>
        <v xml:space="preserve"> </v>
      </c>
      <c r="J6" s="25" t="str">
        <f t="shared" si="2"/>
        <v xml:space="preserve"> </v>
      </c>
      <c r="K6" s="25" t="str">
        <f t="shared" si="3"/>
        <v xml:space="preserve"> </v>
      </c>
      <c r="L6" s="25" t="str">
        <f t="shared" si="4"/>
        <v xml:space="preserve"> </v>
      </c>
      <c r="M6" s="25" t="str">
        <f t="shared" si="4"/>
        <v xml:space="preserve"> </v>
      </c>
      <c r="N6" s="25" t="str">
        <f t="shared" si="5"/>
        <v xml:space="preserve"> </v>
      </c>
      <c r="O6" s="25" t="str">
        <f t="shared" si="6"/>
        <v xml:space="preserve"> </v>
      </c>
      <c r="P6" s="25" t="str">
        <f t="shared" si="7"/>
        <v xml:space="preserve"> </v>
      </c>
      <c r="Q6" s="25" t="str">
        <f t="shared" si="8"/>
        <v xml:space="preserve"> </v>
      </c>
      <c r="R6" s="25" t="str">
        <f t="shared" si="9"/>
        <v xml:space="preserve"> </v>
      </c>
      <c r="S6" s="25" t="str">
        <f t="shared" si="10"/>
        <v xml:space="preserve"> </v>
      </c>
      <c r="T6" s="25" t="str">
        <f t="shared" si="11"/>
        <v xml:space="preserve"> </v>
      </c>
      <c r="U6" s="25" t="str">
        <f t="shared" si="12"/>
        <v xml:space="preserve"> </v>
      </c>
      <c r="V6" s="25" t="str">
        <f t="shared" si="13"/>
        <v xml:space="preserve"> </v>
      </c>
      <c r="W6" s="25" t="str">
        <f t="shared" si="14"/>
        <v xml:space="preserve"> </v>
      </c>
      <c r="X6" s="25" t="str">
        <f t="shared" si="15"/>
        <v xml:space="preserve"> </v>
      </c>
      <c r="Y6" s="25" t="str">
        <f t="shared" si="16"/>
        <v xml:space="preserve"> </v>
      </c>
      <c r="Z6" s="25" t="str">
        <f t="shared" si="17"/>
        <v xml:space="preserve"> </v>
      </c>
      <c r="AA6" s="25" t="str">
        <f t="shared" si="18"/>
        <v xml:space="preserve"> </v>
      </c>
      <c r="AB6" t="str">
        <f t="shared" si="19"/>
        <v/>
      </c>
      <c r="AC6" t="str">
        <f t="shared" si="20"/>
        <v xml:space="preserve"> </v>
      </c>
      <c r="AD6" t="str">
        <f t="shared" si="21"/>
        <v/>
      </c>
    </row>
    <row r="7" spans="1:30" x14ac:dyDescent="0.35">
      <c r="A7" t="str">
        <f>IF('My Dream 11 for a Match'!$B$2='Performance Cal'!$A7,'Performance Cal'!A7,IF('My Dream 11 for a Match'!$A$2='Performance Cal'!$A7,'Performance Cal'!A7,""))</f>
        <v>RR</v>
      </c>
      <c r="B7" t="str">
        <f>IF('My Dream 11 for a Match'!$B$2='Performance Cal'!$A7,'Performance Cal'!B7,IF('My Dream 11 for a Match'!$A$2='Performance Cal'!$A7,'Performance Cal'!B7,""))</f>
        <v>Yashasvi Jaiswal</v>
      </c>
      <c r="C7" t="str">
        <f>_xlfn.XLOOKUP(B7,'Team Player and role'!A:A,'Team Player and role'!C:C," ")</f>
        <v>Batter</v>
      </c>
      <c r="D7">
        <f>IF('My Dream 11 for a Match'!$B$2='Performance Cal'!$A7,'Performance Cal'!C7,IF('My Dream 11 for a Match'!$A$2='Performance Cal'!$A7,'Performance Cal'!C7,""))</f>
        <v>4375.8</v>
      </c>
      <c r="E7">
        <f>IF('My Dream 11 for a Match'!$B$2='Performance Cal'!$A7,'Performance Cal'!D7,IF('My Dream 11 for a Match'!$A$2='Performance Cal'!$A7,'Performance Cal'!D7,""))</f>
        <v>0</v>
      </c>
      <c r="F7">
        <f>IF('My Dream 11 for a Match'!$B$2='Performance Cal'!$A7,'Performance Cal'!E7,IF('My Dream 11 for a Match'!$A$2='Performance Cal'!$A7,'Performance Cal'!E7,""))</f>
        <v>8</v>
      </c>
      <c r="G7">
        <f>IF('My Dream 11 for a Match'!$B$2='Performance Cal'!$A7,'Performance Cal'!F7,IF('My Dream 11 for a Match'!$A$2='Performance Cal'!$A7,'Performance Cal'!F7,""))</f>
        <v>4383.8</v>
      </c>
      <c r="H7" s="25">
        <f t="shared" si="0"/>
        <v>0</v>
      </c>
      <c r="I7" s="25">
        <f t="shared" si="1"/>
        <v>0</v>
      </c>
      <c r="J7" s="25">
        <f t="shared" si="2"/>
        <v>0</v>
      </c>
      <c r="K7" s="25">
        <f t="shared" si="3"/>
        <v>0</v>
      </c>
      <c r="L7" s="25">
        <f t="shared" si="4"/>
        <v>0</v>
      </c>
      <c r="M7" s="25">
        <f t="shared" si="4"/>
        <v>0</v>
      </c>
      <c r="N7" s="25">
        <f t="shared" si="5"/>
        <v>0</v>
      </c>
      <c r="O7" s="25">
        <f t="shared" si="6"/>
        <v>0</v>
      </c>
      <c r="P7" s="25">
        <f t="shared" si="7"/>
        <v>0</v>
      </c>
      <c r="Q7" s="25">
        <f t="shared" si="8"/>
        <v>0</v>
      </c>
      <c r="R7" s="25">
        <f t="shared" si="9"/>
        <v>0</v>
      </c>
      <c r="S7" s="25">
        <f t="shared" si="10"/>
        <v>0</v>
      </c>
      <c r="T7" s="25">
        <f t="shared" si="11"/>
        <v>0</v>
      </c>
      <c r="U7" s="25">
        <f t="shared" si="12"/>
        <v>0</v>
      </c>
      <c r="V7" s="25">
        <f t="shared" si="13"/>
        <v>0</v>
      </c>
      <c r="W7" s="25">
        <f t="shared" si="14"/>
        <v>0</v>
      </c>
      <c r="X7" s="25">
        <f t="shared" si="15"/>
        <v>0</v>
      </c>
      <c r="Y7" s="25">
        <f t="shared" si="16"/>
        <v>0</v>
      </c>
      <c r="Z7" s="25">
        <f t="shared" si="17"/>
        <v>0</v>
      </c>
      <c r="AA7" s="25">
        <f t="shared" si="18"/>
        <v>0</v>
      </c>
      <c r="AB7" t="str">
        <f t="shared" si="19"/>
        <v>RR</v>
      </c>
      <c r="AC7" t="str">
        <f t="shared" si="20"/>
        <v>Batter</v>
      </c>
      <c r="AD7" t="str">
        <f t="shared" si="21"/>
        <v>Yashasvi Jaiswal</v>
      </c>
    </row>
    <row r="8" spans="1:30" x14ac:dyDescent="0.35">
      <c r="A8" t="str">
        <f>IF('My Dream 11 for a Match'!$B$2='Performance Cal'!$A8,'Performance Cal'!A8,IF('My Dream 11 for a Match'!$A$2='Performance Cal'!$A8,'Performance Cal'!A8,""))</f>
        <v/>
      </c>
      <c r="B8" t="str">
        <f>IF('My Dream 11 for a Match'!$B$2='Performance Cal'!$A8,'Performance Cal'!B8,IF('My Dream 11 for a Match'!$A$2='Performance Cal'!$A8,'Performance Cal'!B8,""))</f>
        <v/>
      </c>
      <c r="C8" t="str">
        <f>_xlfn.XLOOKUP(B8,'Team Player and role'!A:A,'Team Player and role'!C:C," ")</f>
        <v xml:space="preserve"> </v>
      </c>
      <c r="D8" t="str">
        <f>IF('My Dream 11 for a Match'!$B$2='Performance Cal'!$A8,'Performance Cal'!C8,IF('My Dream 11 for a Match'!$A$2='Performance Cal'!$A8,'Performance Cal'!C8,""))</f>
        <v/>
      </c>
      <c r="E8" t="str">
        <f>IF('My Dream 11 for a Match'!$B$2='Performance Cal'!$A8,'Performance Cal'!D8,IF('My Dream 11 for a Match'!$A$2='Performance Cal'!$A8,'Performance Cal'!D8,""))</f>
        <v/>
      </c>
      <c r="F8" t="str">
        <f>IF('My Dream 11 for a Match'!$B$2='Performance Cal'!$A8,'Performance Cal'!E8,IF('My Dream 11 for a Match'!$A$2='Performance Cal'!$A8,'Performance Cal'!E8,""))</f>
        <v/>
      </c>
      <c r="G8" t="str">
        <f>IF('My Dream 11 for a Match'!$B$2='Performance Cal'!$A8,'Performance Cal'!F8,IF('My Dream 11 for a Match'!$A$2='Performance Cal'!$A8,'Performance Cal'!F8,""))</f>
        <v/>
      </c>
      <c r="H8" s="25" t="str">
        <f t="shared" si="0"/>
        <v xml:space="preserve"> </v>
      </c>
      <c r="I8" s="25" t="str">
        <f t="shared" si="1"/>
        <v xml:space="preserve"> </v>
      </c>
      <c r="J8" s="25" t="str">
        <f t="shared" si="2"/>
        <v xml:space="preserve"> </v>
      </c>
      <c r="K8" s="25" t="str">
        <f t="shared" si="3"/>
        <v xml:space="preserve"> </v>
      </c>
      <c r="L8" s="25" t="str">
        <f t="shared" si="4"/>
        <v xml:space="preserve"> </v>
      </c>
      <c r="M8" s="25" t="str">
        <f t="shared" si="4"/>
        <v xml:space="preserve"> </v>
      </c>
      <c r="N8" s="25" t="str">
        <f t="shared" si="5"/>
        <v xml:space="preserve"> </v>
      </c>
      <c r="O8" s="25" t="str">
        <f t="shared" si="6"/>
        <v xml:space="preserve"> </v>
      </c>
      <c r="P8" s="25" t="str">
        <f t="shared" si="7"/>
        <v xml:space="preserve"> </v>
      </c>
      <c r="Q8" s="25" t="str">
        <f t="shared" si="8"/>
        <v xml:space="preserve"> </v>
      </c>
      <c r="R8" s="25" t="str">
        <f t="shared" si="9"/>
        <v xml:space="preserve"> </v>
      </c>
      <c r="S8" s="25" t="str">
        <f t="shared" si="10"/>
        <v xml:space="preserve"> </v>
      </c>
      <c r="T8" s="25" t="str">
        <f t="shared" si="11"/>
        <v xml:space="preserve"> </v>
      </c>
      <c r="U8" s="25" t="str">
        <f t="shared" si="12"/>
        <v xml:space="preserve"> </v>
      </c>
      <c r="V8" s="25" t="str">
        <f t="shared" si="13"/>
        <v xml:space="preserve"> </v>
      </c>
      <c r="W8" s="25" t="str">
        <f t="shared" si="14"/>
        <v xml:space="preserve"> </v>
      </c>
      <c r="X8" s="25" t="str">
        <f t="shared" si="15"/>
        <v xml:space="preserve"> </v>
      </c>
      <c r="Y8" s="25" t="str">
        <f t="shared" si="16"/>
        <v xml:space="preserve"> </v>
      </c>
      <c r="Z8" s="25" t="str">
        <f t="shared" si="17"/>
        <v xml:space="preserve"> </v>
      </c>
      <c r="AA8" s="25" t="str">
        <f t="shared" si="18"/>
        <v xml:space="preserve"> </v>
      </c>
      <c r="AB8" t="str">
        <f t="shared" si="19"/>
        <v/>
      </c>
      <c r="AC8" t="str">
        <f t="shared" si="20"/>
        <v xml:space="preserve"> </v>
      </c>
      <c r="AD8" t="str">
        <f t="shared" si="21"/>
        <v/>
      </c>
    </row>
    <row r="9" spans="1:30" x14ac:dyDescent="0.35">
      <c r="A9" t="str">
        <f>IF('My Dream 11 for a Match'!$B$2='Performance Cal'!$A9,'Performance Cal'!A9,IF('My Dream 11 for a Match'!$A$2='Performance Cal'!$A9,'Performance Cal'!A9,""))</f>
        <v>MI</v>
      </c>
      <c r="B9" t="str">
        <f>IF('My Dream 11 for a Match'!$B$2='Performance Cal'!$A9,'Performance Cal'!B9,IF('My Dream 11 for a Match'!$A$2='Performance Cal'!$A9,'Performance Cal'!B9,""))</f>
        <v>Cameron Green</v>
      </c>
      <c r="C9" t="str">
        <f>_xlfn.XLOOKUP(B9,'Team Player and role'!A:A,'Team Player and role'!C:C," ")</f>
        <v>Batter</v>
      </c>
      <c r="D9">
        <f>IF('My Dream 11 for a Match'!$B$2='Performance Cal'!$A9,'Performance Cal'!C9,IF('My Dream 11 for a Match'!$A$2='Performance Cal'!$A9,'Performance Cal'!C9,""))</f>
        <v>3880.72</v>
      </c>
      <c r="E9">
        <f>IF('My Dream 11 for a Match'!$B$2='Performance Cal'!$A9,'Performance Cal'!D9,IF('My Dream 11 for a Match'!$A$2='Performance Cal'!$A9,'Performance Cal'!D9,""))</f>
        <v>719.24</v>
      </c>
      <c r="F9">
        <f>IF('My Dream 11 for a Match'!$B$2='Performance Cal'!$A9,'Performance Cal'!E9,IF('My Dream 11 for a Match'!$A$2='Performance Cal'!$A9,'Performance Cal'!E9,""))</f>
        <v>6</v>
      </c>
      <c r="G9">
        <f>IF('My Dream 11 for a Match'!$B$2='Performance Cal'!$A9,'Performance Cal'!F9,IF('My Dream 11 for a Match'!$A$2='Performance Cal'!$A9,'Performance Cal'!F9,""))</f>
        <v>4605.96</v>
      </c>
      <c r="H9" s="25">
        <f t="shared" si="0"/>
        <v>863.08800000000008</v>
      </c>
      <c r="I9" s="25">
        <f t="shared" si="1"/>
        <v>539.42999999999995</v>
      </c>
      <c r="J9" s="25">
        <f t="shared" si="2"/>
        <v>877.47280000000001</v>
      </c>
      <c r="K9" s="25">
        <f t="shared" si="3"/>
        <v>647.31600000000003</v>
      </c>
      <c r="L9" s="25">
        <f t="shared" si="4"/>
        <v>431.54400000000004</v>
      </c>
      <c r="M9" s="25">
        <f t="shared" si="4"/>
        <v>431.54400000000004</v>
      </c>
      <c r="N9" s="25">
        <f t="shared" si="5"/>
        <v>719.24</v>
      </c>
      <c r="O9" s="25">
        <f t="shared" si="6"/>
        <v>863.08800000000008</v>
      </c>
      <c r="P9" s="25">
        <f t="shared" si="7"/>
        <v>647.31600000000003</v>
      </c>
      <c r="Q9" s="25">
        <f t="shared" si="8"/>
        <v>791.16399999999999</v>
      </c>
      <c r="R9" s="25">
        <f t="shared" si="9"/>
        <v>863.08800000000008</v>
      </c>
      <c r="S9" s="25">
        <f t="shared" si="10"/>
        <v>485.48699999999997</v>
      </c>
      <c r="T9" s="25">
        <f t="shared" si="11"/>
        <v>629.33500000000004</v>
      </c>
      <c r="U9" s="25">
        <f t="shared" si="12"/>
        <v>701.25900000000001</v>
      </c>
      <c r="V9" s="25">
        <f t="shared" si="13"/>
        <v>654.50840000000005</v>
      </c>
      <c r="W9" s="25">
        <f t="shared" si="14"/>
        <v>798.35640000000001</v>
      </c>
      <c r="X9" s="25">
        <f t="shared" si="15"/>
        <v>870.2804000000001</v>
      </c>
      <c r="Y9" s="25">
        <f t="shared" si="16"/>
        <v>539.43000000000006</v>
      </c>
      <c r="Z9" s="25">
        <f t="shared" si="17"/>
        <v>683.27800000000002</v>
      </c>
      <c r="AA9" s="25">
        <f t="shared" si="18"/>
        <v>755.202</v>
      </c>
      <c r="AB9" t="str">
        <f t="shared" si="19"/>
        <v>MI</v>
      </c>
      <c r="AC9" t="str">
        <f t="shared" si="20"/>
        <v>Batter</v>
      </c>
      <c r="AD9" t="str">
        <f t="shared" si="21"/>
        <v>Cameron Green</v>
      </c>
    </row>
    <row r="10" spans="1:30" x14ac:dyDescent="0.35">
      <c r="A10" t="str">
        <f>IF('My Dream 11 for a Match'!$B$2='Performance Cal'!$A10,'Performance Cal'!A10,IF('My Dream 11 for a Match'!$A$2='Performance Cal'!$A10,'Performance Cal'!A10,""))</f>
        <v/>
      </c>
      <c r="B10" t="str">
        <f>IF('My Dream 11 for a Match'!$B$2='Performance Cal'!$A10,'Performance Cal'!B10,IF('My Dream 11 for a Match'!$A$2='Performance Cal'!$A10,'Performance Cal'!B10,""))</f>
        <v/>
      </c>
      <c r="C10" t="str">
        <f>_xlfn.XLOOKUP(B10,'Team Player and role'!A:A,'Team Player and role'!C:C," ")</f>
        <v xml:space="preserve"> </v>
      </c>
      <c r="D10" t="str">
        <f>IF('My Dream 11 for a Match'!$B$2='Performance Cal'!$A10,'Performance Cal'!C10,IF('My Dream 11 for a Match'!$A$2='Performance Cal'!$A10,'Performance Cal'!C10,""))</f>
        <v/>
      </c>
      <c r="E10" t="str">
        <f>IF('My Dream 11 for a Match'!$B$2='Performance Cal'!$A10,'Performance Cal'!D10,IF('My Dream 11 for a Match'!$A$2='Performance Cal'!$A10,'Performance Cal'!D10,""))</f>
        <v/>
      </c>
      <c r="F10" t="str">
        <f>IF('My Dream 11 for a Match'!$B$2='Performance Cal'!$A10,'Performance Cal'!E10,IF('My Dream 11 for a Match'!$A$2='Performance Cal'!$A10,'Performance Cal'!E10,""))</f>
        <v/>
      </c>
      <c r="G10" t="str">
        <f>IF('My Dream 11 for a Match'!$B$2='Performance Cal'!$A10,'Performance Cal'!F10,IF('My Dream 11 for a Match'!$A$2='Performance Cal'!$A10,'Performance Cal'!F10,""))</f>
        <v/>
      </c>
      <c r="H10" s="25" t="str">
        <f t="shared" si="0"/>
        <v xml:space="preserve"> </v>
      </c>
      <c r="I10" s="25" t="str">
        <f t="shared" si="1"/>
        <v xml:space="preserve"> </v>
      </c>
      <c r="J10" s="25" t="str">
        <f t="shared" si="2"/>
        <v xml:space="preserve"> </v>
      </c>
      <c r="K10" s="25" t="str">
        <f t="shared" si="3"/>
        <v xml:space="preserve"> </v>
      </c>
      <c r="L10" s="25" t="str">
        <f t="shared" si="4"/>
        <v xml:space="preserve"> </v>
      </c>
      <c r="M10" s="25" t="str">
        <f t="shared" si="4"/>
        <v xml:space="preserve"> </v>
      </c>
      <c r="N10" s="25" t="str">
        <f t="shared" si="5"/>
        <v xml:space="preserve"> </v>
      </c>
      <c r="O10" s="25" t="str">
        <f t="shared" si="6"/>
        <v xml:space="preserve"> </v>
      </c>
      <c r="P10" s="25" t="str">
        <f t="shared" si="7"/>
        <v xml:space="preserve"> </v>
      </c>
      <c r="Q10" s="25" t="str">
        <f t="shared" si="8"/>
        <v xml:space="preserve"> </v>
      </c>
      <c r="R10" s="25" t="str">
        <f t="shared" si="9"/>
        <v xml:space="preserve"> </v>
      </c>
      <c r="S10" s="25" t="str">
        <f t="shared" si="10"/>
        <v xml:space="preserve"> </v>
      </c>
      <c r="T10" s="25" t="str">
        <f t="shared" si="11"/>
        <v xml:space="preserve"> </v>
      </c>
      <c r="U10" s="25" t="str">
        <f t="shared" si="12"/>
        <v xml:space="preserve"> </v>
      </c>
      <c r="V10" s="25" t="str">
        <f t="shared" si="13"/>
        <v xml:space="preserve"> </v>
      </c>
      <c r="W10" s="25" t="str">
        <f t="shared" si="14"/>
        <v xml:space="preserve"> </v>
      </c>
      <c r="X10" s="25" t="str">
        <f t="shared" si="15"/>
        <v xml:space="preserve"> </v>
      </c>
      <c r="Y10" s="25" t="str">
        <f t="shared" si="16"/>
        <v xml:space="preserve"> </v>
      </c>
      <c r="Z10" s="25" t="str">
        <f t="shared" si="17"/>
        <v xml:space="preserve"> </v>
      </c>
      <c r="AA10" s="25" t="str">
        <f t="shared" si="18"/>
        <v xml:space="preserve"> </v>
      </c>
      <c r="AB10" t="str">
        <f t="shared" si="19"/>
        <v/>
      </c>
      <c r="AC10" t="str">
        <f t="shared" si="20"/>
        <v xml:space="preserve"> </v>
      </c>
      <c r="AD10" t="str">
        <f t="shared" si="21"/>
        <v/>
      </c>
    </row>
    <row r="11" spans="1:30" x14ac:dyDescent="0.35">
      <c r="A11" t="str">
        <f>IF('My Dream 11 for a Match'!$B$2='Performance Cal'!$A11,'Performance Cal'!A11,IF('My Dream 11 for a Match'!$A$2='Performance Cal'!$A11,'Performance Cal'!A11,""))</f>
        <v/>
      </c>
      <c r="B11" t="str">
        <f>IF('My Dream 11 for a Match'!$B$2='Performance Cal'!$A11,'Performance Cal'!B11,IF('My Dream 11 for a Match'!$A$2='Performance Cal'!$A11,'Performance Cal'!B11,""))</f>
        <v/>
      </c>
      <c r="C11" t="str">
        <f>_xlfn.XLOOKUP(B11,'Team Player and role'!A:A,'Team Player and role'!C:C," ")</f>
        <v xml:space="preserve"> </v>
      </c>
      <c r="D11" t="str">
        <f>IF('My Dream 11 for a Match'!$B$2='Performance Cal'!$A11,'Performance Cal'!C11,IF('My Dream 11 for a Match'!$A$2='Performance Cal'!$A11,'Performance Cal'!C11,""))</f>
        <v/>
      </c>
      <c r="E11" t="str">
        <f>IF('My Dream 11 for a Match'!$B$2='Performance Cal'!$A11,'Performance Cal'!D11,IF('My Dream 11 for a Match'!$A$2='Performance Cal'!$A11,'Performance Cal'!D11,""))</f>
        <v/>
      </c>
      <c r="F11" t="str">
        <f>IF('My Dream 11 for a Match'!$B$2='Performance Cal'!$A11,'Performance Cal'!E11,IF('My Dream 11 for a Match'!$A$2='Performance Cal'!$A11,'Performance Cal'!E11,""))</f>
        <v/>
      </c>
      <c r="G11" t="str">
        <f>IF('My Dream 11 for a Match'!$B$2='Performance Cal'!$A11,'Performance Cal'!F11,IF('My Dream 11 for a Match'!$A$2='Performance Cal'!$A11,'Performance Cal'!F11,""))</f>
        <v/>
      </c>
      <c r="H11" s="25" t="str">
        <f t="shared" si="0"/>
        <v xml:space="preserve"> </v>
      </c>
      <c r="I11" s="25" t="str">
        <f t="shared" si="1"/>
        <v xml:space="preserve"> </v>
      </c>
      <c r="J11" s="25" t="str">
        <f t="shared" si="2"/>
        <v xml:space="preserve"> </v>
      </c>
      <c r="K11" s="25" t="str">
        <f t="shared" si="3"/>
        <v xml:space="preserve"> </v>
      </c>
      <c r="L11" s="25" t="str">
        <f t="shared" si="4"/>
        <v xml:space="preserve"> </v>
      </c>
      <c r="M11" s="25" t="str">
        <f t="shared" si="4"/>
        <v xml:space="preserve"> </v>
      </c>
      <c r="N11" s="25" t="str">
        <f t="shared" si="5"/>
        <v xml:space="preserve"> </v>
      </c>
      <c r="O11" s="25" t="str">
        <f t="shared" si="6"/>
        <v xml:space="preserve"> </v>
      </c>
      <c r="P11" s="25" t="str">
        <f t="shared" si="7"/>
        <v xml:space="preserve"> </v>
      </c>
      <c r="Q11" s="25" t="str">
        <f t="shared" si="8"/>
        <v xml:space="preserve"> </v>
      </c>
      <c r="R11" s="25" t="str">
        <f t="shared" si="9"/>
        <v xml:space="preserve"> </v>
      </c>
      <c r="S11" s="25" t="str">
        <f t="shared" si="10"/>
        <v xml:space="preserve"> </v>
      </c>
      <c r="T11" s="25" t="str">
        <f t="shared" si="11"/>
        <v xml:space="preserve"> </v>
      </c>
      <c r="U11" s="25" t="str">
        <f t="shared" si="12"/>
        <v xml:space="preserve"> </v>
      </c>
      <c r="V11" s="25" t="str">
        <f t="shared" si="13"/>
        <v xml:space="preserve"> </v>
      </c>
      <c r="W11" s="25" t="str">
        <f t="shared" si="14"/>
        <v xml:space="preserve"> </v>
      </c>
      <c r="X11" s="25" t="str">
        <f t="shared" si="15"/>
        <v xml:space="preserve"> </v>
      </c>
      <c r="Y11" s="25" t="str">
        <f t="shared" si="16"/>
        <v xml:space="preserve"> </v>
      </c>
      <c r="Z11" s="25" t="str">
        <f t="shared" si="17"/>
        <v xml:space="preserve"> </v>
      </c>
      <c r="AA11" s="25" t="str">
        <f t="shared" si="18"/>
        <v xml:space="preserve"> </v>
      </c>
      <c r="AB11" t="str">
        <f t="shared" si="19"/>
        <v/>
      </c>
      <c r="AC11" t="str">
        <f t="shared" si="20"/>
        <v xml:space="preserve"> </v>
      </c>
      <c r="AD11" t="str">
        <f t="shared" si="21"/>
        <v/>
      </c>
    </row>
    <row r="12" spans="1:30" x14ac:dyDescent="0.35">
      <c r="A12" t="str">
        <f>IF('My Dream 11 for a Match'!$B$2='Performance Cal'!$A12,'Performance Cal'!A12,IF('My Dream 11 for a Match'!$A$2='Performance Cal'!$A12,'Performance Cal'!A12,""))</f>
        <v/>
      </c>
      <c r="B12" t="str">
        <f>IF('My Dream 11 for a Match'!$B$2='Performance Cal'!$A12,'Performance Cal'!B12,IF('My Dream 11 for a Match'!$A$2='Performance Cal'!$A12,'Performance Cal'!B12,""))</f>
        <v/>
      </c>
      <c r="C12" t="str">
        <f>_xlfn.XLOOKUP(B12,'Team Player and role'!A:A,'Team Player and role'!C:C," ")</f>
        <v xml:space="preserve"> </v>
      </c>
      <c r="D12" t="str">
        <f>IF('My Dream 11 for a Match'!$B$2='Performance Cal'!$A12,'Performance Cal'!C12,IF('My Dream 11 for a Match'!$A$2='Performance Cal'!$A12,'Performance Cal'!C12,""))</f>
        <v/>
      </c>
      <c r="E12" t="str">
        <f>IF('My Dream 11 for a Match'!$B$2='Performance Cal'!$A12,'Performance Cal'!D12,IF('My Dream 11 for a Match'!$A$2='Performance Cal'!$A12,'Performance Cal'!D12,""))</f>
        <v/>
      </c>
      <c r="F12" t="str">
        <f>IF('My Dream 11 for a Match'!$B$2='Performance Cal'!$A12,'Performance Cal'!E12,IF('My Dream 11 for a Match'!$A$2='Performance Cal'!$A12,'Performance Cal'!E12,""))</f>
        <v/>
      </c>
      <c r="G12" t="str">
        <f>IF('My Dream 11 for a Match'!$B$2='Performance Cal'!$A12,'Performance Cal'!F12,IF('My Dream 11 for a Match'!$A$2='Performance Cal'!$A12,'Performance Cal'!F12,""))</f>
        <v/>
      </c>
      <c r="H12" s="25" t="str">
        <f t="shared" si="0"/>
        <v xml:space="preserve"> </v>
      </c>
      <c r="I12" s="25" t="str">
        <f t="shared" si="1"/>
        <v xml:space="preserve"> </v>
      </c>
      <c r="J12" s="25" t="str">
        <f t="shared" si="2"/>
        <v xml:space="preserve"> </v>
      </c>
      <c r="K12" s="25" t="str">
        <f t="shared" si="3"/>
        <v xml:space="preserve"> </v>
      </c>
      <c r="L12" s="25" t="str">
        <f t="shared" si="4"/>
        <v xml:space="preserve"> </v>
      </c>
      <c r="M12" s="25" t="str">
        <f t="shared" si="4"/>
        <v xml:space="preserve"> </v>
      </c>
      <c r="N12" s="25" t="str">
        <f t="shared" si="5"/>
        <v xml:space="preserve"> </v>
      </c>
      <c r="O12" s="25" t="str">
        <f t="shared" si="6"/>
        <v xml:space="preserve"> </v>
      </c>
      <c r="P12" s="25" t="str">
        <f t="shared" si="7"/>
        <v xml:space="preserve"> </v>
      </c>
      <c r="Q12" s="25" t="str">
        <f t="shared" si="8"/>
        <v xml:space="preserve"> </v>
      </c>
      <c r="R12" s="25" t="str">
        <f t="shared" si="9"/>
        <v xml:space="preserve"> </v>
      </c>
      <c r="S12" s="25" t="str">
        <f t="shared" si="10"/>
        <v xml:space="preserve"> </v>
      </c>
      <c r="T12" s="25" t="str">
        <f t="shared" si="11"/>
        <v xml:space="preserve"> </v>
      </c>
      <c r="U12" s="25" t="str">
        <f t="shared" si="12"/>
        <v xml:space="preserve"> </v>
      </c>
      <c r="V12" s="25" t="str">
        <f t="shared" si="13"/>
        <v xml:space="preserve"> </v>
      </c>
      <c r="W12" s="25" t="str">
        <f t="shared" si="14"/>
        <v xml:space="preserve"> </v>
      </c>
      <c r="X12" s="25" t="str">
        <f t="shared" si="15"/>
        <v xml:space="preserve"> </v>
      </c>
      <c r="Y12" s="25" t="str">
        <f t="shared" si="16"/>
        <v xml:space="preserve"> </v>
      </c>
      <c r="Z12" s="25" t="str">
        <f t="shared" si="17"/>
        <v xml:space="preserve"> </v>
      </c>
      <c r="AA12" s="25" t="str">
        <f t="shared" si="18"/>
        <v xml:space="preserve"> </v>
      </c>
      <c r="AB12" t="str">
        <f t="shared" si="19"/>
        <v/>
      </c>
      <c r="AC12" t="str">
        <f t="shared" si="20"/>
        <v xml:space="preserve"> </v>
      </c>
      <c r="AD12" t="str">
        <f t="shared" si="21"/>
        <v/>
      </c>
    </row>
    <row r="13" spans="1:30" x14ac:dyDescent="0.35">
      <c r="A13" t="str">
        <f>IF('My Dream 11 for a Match'!$B$2='Performance Cal'!$A13,'Performance Cal'!A13,IF('My Dream 11 for a Match'!$A$2='Performance Cal'!$A13,'Performance Cal'!A13,""))</f>
        <v/>
      </c>
      <c r="B13" t="str">
        <f>IF('My Dream 11 for a Match'!$B$2='Performance Cal'!$A13,'Performance Cal'!B13,IF('My Dream 11 for a Match'!$A$2='Performance Cal'!$A13,'Performance Cal'!B13,""))</f>
        <v/>
      </c>
      <c r="C13" t="str">
        <f>_xlfn.XLOOKUP(B13,'Team Player and role'!A:A,'Team Player and role'!C:C," ")</f>
        <v xml:space="preserve"> </v>
      </c>
      <c r="D13" t="str">
        <f>IF('My Dream 11 for a Match'!$B$2='Performance Cal'!$A13,'Performance Cal'!C13,IF('My Dream 11 for a Match'!$A$2='Performance Cal'!$A13,'Performance Cal'!C13,""))</f>
        <v/>
      </c>
      <c r="E13" t="str">
        <f>IF('My Dream 11 for a Match'!$B$2='Performance Cal'!$A13,'Performance Cal'!D13,IF('My Dream 11 for a Match'!$A$2='Performance Cal'!$A13,'Performance Cal'!D13,""))</f>
        <v/>
      </c>
      <c r="F13" t="str">
        <f>IF('My Dream 11 for a Match'!$B$2='Performance Cal'!$A13,'Performance Cal'!E13,IF('My Dream 11 for a Match'!$A$2='Performance Cal'!$A13,'Performance Cal'!E13,""))</f>
        <v/>
      </c>
      <c r="G13" t="str">
        <f>IF('My Dream 11 for a Match'!$B$2='Performance Cal'!$A13,'Performance Cal'!F13,IF('My Dream 11 for a Match'!$A$2='Performance Cal'!$A13,'Performance Cal'!F13,""))</f>
        <v/>
      </c>
      <c r="H13" s="25" t="str">
        <f t="shared" si="0"/>
        <v xml:space="preserve"> </v>
      </c>
      <c r="I13" s="25" t="str">
        <f t="shared" si="1"/>
        <v xml:space="preserve"> </v>
      </c>
      <c r="J13" s="25" t="str">
        <f t="shared" si="2"/>
        <v xml:space="preserve"> </v>
      </c>
      <c r="K13" s="25" t="str">
        <f t="shared" si="3"/>
        <v xml:space="preserve"> </v>
      </c>
      <c r="L13" s="25" t="str">
        <f t="shared" si="4"/>
        <v xml:space="preserve"> </v>
      </c>
      <c r="M13" s="25" t="str">
        <f t="shared" si="4"/>
        <v xml:space="preserve"> </v>
      </c>
      <c r="N13" s="25" t="str">
        <f t="shared" si="5"/>
        <v xml:space="preserve"> </v>
      </c>
      <c r="O13" s="25" t="str">
        <f t="shared" si="6"/>
        <v xml:space="preserve"> </v>
      </c>
      <c r="P13" s="25" t="str">
        <f t="shared" si="7"/>
        <v xml:space="preserve"> </v>
      </c>
      <c r="Q13" s="25" t="str">
        <f t="shared" si="8"/>
        <v xml:space="preserve"> </v>
      </c>
      <c r="R13" s="25" t="str">
        <f t="shared" si="9"/>
        <v xml:space="preserve"> </v>
      </c>
      <c r="S13" s="25" t="str">
        <f t="shared" si="10"/>
        <v xml:space="preserve"> </v>
      </c>
      <c r="T13" s="25" t="str">
        <f t="shared" si="11"/>
        <v xml:space="preserve"> </v>
      </c>
      <c r="U13" s="25" t="str">
        <f t="shared" si="12"/>
        <v xml:space="preserve"> </v>
      </c>
      <c r="V13" s="25" t="str">
        <f t="shared" si="13"/>
        <v xml:space="preserve"> </v>
      </c>
      <c r="W13" s="25" t="str">
        <f t="shared" si="14"/>
        <v xml:space="preserve"> </v>
      </c>
      <c r="X13" s="25" t="str">
        <f t="shared" si="15"/>
        <v xml:space="preserve"> </v>
      </c>
      <c r="Y13" s="25" t="str">
        <f t="shared" si="16"/>
        <v xml:space="preserve"> </v>
      </c>
      <c r="Z13" s="25" t="str">
        <f t="shared" si="17"/>
        <v xml:space="preserve"> </v>
      </c>
      <c r="AA13" s="25" t="str">
        <f t="shared" si="18"/>
        <v xml:space="preserve"> </v>
      </c>
      <c r="AB13" t="str">
        <f t="shared" si="19"/>
        <v/>
      </c>
      <c r="AC13" t="str">
        <f t="shared" si="20"/>
        <v xml:space="preserve"> </v>
      </c>
      <c r="AD13" t="str">
        <f t="shared" si="21"/>
        <v/>
      </c>
    </row>
    <row r="14" spans="1:30" x14ac:dyDescent="0.35">
      <c r="A14" t="str">
        <f>IF('My Dream 11 for a Match'!$B$2='Performance Cal'!$A14,'Performance Cal'!A14,IF('My Dream 11 for a Match'!$A$2='Performance Cal'!$A14,'Performance Cal'!A14,""))</f>
        <v/>
      </c>
      <c r="B14" t="str">
        <f>IF('My Dream 11 for a Match'!$B$2='Performance Cal'!$A14,'Performance Cal'!B14,IF('My Dream 11 for a Match'!$A$2='Performance Cal'!$A14,'Performance Cal'!B14,""))</f>
        <v/>
      </c>
      <c r="C14" t="str">
        <f>_xlfn.XLOOKUP(B14,'Team Player and role'!A:A,'Team Player and role'!C:C," ")</f>
        <v xml:space="preserve"> </v>
      </c>
      <c r="D14" t="str">
        <f>IF('My Dream 11 for a Match'!$B$2='Performance Cal'!$A14,'Performance Cal'!C14,IF('My Dream 11 for a Match'!$A$2='Performance Cal'!$A14,'Performance Cal'!C14,""))</f>
        <v/>
      </c>
      <c r="E14" t="str">
        <f>IF('My Dream 11 for a Match'!$B$2='Performance Cal'!$A14,'Performance Cal'!D14,IF('My Dream 11 for a Match'!$A$2='Performance Cal'!$A14,'Performance Cal'!D14,""))</f>
        <v/>
      </c>
      <c r="F14" t="str">
        <f>IF('My Dream 11 for a Match'!$B$2='Performance Cal'!$A14,'Performance Cal'!E14,IF('My Dream 11 for a Match'!$A$2='Performance Cal'!$A14,'Performance Cal'!E14,""))</f>
        <v/>
      </c>
      <c r="G14" t="str">
        <f>IF('My Dream 11 for a Match'!$B$2='Performance Cal'!$A14,'Performance Cal'!F14,IF('My Dream 11 for a Match'!$A$2='Performance Cal'!$A14,'Performance Cal'!F14,""))</f>
        <v/>
      </c>
      <c r="H14" s="25" t="str">
        <f t="shared" si="0"/>
        <v xml:space="preserve"> </v>
      </c>
      <c r="I14" s="25" t="str">
        <f t="shared" si="1"/>
        <v xml:space="preserve"> </v>
      </c>
      <c r="J14" s="25" t="str">
        <f t="shared" si="2"/>
        <v xml:space="preserve"> </v>
      </c>
      <c r="K14" s="25" t="str">
        <f t="shared" si="3"/>
        <v xml:space="preserve"> </v>
      </c>
      <c r="L14" s="25" t="str">
        <f t="shared" si="4"/>
        <v xml:space="preserve"> </v>
      </c>
      <c r="M14" s="25" t="str">
        <f t="shared" si="4"/>
        <v xml:space="preserve"> </v>
      </c>
      <c r="N14" s="25" t="str">
        <f t="shared" si="5"/>
        <v xml:space="preserve"> </v>
      </c>
      <c r="O14" s="25" t="str">
        <f t="shared" si="6"/>
        <v xml:space="preserve"> </v>
      </c>
      <c r="P14" s="25" t="str">
        <f t="shared" si="7"/>
        <v xml:space="preserve"> </v>
      </c>
      <c r="Q14" s="25" t="str">
        <f t="shared" si="8"/>
        <v xml:space="preserve"> </v>
      </c>
      <c r="R14" s="25" t="str">
        <f t="shared" si="9"/>
        <v xml:space="preserve"> </v>
      </c>
      <c r="S14" s="25" t="str">
        <f t="shared" si="10"/>
        <v xml:space="preserve"> </v>
      </c>
      <c r="T14" s="25" t="str">
        <f t="shared" si="11"/>
        <v xml:space="preserve"> </v>
      </c>
      <c r="U14" s="25" t="str">
        <f t="shared" si="12"/>
        <v xml:space="preserve"> </v>
      </c>
      <c r="V14" s="25" t="str">
        <f t="shared" si="13"/>
        <v xml:space="preserve"> </v>
      </c>
      <c r="W14" s="25" t="str">
        <f t="shared" si="14"/>
        <v xml:space="preserve"> </v>
      </c>
      <c r="X14" s="25" t="str">
        <f t="shared" si="15"/>
        <v xml:space="preserve"> </v>
      </c>
      <c r="Y14" s="25" t="str">
        <f t="shared" si="16"/>
        <v xml:space="preserve"> </v>
      </c>
      <c r="Z14" s="25" t="str">
        <f t="shared" si="17"/>
        <v xml:space="preserve"> </v>
      </c>
      <c r="AA14" s="25" t="str">
        <f t="shared" si="18"/>
        <v xml:space="preserve"> </v>
      </c>
      <c r="AB14" t="str">
        <f t="shared" si="19"/>
        <v/>
      </c>
      <c r="AC14" t="str">
        <f t="shared" si="20"/>
        <v xml:space="preserve"> </v>
      </c>
      <c r="AD14" t="str">
        <f t="shared" si="21"/>
        <v/>
      </c>
    </row>
    <row r="15" spans="1:30" x14ac:dyDescent="0.35">
      <c r="A15" t="str">
        <f>IF('My Dream 11 for a Match'!$B$2='Performance Cal'!$A15,'Performance Cal'!A15,IF('My Dream 11 for a Match'!$A$2='Performance Cal'!$A15,'Performance Cal'!A15,""))</f>
        <v>MI</v>
      </c>
      <c r="B15" t="str">
        <f>IF('My Dream 11 for a Match'!$B$2='Performance Cal'!$A15,'Performance Cal'!B15,IF('My Dream 11 for a Match'!$A$2='Performance Cal'!$A15,'Performance Cal'!B15,""))</f>
        <v>Ishan Kishan</v>
      </c>
      <c r="C15" t="str">
        <f>_xlfn.XLOOKUP(B15,'Team Player and role'!A:A,'Team Player and role'!C:C," ")</f>
        <v>Batter</v>
      </c>
      <c r="D15">
        <f>IF('My Dream 11 for a Match'!$B$2='Performance Cal'!$A15,'Performance Cal'!C15,IF('My Dream 11 for a Match'!$A$2='Performance Cal'!$A15,'Performance Cal'!C15,""))</f>
        <v>3333.3999999999996</v>
      </c>
      <c r="E15">
        <f>IF('My Dream 11 for a Match'!$B$2='Performance Cal'!$A15,'Performance Cal'!D15,IF('My Dream 11 for a Match'!$A$2='Performance Cal'!$A15,'Performance Cal'!D15,""))</f>
        <v>0</v>
      </c>
      <c r="F15">
        <f>IF('My Dream 11 for a Match'!$B$2='Performance Cal'!$A15,'Performance Cal'!E15,IF('My Dream 11 for a Match'!$A$2='Performance Cal'!$A15,'Performance Cal'!E15,""))</f>
        <v>10</v>
      </c>
      <c r="G15">
        <f>IF('My Dream 11 for a Match'!$B$2='Performance Cal'!$A15,'Performance Cal'!F15,IF('My Dream 11 for a Match'!$A$2='Performance Cal'!$A15,'Performance Cal'!F15,""))</f>
        <v>3343.3999999999996</v>
      </c>
      <c r="H15" s="25">
        <f t="shared" si="0"/>
        <v>0</v>
      </c>
      <c r="I15" s="25">
        <f t="shared" si="1"/>
        <v>0</v>
      </c>
      <c r="J15" s="25">
        <f t="shared" si="2"/>
        <v>0</v>
      </c>
      <c r="K15" s="25">
        <f t="shared" si="3"/>
        <v>0</v>
      </c>
      <c r="L15" s="25">
        <f t="shared" si="4"/>
        <v>0</v>
      </c>
      <c r="M15" s="25">
        <f t="shared" si="4"/>
        <v>0</v>
      </c>
      <c r="N15" s="25">
        <f t="shared" si="5"/>
        <v>0</v>
      </c>
      <c r="O15" s="25">
        <f t="shared" si="6"/>
        <v>0</v>
      </c>
      <c r="P15" s="25">
        <f t="shared" si="7"/>
        <v>0</v>
      </c>
      <c r="Q15" s="25">
        <f t="shared" si="8"/>
        <v>0</v>
      </c>
      <c r="R15" s="25">
        <f t="shared" si="9"/>
        <v>0</v>
      </c>
      <c r="S15" s="25">
        <f t="shared" si="10"/>
        <v>0</v>
      </c>
      <c r="T15" s="25">
        <f t="shared" si="11"/>
        <v>0</v>
      </c>
      <c r="U15" s="25">
        <f t="shared" si="12"/>
        <v>0</v>
      </c>
      <c r="V15" s="25">
        <f t="shared" si="13"/>
        <v>0</v>
      </c>
      <c r="W15" s="25">
        <f t="shared" si="14"/>
        <v>0</v>
      </c>
      <c r="X15" s="25">
        <f t="shared" si="15"/>
        <v>0</v>
      </c>
      <c r="Y15" s="25">
        <f t="shared" si="16"/>
        <v>0</v>
      </c>
      <c r="Z15" s="25">
        <f t="shared" si="17"/>
        <v>0</v>
      </c>
      <c r="AA15" s="25">
        <f t="shared" si="18"/>
        <v>0</v>
      </c>
      <c r="AB15" t="str">
        <f t="shared" si="19"/>
        <v>MI</v>
      </c>
      <c r="AC15" t="str">
        <f t="shared" si="20"/>
        <v>Batter</v>
      </c>
      <c r="AD15" t="str">
        <f t="shared" si="21"/>
        <v>Ishan Kishan</v>
      </c>
    </row>
    <row r="16" spans="1:30" x14ac:dyDescent="0.35">
      <c r="A16" t="str">
        <f>IF('My Dream 11 for a Match'!$B$2='Performance Cal'!$A16,'Performance Cal'!A16,IF('My Dream 11 for a Match'!$A$2='Performance Cal'!$A16,'Performance Cal'!A16,""))</f>
        <v/>
      </c>
      <c r="B16" t="str">
        <f>IF('My Dream 11 for a Match'!$B$2='Performance Cal'!$A16,'Performance Cal'!B16,IF('My Dream 11 for a Match'!$A$2='Performance Cal'!$A16,'Performance Cal'!B16,""))</f>
        <v/>
      </c>
      <c r="C16" t="str">
        <f>_xlfn.XLOOKUP(B16,'Team Player and role'!A:A,'Team Player and role'!C:C," ")</f>
        <v xml:space="preserve"> </v>
      </c>
      <c r="D16" t="str">
        <f>IF('My Dream 11 for a Match'!$B$2='Performance Cal'!$A16,'Performance Cal'!C16,IF('My Dream 11 for a Match'!$A$2='Performance Cal'!$A16,'Performance Cal'!C16,""))</f>
        <v/>
      </c>
      <c r="E16" t="str">
        <f>IF('My Dream 11 for a Match'!$B$2='Performance Cal'!$A16,'Performance Cal'!D16,IF('My Dream 11 for a Match'!$A$2='Performance Cal'!$A16,'Performance Cal'!D16,""))</f>
        <v/>
      </c>
      <c r="F16" t="str">
        <f>IF('My Dream 11 for a Match'!$B$2='Performance Cal'!$A16,'Performance Cal'!E16,IF('My Dream 11 for a Match'!$A$2='Performance Cal'!$A16,'Performance Cal'!E16,""))</f>
        <v/>
      </c>
      <c r="G16" t="str">
        <f>IF('My Dream 11 for a Match'!$B$2='Performance Cal'!$A16,'Performance Cal'!F16,IF('My Dream 11 for a Match'!$A$2='Performance Cal'!$A16,'Performance Cal'!F16,""))</f>
        <v/>
      </c>
      <c r="H16" s="25" t="str">
        <f t="shared" si="0"/>
        <v xml:space="preserve"> </v>
      </c>
      <c r="I16" s="25" t="str">
        <f t="shared" si="1"/>
        <v xml:space="preserve"> </v>
      </c>
      <c r="J16" s="25" t="str">
        <f t="shared" si="2"/>
        <v xml:space="preserve"> </v>
      </c>
      <c r="K16" s="25" t="str">
        <f t="shared" si="3"/>
        <v xml:space="preserve"> </v>
      </c>
      <c r="L16" s="25" t="str">
        <f t="shared" si="4"/>
        <v xml:space="preserve"> </v>
      </c>
      <c r="M16" s="25" t="str">
        <f t="shared" si="4"/>
        <v xml:space="preserve"> </v>
      </c>
      <c r="N16" s="25" t="str">
        <f t="shared" si="5"/>
        <v xml:space="preserve"> </v>
      </c>
      <c r="O16" s="25" t="str">
        <f t="shared" si="6"/>
        <v xml:space="preserve"> </v>
      </c>
      <c r="P16" s="25" t="str">
        <f t="shared" si="7"/>
        <v xml:space="preserve"> </v>
      </c>
      <c r="Q16" s="25" t="str">
        <f t="shared" si="8"/>
        <v xml:space="preserve"> </v>
      </c>
      <c r="R16" s="25" t="str">
        <f t="shared" si="9"/>
        <v xml:space="preserve"> </v>
      </c>
      <c r="S16" s="25" t="str">
        <f t="shared" si="10"/>
        <v xml:space="preserve"> </v>
      </c>
      <c r="T16" s="25" t="str">
        <f t="shared" si="11"/>
        <v xml:space="preserve"> </v>
      </c>
      <c r="U16" s="25" t="str">
        <f t="shared" si="12"/>
        <v xml:space="preserve"> </v>
      </c>
      <c r="V16" s="25" t="str">
        <f t="shared" si="13"/>
        <v xml:space="preserve"> </v>
      </c>
      <c r="W16" s="25" t="str">
        <f t="shared" si="14"/>
        <v xml:space="preserve"> </v>
      </c>
      <c r="X16" s="25" t="str">
        <f t="shared" si="15"/>
        <v xml:space="preserve"> </v>
      </c>
      <c r="Y16" s="25" t="str">
        <f t="shared" si="16"/>
        <v xml:space="preserve"> </v>
      </c>
      <c r="Z16" s="25" t="str">
        <f t="shared" si="17"/>
        <v xml:space="preserve"> </v>
      </c>
      <c r="AA16" s="25" t="str">
        <f t="shared" si="18"/>
        <v xml:space="preserve"> </v>
      </c>
      <c r="AB16" t="str">
        <f t="shared" si="19"/>
        <v/>
      </c>
      <c r="AC16" t="str">
        <f t="shared" si="20"/>
        <v xml:space="preserve"> </v>
      </c>
      <c r="AD16" t="str">
        <f t="shared" si="21"/>
        <v/>
      </c>
    </row>
    <row r="17" spans="1:30" x14ac:dyDescent="0.35">
      <c r="A17" t="str">
        <f>IF('My Dream 11 for a Match'!$B$2='Performance Cal'!$A17,'Performance Cal'!A17,IF('My Dream 11 for a Match'!$A$2='Performance Cal'!$A17,'Performance Cal'!A17,""))</f>
        <v/>
      </c>
      <c r="B17" t="str">
        <f>IF('My Dream 11 for a Match'!$B$2='Performance Cal'!$A17,'Performance Cal'!B17,IF('My Dream 11 for a Match'!$A$2='Performance Cal'!$A17,'Performance Cal'!B17,""))</f>
        <v/>
      </c>
      <c r="C17" t="str">
        <f>_xlfn.XLOOKUP(B17,'Team Player and role'!A:A,'Team Player and role'!C:C," ")</f>
        <v xml:space="preserve"> </v>
      </c>
      <c r="D17" t="str">
        <f>IF('My Dream 11 for a Match'!$B$2='Performance Cal'!$A17,'Performance Cal'!C17,IF('My Dream 11 for a Match'!$A$2='Performance Cal'!$A17,'Performance Cal'!C17,""))</f>
        <v/>
      </c>
      <c r="E17" t="str">
        <f>IF('My Dream 11 for a Match'!$B$2='Performance Cal'!$A17,'Performance Cal'!D17,IF('My Dream 11 for a Match'!$A$2='Performance Cal'!$A17,'Performance Cal'!D17,""))</f>
        <v/>
      </c>
      <c r="F17" t="str">
        <f>IF('My Dream 11 for a Match'!$B$2='Performance Cal'!$A17,'Performance Cal'!E17,IF('My Dream 11 for a Match'!$A$2='Performance Cal'!$A17,'Performance Cal'!E17,""))</f>
        <v/>
      </c>
      <c r="G17" t="str">
        <f>IF('My Dream 11 for a Match'!$B$2='Performance Cal'!$A17,'Performance Cal'!F17,IF('My Dream 11 for a Match'!$A$2='Performance Cal'!$A17,'Performance Cal'!F17,""))</f>
        <v/>
      </c>
      <c r="H17" s="25" t="str">
        <f t="shared" si="0"/>
        <v xml:space="preserve"> </v>
      </c>
      <c r="I17" s="25" t="str">
        <f t="shared" si="1"/>
        <v xml:space="preserve"> </v>
      </c>
      <c r="J17" s="25" t="str">
        <f t="shared" si="2"/>
        <v xml:space="preserve"> </v>
      </c>
      <c r="K17" s="25" t="str">
        <f t="shared" si="3"/>
        <v xml:space="preserve"> </v>
      </c>
      <c r="L17" s="25" t="str">
        <f t="shared" si="4"/>
        <v xml:space="preserve"> </v>
      </c>
      <c r="M17" s="25" t="str">
        <f t="shared" si="4"/>
        <v xml:space="preserve"> </v>
      </c>
      <c r="N17" s="25" t="str">
        <f t="shared" si="5"/>
        <v xml:space="preserve"> </v>
      </c>
      <c r="O17" s="25" t="str">
        <f t="shared" si="6"/>
        <v xml:space="preserve"> </v>
      </c>
      <c r="P17" s="25" t="str">
        <f t="shared" si="7"/>
        <v xml:space="preserve"> </v>
      </c>
      <c r="Q17" s="25" t="str">
        <f t="shared" si="8"/>
        <v xml:space="preserve"> </v>
      </c>
      <c r="R17" s="25" t="str">
        <f t="shared" si="9"/>
        <v xml:space="preserve"> </v>
      </c>
      <c r="S17" s="25" t="str">
        <f t="shared" si="10"/>
        <v xml:space="preserve"> </v>
      </c>
      <c r="T17" s="25" t="str">
        <f t="shared" si="11"/>
        <v xml:space="preserve"> </v>
      </c>
      <c r="U17" s="25" t="str">
        <f t="shared" si="12"/>
        <v xml:space="preserve"> </v>
      </c>
      <c r="V17" s="25" t="str">
        <f t="shared" si="13"/>
        <v xml:space="preserve"> </v>
      </c>
      <c r="W17" s="25" t="str">
        <f t="shared" si="14"/>
        <v xml:space="preserve"> </v>
      </c>
      <c r="X17" s="25" t="str">
        <f t="shared" si="15"/>
        <v xml:space="preserve"> </v>
      </c>
      <c r="Y17" s="25" t="str">
        <f t="shared" si="16"/>
        <v xml:space="preserve"> </v>
      </c>
      <c r="Z17" s="25" t="str">
        <f t="shared" si="17"/>
        <v xml:space="preserve"> </v>
      </c>
      <c r="AA17" s="25" t="str">
        <f t="shared" si="18"/>
        <v xml:space="preserve"> </v>
      </c>
      <c r="AB17" t="str">
        <f t="shared" si="19"/>
        <v/>
      </c>
      <c r="AC17" t="str">
        <f t="shared" si="20"/>
        <v xml:space="preserve"> </v>
      </c>
      <c r="AD17" t="str">
        <f t="shared" si="21"/>
        <v/>
      </c>
    </row>
    <row r="18" spans="1:30" x14ac:dyDescent="0.35">
      <c r="A18" t="str">
        <f>IF('My Dream 11 for a Match'!$B$2='Performance Cal'!$A18,'Performance Cal'!A18,IF('My Dream 11 for a Match'!$A$2='Performance Cal'!$A18,'Performance Cal'!A18,""))</f>
        <v/>
      </c>
      <c r="B18" t="str">
        <f>IF('My Dream 11 for a Match'!$B$2='Performance Cal'!$A18,'Performance Cal'!B18,IF('My Dream 11 for a Match'!$A$2='Performance Cal'!$A18,'Performance Cal'!B18,""))</f>
        <v/>
      </c>
      <c r="C18" t="str">
        <f>_xlfn.XLOOKUP(B18,'Team Player and role'!A:A,'Team Player and role'!C:C," ")</f>
        <v xml:space="preserve"> </v>
      </c>
      <c r="D18" t="str">
        <f>IF('My Dream 11 for a Match'!$B$2='Performance Cal'!$A18,'Performance Cal'!C18,IF('My Dream 11 for a Match'!$A$2='Performance Cal'!$A18,'Performance Cal'!C18,""))</f>
        <v/>
      </c>
      <c r="E18" t="str">
        <f>IF('My Dream 11 for a Match'!$B$2='Performance Cal'!$A18,'Performance Cal'!D18,IF('My Dream 11 for a Match'!$A$2='Performance Cal'!$A18,'Performance Cal'!D18,""))</f>
        <v/>
      </c>
      <c r="F18" t="str">
        <f>IF('My Dream 11 for a Match'!$B$2='Performance Cal'!$A18,'Performance Cal'!E18,IF('My Dream 11 for a Match'!$A$2='Performance Cal'!$A18,'Performance Cal'!E18,""))</f>
        <v/>
      </c>
      <c r="G18" t="str">
        <f>IF('My Dream 11 for a Match'!$B$2='Performance Cal'!$A18,'Performance Cal'!F18,IF('My Dream 11 for a Match'!$A$2='Performance Cal'!$A18,'Performance Cal'!F18,""))</f>
        <v/>
      </c>
      <c r="H18" s="25" t="str">
        <f t="shared" si="0"/>
        <v xml:space="preserve"> </v>
      </c>
      <c r="I18" s="25" t="str">
        <f t="shared" si="1"/>
        <v xml:space="preserve"> </v>
      </c>
      <c r="J18" s="25" t="str">
        <f t="shared" si="2"/>
        <v xml:space="preserve"> </v>
      </c>
      <c r="K18" s="25" t="str">
        <f t="shared" si="3"/>
        <v xml:space="preserve"> </v>
      </c>
      <c r="L18" s="25" t="str">
        <f t="shared" si="4"/>
        <v xml:space="preserve"> </v>
      </c>
      <c r="M18" s="25" t="str">
        <f t="shared" si="4"/>
        <v xml:space="preserve"> </v>
      </c>
      <c r="N18" s="25" t="str">
        <f t="shared" si="5"/>
        <v xml:space="preserve"> </v>
      </c>
      <c r="O18" s="25" t="str">
        <f t="shared" si="6"/>
        <v xml:space="preserve"> </v>
      </c>
      <c r="P18" s="25" t="str">
        <f t="shared" si="7"/>
        <v xml:space="preserve"> </v>
      </c>
      <c r="Q18" s="25" t="str">
        <f t="shared" si="8"/>
        <v xml:space="preserve"> </v>
      </c>
      <c r="R18" s="25" t="str">
        <f t="shared" si="9"/>
        <v xml:space="preserve"> </v>
      </c>
      <c r="S18" s="25" t="str">
        <f t="shared" si="10"/>
        <v xml:space="preserve"> </v>
      </c>
      <c r="T18" s="25" t="str">
        <f t="shared" si="11"/>
        <v xml:space="preserve"> </v>
      </c>
      <c r="U18" s="25" t="str">
        <f t="shared" si="12"/>
        <v xml:space="preserve"> </v>
      </c>
      <c r="V18" s="25" t="str">
        <f t="shared" si="13"/>
        <v xml:space="preserve"> </v>
      </c>
      <c r="W18" s="25" t="str">
        <f t="shared" si="14"/>
        <v xml:space="preserve"> </v>
      </c>
      <c r="X18" s="25" t="str">
        <f t="shared" si="15"/>
        <v xml:space="preserve"> </v>
      </c>
      <c r="Y18" s="25" t="str">
        <f t="shared" si="16"/>
        <v xml:space="preserve"> </v>
      </c>
      <c r="Z18" s="25" t="str">
        <f t="shared" si="17"/>
        <v xml:space="preserve"> </v>
      </c>
      <c r="AA18" s="25" t="str">
        <f t="shared" si="18"/>
        <v xml:space="preserve"> </v>
      </c>
      <c r="AB18" t="str">
        <f t="shared" si="19"/>
        <v/>
      </c>
      <c r="AC18" t="str">
        <f t="shared" si="20"/>
        <v xml:space="preserve"> </v>
      </c>
      <c r="AD18" t="str">
        <f t="shared" si="21"/>
        <v/>
      </c>
    </row>
    <row r="19" spans="1:30" x14ac:dyDescent="0.35">
      <c r="A19" t="str">
        <f>IF('My Dream 11 for a Match'!$B$2='Performance Cal'!$A19,'Performance Cal'!A19,IF('My Dream 11 for a Match'!$A$2='Performance Cal'!$A19,'Performance Cal'!A19,""))</f>
        <v/>
      </c>
      <c r="B19" t="str">
        <f>IF('My Dream 11 for a Match'!$B$2='Performance Cal'!$A19,'Performance Cal'!B19,IF('My Dream 11 for a Match'!$A$2='Performance Cal'!$A19,'Performance Cal'!B19,""))</f>
        <v/>
      </c>
      <c r="C19" t="str">
        <f>_xlfn.XLOOKUP(B19,'Team Player and role'!A:A,'Team Player and role'!C:C," ")</f>
        <v xml:space="preserve"> </v>
      </c>
      <c r="D19" t="str">
        <f>IF('My Dream 11 for a Match'!$B$2='Performance Cal'!$A19,'Performance Cal'!C19,IF('My Dream 11 for a Match'!$A$2='Performance Cal'!$A19,'Performance Cal'!C19,""))</f>
        <v/>
      </c>
      <c r="E19" t="str">
        <f>IF('My Dream 11 for a Match'!$B$2='Performance Cal'!$A19,'Performance Cal'!D19,IF('My Dream 11 for a Match'!$A$2='Performance Cal'!$A19,'Performance Cal'!D19,""))</f>
        <v/>
      </c>
      <c r="F19" t="str">
        <f>IF('My Dream 11 for a Match'!$B$2='Performance Cal'!$A19,'Performance Cal'!E19,IF('My Dream 11 for a Match'!$A$2='Performance Cal'!$A19,'Performance Cal'!E19,""))</f>
        <v/>
      </c>
      <c r="G19" t="str">
        <f>IF('My Dream 11 for a Match'!$B$2='Performance Cal'!$A19,'Performance Cal'!F19,IF('My Dream 11 for a Match'!$A$2='Performance Cal'!$A19,'Performance Cal'!F19,""))</f>
        <v/>
      </c>
      <c r="H19" s="25" t="str">
        <f t="shared" si="0"/>
        <v xml:space="preserve"> </v>
      </c>
      <c r="I19" s="25" t="str">
        <f t="shared" si="1"/>
        <v xml:space="preserve"> </v>
      </c>
      <c r="J19" s="25" t="str">
        <f t="shared" si="2"/>
        <v xml:space="preserve"> </v>
      </c>
      <c r="K19" s="25" t="str">
        <f t="shared" si="3"/>
        <v xml:space="preserve"> </v>
      </c>
      <c r="L19" s="25" t="str">
        <f t="shared" si="4"/>
        <v xml:space="preserve"> </v>
      </c>
      <c r="M19" s="25" t="str">
        <f t="shared" si="4"/>
        <v xml:space="preserve"> </v>
      </c>
      <c r="N19" s="25" t="str">
        <f t="shared" si="5"/>
        <v xml:space="preserve"> </v>
      </c>
      <c r="O19" s="25" t="str">
        <f t="shared" si="6"/>
        <v xml:space="preserve"> </v>
      </c>
      <c r="P19" s="25" t="str">
        <f t="shared" si="7"/>
        <v xml:space="preserve"> </v>
      </c>
      <c r="Q19" s="25" t="str">
        <f t="shared" si="8"/>
        <v xml:space="preserve"> </v>
      </c>
      <c r="R19" s="25" t="str">
        <f t="shared" si="9"/>
        <v xml:space="preserve"> </v>
      </c>
      <c r="S19" s="25" t="str">
        <f t="shared" si="10"/>
        <v xml:space="preserve"> </v>
      </c>
      <c r="T19" s="25" t="str">
        <f t="shared" si="11"/>
        <v xml:space="preserve"> </v>
      </c>
      <c r="U19" s="25" t="str">
        <f t="shared" si="12"/>
        <v xml:space="preserve"> </v>
      </c>
      <c r="V19" s="25" t="str">
        <f t="shared" si="13"/>
        <v xml:space="preserve"> </v>
      </c>
      <c r="W19" s="25" t="str">
        <f t="shared" si="14"/>
        <v xml:space="preserve"> </v>
      </c>
      <c r="X19" s="25" t="str">
        <f t="shared" si="15"/>
        <v xml:space="preserve"> </v>
      </c>
      <c r="Y19" s="25" t="str">
        <f t="shared" si="16"/>
        <v xml:space="preserve"> </v>
      </c>
      <c r="Z19" s="25" t="str">
        <f t="shared" si="17"/>
        <v xml:space="preserve"> </v>
      </c>
      <c r="AA19" s="25" t="str">
        <f t="shared" si="18"/>
        <v xml:space="preserve"> </v>
      </c>
      <c r="AB19" t="str">
        <f t="shared" si="19"/>
        <v/>
      </c>
      <c r="AC19" t="str">
        <f t="shared" si="20"/>
        <v xml:space="preserve"> </v>
      </c>
      <c r="AD19" t="str">
        <f t="shared" si="21"/>
        <v/>
      </c>
    </row>
    <row r="20" spans="1:30" x14ac:dyDescent="0.35">
      <c r="A20" t="str">
        <f>IF('My Dream 11 for a Match'!$B$2='Performance Cal'!$A20,'Performance Cal'!A20,IF('My Dream 11 for a Match'!$A$2='Performance Cal'!$A20,'Performance Cal'!A20,""))</f>
        <v>RR</v>
      </c>
      <c r="B20" t="str">
        <f>IF('My Dream 11 for a Match'!$B$2='Performance Cal'!$A20,'Performance Cal'!B20,IF('My Dream 11 for a Match'!$A$2='Performance Cal'!$A20,'Performance Cal'!B20,""))</f>
        <v>Sanju Samson</v>
      </c>
      <c r="C20" t="str">
        <f>_xlfn.XLOOKUP(B20,'Team Player and role'!A:A,'Team Player and role'!C:C," ")</f>
        <v>Batter</v>
      </c>
      <c r="D20">
        <f>IF('My Dream 11 for a Match'!$B$2='Performance Cal'!$A20,'Performance Cal'!C20,IF('My Dream 11 for a Match'!$A$2='Performance Cal'!$A20,'Performance Cal'!C20,""))</f>
        <v>2897</v>
      </c>
      <c r="E20">
        <f>IF('My Dream 11 for a Match'!$B$2='Performance Cal'!$A20,'Performance Cal'!D20,IF('My Dream 11 for a Match'!$A$2='Performance Cal'!$A20,'Performance Cal'!D20,""))</f>
        <v>0</v>
      </c>
      <c r="F20">
        <f>IF('My Dream 11 for a Match'!$B$2='Performance Cal'!$A20,'Performance Cal'!E20,IF('My Dream 11 for a Match'!$A$2='Performance Cal'!$A20,'Performance Cal'!E20,""))</f>
        <v>7</v>
      </c>
      <c r="G20">
        <f>IF('My Dream 11 for a Match'!$B$2='Performance Cal'!$A20,'Performance Cal'!F20,IF('My Dream 11 for a Match'!$A$2='Performance Cal'!$A20,'Performance Cal'!F20,""))</f>
        <v>2904</v>
      </c>
      <c r="H20" s="25">
        <f t="shared" si="0"/>
        <v>0</v>
      </c>
      <c r="I20" s="25">
        <f t="shared" si="1"/>
        <v>0</v>
      </c>
      <c r="J20" s="25">
        <f t="shared" si="2"/>
        <v>0</v>
      </c>
      <c r="K20" s="25">
        <f t="shared" si="3"/>
        <v>0</v>
      </c>
      <c r="L20" s="25">
        <f t="shared" si="4"/>
        <v>0</v>
      </c>
      <c r="M20" s="25">
        <f t="shared" si="4"/>
        <v>0</v>
      </c>
      <c r="N20" s="25">
        <f t="shared" si="5"/>
        <v>0</v>
      </c>
      <c r="O20" s="25">
        <f t="shared" si="6"/>
        <v>0</v>
      </c>
      <c r="P20" s="25">
        <f t="shared" si="7"/>
        <v>0</v>
      </c>
      <c r="Q20" s="25">
        <f t="shared" si="8"/>
        <v>0</v>
      </c>
      <c r="R20" s="25">
        <f t="shared" si="9"/>
        <v>0</v>
      </c>
      <c r="S20" s="25">
        <f t="shared" si="10"/>
        <v>0</v>
      </c>
      <c r="T20" s="25">
        <f t="shared" si="11"/>
        <v>0</v>
      </c>
      <c r="U20" s="25">
        <f t="shared" si="12"/>
        <v>0</v>
      </c>
      <c r="V20" s="25">
        <f t="shared" si="13"/>
        <v>0</v>
      </c>
      <c r="W20" s="25">
        <f t="shared" si="14"/>
        <v>0</v>
      </c>
      <c r="X20" s="25">
        <f t="shared" si="15"/>
        <v>0</v>
      </c>
      <c r="Y20" s="25">
        <f t="shared" si="16"/>
        <v>0</v>
      </c>
      <c r="Z20" s="25">
        <f t="shared" si="17"/>
        <v>0</v>
      </c>
      <c r="AA20" s="25">
        <f t="shared" si="18"/>
        <v>0</v>
      </c>
      <c r="AB20" t="str">
        <f t="shared" si="19"/>
        <v>RR</v>
      </c>
      <c r="AC20" t="str">
        <f t="shared" si="20"/>
        <v>Batter</v>
      </c>
      <c r="AD20" t="str">
        <f t="shared" si="21"/>
        <v>Sanju Samson</v>
      </c>
    </row>
    <row r="21" spans="1:30" x14ac:dyDescent="0.35">
      <c r="A21" t="str">
        <f>IF('My Dream 11 for a Match'!$B$2='Performance Cal'!$A21,'Performance Cal'!A21,IF('My Dream 11 for a Match'!$A$2='Performance Cal'!$A21,'Performance Cal'!A21,""))</f>
        <v>MI</v>
      </c>
      <c r="B21" t="str">
        <f>IF('My Dream 11 for a Match'!$B$2='Performance Cal'!$A21,'Performance Cal'!B21,IF('My Dream 11 for a Match'!$A$2='Performance Cal'!$A21,'Performance Cal'!B21,""))</f>
        <v>Tilak Varma</v>
      </c>
      <c r="C21" t="str">
        <f>_xlfn.XLOOKUP(B21,'Team Player and role'!A:A,'Team Player and role'!C:C," ")</f>
        <v>Batter</v>
      </c>
      <c r="D21">
        <f>IF('My Dream 11 for a Match'!$B$2='Performance Cal'!$A21,'Performance Cal'!C21,IF('My Dream 11 for a Match'!$A$2='Performance Cal'!$A21,'Performance Cal'!C21,""))</f>
        <v>1879.32</v>
      </c>
      <c r="E21">
        <f>IF('My Dream 11 for a Match'!$B$2='Performance Cal'!$A21,'Performance Cal'!D21,IF('My Dream 11 for a Match'!$A$2='Performance Cal'!$A21,'Performance Cal'!D21,""))</f>
        <v>0</v>
      </c>
      <c r="F21">
        <f>IF('My Dream 11 for a Match'!$B$2='Performance Cal'!$A21,'Performance Cal'!E21,IF('My Dream 11 for a Match'!$A$2='Performance Cal'!$A21,'Performance Cal'!E21,""))</f>
        <v>6</v>
      </c>
      <c r="G21">
        <f>IF('My Dream 11 for a Match'!$B$2='Performance Cal'!$A21,'Performance Cal'!F21,IF('My Dream 11 for a Match'!$A$2='Performance Cal'!$A21,'Performance Cal'!F21,""))</f>
        <v>1885.32</v>
      </c>
      <c r="H21" s="25">
        <f t="shared" si="0"/>
        <v>0</v>
      </c>
      <c r="I21" s="25">
        <f t="shared" si="1"/>
        <v>0</v>
      </c>
      <c r="J21" s="25">
        <f t="shared" si="2"/>
        <v>0</v>
      </c>
      <c r="K21" s="25">
        <f t="shared" si="3"/>
        <v>0</v>
      </c>
      <c r="L21" s="25">
        <f t="shared" si="4"/>
        <v>0</v>
      </c>
      <c r="M21" s="25">
        <f t="shared" si="4"/>
        <v>0</v>
      </c>
      <c r="N21" s="25">
        <f t="shared" si="5"/>
        <v>0</v>
      </c>
      <c r="O21" s="25">
        <f t="shared" si="6"/>
        <v>0</v>
      </c>
      <c r="P21" s="25">
        <f t="shared" si="7"/>
        <v>0</v>
      </c>
      <c r="Q21" s="25">
        <f t="shared" si="8"/>
        <v>0</v>
      </c>
      <c r="R21" s="25">
        <f t="shared" si="9"/>
        <v>0</v>
      </c>
      <c r="S21" s="25">
        <f t="shared" si="10"/>
        <v>0</v>
      </c>
      <c r="T21" s="25">
        <f t="shared" si="11"/>
        <v>0</v>
      </c>
      <c r="U21" s="25">
        <f t="shared" si="12"/>
        <v>0</v>
      </c>
      <c r="V21" s="25">
        <f t="shared" si="13"/>
        <v>0</v>
      </c>
      <c r="W21" s="25">
        <f t="shared" si="14"/>
        <v>0</v>
      </c>
      <c r="X21" s="25">
        <f t="shared" si="15"/>
        <v>0</v>
      </c>
      <c r="Y21" s="25">
        <f t="shared" si="16"/>
        <v>0</v>
      </c>
      <c r="Z21" s="25">
        <f t="shared" si="17"/>
        <v>0</v>
      </c>
      <c r="AA21" s="25">
        <f t="shared" si="18"/>
        <v>0</v>
      </c>
      <c r="AB21" t="str">
        <f t="shared" si="19"/>
        <v>MI</v>
      </c>
      <c r="AC21" t="str">
        <f t="shared" si="20"/>
        <v>Batter</v>
      </c>
      <c r="AD21" t="str">
        <f t="shared" si="21"/>
        <v>Tilak Varma</v>
      </c>
    </row>
    <row r="22" spans="1:30" x14ac:dyDescent="0.35">
      <c r="A22" t="str">
        <f>IF('My Dream 11 for a Match'!$B$2='Performance Cal'!$A22,'Performance Cal'!A22,IF('My Dream 11 for a Match'!$A$2='Performance Cal'!$A22,'Performance Cal'!A22,""))</f>
        <v/>
      </c>
      <c r="B22" t="str">
        <f>IF('My Dream 11 for a Match'!$B$2='Performance Cal'!$A22,'Performance Cal'!B22,IF('My Dream 11 for a Match'!$A$2='Performance Cal'!$A22,'Performance Cal'!B22,""))</f>
        <v/>
      </c>
      <c r="C22" t="str">
        <f>_xlfn.XLOOKUP(B22,'Team Player and role'!A:A,'Team Player and role'!C:C," ")</f>
        <v xml:space="preserve"> </v>
      </c>
      <c r="D22" t="str">
        <f>IF('My Dream 11 for a Match'!$B$2='Performance Cal'!$A22,'Performance Cal'!C22,IF('My Dream 11 for a Match'!$A$2='Performance Cal'!$A22,'Performance Cal'!C22,""))</f>
        <v/>
      </c>
      <c r="E22" t="str">
        <f>IF('My Dream 11 for a Match'!$B$2='Performance Cal'!$A22,'Performance Cal'!D22,IF('My Dream 11 for a Match'!$A$2='Performance Cal'!$A22,'Performance Cal'!D22,""))</f>
        <v/>
      </c>
      <c r="F22" t="str">
        <f>IF('My Dream 11 for a Match'!$B$2='Performance Cal'!$A22,'Performance Cal'!E22,IF('My Dream 11 for a Match'!$A$2='Performance Cal'!$A22,'Performance Cal'!E22,""))</f>
        <v/>
      </c>
      <c r="G22" t="str">
        <f>IF('My Dream 11 for a Match'!$B$2='Performance Cal'!$A22,'Performance Cal'!F22,IF('My Dream 11 for a Match'!$A$2='Performance Cal'!$A22,'Performance Cal'!F22,""))</f>
        <v/>
      </c>
      <c r="H22" s="25" t="str">
        <f t="shared" si="0"/>
        <v xml:space="preserve"> </v>
      </c>
      <c r="I22" s="25" t="str">
        <f t="shared" si="1"/>
        <v xml:space="preserve"> </v>
      </c>
      <c r="J22" s="25" t="str">
        <f t="shared" si="2"/>
        <v xml:space="preserve"> </v>
      </c>
      <c r="K22" s="25" t="str">
        <f t="shared" si="3"/>
        <v xml:space="preserve"> </v>
      </c>
      <c r="L22" s="25" t="str">
        <f t="shared" si="4"/>
        <v xml:space="preserve"> </v>
      </c>
      <c r="M22" s="25" t="str">
        <f t="shared" si="4"/>
        <v xml:space="preserve"> </v>
      </c>
      <c r="N22" s="25" t="str">
        <f t="shared" si="5"/>
        <v xml:space="preserve"> </v>
      </c>
      <c r="O22" s="25" t="str">
        <f t="shared" si="6"/>
        <v xml:space="preserve"> </v>
      </c>
      <c r="P22" s="25" t="str">
        <f t="shared" si="7"/>
        <v xml:space="preserve"> </v>
      </c>
      <c r="Q22" s="25" t="str">
        <f t="shared" si="8"/>
        <v xml:space="preserve"> </v>
      </c>
      <c r="R22" s="25" t="str">
        <f t="shared" si="9"/>
        <v xml:space="preserve"> </v>
      </c>
      <c r="S22" s="25" t="str">
        <f t="shared" si="10"/>
        <v xml:space="preserve"> </v>
      </c>
      <c r="T22" s="25" t="str">
        <f t="shared" si="11"/>
        <v xml:space="preserve"> </v>
      </c>
      <c r="U22" s="25" t="str">
        <f t="shared" si="12"/>
        <v xml:space="preserve"> </v>
      </c>
      <c r="V22" s="25" t="str">
        <f t="shared" si="13"/>
        <v xml:space="preserve"> </v>
      </c>
      <c r="W22" s="25" t="str">
        <f t="shared" si="14"/>
        <v xml:space="preserve"> </v>
      </c>
      <c r="X22" s="25" t="str">
        <f t="shared" si="15"/>
        <v xml:space="preserve"> </v>
      </c>
      <c r="Y22" s="25" t="str">
        <f t="shared" si="16"/>
        <v xml:space="preserve"> </v>
      </c>
      <c r="Z22" s="25" t="str">
        <f t="shared" si="17"/>
        <v xml:space="preserve"> </v>
      </c>
      <c r="AA22" s="25" t="str">
        <f t="shared" si="18"/>
        <v xml:space="preserve"> </v>
      </c>
      <c r="AB22" t="str">
        <f t="shared" si="19"/>
        <v/>
      </c>
      <c r="AC22" t="str">
        <f t="shared" si="20"/>
        <v xml:space="preserve"> </v>
      </c>
      <c r="AD22" t="str">
        <f t="shared" si="21"/>
        <v/>
      </c>
    </row>
    <row r="23" spans="1:30" x14ac:dyDescent="0.35">
      <c r="A23" t="str">
        <f>IF('My Dream 11 for a Match'!$B$2='Performance Cal'!$A23,'Performance Cal'!A23,IF('My Dream 11 for a Match'!$A$2='Performance Cal'!$A23,'Performance Cal'!A23,""))</f>
        <v/>
      </c>
      <c r="B23" t="str">
        <f>IF('My Dream 11 for a Match'!$B$2='Performance Cal'!$A23,'Performance Cal'!B23,IF('My Dream 11 for a Match'!$A$2='Performance Cal'!$A23,'Performance Cal'!B23,""))</f>
        <v/>
      </c>
      <c r="C23" t="str">
        <f>_xlfn.XLOOKUP(B23,'Team Player and role'!A:A,'Team Player and role'!C:C," ")</f>
        <v xml:space="preserve"> </v>
      </c>
      <c r="D23" t="str">
        <f>IF('My Dream 11 for a Match'!$B$2='Performance Cal'!$A23,'Performance Cal'!C23,IF('My Dream 11 for a Match'!$A$2='Performance Cal'!$A23,'Performance Cal'!C23,""))</f>
        <v/>
      </c>
      <c r="E23" t="str">
        <f>IF('My Dream 11 for a Match'!$B$2='Performance Cal'!$A23,'Performance Cal'!D23,IF('My Dream 11 for a Match'!$A$2='Performance Cal'!$A23,'Performance Cal'!D23,""))</f>
        <v/>
      </c>
      <c r="F23" t="str">
        <f>IF('My Dream 11 for a Match'!$B$2='Performance Cal'!$A23,'Performance Cal'!E23,IF('My Dream 11 for a Match'!$A$2='Performance Cal'!$A23,'Performance Cal'!E23,""))</f>
        <v/>
      </c>
      <c r="G23" t="str">
        <f>IF('My Dream 11 for a Match'!$B$2='Performance Cal'!$A23,'Performance Cal'!F23,IF('My Dream 11 for a Match'!$A$2='Performance Cal'!$A23,'Performance Cal'!F23,""))</f>
        <v/>
      </c>
      <c r="H23" s="25" t="str">
        <f t="shared" si="0"/>
        <v xml:space="preserve"> </v>
      </c>
      <c r="I23" s="25" t="str">
        <f t="shared" si="1"/>
        <v xml:space="preserve"> </v>
      </c>
      <c r="J23" s="25" t="str">
        <f t="shared" si="2"/>
        <v xml:space="preserve"> </v>
      </c>
      <c r="K23" s="25" t="str">
        <f t="shared" si="3"/>
        <v xml:space="preserve"> </v>
      </c>
      <c r="L23" s="25" t="str">
        <f t="shared" si="4"/>
        <v xml:space="preserve"> </v>
      </c>
      <c r="M23" s="25" t="str">
        <f t="shared" si="4"/>
        <v xml:space="preserve"> </v>
      </c>
      <c r="N23" s="25" t="str">
        <f t="shared" si="5"/>
        <v xml:space="preserve"> </v>
      </c>
      <c r="O23" s="25" t="str">
        <f t="shared" si="6"/>
        <v xml:space="preserve"> </v>
      </c>
      <c r="P23" s="25" t="str">
        <f t="shared" si="7"/>
        <v xml:space="preserve"> </v>
      </c>
      <c r="Q23" s="25" t="str">
        <f t="shared" si="8"/>
        <v xml:space="preserve"> </v>
      </c>
      <c r="R23" s="25" t="str">
        <f t="shared" si="9"/>
        <v xml:space="preserve"> </v>
      </c>
      <c r="S23" s="25" t="str">
        <f t="shared" si="10"/>
        <v xml:space="preserve"> </v>
      </c>
      <c r="T23" s="25" t="str">
        <f t="shared" si="11"/>
        <v xml:space="preserve"> </v>
      </c>
      <c r="U23" s="25" t="str">
        <f t="shared" si="12"/>
        <v xml:space="preserve"> </v>
      </c>
      <c r="V23" s="25" t="str">
        <f t="shared" si="13"/>
        <v xml:space="preserve"> </v>
      </c>
      <c r="W23" s="25" t="str">
        <f t="shared" si="14"/>
        <v xml:space="preserve"> </v>
      </c>
      <c r="X23" s="25" t="str">
        <f t="shared" si="15"/>
        <v xml:space="preserve"> </v>
      </c>
      <c r="Y23" s="25" t="str">
        <f t="shared" si="16"/>
        <v xml:space="preserve"> </v>
      </c>
      <c r="Z23" s="25" t="str">
        <f t="shared" si="17"/>
        <v xml:space="preserve"> </v>
      </c>
      <c r="AA23" s="25" t="str">
        <f t="shared" si="18"/>
        <v xml:space="preserve"> </v>
      </c>
      <c r="AB23" t="str">
        <f t="shared" si="19"/>
        <v/>
      </c>
      <c r="AC23" t="str">
        <f t="shared" si="20"/>
        <v xml:space="preserve"> </v>
      </c>
      <c r="AD23" t="str">
        <f t="shared" si="21"/>
        <v/>
      </c>
    </row>
    <row r="24" spans="1:30" x14ac:dyDescent="0.35">
      <c r="A24" t="str">
        <f>IF('My Dream 11 for a Match'!$B$2='Performance Cal'!$A24,'Performance Cal'!A24,IF('My Dream 11 for a Match'!$A$2='Performance Cal'!$A24,'Performance Cal'!A24,""))</f>
        <v/>
      </c>
      <c r="B24" t="str">
        <f>IF('My Dream 11 for a Match'!$B$2='Performance Cal'!$A24,'Performance Cal'!B24,IF('My Dream 11 for a Match'!$A$2='Performance Cal'!$A24,'Performance Cal'!B24,""))</f>
        <v/>
      </c>
      <c r="C24" t="str">
        <f>_xlfn.XLOOKUP(B24,'Team Player and role'!A:A,'Team Player and role'!C:C," ")</f>
        <v xml:space="preserve"> </v>
      </c>
      <c r="D24" t="str">
        <f>IF('My Dream 11 for a Match'!$B$2='Performance Cal'!$A24,'Performance Cal'!C24,IF('My Dream 11 for a Match'!$A$2='Performance Cal'!$A24,'Performance Cal'!C24,""))</f>
        <v/>
      </c>
      <c r="E24" t="str">
        <f>IF('My Dream 11 for a Match'!$B$2='Performance Cal'!$A24,'Performance Cal'!D24,IF('My Dream 11 for a Match'!$A$2='Performance Cal'!$A24,'Performance Cal'!D24,""))</f>
        <v/>
      </c>
      <c r="F24" t="str">
        <f>IF('My Dream 11 for a Match'!$B$2='Performance Cal'!$A24,'Performance Cal'!E24,IF('My Dream 11 for a Match'!$A$2='Performance Cal'!$A24,'Performance Cal'!E24,""))</f>
        <v/>
      </c>
      <c r="G24" t="str">
        <f>IF('My Dream 11 for a Match'!$B$2='Performance Cal'!$A24,'Performance Cal'!F24,IF('My Dream 11 for a Match'!$A$2='Performance Cal'!$A24,'Performance Cal'!F24,""))</f>
        <v/>
      </c>
      <c r="H24" s="25" t="str">
        <f t="shared" si="0"/>
        <v xml:space="preserve"> </v>
      </c>
      <c r="I24" s="25" t="str">
        <f t="shared" si="1"/>
        <v xml:space="preserve"> </v>
      </c>
      <c r="J24" s="25" t="str">
        <f t="shared" si="2"/>
        <v xml:space="preserve"> </v>
      </c>
      <c r="K24" s="25" t="str">
        <f t="shared" si="3"/>
        <v xml:space="preserve"> </v>
      </c>
      <c r="L24" s="25" t="str">
        <f t="shared" si="4"/>
        <v xml:space="preserve"> </v>
      </c>
      <c r="M24" s="25" t="str">
        <f t="shared" si="4"/>
        <v xml:space="preserve"> </v>
      </c>
      <c r="N24" s="25" t="str">
        <f t="shared" si="5"/>
        <v xml:space="preserve"> </v>
      </c>
      <c r="O24" s="25" t="str">
        <f t="shared" si="6"/>
        <v xml:space="preserve"> </v>
      </c>
      <c r="P24" s="25" t="str">
        <f t="shared" si="7"/>
        <v xml:space="preserve"> </v>
      </c>
      <c r="Q24" s="25" t="str">
        <f t="shared" si="8"/>
        <v xml:space="preserve"> </v>
      </c>
      <c r="R24" s="25" t="str">
        <f t="shared" si="9"/>
        <v xml:space="preserve"> </v>
      </c>
      <c r="S24" s="25" t="str">
        <f t="shared" si="10"/>
        <v xml:space="preserve"> </v>
      </c>
      <c r="T24" s="25" t="str">
        <f t="shared" si="11"/>
        <v xml:space="preserve"> </v>
      </c>
      <c r="U24" s="25" t="str">
        <f t="shared" si="12"/>
        <v xml:space="preserve"> </v>
      </c>
      <c r="V24" s="25" t="str">
        <f t="shared" si="13"/>
        <v xml:space="preserve"> </v>
      </c>
      <c r="W24" s="25" t="str">
        <f t="shared" si="14"/>
        <v xml:space="preserve"> </v>
      </c>
      <c r="X24" s="25" t="str">
        <f t="shared" si="15"/>
        <v xml:space="preserve"> </v>
      </c>
      <c r="Y24" s="25" t="str">
        <f t="shared" si="16"/>
        <v xml:space="preserve"> </v>
      </c>
      <c r="Z24" s="25" t="str">
        <f t="shared" si="17"/>
        <v xml:space="preserve"> </v>
      </c>
      <c r="AA24" s="25" t="str">
        <f t="shared" si="18"/>
        <v xml:space="preserve"> </v>
      </c>
      <c r="AB24" t="str">
        <f t="shared" si="19"/>
        <v/>
      </c>
      <c r="AC24" t="str">
        <f t="shared" si="20"/>
        <v xml:space="preserve"> </v>
      </c>
      <c r="AD24" t="str">
        <f t="shared" si="21"/>
        <v/>
      </c>
    </row>
    <row r="25" spans="1:30" x14ac:dyDescent="0.35">
      <c r="A25" t="str">
        <f>IF('My Dream 11 for a Match'!$B$2='Performance Cal'!$A25,'Performance Cal'!A25,IF('My Dream 11 for a Match'!$A$2='Performance Cal'!$A25,'Performance Cal'!A25,""))</f>
        <v/>
      </c>
      <c r="B25" t="str">
        <f>IF('My Dream 11 for a Match'!$B$2='Performance Cal'!$A25,'Performance Cal'!B25,IF('My Dream 11 for a Match'!$A$2='Performance Cal'!$A25,'Performance Cal'!B25,""))</f>
        <v/>
      </c>
      <c r="C25" t="str">
        <f>_xlfn.XLOOKUP(B25,'Team Player and role'!A:A,'Team Player and role'!C:C," ")</f>
        <v xml:space="preserve"> </v>
      </c>
      <c r="D25" t="str">
        <f>IF('My Dream 11 for a Match'!$B$2='Performance Cal'!$A25,'Performance Cal'!C25,IF('My Dream 11 for a Match'!$A$2='Performance Cal'!$A25,'Performance Cal'!C25,""))</f>
        <v/>
      </c>
      <c r="E25" t="str">
        <f>IF('My Dream 11 for a Match'!$B$2='Performance Cal'!$A25,'Performance Cal'!D25,IF('My Dream 11 for a Match'!$A$2='Performance Cal'!$A25,'Performance Cal'!D25,""))</f>
        <v/>
      </c>
      <c r="F25" t="str">
        <f>IF('My Dream 11 for a Match'!$B$2='Performance Cal'!$A25,'Performance Cal'!E25,IF('My Dream 11 for a Match'!$A$2='Performance Cal'!$A25,'Performance Cal'!E25,""))</f>
        <v/>
      </c>
      <c r="G25" t="str">
        <f>IF('My Dream 11 for a Match'!$B$2='Performance Cal'!$A25,'Performance Cal'!F25,IF('My Dream 11 for a Match'!$A$2='Performance Cal'!$A25,'Performance Cal'!F25,""))</f>
        <v/>
      </c>
      <c r="H25" s="25" t="str">
        <f t="shared" si="0"/>
        <v xml:space="preserve"> </v>
      </c>
      <c r="I25" s="25" t="str">
        <f t="shared" si="1"/>
        <v xml:space="preserve"> </v>
      </c>
      <c r="J25" s="25" t="str">
        <f t="shared" si="2"/>
        <v xml:space="preserve"> </v>
      </c>
      <c r="K25" s="25" t="str">
        <f t="shared" si="3"/>
        <v xml:space="preserve"> </v>
      </c>
      <c r="L25" s="25" t="str">
        <f t="shared" si="4"/>
        <v xml:space="preserve"> </v>
      </c>
      <c r="M25" s="25" t="str">
        <f t="shared" si="4"/>
        <v xml:space="preserve"> </v>
      </c>
      <c r="N25" s="25" t="str">
        <f t="shared" si="5"/>
        <v xml:space="preserve"> </v>
      </c>
      <c r="O25" s="25" t="str">
        <f t="shared" si="6"/>
        <v xml:space="preserve"> </v>
      </c>
      <c r="P25" s="25" t="str">
        <f t="shared" si="7"/>
        <v xml:space="preserve"> </v>
      </c>
      <c r="Q25" s="25" t="str">
        <f t="shared" si="8"/>
        <v xml:space="preserve"> </v>
      </c>
      <c r="R25" s="25" t="str">
        <f t="shared" si="9"/>
        <v xml:space="preserve"> </v>
      </c>
      <c r="S25" s="25" t="str">
        <f t="shared" si="10"/>
        <v xml:space="preserve"> </v>
      </c>
      <c r="T25" s="25" t="str">
        <f t="shared" si="11"/>
        <v xml:space="preserve"> </v>
      </c>
      <c r="U25" s="25" t="str">
        <f t="shared" si="12"/>
        <v xml:space="preserve"> </v>
      </c>
      <c r="V25" s="25" t="str">
        <f t="shared" si="13"/>
        <v xml:space="preserve"> </v>
      </c>
      <c r="W25" s="25" t="str">
        <f t="shared" si="14"/>
        <v xml:space="preserve"> </v>
      </c>
      <c r="X25" s="25" t="str">
        <f t="shared" si="15"/>
        <v xml:space="preserve"> </v>
      </c>
      <c r="Y25" s="25" t="str">
        <f t="shared" si="16"/>
        <v xml:space="preserve"> </v>
      </c>
      <c r="Z25" s="25" t="str">
        <f t="shared" si="17"/>
        <v xml:space="preserve"> </v>
      </c>
      <c r="AA25" s="25" t="str">
        <f t="shared" si="18"/>
        <v xml:space="preserve"> </v>
      </c>
      <c r="AB25" t="str">
        <f t="shared" si="19"/>
        <v/>
      </c>
      <c r="AC25" t="str">
        <f t="shared" si="20"/>
        <v xml:space="preserve"> </v>
      </c>
      <c r="AD25" t="str">
        <f t="shared" si="21"/>
        <v/>
      </c>
    </row>
    <row r="26" spans="1:30" x14ac:dyDescent="0.35">
      <c r="A26" t="str">
        <f>IF('My Dream 11 for a Match'!$B$2='Performance Cal'!$A26,'Performance Cal'!A26,IF('My Dream 11 for a Match'!$A$2='Performance Cal'!$A26,'Performance Cal'!A26,""))</f>
        <v/>
      </c>
      <c r="B26" t="str">
        <f>IF('My Dream 11 for a Match'!$B$2='Performance Cal'!$A26,'Performance Cal'!B26,IF('My Dream 11 for a Match'!$A$2='Performance Cal'!$A26,'Performance Cal'!B26,""))</f>
        <v/>
      </c>
      <c r="C26" t="str">
        <f>_xlfn.XLOOKUP(B26,'Team Player and role'!A:A,'Team Player and role'!C:C," ")</f>
        <v xml:space="preserve"> </v>
      </c>
      <c r="D26" t="str">
        <f>IF('My Dream 11 for a Match'!$B$2='Performance Cal'!$A26,'Performance Cal'!C26,IF('My Dream 11 for a Match'!$A$2='Performance Cal'!$A26,'Performance Cal'!C26,""))</f>
        <v/>
      </c>
      <c r="E26" t="str">
        <f>IF('My Dream 11 for a Match'!$B$2='Performance Cal'!$A26,'Performance Cal'!D26,IF('My Dream 11 for a Match'!$A$2='Performance Cal'!$A26,'Performance Cal'!D26,""))</f>
        <v/>
      </c>
      <c r="F26" t="str">
        <f>IF('My Dream 11 for a Match'!$B$2='Performance Cal'!$A26,'Performance Cal'!E26,IF('My Dream 11 for a Match'!$A$2='Performance Cal'!$A26,'Performance Cal'!E26,""))</f>
        <v/>
      </c>
      <c r="G26" t="str">
        <f>IF('My Dream 11 for a Match'!$B$2='Performance Cal'!$A26,'Performance Cal'!F26,IF('My Dream 11 for a Match'!$A$2='Performance Cal'!$A26,'Performance Cal'!F26,""))</f>
        <v/>
      </c>
      <c r="H26" s="25" t="str">
        <f t="shared" si="0"/>
        <v xml:space="preserve"> </v>
      </c>
      <c r="I26" s="25" t="str">
        <f t="shared" si="1"/>
        <v xml:space="preserve"> </v>
      </c>
      <c r="J26" s="25" t="str">
        <f t="shared" si="2"/>
        <v xml:space="preserve"> </v>
      </c>
      <c r="K26" s="25" t="str">
        <f t="shared" si="3"/>
        <v xml:space="preserve"> </v>
      </c>
      <c r="L26" s="25" t="str">
        <f t="shared" si="4"/>
        <v xml:space="preserve"> </v>
      </c>
      <c r="M26" s="25" t="str">
        <f t="shared" si="4"/>
        <v xml:space="preserve"> </v>
      </c>
      <c r="N26" s="25" t="str">
        <f t="shared" si="5"/>
        <v xml:space="preserve"> </v>
      </c>
      <c r="O26" s="25" t="str">
        <f t="shared" si="6"/>
        <v xml:space="preserve"> </v>
      </c>
      <c r="P26" s="25" t="str">
        <f t="shared" si="7"/>
        <v xml:space="preserve"> </v>
      </c>
      <c r="Q26" s="25" t="str">
        <f t="shared" si="8"/>
        <v xml:space="preserve"> </v>
      </c>
      <c r="R26" s="25" t="str">
        <f t="shared" si="9"/>
        <v xml:space="preserve"> </v>
      </c>
      <c r="S26" s="25" t="str">
        <f t="shared" si="10"/>
        <v xml:space="preserve"> </v>
      </c>
      <c r="T26" s="25" t="str">
        <f t="shared" si="11"/>
        <v xml:space="preserve"> </v>
      </c>
      <c r="U26" s="25" t="str">
        <f t="shared" si="12"/>
        <v xml:space="preserve"> </v>
      </c>
      <c r="V26" s="25" t="str">
        <f t="shared" si="13"/>
        <v xml:space="preserve"> </v>
      </c>
      <c r="W26" s="25" t="str">
        <f t="shared" si="14"/>
        <v xml:space="preserve"> </v>
      </c>
      <c r="X26" s="25" t="str">
        <f t="shared" si="15"/>
        <v xml:space="preserve"> </v>
      </c>
      <c r="Y26" s="25" t="str">
        <f t="shared" si="16"/>
        <v xml:space="preserve"> </v>
      </c>
      <c r="Z26" s="25" t="str">
        <f t="shared" si="17"/>
        <v xml:space="preserve"> </v>
      </c>
      <c r="AA26" s="25" t="str">
        <f t="shared" si="18"/>
        <v xml:space="preserve"> </v>
      </c>
      <c r="AB26" t="str">
        <f t="shared" si="19"/>
        <v/>
      </c>
      <c r="AC26" t="str">
        <f t="shared" si="20"/>
        <v xml:space="preserve"> </v>
      </c>
      <c r="AD26" t="str">
        <f t="shared" si="21"/>
        <v/>
      </c>
    </row>
    <row r="27" spans="1:30" x14ac:dyDescent="0.35">
      <c r="A27" t="str">
        <f>IF('My Dream 11 for a Match'!$B$2='Performance Cal'!$A27,'Performance Cal'!A27,IF('My Dream 11 for a Match'!$A$2='Performance Cal'!$A27,'Performance Cal'!A27,""))</f>
        <v>MI</v>
      </c>
      <c r="B27" t="str">
        <f>IF('My Dream 11 for a Match'!$B$2='Performance Cal'!$A27,'Performance Cal'!B27,IF('My Dream 11 for a Match'!$A$2='Performance Cal'!$A27,'Performance Cal'!B27,""))</f>
        <v>Rohit Sharma</v>
      </c>
      <c r="C27" t="str">
        <f>_xlfn.XLOOKUP(B27,'Team Player and role'!A:A,'Team Player and role'!C:C," ")</f>
        <v>Batter</v>
      </c>
      <c r="D27">
        <f>IF('My Dream 11 for a Match'!$B$2='Performance Cal'!$A27,'Performance Cal'!C27,IF('My Dream 11 for a Match'!$A$2='Performance Cal'!$A27,'Performance Cal'!C27,""))</f>
        <v>2286.92</v>
      </c>
      <c r="E27">
        <f>IF('My Dream 11 for a Match'!$B$2='Performance Cal'!$A27,'Performance Cal'!D27,IF('My Dream 11 for a Match'!$A$2='Performance Cal'!$A27,'Performance Cal'!D27,""))</f>
        <v>0</v>
      </c>
      <c r="F27">
        <f>IF('My Dream 11 for a Match'!$B$2='Performance Cal'!$A27,'Performance Cal'!E27,IF('My Dream 11 for a Match'!$A$2='Performance Cal'!$A27,'Performance Cal'!E27,""))</f>
        <v>0</v>
      </c>
      <c r="G27">
        <f>IF('My Dream 11 for a Match'!$B$2='Performance Cal'!$A27,'Performance Cal'!F27,IF('My Dream 11 for a Match'!$A$2='Performance Cal'!$A27,'Performance Cal'!F27,""))</f>
        <v>2286.92</v>
      </c>
      <c r="H27" s="25">
        <f t="shared" si="0"/>
        <v>0</v>
      </c>
      <c r="I27" s="25">
        <f t="shared" si="1"/>
        <v>0</v>
      </c>
      <c r="J27" s="25">
        <f t="shared" si="2"/>
        <v>0</v>
      </c>
      <c r="K27" s="25">
        <f t="shared" si="3"/>
        <v>0</v>
      </c>
      <c r="L27" s="25">
        <f t="shared" si="4"/>
        <v>0</v>
      </c>
      <c r="M27" s="25">
        <f t="shared" si="4"/>
        <v>0</v>
      </c>
      <c r="N27" s="25">
        <f t="shared" si="5"/>
        <v>0</v>
      </c>
      <c r="O27" s="25">
        <f t="shared" si="6"/>
        <v>0</v>
      </c>
      <c r="P27" s="25">
        <f t="shared" si="7"/>
        <v>0</v>
      </c>
      <c r="Q27" s="25">
        <f t="shared" si="8"/>
        <v>0</v>
      </c>
      <c r="R27" s="25">
        <f t="shared" si="9"/>
        <v>0</v>
      </c>
      <c r="S27" s="25">
        <f t="shared" si="10"/>
        <v>0</v>
      </c>
      <c r="T27" s="25">
        <f t="shared" si="11"/>
        <v>0</v>
      </c>
      <c r="U27" s="25">
        <f t="shared" si="12"/>
        <v>0</v>
      </c>
      <c r="V27" s="25">
        <f t="shared" si="13"/>
        <v>0</v>
      </c>
      <c r="W27" s="25">
        <f t="shared" si="14"/>
        <v>0</v>
      </c>
      <c r="X27" s="25">
        <f t="shared" si="15"/>
        <v>0</v>
      </c>
      <c r="Y27" s="25">
        <f t="shared" si="16"/>
        <v>0</v>
      </c>
      <c r="Z27" s="25">
        <f t="shared" si="17"/>
        <v>0</v>
      </c>
      <c r="AA27" s="25">
        <f t="shared" si="18"/>
        <v>0</v>
      </c>
      <c r="AB27" t="str">
        <f t="shared" si="19"/>
        <v>MI</v>
      </c>
      <c r="AC27" t="str">
        <f t="shared" si="20"/>
        <v>Batter</v>
      </c>
      <c r="AD27" t="str">
        <f t="shared" si="21"/>
        <v>Rohit Sharma</v>
      </c>
    </row>
    <row r="28" spans="1:30" x14ac:dyDescent="0.35">
      <c r="A28" t="str">
        <f>IF('My Dream 11 for a Match'!$B$2='Performance Cal'!$A28,'Performance Cal'!A28,IF('My Dream 11 for a Match'!$A$2='Performance Cal'!$A28,'Performance Cal'!A28,""))</f>
        <v/>
      </c>
      <c r="B28" t="str">
        <f>IF('My Dream 11 for a Match'!$B$2='Performance Cal'!$A28,'Performance Cal'!B28,IF('My Dream 11 for a Match'!$A$2='Performance Cal'!$A28,'Performance Cal'!B28,""))</f>
        <v/>
      </c>
      <c r="C28" t="str">
        <f>_xlfn.XLOOKUP(B28,'Team Player and role'!A:A,'Team Player and role'!C:C," ")</f>
        <v xml:space="preserve"> </v>
      </c>
      <c r="D28" t="str">
        <f>IF('My Dream 11 for a Match'!$B$2='Performance Cal'!$A28,'Performance Cal'!C28,IF('My Dream 11 for a Match'!$A$2='Performance Cal'!$A28,'Performance Cal'!C28,""))</f>
        <v/>
      </c>
      <c r="E28" t="str">
        <f>IF('My Dream 11 for a Match'!$B$2='Performance Cal'!$A28,'Performance Cal'!D28,IF('My Dream 11 for a Match'!$A$2='Performance Cal'!$A28,'Performance Cal'!D28,""))</f>
        <v/>
      </c>
      <c r="F28" t="str">
        <f>IF('My Dream 11 for a Match'!$B$2='Performance Cal'!$A28,'Performance Cal'!E28,IF('My Dream 11 for a Match'!$A$2='Performance Cal'!$A28,'Performance Cal'!E28,""))</f>
        <v/>
      </c>
      <c r="G28" t="str">
        <f>IF('My Dream 11 for a Match'!$B$2='Performance Cal'!$A28,'Performance Cal'!F28,IF('My Dream 11 for a Match'!$A$2='Performance Cal'!$A28,'Performance Cal'!F28,""))</f>
        <v/>
      </c>
      <c r="H28" s="25" t="str">
        <f t="shared" si="0"/>
        <v xml:space="preserve"> </v>
      </c>
      <c r="I28" s="25" t="str">
        <f t="shared" si="1"/>
        <v xml:space="preserve"> </v>
      </c>
      <c r="J28" s="25" t="str">
        <f t="shared" si="2"/>
        <v xml:space="preserve"> </v>
      </c>
      <c r="K28" s="25" t="str">
        <f t="shared" si="3"/>
        <v xml:space="preserve"> </v>
      </c>
      <c r="L28" s="25" t="str">
        <f t="shared" si="4"/>
        <v xml:space="preserve"> </v>
      </c>
      <c r="M28" s="25" t="str">
        <f t="shared" si="4"/>
        <v xml:space="preserve"> </v>
      </c>
      <c r="N28" s="25" t="str">
        <f t="shared" si="5"/>
        <v xml:space="preserve"> </v>
      </c>
      <c r="O28" s="25" t="str">
        <f t="shared" si="6"/>
        <v xml:space="preserve"> </v>
      </c>
      <c r="P28" s="25" t="str">
        <f t="shared" si="7"/>
        <v xml:space="preserve"> </v>
      </c>
      <c r="Q28" s="25" t="str">
        <f t="shared" si="8"/>
        <v xml:space="preserve"> </v>
      </c>
      <c r="R28" s="25" t="str">
        <f t="shared" si="9"/>
        <v xml:space="preserve"> </v>
      </c>
      <c r="S28" s="25" t="str">
        <f t="shared" si="10"/>
        <v xml:space="preserve"> </v>
      </c>
      <c r="T28" s="25" t="str">
        <f t="shared" si="11"/>
        <v xml:space="preserve"> </v>
      </c>
      <c r="U28" s="25" t="str">
        <f t="shared" si="12"/>
        <v xml:space="preserve"> </v>
      </c>
      <c r="V28" s="25" t="str">
        <f t="shared" si="13"/>
        <v xml:space="preserve"> </v>
      </c>
      <c r="W28" s="25" t="str">
        <f t="shared" si="14"/>
        <v xml:space="preserve"> </v>
      </c>
      <c r="X28" s="25" t="str">
        <f t="shared" si="15"/>
        <v xml:space="preserve"> </v>
      </c>
      <c r="Y28" s="25" t="str">
        <f t="shared" si="16"/>
        <v xml:space="preserve"> </v>
      </c>
      <c r="Z28" s="25" t="str">
        <f t="shared" si="17"/>
        <v xml:space="preserve"> </v>
      </c>
      <c r="AA28" s="25" t="str">
        <f t="shared" si="18"/>
        <v xml:space="preserve"> </v>
      </c>
      <c r="AB28" t="str">
        <f t="shared" si="19"/>
        <v/>
      </c>
      <c r="AC28" t="str">
        <f t="shared" si="20"/>
        <v xml:space="preserve"> </v>
      </c>
      <c r="AD28" t="str">
        <f t="shared" si="21"/>
        <v/>
      </c>
    </row>
    <row r="29" spans="1:30" x14ac:dyDescent="0.35">
      <c r="A29" t="str">
        <f>IF('My Dream 11 for a Match'!$B$2='Performance Cal'!$A29,'Performance Cal'!A29,IF('My Dream 11 for a Match'!$A$2='Performance Cal'!$A29,'Performance Cal'!A29,""))</f>
        <v/>
      </c>
      <c r="B29" t="str">
        <f>IF('My Dream 11 for a Match'!$B$2='Performance Cal'!$A29,'Performance Cal'!B29,IF('My Dream 11 for a Match'!$A$2='Performance Cal'!$A29,'Performance Cal'!B29,""))</f>
        <v/>
      </c>
      <c r="C29" t="str">
        <f>_xlfn.XLOOKUP(B29,'Team Player and role'!A:A,'Team Player and role'!C:C," ")</f>
        <v xml:space="preserve"> </v>
      </c>
      <c r="D29" t="str">
        <f>IF('My Dream 11 for a Match'!$B$2='Performance Cal'!$A29,'Performance Cal'!C29,IF('My Dream 11 for a Match'!$A$2='Performance Cal'!$A29,'Performance Cal'!C29,""))</f>
        <v/>
      </c>
      <c r="E29" t="str">
        <f>IF('My Dream 11 for a Match'!$B$2='Performance Cal'!$A29,'Performance Cal'!D29,IF('My Dream 11 for a Match'!$A$2='Performance Cal'!$A29,'Performance Cal'!D29,""))</f>
        <v/>
      </c>
      <c r="F29" t="str">
        <f>IF('My Dream 11 for a Match'!$B$2='Performance Cal'!$A29,'Performance Cal'!E29,IF('My Dream 11 for a Match'!$A$2='Performance Cal'!$A29,'Performance Cal'!E29,""))</f>
        <v/>
      </c>
      <c r="G29" t="str">
        <f>IF('My Dream 11 for a Match'!$B$2='Performance Cal'!$A29,'Performance Cal'!F29,IF('My Dream 11 for a Match'!$A$2='Performance Cal'!$A29,'Performance Cal'!F29,""))</f>
        <v/>
      </c>
      <c r="H29" s="25" t="str">
        <f t="shared" si="0"/>
        <v xml:space="preserve"> </v>
      </c>
      <c r="I29" s="25" t="str">
        <f t="shared" si="1"/>
        <v xml:space="preserve"> </v>
      </c>
      <c r="J29" s="25" t="str">
        <f t="shared" si="2"/>
        <v xml:space="preserve"> </v>
      </c>
      <c r="K29" s="25" t="str">
        <f t="shared" si="3"/>
        <v xml:space="preserve"> </v>
      </c>
      <c r="L29" s="25" t="str">
        <f t="shared" si="4"/>
        <v xml:space="preserve"> </v>
      </c>
      <c r="M29" s="25" t="str">
        <f t="shared" si="4"/>
        <v xml:space="preserve"> </v>
      </c>
      <c r="N29" s="25" t="str">
        <f t="shared" si="5"/>
        <v xml:space="preserve"> </v>
      </c>
      <c r="O29" s="25" t="str">
        <f t="shared" si="6"/>
        <v xml:space="preserve"> </v>
      </c>
      <c r="P29" s="25" t="str">
        <f t="shared" si="7"/>
        <v xml:space="preserve"> </v>
      </c>
      <c r="Q29" s="25" t="str">
        <f t="shared" si="8"/>
        <v xml:space="preserve"> </v>
      </c>
      <c r="R29" s="25" t="str">
        <f t="shared" si="9"/>
        <v xml:space="preserve"> </v>
      </c>
      <c r="S29" s="25" t="str">
        <f t="shared" si="10"/>
        <v xml:space="preserve"> </v>
      </c>
      <c r="T29" s="25" t="str">
        <f t="shared" si="11"/>
        <v xml:space="preserve"> </v>
      </c>
      <c r="U29" s="25" t="str">
        <f t="shared" si="12"/>
        <v xml:space="preserve"> </v>
      </c>
      <c r="V29" s="25" t="str">
        <f t="shared" si="13"/>
        <v xml:space="preserve"> </v>
      </c>
      <c r="W29" s="25" t="str">
        <f t="shared" si="14"/>
        <v xml:space="preserve"> </v>
      </c>
      <c r="X29" s="25" t="str">
        <f t="shared" si="15"/>
        <v xml:space="preserve"> </v>
      </c>
      <c r="Y29" s="25" t="str">
        <f t="shared" si="16"/>
        <v xml:space="preserve"> </v>
      </c>
      <c r="Z29" s="25" t="str">
        <f t="shared" si="17"/>
        <v xml:space="preserve"> </v>
      </c>
      <c r="AA29" s="25" t="str">
        <f t="shared" si="18"/>
        <v xml:space="preserve"> </v>
      </c>
      <c r="AB29" t="str">
        <f t="shared" si="19"/>
        <v/>
      </c>
      <c r="AC29" t="str">
        <f t="shared" si="20"/>
        <v xml:space="preserve"> </v>
      </c>
      <c r="AD29" t="str">
        <f t="shared" si="21"/>
        <v/>
      </c>
    </row>
    <row r="30" spans="1:30" x14ac:dyDescent="0.35">
      <c r="A30" t="str">
        <f>IF('My Dream 11 for a Match'!$B$2='Performance Cal'!$A30,'Performance Cal'!A30,IF('My Dream 11 for a Match'!$A$2='Performance Cal'!$A30,'Performance Cal'!A30,""))</f>
        <v/>
      </c>
      <c r="B30" t="str">
        <f>IF('My Dream 11 for a Match'!$B$2='Performance Cal'!$A30,'Performance Cal'!B30,IF('My Dream 11 for a Match'!$A$2='Performance Cal'!$A30,'Performance Cal'!B30,""))</f>
        <v/>
      </c>
      <c r="C30" t="str">
        <f>_xlfn.XLOOKUP(B30,'Team Player and role'!A:A,'Team Player and role'!C:C," ")</f>
        <v xml:space="preserve"> </v>
      </c>
      <c r="D30" t="str">
        <f>IF('My Dream 11 for a Match'!$B$2='Performance Cal'!$A30,'Performance Cal'!C30,IF('My Dream 11 for a Match'!$A$2='Performance Cal'!$A30,'Performance Cal'!C30,""))</f>
        <v/>
      </c>
      <c r="E30" t="str">
        <f>IF('My Dream 11 for a Match'!$B$2='Performance Cal'!$A30,'Performance Cal'!D30,IF('My Dream 11 for a Match'!$A$2='Performance Cal'!$A30,'Performance Cal'!D30,""))</f>
        <v/>
      </c>
      <c r="F30" t="str">
        <f>IF('My Dream 11 for a Match'!$B$2='Performance Cal'!$A30,'Performance Cal'!E30,IF('My Dream 11 for a Match'!$A$2='Performance Cal'!$A30,'Performance Cal'!E30,""))</f>
        <v/>
      </c>
      <c r="G30" t="str">
        <f>IF('My Dream 11 for a Match'!$B$2='Performance Cal'!$A30,'Performance Cal'!F30,IF('My Dream 11 for a Match'!$A$2='Performance Cal'!$A30,'Performance Cal'!F30,""))</f>
        <v/>
      </c>
      <c r="H30" s="25" t="str">
        <f t="shared" si="0"/>
        <v xml:space="preserve"> </v>
      </c>
      <c r="I30" s="25" t="str">
        <f t="shared" si="1"/>
        <v xml:space="preserve"> </v>
      </c>
      <c r="J30" s="25" t="str">
        <f t="shared" si="2"/>
        <v xml:space="preserve"> </v>
      </c>
      <c r="K30" s="25" t="str">
        <f t="shared" si="3"/>
        <v xml:space="preserve"> </v>
      </c>
      <c r="L30" s="25" t="str">
        <f t="shared" si="4"/>
        <v xml:space="preserve"> </v>
      </c>
      <c r="M30" s="25" t="str">
        <f t="shared" si="4"/>
        <v xml:space="preserve"> </v>
      </c>
      <c r="N30" s="25" t="str">
        <f t="shared" si="5"/>
        <v xml:space="preserve"> </v>
      </c>
      <c r="O30" s="25" t="str">
        <f t="shared" si="6"/>
        <v xml:space="preserve"> </v>
      </c>
      <c r="P30" s="25" t="str">
        <f t="shared" si="7"/>
        <v xml:space="preserve"> </v>
      </c>
      <c r="Q30" s="25" t="str">
        <f t="shared" si="8"/>
        <v xml:space="preserve"> </v>
      </c>
      <c r="R30" s="25" t="str">
        <f t="shared" si="9"/>
        <v xml:space="preserve"> </v>
      </c>
      <c r="S30" s="25" t="str">
        <f t="shared" si="10"/>
        <v xml:space="preserve"> </v>
      </c>
      <c r="T30" s="25" t="str">
        <f t="shared" si="11"/>
        <v xml:space="preserve"> </v>
      </c>
      <c r="U30" s="25" t="str">
        <f t="shared" si="12"/>
        <v xml:space="preserve"> </v>
      </c>
      <c r="V30" s="25" t="str">
        <f t="shared" si="13"/>
        <v xml:space="preserve"> </v>
      </c>
      <c r="W30" s="25" t="str">
        <f t="shared" si="14"/>
        <v xml:space="preserve"> </v>
      </c>
      <c r="X30" s="25" t="str">
        <f t="shared" si="15"/>
        <v xml:space="preserve"> </v>
      </c>
      <c r="Y30" s="25" t="str">
        <f t="shared" si="16"/>
        <v xml:space="preserve"> </v>
      </c>
      <c r="Z30" s="25" t="str">
        <f t="shared" si="17"/>
        <v xml:space="preserve"> </v>
      </c>
      <c r="AA30" s="25" t="str">
        <f t="shared" si="18"/>
        <v xml:space="preserve"> </v>
      </c>
      <c r="AB30" t="str">
        <f t="shared" si="19"/>
        <v/>
      </c>
      <c r="AC30" t="str">
        <f t="shared" si="20"/>
        <v xml:space="preserve"> </v>
      </c>
      <c r="AD30" t="str">
        <f t="shared" si="21"/>
        <v/>
      </c>
    </row>
    <row r="31" spans="1:30" x14ac:dyDescent="0.35">
      <c r="A31" t="str">
        <f>IF('My Dream 11 for a Match'!$B$2='Performance Cal'!$A31,'Performance Cal'!A31,IF('My Dream 11 for a Match'!$A$2='Performance Cal'!$A31,'Performance Cal'!A31,""))</f>
        <v>RR</v>
      </c>
      <c r="B31" t="str">
        <f>IF('My Dream 11 for a Match'!$B$2='Performance Cal'!$A31,'Performance Cal'!B31,IF('My Dream 11 for a Match'!$A$2='Performance Cal'!$A31,'Performance Cal'!B31,""))</f>
        <v>Jos Buttler</v>
      </c>
      <c r="C31" t="str">
        <f>_xlfn.XLOOKUP(B31,'Team Player and role'!A:A,'Team Player and role'!C:C," ")</f>
        <v>Batter</v>
      </c>
      <c r="D31">
        <f>IF('My Dream 11 for a Match'!$B$2='Performance Cal'!$A31,'Performance Cal'!C31,IF('My Dream 11 for a Match'!$A$2='Performance Cal'!$A31,'Performance Cal'!C31,""))</f>
        <v>2236.1999999999998</v>
      </c>
      <c r="E31">
        <f>IF('My Dream 11 for a Match'!$B$2='Performance Cal'!$A31,'Performance Cal'!D31,IF('My Dream 11 for a Match'!$A$2='Performance Cal'!$A31,'Performance Cal'!D31,""))</f>
        <v>0</v>
      </c>
      <c r="F31">
        <f>IF('My Dream 11 for a Match'!$B$2='Performance Cal'!$A31,'Performance Cal'!E31,IF('My Dream 11 for a Match'!$A$2='Performance Cal'!$A31,'Performance Cal'!E31,""))</f>
        <v>9</v>
      </c>
      <c r="G31">
        <f>IF('My Dream 11 for a Match'!$B$2='Performance Cal'!$A31,'Performance Cal'!F31,IF('My Dream 11 for a Match'!$A$2='Performance Cal'!$A31,'Performance Cal'!F31,""))</f>
        <v>2245.1999999999998</v>
      </c>
      <c r="H31" s="25">
        <f t="shared" si="0"/>
        <v>0</v>
      </c>
      <c r="I31" s="25">
        <f t="shared" si="1"/>
        <v>0</v>
      </c>
      <c r="J31" s="25">
        <f t="shared" si="2"/>
        <v>0</v>
      </c>
      <c r="K31" s="25">
        <f t="shared" si="3"/>
        <v>0</v>
      </c>
      <c r="L31" s="25">
        <f t="shared" si="4"/>
        <v>0</v>
      </c>
      <c r="M31" s="25">
        <f t="shared" si="4"/>
        <v>0</v>
      </c>
      <c r="N31" s="25">
        <f t="shared" si="5"/>
        <v>0</v>
      </c>
      <c r="O31" s="25">
        <f t="shared" si="6"/>
        <v>0</v>
      </c>
      <c r="P31" s="25">
        <f t="shared" si="7"/>
        <v>0</v>
      </c>
      <c r="Q31" s="25">
        <f t="shared" si="8"/>
        <v>0</v>
      </c>
      <c r="R31" s="25">
        <f t="shared" si="9"/>
        <v>0</v>
      </c>
      <c r="S31" s="25">
        <f t="shared" si="10"/>
        <v>0</v>
      </c>
      <c r="T31" s="25">
        <f t="shared" si="11"/>
        <v>0</v>
      </c>
      <c r="U31" s="25">
        <f t="shared" si="12"/>
        <v>0</v>
      </c>
      <c r="V31" s="25">
        <f t="shared" si="13"/>
        <v>0</v>
      </c>
      <c r="W31" s="25">
        <f t="shared" si="14"/>
        <v>0</v>
      </c>
      <c r="X31" s="25">
        <f t="shared" si="15"/>
        <v>0</v>
      </c>
      <c r="Y31" s="25">
        <f t="shared" si="16"/>
        <v>0</v>
      </c>
      <c r="Z31" s="25">
        <f t="shared" si="17"/>
        <v>0</v>
      </c>
      <c r="AA31" s="25">
        <f t="shared" si="18"/>
        <v>0</v>
      </c>
      <c r="AB31" t="str">
        <f t="shared" si="19"/>
        <v>RR</v>
      </c>
      <c r="AC31" t="str">
        <f t="shared" si="20"/>
        <v>Batter</v>
      </c>
      <c r="AD31" t="str">
        <f t="shared" si="21"/>
        <v>Jos Buttler</v>
      </c>
    </row>
    <row r="32" spans="1:30" x14ac:dyDescent="0.35">
      <c r="A32" t="str">
        <f>IF('My Dream 11 for a Match'!$B$2='Performance Cal'!$A32,'Performance Cal'!A32,IF('My Dream 11 for a Match'!$A$2='Performance Cal'!$A32,'Performance Cal'!A32,""))</f>
        <v/>
      </c>
      <c r="B32" t="str">
        <f>IF('My Dream 11 for a Match'!$B$2='Performance Cal'!$A32,'Performance Cal'!B32,IF('My Dream 11 for a Match'!$A$2='Performance Cal'!$A32,'Performance Cal'!B32,""))</f>
        <v/>
      </c>
      <c r="C32" t="str">
        <f>_xlfn.XLOOKUP(B32,'Team Player and role'!A:A,'Team Player and role'!C:C," ")</f>
        <v xml:space="preserve"> </v>
      </c>
      <c r="D32" t="str">
        <f>IF('My Dream 11 for a Match'!$B$2='Performance Cal'!$A32,'Performance Cal'!C32,IF('My Dream 11 for a Match'!$A$2='Performance Cal'!$A32,'Performance Cal'!C32,""))</f>
        <v/>
      </c>
      <c r="E32" t="str">
        <f>IF('My Dream 11 for a Match'!$B$2='Performance Cal'!$A32,'Performance Cal'!D32,IF('My Dream 11 for a Match'!$A$2='Performance Cal'!$A32,'Performance Cal'!D32,""))</f>
        <v/>
      </c>
      <c r="F32" t="str">
        <f>IF('My Dream 11 for a Match'!$B$2='Performance Cal'!$A32,'Performance Cal'!E32,IF('My Dream 11 for a Match'!$A$2='Performance Cal'!$A32,'Performance Cal'!E32,""))</f>
        <v/>
      </c>
      <c r="G32" t="str">
        <f>IF('My Dream 11 for a Match'!$B$2='Performance Cal'!$A32,'Performance Cal'!F32,IF('My Dream 11 for a Match'!$A$2='Performance Cal'!$A32,'Performance Cal'!F32,""))</f>
        <v/>
      </c>
      <c r="H32" s="25" t="str">
        <f t="shared" si="0"/>
        <v xml:space="preserve"> </v>
      </c>
      <c r="I32" s="25" t="str">
        <f t="shared" si="1"/>
        <v xml:space="preserve"> </v>
      </c>
      <c r="J32" s="25" t="str">
        <f t="shared" si="2"/>
        <v xml:space="preserve"> </v>
      </c>
      <c r="K32" s="25" t="str">
        <f t="shared" si="3"/>
        <v xml:space="preserve"> </v>
      </c>
      <c r="L32" s="25" t="str">
        <f t="shared" si="4"/>
        <v xml:space="preserve"> </v>
      </c>
      <c r="M32" s="25" t="str">
        <f t="shared" si="4"/>
        <v xml:space="preserve"> </v>
      </c>
      <c r="N32" s="25" t="str">
        <f t="shared" si="5"/>
        <v xml:space="preserve"> </v>
      </c>
      <c r="O32" s="25" t="str">
        <f t="shared" si="6"/>
        <v xml:space="preserve"> </v>
      </c>
      <c r="P32" s="25" t="str">
        <f t="shared" si="7"/>
        <v xml:space="preserve"> </v>
      </c>
      <c r="Q32" s="25" t="str">
        <f t="shared" si="8"/>
        <v xml:space="preserve"> </v>
      </c>
      <c r="R32" s="25" t="str">
        <f t="shared" si="9"/>
        <v xml:space="preserve"> </v>
      </c>
      <c r="S32" s="25" t="str">
        <f t="shared" si="10"/>
        <v xml:space="preserve"> </v>
      </c>
      <c r="T32" s="25" t="str">
        <f t="shared" si="11"/>
        <v xml:space="preserve"> </v>
      </c>
      <c r="U32" s="25" t="str">
        <f t="shared" si="12"/>
        <v xml:space="preserve"> </v>
      </c>
      <c r="V32" s="25" t="str">
        <f t="shared" si="13"/>
        <v xml:space="preserve"> </v>
      </c>
      <c r="W32" s="25" t="str">
        <f t="shared" si="14"/>
        <v xml:space="preserve"> </v>
      </c>
      <c r="X32" s="25" t="str">
        <f t="shared" si="15"/>
        <v xml:space="preserve"> </v>
      </c>
      <c r="Y32" s="25" t="str">
        <f t="shared" si="16"/>
        <v xml:space="preserve"> </v>
      </c>
      <c r="Z32" s="25" t="str">
        <f t="shared" si="17"/>
        <v xml:space="preserve"> </v>
      </c>
      <c r="AA32" s="25" t="str">
        <f t="shared" si="18"/>
        <v xml:space="preserve"> </v>
      </c>
      <c r="AB32" t="str">
        <f t="shared" si="19"/>
        <v/>
      </c>
      <c r="AC32" t="str">
        <f t="shared" si="20"/>
        <v xml:space="preserve"> </v>
      </c>
      <c r="AD32" t="str">
        <f t="shared" si="21"/>
        <v/>
      </c>
    </row>
    <row r="33" spans="1:30" x14ac:dyDescent="0.35">
      <c r="A33" t="str">
        <f>IF('My Dream 11 for a Match'!$B$2='Performance Cal'!$A33,'Performance Cal'!A33,IF('My Dream 11 for a Match'!$A$2='Performance Cal'!$A33,'Performance Cal'!A33,""))</f>
        <v>RR</v>
      </c>
      <c r="B33" t="str">
        <f>IF('My Dream 11 for a Match'!$B$2='Performance Cal'!$A33,'Performance Cal'!B33,IF('My Dream 11 for a Match'!$A$2='Performance Cal'!$A33,'Performance Cal'!B33,""))</f>
        <v>Shimron Hetmyer</v>
      </c>
      <c r="C33" t="str">
        <f>_xlfn.XLOOKUP(B33,'Team Player and role'!A:A,'Team Player and role'!C:C," ")</f>
        <v>Batter</v>
      </c>
      <c r="D33">
        <f>IF('My Dream 11 for a Match'!$B$2='Performance Cal'!$A33,'Performance Cal'!C33,IF('My Dream 11 for a Match'!$A$2='Performance Cal'!$A33,'Performance Cal'!C33,""))</f>
        <v>1538.92</v>
      </c>
      <c r="E33">
        <f>IF('My Dream 11 for a Match'!$B$2='Performance Cal'!$A33,'Performance Cal'!D33,IF('My Dream 11 for a Match'!$A$2='Performance Cal'!$A33,'Performance Cal'!D33,""))</f>
        <v>0</v>
      </c>
      <c r="F33">
        <f>IF('My Dream 11 for a Match'!$B$2='Performance Cal'!$A33,'Performance Cal'!E33,IF('My Dream 11 for a Match'!$A$2='Performance Cal'!$A33,'Performance Cal'!E33,""))</f>
        <v>9</v>
      </c>
      <c r="G33">
        <f>IF('My Dream 11 for a Match'!$B$2='Performance Cal'!$A33,'Performance Cal'!F33,IF('My Dream 11 for a Match'!$A$2='Performance Cal'!$A33,'Performance Cal'!F33,""))</f>
        <v>1547.92</v>
      </c>
      <c r="H33" s="25">
        <f t="shared" si="0"/>
        <v>0</v>
      </c>
      <c r="I33" s="25">
        <f t="shared" si="1"/>
        <v>0</v>
      </c>
      <c r="J33" s="25">
        <f t="shared" si="2"/>
        <v>0</v>
      </c>
      <c r="K33" s="25">
        <f t="shared" si="3"/>
        <v>0</v>
      </c>
      <c r="L33" s="25">
        <f t="shared" si="4"/>
        <v>0</v>
      </c>
      <c r="M33" s="25">
        <f t="shared" si="4"/>
        <v>0</v>
      </c>
      <c r="N33" s="25">
        <f t="shared" si="5"/>
        <v>0</v>
      </c>
      <c r="O33" s="25">
        <f t="shared" si="6"/>
        <v>0</v>
      </c>
      <c r="P33" s="25">
        <f t="shared" si="7"/>
        <v>0</v>
      </c>
      <c r="Q33" s="25">
        <f t="shared" si="8"/>
        <v>0</v>
      </c>
      <c r="R33" s="25">
        <f t="shared" si="9"/>
        <v>0</v>
      </c>
      <c r="S33" s="25">
        <f t="shared" si="10"/>
        <v>0</v>
      </c>
      <c r="T33" s="25">
        <f t="shared" si="11"/>
        <v>0</v>
      </c>
      <c r="U33" s="25">
        <f t="shared" si="12"/>
        <v>0</v>
      </c>
      <c r="V33" s="25">
        <f t="shared" si="13"/>
        <v>0</v>
      </c>
      <c r="W33" s="25">
        <f t="shared" si="14"/>
        <v>0</v>
      </c>
      <c r="X33" s="25">
        <f t="shared" si="15"/>
        <v>0</v>
      </c>
      <c r="Y33" s="25">
        <f t="shared" si="16"/>
        <v>0</v>
      </c>
      <c r="Z33" s="25">
        <f t="shared" si="17"/>
        <v>0</v>
      </c>
      <c r="AA33" s="25">
        <f t="shared" si="18"/>
        <v>0</v>
      </c>
      <c r="AB33" t="str">
        <f t="shared" si="19"/>
        <v>RR</v>
      </c>
      <c r="AC33" t="str">
        <f t="shared" si="20"/>
        <v>Batter</v>
      </c>
      <c r="AD33" t="str">
        <f t="shared" si="21"/>
        <v>Shimron Hetmyer</v>
      </c>
    </row>
    <row r="34" spans="1:30" x14ac:dyDescent="0.35">
      <c r="A34" t="str">
        <f>IF('My Dream 11 for a Match'!$B$2='Performance Cal'!$A34,'Performance Cal'!A34,IF('My Dream 11 for a Match'!$A$2='Performance Cal'!$A34,'Performance Cal'!A34,""))</f>
        <v/>
      </c>
      <c r="B34" t="str">
        <f>IF('My Dream 11 for a Match'!$B$2='Performance Cal'!$A34,'Performance Cal'!B34,IF('My Dream 11 for a Match'!$A$2='Performance Cal'!$A34,'Performance Cal'!B34,""))</f>
        <v/>
      </c>
      <c r="C34" t="str">
        <f>_xlfn.XLOOKUP(B34,'Team Player and role'!A:A,'Team Player and role'!C:C," ")</f>
        <v xml:space="preserve"> </v>
      </c>
      <c r="D34" t="str">
        <f>IF('My Dream 11 for a Match'!$B$2='Performance Cal'!$A34,'Performance Cal'!C34,IF('My Dream 11 for a Match'!$A$2='Performance Cal'!$A34,'Performance Cal'!C34,""))</f>
        <v/>
      </c>
      <c r="E34" t="str">
        <f>IF('My Dream 11 for a Match'!$B$2='Performance Cal'!$A34,'Performance Cal'!D34,IF('My Dream 11 for a Match'!$A$2='Performance Cal'!$A34,'Performance Cal'!D34,""))</f>
        <v/>
      </c>
      <c r="F34" t="str">
        <f>IF('My Dream 11 for a Match'!$B$2='Performance Cal'!$A34,'Performance Cal'!E34,IF('My Dream 11 for a Match'!$A$2='Performance Cal'!$A34,'Performance Cal'!E34,""))</f>
        <v/>
      </c>
      <c r="G34" t="str">
        <f>IF('My Dream 11 for a Match'!$B$2='Performance Cal'!$A34,'Performance Cal'!F34,IF('My Dream 11 for a Match'!$A$2='Performance Cal'!$A34,'Performance Cal'!F34,""))</f>
        <v/>
      </c>
      <c r="H34" s="25" t="str">
        <f t="shared" si="0"/>
        <v xml:space="preserve"> </v>
      </c>
      <c r="I34" s="25" t="str">
        <f t="shared" si="1"/>
        <v xml:space="preserve"> </v>
      </c>
      <c r="J34" s="25" t="str">
        <f t="shared" si="2"/>
        <v xml:space="preserve"> </v>
      </c>
      <c r="K34" s="25" t="str">
        <f t="shared" si="3"/>
        <v xml:space="preserve"> </v>
      </c>
      <c r="L34" s="25" t="str">
        <f t="shared" si="4"/>
        <v xml:space="preserve"> </v>
      </c>
      <c r="M34" s="25" t="str">
        <f t="shared" si="4"/>
        <v xml:space="preserve"> </v>
      </c>
      <c r="N34" s="25" t="str">
        <f t="shared" si="5"/>
        <v xml:space="preserve"> </v>
      </c>
      <c r="O34" s="25" t="str">
        <f t="shared" si="6"/>
        <v xml:space="preserve"> </v>
      </c>
      <c r="P34" s="25" t="str">
        <f t="shared" si="7"/>
        <v xml:space="preserve"> </v>
      </c>
      <c r="Q34" s="25" t="str">
        <f t="shared" si="8"/>
        <v xml:space="preserve"> </v>
      </c>
      <c r="R34" s="25" t="str">
        <f t="shared" si="9"/>
        <v xml:space="preserve"> </v>
      </c>
      <c r="S34" s="25" t="str">
        <f t="shared" si="10"/>
        <v xml:space="preserve"> </v>
      </c>
      <c r="T34" s="25" t="str">
        <f t="shared" si="11"/>
        <v xml:space="preserve"> </v>
      </c>
      <c r="U34" s="25" t="str">
        <f t="shared" si="12"/>
        <v xml:space="preserve"> </v>
      </c>
      <c r="V34" s="25" t="str">
        <f t="shared" si="13"/>
        <v xml:space="preserve"> </v>
      </c>
      <c r="W34" s="25" t="str">
        <f t="shared" si="14"/>
        <v xml:space="preserve"> </v>
      </c>
      <c r="X34" s="25" t="str">
        <f t="shared" si="15"/>
        <v xml:space="preserve"> </v>
      </c>
      <c r="Y34" s="25" t="str">
        <f t="shared" si="16"/>
        <v xml:space="preserve"> </v>
      </c>
      <c r="Z34" s="25" t="str">
        <f t="shared" si="17"/>
        <v xml:space="preserve"> </v>
      </c>
      <c r="AA34" s="25" t="str">
        <f t="shared" si="18"/>
        <v xml:space="preserve"> </v>
      </c>
      <c r="AB34" t="str">
        <f t="shared" si="19"/>
        <v/>
      </c>
      <c r="AC34" t="str">
        <f t="shared" si="20"/>
        <v xml:space="preserve"> </v>
      </c>
      <c r="AD34" t="str">
        <f t="shared" si="21"/>
        <v/>
      </c>
    </row>
    <row r="35" spans="1:30" x14ac:dyDescent="0.35">
      <c r="A35" t="str">
        <f>IF('My Dream 11 for a Match'!$B$2='Performance Cal'!$A35,'Performance Cal'!A35,IF('My Dream 11 for a Match'!$A$2='Performance Cal'!$A35,'Performance Cal'!A35,""))</f>
        <v/>
      </c>
      <c r="B35" t="str">
        <f>IF('My Dream 11 for a Match'!$B$2='Performance Cal'!$A35,'Performance Cal'!B35,IF('My Dream 11 for a Match'!$A$2='Performance Cal'!$A35,'Performance Cal'!B35,""))</f>
        <v/>
      </c>
      <c r="C35" t="str">
        <f>_xlfn.XLOOKUP(B35,'Team Player and role'!A:A,'Team Player and role'!C:C," ")</f>
        <v xml:space="preserve"> </v>
      </c>
      <c r="D35" t="str">
        <f>IF('My Dream 11 for a Match'!$B$2='Performance Cal'!$A35,'Performance Cal'!C35,IF('My Dream 11 for a Match'!$A$2='Performance Cal'!$A35,'Performance Cal'!C35,""))</f>
        <v/>
      </c>
      <c r="E35" t="str">
        <f>IF('My Dream 11 for a Match'!$B$2='Performance Cal'!$A35,'Performance Cal'!D35,IF('My Dream 11 for a Match'!$A$2='Performance Cal'!$A35,'Performance Cal'!D35,""))</f>
        <v/>
      </c>
      <c r="F35" t="str">
        <f>IF('My Dream 11 for a Match'!$B$2='Performance Cal'!$A35,'Performance Cal'!E35,IF('My Dream 11 for a Match'!$A$2='Performance Cal'!$A35,'Performance Cal'!E35,""))</f>
        <v/>
      </c>
      <c r="G35" t="str">
        <f>IF('My Dream 11 for a Match'!$B$2='Performance Cal'!$A35,'Performance Cal'!F35,IF('My Dream 11 for a Match'!$A$2='Performance Cal'!$A35,'Performance Cal'!F35,""))</f>
        <v/>
      </c>
      <c r="H35" s="25" t="str">
        <f t="shared" si="0"/>
        <v xml:space="preserve"> </v>
      </c>
      <c r="I35" s="25" t="str">
        <f t="shared" si="1"/>
        <v xml:space="preserve"> </v>
      </c>
      <c r="J35" s="25" t="str">
        <f t="shared" si="2"/>
        <v xml:space="preserve"> </v>
      </c>
      <c r="K35" s="25" t="str">
        <f t="shared" si="3"/>
        <v xml:space="preserve"> </v>
      </c>
      <c r="L35" s="25" t="str">
        <f t="shared" si="4"/>
        <v xml:space="preserve"> </v>
      </c>
      <c r="M35" s="25" t="str">
        <f t="shared" si="4"/>
        <v xml:space="preserve"> </v>
      </c>
      <c r="N35" s="25" t="str">
        <f t="shared" si="5"/>
        <v xml:space="preserve"> </v>
      </c>
      <c r="O35" s="25" t="str">
        <f t="shared" si="6"/>
        <v xml:space="preserve"> </v>
      </c>
      <c r="P35" s="25" t="str">
        <f t="shared" si="7"/>
        <v xml:space="preserve"> </v>
      </c>
      <c r="Q35" s="25" t="str">
        <f t="shared" si="8"/>
        <v xml:space="preserve"> </v>
      </c>
      <c r="R35" s="25" t="str">
        <f t="shared" si="9"/>
        <v xml:space="preserve"> </v>
      </c>
      <c r="S35" s="25" t="str">
        <f t="shared" si="10"/>
        <v xml:space="preserve"> </v>
      </c>
      <c r="T35" s="25" t="str">
        <f t="shared" si="11"/>
        <v xml:space="preserve"> </v>
      </c>
      <c r="U35" s="25" t="str">
        <f t="shared" si="12"/>
        <v xml:space="preserve"> </v>
      </c>
      <c r="V35" s="25" t="str">
        <f t="shared" si="13"/>
        <v xml:space="preserve"> </v>
      </c>
      <c r="W35" s="25" t="str">
        <f t="shared" si="14"/>
        <v xml:space="preserve"> </v>
      </c>
      <c r="X35" s="25" t="str">
        <f t="shared" si="15"/>
        <v xml:space="preserve"> </v>
      </c>
      <c r="Y35" s="25" t="str">
        <f t="shared" si="16"/>
        <v xml:space="preserve"> </v>
      </c>
      <c r="Z35" s="25" t="str">
        <f t="shared" si="17"/>
        <v xml:space="preserve"> </v>
      </c>
      <c r="AA35" s="25" t="str">
        <f t="shared" si="18"/>
        <v xml:space="preserve"> </v>
      </c>
      <c r="AB35" t="str">
        <f t="shared" si="19"/>
        <v/>
      </c>
      <c r="AC35" t="str">
        <f t="shared" si="20"/>
        <v xml:space="preserve"> </v>
      </c>
      <c r="AD35" t="str">
        <f t="shared" si="21"/>
        <v/>
      </c>
    </row>
    <row r="36" spans="1:30" x14ac:dyDescent="0.35">
      <c r="A36" t="str">
        <f>IF('My Dream 11 for a Match'!$B$2='Performance Cal'!$A36,'Performance Cal'!A36,IF('My Dream 11 for a Match'!$A$2='Performance Cal'!$A36,'Performance Cal'!A36,""))</f>
        <v>MI</v>
      </c>
      <c r="B36" t="str">
        <f>IF('My Dream 11 for a Match'!$B$2='Performance Cal'!$A36,'Performance Cal'!B36,IF('My Dream 11 for a Match'!$A$2='Performance Cal'!$A36,'Performance Cal'!B36,""))</f>
        <v>Tim David</v>
      </c>
      <c r="C36" t="str">
        <f>_xlfn.XLOOKUP(B36,'Team Player and role'!A:A,'Team Player and role'!C:C," ")</f>
        <v>Batter</v>
      </c>
      <c r="D36">
        <f>IF('My Dream 11 for a Match'!$B$2='Performance Cal'!$A36,'Performance Cal'!C36,IF('My Dream 11 for a Match'!$A$2='Performance Cal'!$A36,'Performance Cal'!C36,""))</f>
        <v>928.52</v>
      </c>
      <c r="E36">
        <f>IF('My Dream 11 for a Match'!$B$2='Performance Cal'!$A36,'Performance Cal'!D36,IF('My Dream 11 for a Match'!$A$2='Performance Cal'!$A36,'Performance Cal'!D36,""))</f>
        <v>0</v>
      </c>
      <c r="F36">
        <f>IF('My Dream 11 for a Match'!$B$2='Performance Cal'!$A36,'Performance Cal'!E36,IF('My Dream 11 for a Match'!$A$2='Performance Cal'!$A36,'Performance Cal'!E36,""))</f>
        <v>9</v>
      </c>
      <c r="G36">
        <f>IF('My Dream 11 for a Match'!$B$2='Performance Cal'!$A36,'Performance Cal'!F36,IF('My Dream 11 for a Match'!$A$2='Performance Cal'!$A36,'Performance Cal'!F36,""))</f>
        <v>937.52</v>
      </c>
      <c r="H36" s="25">
        <f t="shared" si="0"/>
        <v>0</v>
      </c>
      <c r="I36" s="25">
        <f t="shared" si="1"/>
        <v>0</v>
      </c>
      <c r="J36" s="25">
        <f t="shared" si="2"/>
        <v>0</v>
      </c>
      <c r="K36" s="25">
        <f t="shared" si="3"/>
        <v>0</v>
      </c>
      <c r="L36" s="25">
        <f t="shared" si="4"/>
        <v>0</v>
      </c>
      <c r="M36" s="25">
        <f t="shared" si="4"/>
        <v>0</v>
      </c>
      <c r="N36" s="25">
        <f t="shared" si="5"/>
        <v>0</v>
      </c>
      <c r="O36" s="25">
        <f t="shared" si="6"/>
        <v>0</v>
      </c>
      <c r="P36" s="25">
        <f t="shared" si="7"/>
        <v>0</v>
      </c>
      <c r="Q36" s="25">
        <f t="shared" si="8"/>
        <v>0</v>
      </c>
      <c r="R36" s="25">
        <f t="shared" si="9"/>
        <v>0</v>
      </c>
      <c r="S36" s="25">
        <f t="shared" si="10"/>
        <v>0</v>
      </c>
      <c r="T36" s="25">
        <f t="shared" si="11"/>
        <v>0</v>
      </c>
      <c r="U36" s="25">
        <f t="shared" si="12"/>
        <v>0</v>
      </c>
      <c r="V36" s="25">
        <f t="shared" si="13"/>
        <v>0</v>
      </c>
      <c r="W36" s="25">
        <f t="shared" si="14"/>
        <v>0</v>
      </c>
      <c r="X36" s="25">
        <f t="shared" si="15"/>
        <v>0</v>
      </c>
      <c r="Y36" s="25">
        <f t="shared" si="16"/>
        <v>0</v>
      </c>
      <c r="Z36" s="25">
        <f t="shared" si="17"/>
        <v>0</v>
      </c>
      <c r="AA36" s="25">
        <f t="shared" si="18"/>
        <v>0</v>
      </c>
      <c r="AB36" t="str">
        <f t="shared" si="19"/>
        <v>MI</v>
      </c>
      <c r="AC36" t="str">
        <f t="shared" si="20"/>
        <v>Batter</v>
      </c>
      <c r="AD36" t="str">
        <f t="shared" si="21"/>
        <v>Tim David</v>
      </c>
    </row>
    <row r="37" spans="1:30" x14ac:dyDescent="0.35">
      <c r="A37" t="str">
        <f>IF('My Dream 11 for a Match'!$B$2='Performance Cal'!$A37,'Performance Cal'!A37,IF('My Dream 11 for a Match'!$A$2='Performance Cal'!$A37,'Performance Cal'!A37,""))</f>
        <v/>
      </c>
      <c r="B37" t="str">
        <f>IF('My Dream 11 for a Match'!$B$2='Performance Cal'!$A37,'Performance Cal'!B37,IF('My Dream 11 for a Match'!$A$2='Performance Cal'!$A37,'Performance Cal'!B37,""))</f>
        <v/>
      </c>
      <c r="C37" t="str">
        <f>_xlfn.XLOOKUP(B37,'Team Player and role'!A:A,'Team Player and role'!C:C," ")</f>
        <v xml:space="preserve"> </v>
      </c>
      <c r="D37" t="str">
        <f>IF('My Dream 11 for a Match'!$B$2='Performance Cal'!$A37,'Performance Cal'!C37,IF('My Dream 11 for a Match'!$A$2='Performance Cal'!$A37,'Performance Cal'!C37,""))</f>
        <v/>
      </c>
      <c r="E37" t="str">
        <f>IF('My Dream 11 for a Match'!$B$2='Performance Cal'!$A37,'Performance Cal'!D37,IF('My Dream 11 for a Match'!$A$2='Performance Cal'!$A37,'Performance Cal'!D37,""))</f>
        <v/>
      </c>
      <c r="F37" t="str">
        <f>IF('My Dream 11 for a Match'!$B$2='Performance Cal'!$A37,'Performance Cal'!E37,IF('My Dream 11 for a Match'!$A$2='Performance Cal'!$A37,'Performance Cal'!E37,""))</f>
        <v/>
      </c>
      <c r="G37" t="str">
        <f>IF('My Dream 11 for a Match'!$B$2='Performance Cal'!$A37,'Performance Cal'!F37,IF('My Dream 11 for a Match'!$A$2='Performance Cal'!$A37,'Performance Cal'!F37,""))</f>
        <v/>
      </c>
      <c r="H37" s="25" t="str">
        <f t="shared" si="0"/>
        <v xml:space="preserve"> </v>
      </c>
      <c r="I37" s="25" t="str">
        <f t="shared" si="1"/>
        <v xml:space="preserve"> </v>
      </c>
      <c r="J37" s="25" t="str">
        <f t="shared" si="2"/>
        <v xml:space="preserve"> </v>
      </c>
      <c r="K37" s="25" t="str">
        <f t="shared" si="3"/>
        <v xml:space="preserve"> </v>
      </c>
      <c r="L37" s="25" t="str">
        <f t="shared" si="4"/>
        <v xml:space="preserve"> </v>
      </c>
      <c r="M37" s="25" t="str">
        <f t="shared" si="4"/>
        <v xml:space="preserve"> </v>
      </c>
      <c r="N37" s="25" t="str">
        <f t="shared" si="5"/>
        <v xml:space="preserve"> </v>
      </c>
      <c r="O37" s="25" t="str">
        <f t="shared" si="6"/>
        <v xml:space="preserve"> </v>
      </c>
      <c r="P37" s="25" t="str">
        <f t="shared" si="7"/>
        <v xml:space="preserve"> </v>
      </c>
      <c r="Q37" s="25" t="str">
        <f t="shared" si="8"/>
        <v xml:space="preserve"> </v>
      </c>
      <c r="R37" s="25" t="str">
        <f t="shared" si="9"/>
        <v xml:space="preserve"> </v>
      </c>
      <c r="S37" s="25" t="str">
        <f t="shared" si="10"/>
        <v xml:space="preserve"> </v>
      </c>
      <c r="T37" s="25" t="str">
        <f t="shared" si="11"/>
        <v xml:space="preserve"> </v>
      </c>
      <c r="U37" s="25" t="str">
        <f t="shared" si="12"/>
        <v xml:space="preserve"> </v>
      </c>
      <c r="V37" s="25" t="str">
        <f t="shared" si="13"/>
        <v xml:space="preserve"> </v>
      </c>
      <c r="W37" s="25" t="str">
        <f t="shared" si="14"/>
        <v xml:space="preserve"> </v>
      </c>
      <c r="X37" s="25" t="str">
        <f t="shared" si="15"/>
        <v xml:space="preserve"> </v>
      </c>
      <c r="Y37" s="25" t="str">
        <f t="shared" si="16"/>
        <v xml:space="preserve"> </v>
      </c>
      <c r="Z37" s="25" t="str">
        <f t="shared" si="17"/>
        <v xml:space="preserve"> </v>
      </c>
      <c r="AA37" s="25" t="str">
        <f t="shared" si="18"/>
        <v xml:space="preserve"> </v>
      </c>
      <c r="AB37" t="str">
        <f t="shared" si="19"/>
        <v/>
      </c>
      <c r="AC37" t="str">
        <f t="shared" si="20"/>
        <v xml:space="preserve"> </v>
      </c>
      <c r="AD37" t="str">
        <f t="shared" si="21"/>
        <v/>
      </c>
    </row>
    <row r="38" spans="1:30" x14ac:dyDescent="0.35">
      <c r="A38" t="str">
        <f>IF('My Dream 11 for a Match'!$B$2='Performance Cal'!$A38,'Performance Cal'!A38,IF('My Dream 11 for a Match'!$A$2='Performance Cal'!$A38,'Performance Cal'!A38,""))</f>
        <v/>
      </c>
      <c r="B38" t="str">
        <f>IF('My Dream 11 for a Match'!$B$2='Performance Cal'!$A38,'Performance Cal'!B38,IF('My Dream 11 for a Match'!$A$2='Performance Cal'!$A38,'Performance Cal'!B38,""))</f>
        <v/>
      </c>
      <c r="C38" t="str">
        <f>_xlfn.XLOOKUP(B38,'Team Player and role'!A:A,'Team Player and role'!C:C," ")</f>
        <v xml:space="preserve"> </v>
      </c>
      <c r="D38" t="str">
        <f>IF('My Dream 11 for a Match'!$B$2='Performance Cal'!$A38,'Performance Cal'!C38,IF('My Dream 11 for a Match'!$A$2='Performance Cal'!$A38,'Performance Cal'!C38,""))</f>
        <v/>
      </c>
      <c r="E38" t="str">
        <f>IF('My Dream 11 for a Match'!$B$2='Performance Cal'!$A38,'Performance Cal'!D38,IF('My Dream 11 for a Match'!$A$2='Performance Cal'!$A38,'Performance Cal'!D38,""))</f>
        <v/>
      </c>
      <c r="F38" t="str">
        <f>IF('My Dream 11 for a Match'!$B$2='Performance Cal'!$A38,'Performance Cal'!E38,IF('My Dream 11 for a Match'!$A$2='Performance Cal'!$A38,'Performance Cal'!E38,""))</f>
        <v/>
      </c>
      <c r="G38" t="str">
        <f>IF('My Dream 11 for a Match'!$B$2='Performance Cal'!$A38,'Performance Cal'!F38,IF('My Dream 11 for a Match'!$A$2='Performance Cal'!$A38,'Performance Cal'!F38,""))</f>
        <v/>
      </c>
      <c r="H38" s="25" t="str">
        <f t="shared" si="0"/>
        <v xml:space="preserve"> </v>
      </c>
      <c r="I38" s="25" t="str">
        <f t="shared" si="1"/>
        <v xml:space="preserve"> </v>
      </c>
      <c r="J38" s="25" t="str">
        <f t="shared" si="2"/>
        <v xml:space="preserve"> </v>
      </c>
      <c r="K38" s="25" t="str">
        <f t="shared" si="3"/>
        <v xml:space="preserve"> </v>
      </c>
      <c r="L38" s="25" t="str">
        <f t="shared" si="4"/>
        <v xml:space="preserve"> </v>
      </c>
      <c r="M38" s="25" t="str">
        <f t="shared" si="4"/>
        <v xml:space="preserve"> </v>
      </c>
      <c r="N38" s="25" t="str">
        <f t="shared" si="5"/>
        <v xml:space="preserve"> </v>
      </c>
      <c r="O38" s="25" t="str">
        <f t="shared" si="6"/>
        <v xml:space="preserve"> </v>
      </c>
      <c r="P38" s="25" t="str">
        <f t="shared" si="7"/>
        <v xml:space="preserve"> </v>
      </c>
      <c r="Q38" s="25" t="str">
        <f t="shared" si="8"/>
        <v xml:space="preserve"> </v>
      </c>
      <c r="R38" s="25" t="str">
        <f t="shared" si="9"/>
        <v xml:space="preserve"> </v>
      </c>
      <c r="S38" s="25" t="str">
        <f t="shared" si="10"/>
        <v xml:space="preserve"> </v>
      </c>
      <c r="T38" s="25" t="str">
        <f t="shared" si="11"/>
        <v xml:space="preserve"> </v>
      </c>
      <c r="U38" s="25" t="str">
        <f t="shared" si="12"/>
        <v xml:space="preserve"> </v>
      </c>
      <c r="V38" s="25" t="str">
        <f t="shared" si="13"/>
        <v xml:space="preserve"> </v>
      </c>
      <c r="W38" s="25" t="str">
        <f t="shared" si="14"/>
        <v xml:space="preserve"> </v>
      </c>
      <c r="X38" s="25" t="str">
        <f t="shared" si="15"/>
        <v xml:space="preserve"> </v>
      </c>
      <c r="Y38" s="25" t="str">
        <f t="shared" si="16"/>
        <v xml:space="preserve"> </v>
      </c>
      <c r="Z38" s="25" t="str">
        <f t="shared" si="17"/>
        <v xml:space="preserve"> </v>
      </c>
      <c r="AA38" s="25" t="str">
        <f t="shared" si="18"/>
        <v xml:space="preserve"> </v>
      </c>
      <c r="AB38" t="str">
        <f t="shared" si="19"/>
        <v/>
      </c>
      <c r="AC38" t="str">
        <f t="shared" si="20"/>
        <v xml:space="preserve"> </v>
      </c>
      <c r="AD38" t="str">
        <f t="shared" si="21"/>
        <v/>
      </c>
    </row>
    <row r="39" spans="1:30" x14ac:dyDescent="0.35">
      <c r="A39" t="str">
        <f>IF('My Dream 11 for a Match'!$B$2='Performance Cal'!$A39,'Performance Cal'!A39,IF('My Dream 11 for a Match'!$A$2='Performance Cal'!$A39,'Performance Cal'!A39,""))</f>
        <v>RR</v>
      </c>
      <c r="B39" t="str">
        <f>IF('My Dream 11 for a Match'!$B$2='Performance Cal'!$A39,'Performance Cal'!B39,IF('My Dream 11 for a Match'!$A$2='Performance Cal'!$A39,'Performance Cal'!B39,""))</f>
        <v>Dhruv Jurel</v>
      </c>
      <c r="C39" t="str">
        <f>_xlfn.XLOOKUP(B39,'Team Player and role'!A:A,'Team Player and role'!C:C," ")</f>
        <v>Batter</v>
      </c>
      <c r="D39">
        <f>IF('My Dream 11 for a Match'!$B$2='Performance Cal'!$A39,'Performance Cal'!C39,IF('My Dream 11 for a Match'!$A$2='Performance Cal'!$A39,'Performance Cal'!C39,""))</f>
        <v>826.11999999999989</v>
      </c>
      <c r="E39">
        <f>IF('My Dream 11 for a Match'!$B$2='Performance Cal'!$A39,'Performance Cal'!D39,IF('My Dream 11 for a Match'!$A$2='Performance Cal'!$A39,'Performance Cal'!D39,""))</f>
        <v>0</v>
      </c>
      <c r="F39">
        <f>IF('My Dream 11 for a Match'!$B$2='Performance Cal'!$A39,'Performance Cal'!E39,IF('My Dream 11 for a Match'!$A$2='Performance Cal'!$A39,'Performance Cal'!E39,""))</f>
        <v>0</v>
      </c>
      <c r="G39">
        <f>IF('My Dream 11 for a Match'!$B$2='Performance Cal'!$A39,'Performance Cal'!F39,IF('My Dream 11 for a Match'!$A$2='Performance Cal'!$A39,'Performance Cal'!F39,""))</f>
        <v>826.11999999999989</v>
      </c>
      <c r="H39" s="25">
        <f t="shared" si="0"/>
        <v>0</v>
      </c>
      <c r="I39" s="25">
        <f t="shared" si="1"/>
        <v>0</v>
      </c>
      <c r="J39" s="25">
        <f t="shared" si="2"/>
        <v>0</v>
      </c>
      <c r="K39" s="25">
        <f t="shared" si="3"/>
        <v>0</v>
      </c>
      <c r="L39" s="25">
        <f t="shared" si="4"/>
        <v>0</v>
      </c>
      <c r="M39" s="25">
        <f t="shared" si="4"/>
        <v>0</v>
      </c>
      <c r="N39" s="25">
        <f t="shared" si="5"/>
        <v>0</v>
      </c>
      <c r="O39" s="25">
        <f t="shared" si="6"/>
        <v>0</v>
      </c>
      <c r="P39" s="25">
        <f t="shared" si="7"/>
        <v>0</v>
      </c>
      <c r="Q39" s="25">
        <f t="shared" si="8"/>
        <v>0</v>
      </c>
      <c r="R39" s="25">
        <f t="shared" si="9"/>
        <v>0</v>
      </c>
      <c r="S39" s="25">
        <f t="shared" si="10"/>
        <v>0</v>
      </c>
      <c r="T39" s="25">
        <f t="shared" si="11"/>
        <v>0</v>
      </c>
      <c r="U39" s="25">
        <f t="shared" si="12"/>
        <v>0</v>
      </c>
      <c r="V39" s="25">
        <f t="shared" si="13"/>
        <v>0</v>
      </c>
      <c r="W39" s="25">
        <f t="shared" si="14"/>
        <v>0</v>
      </c>
      <c r="X39" s="25">
        <f t="shared" si="15"/>
        <v>0</v>
      </c>
      <c r="Y39" s="25">
        <f t="shared" si="16"/>
        <v>0</v>
      </c>
      <c r="Z39" s="25">
        <f t="shared" si="17"/>
        <v>0</v>
      </c>
      <c r="AA39" s="25">
        <f t="shared" si="18"/>
        <v>0</v>
      </c>
      <c r="AB39" t="str">
        <f t="shared" si="19"/>
        <v>RR</v>
      </c>
      <c r="AC39" t="str">
        <f t="shared" si="20"/>
        <v>Batter</v>
      </c>
      <c r="AD39" t="str">
        <f t="shared" si="21"/>
        <v>Dhruv Jurel</v>
      </c>
    </row>
    <row r="40" spans="1:30" x14ac:dyDescent="0.35">
      <c r="A40" t="str">
        <f>IF('My Dream 11 for a Match'!$B$2='Performance Cal'!$A40,'Performance Cal'!A40,IF('My Dream 11 for a Match'!$A$2='Performance Cal'!$A40,'Performance Cal'!A40,""))</f>
        <v/>
      </c>
      <c r="B40" t="str">
        <f>IF('My Dream 11 for a Match'!$B$2='Performance Cal'!$A40,'Performance Cal'!B40,IF('My Dream 11 for a Match'!$A$2='Performance Cal'!$A40,'Performance Cal'!B40,""))</f>
        <v/>
      </c>
      <c r="C40" t="str">
        <f>_xlfn.XLOOKUP(B40,'Team Player and role'!A:A,'Team Player and role'!C:C," ")</f>
        <v xml:space="preserve"> </v>
      </c>
      <c r="D40" t="str">
        <f>IF('My Dream 11 for a Match'!$B$2='Performance Cal'!$A40,'Performance Cal'!C40,IF('My Dream 11 for a Match'!$A$2='Performance Cal'!$A40,'Performance Cal'!C40,""))</f>
        <v/>
      </c>
      <c r="E40" t="str">
        <f>IF('My Dream 11 for a Match'!$B$2='Performance Cal'!$A40,'Performance Cal'!D40,IF('My Dream 11 for a Match'!$A$2='Performance Cal'!$A40,'Performance Cal'!D40,""))</f>
        <v/>
      </c>
      <c r="F40" t="str">
        <f>IF('My Dream 11 for a Match'!$B$2='Performance Cal'!$A40,'Performance Cal'!E40,IF('My Dream 11 for a Match'!$A$2='Performance Cal'!$A40,'Performance Cal'!E40,""))</f>
        <v/>
      </c>
      <c r="G40" t="str">
        <f>IF('My Dream 11 for a Match'!$B$2='Performance Cal'!$A40,'Performance Cal'!F40,IF('My Dream 11 for a Match'!$A$2='Performance Cal'!$A40,'Performance Cal'!F40,""))</f>
        <v/>
      </c>
      <c r="H40" s="25" t="str">
        <f t="shared" si="0"/>
        <v xml:space="preserve"> </v>
      </c>
      <c r="I40" s="25" t="str">
        <f t="shared" si="1"/>
        <v xml:space="preserve"> </v>
      </c>
      <c r="J40" s="25" t="str">
        <f t="shared" si="2"/>
        <v xml:space="preserve"> </v>
      </c>
      <c r="K40" s="25" t="str">
        <f t="shared" si="3"/>
        <v xml:space="preserve"> </v>
      </c>
      <c r="L40" s="25" t="str">
        <f t="shared" si="4"/>
        <v xml:space="preserve"> </v>
      </c>
      <c r="M40" s="25" t="str">
        <f t="shared" si="4"/>
        <v xml:space="preserve"> </v>
      </c>
      <c r="N40" s="25" t="str">
        <f t="shared" si="5"/>
        <v xml:space="preserve"> </v>
      </c>
      <c r="O40" s="25" t="str">
        <f t="shared" si="6"/>
        <v xml:space="preserve"> </v>
      </c>
      <c r="P40" s="25" t="str">
        <f t="shared" si="7"/>
        <v xml:space="preserve"> </v>
      </c>
      <c r="Q40" s="25" t="str">
        <f t="shared" si="8"/>
        <v xml:space="preserve"> </v>
      </c>
      <c r="R40" s="25" t="str">
        <f t="shared" si="9"/>
        <v xml:space="preserve"> </v>
      </c>
      <c r="S40" s="25" t="str">
        <f t="shared" si="10"/>
        <v xml:space="preserve"> </v>
      </c>
      <c r="T40" s="25" t="str">
        <f t="shared" si="11"/>
        <v xml:space="preserve"> </v>
      </c>
      <c r="U40" s="25" t="str">
        <f t="shared" si="12"/>
        <v xml:space="preserve"> </v>
      </c>
      <c r="V40" s="25" t="str">
        <f t="shared" si="13"/>
        <v xml:space="preserve"> </v>
      </c>
      <c r="W40" s="25" t="str">
        <f t="shared" si="14"/>
        <v xml:space="preserve"> </v>
      </c>
      <c r="X40" s="25" t="str">
        <f t="shared" si="15"/>
        <v xml:space="preserve"> </v>
      </c>
      <c r="Y40" s="25" t="str">
        <f t="shared" si="16"/>
        <v xml:space="preserve"> </v>
      </c>
      <c r="Z40" s="25" t="str">
        <f t="shared" si="17"/>
        <v xml:space="preserve"> </v>
      </c>
      <c r="AA40" s="25" t="str">
        <f t="shared" si="18"/>
        <v xml:space="preserve"> </v>
      </c>
      <c r="AB40" t="str">
        <f t="shared" si="19"/>
        <v/>
      </c>
      <c r="AC40" t="str">
        <f t="shared" si="20"/>
        <v xml:space="preserve"> </v>
      </c>
      <c r="AD40" t="str">
        <f t="shared" si="21"/>
        <v/>
      </c>
    </row>
    <row r="41" spans="1:30" x14ac:dyDescent="0.35">
      <c r="A41" t="str">
        <f>IF('My Dream 11 for a Match'!$B$2='Performance Cal'!$A41,'Performance Cal'!A41,IF('My Dream 11 for a Match'!$A$2='Performance Cal'!$A41,'Performance Cal'!A41,""))</f>
        <v/>
      </c>
      <c r="B41" t="str">
        <f>IF('My Dream 11 for a Match'!$B$2='Performance Cal'!$A41,'Performance Cal'!B41,IF('My Dream 11 for a Match'!$A$2='Performance Cal'!$A41,'Performance Cal'!B41,""))</f>
        <v/>
      </c>
      <c r="C41" t="str">
        <f>_xlfn.XLOOKUP(B41,'Team Player and role'!A:A,'Team Player and role'!C:C," ")</f>
        <v xml:space="preserve"> </v>
      </c>
      <c r="D41" t="str">
        <f>IF('My Dream 11 for a Match'!$B$2='Performance Cal'!$A41,'Performance Cal'!C41,IF('My Dream 11 for a Match'!$A$2='Performance Cal'!$A41,'Performance Cal'!C41,""))</f>
        <v/>
      </c>
      <c r="E41" t="str">
        <f>IF('My Dream 11 for a Match'!$B$2='Performance Cal'!$A41,'Performance Cal'!D41,IF('My Dream 11 for a Match'!$A$2='Performance Cal'!$A41,'Performance Cal'!D41,""))</f>
        <v/>
      </c>
      <c r="F41" t="str">
        <f>IF('My Dream 11 for a Match'!$B$2='Performance Cal'!$A41,'Performance Cal'!E41,IF('My Dream 11 for a Match'!$A$2='Performance Cal'!$A41,'Performance Cal'!E41,""))</f>
        <v/>
      </c>
      <c r="G41" t="str">
        <f>IF('My Dream 11 for a Match'!$B$2='Performance Cal'!$A41,'Performance Cal'!F41,IF('My Dream 11 for a Match'!$A$2='Performance Cal'!$A41,'Performance Cal'!F41,""))</f>
        <v/>
      </c>
      <c r="H41" s="25" t="str">
        <f t="shared" si="0"/>
        <v xml:space="preserve"> </v>
      </c>
      <c r="I41" s="25" t="str">
        <f t="shared" si="1"/>
        <v xml:space="preserve"> </v>
      </c>
      <c r="J41" s="25" t="str">
        <f t="shared" si="2"/>
        <v xml:space="preserve"> </v>
      </c>
      <c r="K41" s="25" t="str">
        <f t="shared" si="3"/>
        <v xml:space="preserve"> </v>
      </c>
      <c r="L41" s="25" t="str">
        <f t="shared" si="4"/>
        <v xml:space="preserve"> </v>
      </c>
      <c r="M41" s="25" t="str">
        <f t="shared" si="4"/>
        <v xml:space="preserve"> </v>
      </c>
      <c r="N41" s="25" t="str">
        <f t="shared" si="5"/>
        <v xml:space="preserve"> </v>
      </c>
      <c r="O41" s="25" t="str">
        <f t="shared" si="6"/>
        <v xml:space="preserve"> </v>
      </c>
      <c r="P41" s="25" t="str">
        <f t="shared" si="7"/>
        <v xml:space="preserve"> </v>
      </c>
      <c r="Q41" s="25" t="str">
        <f t="shared" si="8"/>
        <v xml:space="preserve"> </v>
      </c>
      <c r="R41" s="25" t="str">
        <f t="shared" si="9"/>
        <v xml:space="preserve"> </v>
      </c>
      <c r="S41" s="25" t="str">
        <f t="shared" si="10"/>
        <v xml:space="preserve"> </v>
      </c>
      <c r="T41" s="25" t="str">
        <f t="shared" si="11"/>
        <v xml:space="preserve"> </v>
      </c>
      <c r="U41" s="25" t="str">
        <f t="shared" si="12"/>
        <v xml:space="preserve"> </v>
      </c>
      <c r="V41" s="25" t="str">
        <f t="shared" si="13"/>
        <v xml:space="preserve"> </v>
      </c>
      <c r="W41" s="25" t="str">
        <f t="shared" si="14"/>
        <v xml:space="preserve"> </v>
      </c>
      <c r="X41" s="25" t="str">
        <f t="shared" si="15"/>
        <v xml:space="preserve"> </v>
      </c>
      <c r="Y41" s="25" t="str">
        <f t="shared" si="16"/>
        <v xml:space="preserve"> </v>
      </c>
      <c r="Z41" s="25" t="str">
        <f t="shared" si="17"/>
        <v xml:space="preserve"> </v>
      </c>
      <c r="AA41" s="25" t="str">
        <f t="shared" si="18"/>
        <v xml:space="preserve"> </v>
      </c>
      <c r="AB41" t="str">
        <f t="shared" si="19"/>
        <v/>
      </c>
      <c r="AC41" t="str">
        <f t="shared" si="20"/>
        <v xml:space="preserve"> </v>
      </c>
      <c r="AD41" t="str">
        <f t="shared" si="21"/>
        <v/>
      </c>
    </row>
    <row r="42" spans="1:30" x14ac:dyDescent="0.35">
      <c r="A42" t="str">
        <f>IF('My Dream 11 for a Match'!$B$2='Performance Cal'!$A42,'Performance Cal'!A42,IF('My Dream 11 for a Match'!$A$2='Performance Cal'!$A42,'Performance Cal'!A42,""))</f>
        <v/>
      </c>
      <c r="B42" t="str">
        <f>IF('My Dream 11 for a Match'!$B$2='Performance Cal'!$A42,'Performance Cal'!B42,IF('My Dream 11 for a Match'!$A$2='Performance Cal'!$A42,'Performance Cal'!B42,""))</f>
        <v/>
      </c>
      <c r="C42" t="str">
        <f>_xlfn.XLOOKUP(B42,'Team Player and role'!A:A,'Team Player and role'!C:C," ")</f>
        <v xml:space="preserve"> </v>
      </c>
      <c r="D42" t="str">
        <f>IF('My Dream 11 for a Match'!$B$2='Performance Cal'!$A42,'Performance Cal'!C42,IF('My Dream 11 for a Match'!$A$2='Performance Cal'!$A42,'Performance Cal'!C42,""))</f>
        <v/>
      </c>
      <c r="E42" t="str">
        <f>IF('My Dream 11 for a Match'!$B$2='Performance Cal'!$A42,'Performance Cal'!D42,IF('My Dream 11 for a Match'!$A$2='Performance Cal'!$A42,'Performance Cal'!D42,""))</f>
        <v/>
      </c>
      <c r="F42" t="str">
        <f>IF('My Dream 11 for a Match'!$B$2='Performance Cal'!$A42,'Performance Cal'!E42,IF('My Dream 11 for a Match'!$A$2='Performance Cal'!$A42,'Performance Cal'!E42,""))</f>
        <v/>
      </c>
      <c r="G42" t="str">
        <f>IF('My Dream 11 for a Match'!$B$2='Performance Cal'!$A42,'Performance Cal'!F42,IF('My Dream 11 for a Match'!$A$2='Performance Cal'!$A42,'Performance Cal'!F42,""))</f>
        <v/>
      </c>
      <c r="H42" s="25" t="str">
        <f t="shared" si="0"/>
        <v xml:space="preserve"> </v>
      </c>
      <c r="I42" s="25" t="str">
        <f t="shared" si="1"/>
        <v xml:space="preserve"> </v>
      </c>
      <c r="J42" s="25" t="str">
        <f t="shared" si="2"/>
        <v xml:space="preserve"> </v>
      </c>
      <c r="K42" s="25" t="str">
        <f t="shared" si="3"/>
        <v xml:space="preserve"> </v>
      </c>
      <c r="L42" s="25" t="str">
        <f t="shared" si="4"/>
        <v xml:space="preserve"> </v>
      </c>
      <c r="M42" s="25" t="str">
        <f t="shared" si="4"/>
        <v xml:space="preserve"> </v>
      </c>
      <c r="N42" s="25" t="str">
        <f t="shared" si="5"/>
        <v xml:space="preserve"> </v>
      </c>
      <c r="O42" s="25" t="str">
        <f t="shared" si="6"/>
        <v xml:space="preserve"> </v>
      </c>
      <c r="P42" s="25" t="str">
        <f t="shared" si="7"/>
        <v xml:space="preserve"> </v>
      </c>
      <c r="Q42" s="25" t="str">
        <f t="shared" si="8"/>
        <v xml:space="preserve"> </v>
      </c>
      <c r="R42" s="25" t="str">
        <f t="shared" si="9"/>
        <v xml:space="preserve"> </v>
      </c>
      <c r="S42" s="25" t="str">
        <f t="shared" si="10"/>
        <v xml:space="preserve"> </v>
      </c>
      <c r="T42" s="25" t="str">
        <f t="shared" si="11"/>
        <v xml:space="preserve"> </v>
      </c>
      <c r="U42" s="25" t="str">
        <f t="shared" si="12"/>
        <v xml:space="preserve"> </v>
      </c>
      <c r="V42" s="25" t="str">
        <f t="shared" si="13"/>
        <v xml:space="preserve"> </v>
      </c>
      <c r="W42" s="25" t="str">
        <f t="shared" si="14"/>
        <v xml:space="preserve"> </v>
      </c>
      <c r="X42" s="25" t="str">
        <f t="shared" si="15"/>
        <v xml:space="preserve"> </v>
      </c>
      <c r="Y42" s="25" t="str">
        <f t="shared" si="16"/>
        <v xml:space="preserve"> </v>
      </c>
      <c r="Z42" s="25" t="str">
        <f t="shared" si="17"/>
        <v xml:space="preserve"> </v>
      </c>
      <c r="AA42" s="25" t="str">
        <f t="shared" si="18"/>
        <v xml:space="preserve"> </v>
      </c>
      <c r="AB42" t="str">
        <f t="shared" si="19"/>
        <v/>
      </c>
      <c r="AC42" t="str">
        <f t="shared" si="20"/>
        <v xml:space="preserve"> </v>
      </c>
      <c r="AD42" t="str">
        <f t="shared" si="21"/>
        <v/>
      </c>
    </row>
    <row r="43" spans="1:30" x14ac:dyDescent="0.35">
      <c r="A43" t="str">
        <f>IF('My Dream 11 for a Match'!$B$2='Performance Cal'!$A43,'Performance Cal'!A43,IF('My Dream 11 for a Match'!$A$2='Performance Cal'!$A43,'Performance Cal'!A43,""))</f>
        <v/>
      </c>
      <c r="B43" t="str">
        <f>IF('My Dream 11 for a Match'!$B$2='Performance Cal'!$A43,'Performance Cal'!B43,IF('My Dream 11 for a Match'!$A$2='Performance Cal'!$A43,'Performance Cal'!B43,""))</f>
        <v/>
      </c>
      <c r="C43" t="str">
        <f>_xlfn.XLOOKUP(B43,'Team Player and role'!A:A,'Team Player and role'!C:C," ")</f>
        <v xml:space="preserve"> </v>
      </c>
      <c r="D43" t="str">
        <f>IF('My Dream 11 for a Match'!$B$2='Performance Cal'!$A43,'Performance Cal'!C43,IF('My Dream 11 for a Match'!$A$2='Performance Cal'!$A43,'Performance Cal'!C43,""))</f>
        <v/>
      </c>
      <c r="E43" t="str">
        <f>IF('My Dream 11 for a Match'!$B$2='Performance Cal'!$A43,'Performance Cal'!D43,IF('My Dream 11 for a Match'!$A$2='Performance Cal'!$A43,'Performance Cal'!D43,""))</f>
        <v/>
      </c>
      <c r="F43" t="str">
        <f>IF('My Dream 11 for a Match'!$B$2='Performance Cal'!$A43,'Performance Cal'!E43,IF('My Dream 11 for a Match'!$A$2='Performance Cal'!$A43,'Performance Cal'!E43,""))</f>
        <v/>
      </c>
      <c r="G43" t="str">
        <f>IF('My Dream 11 for a Match'!$B$2='Performance Cal'!$A43,'Performance Cal'!F43,IF('My Dream 11 for a Match'!$A$2='Performance Cal'!$A43,'Performance Cal'!F43,""))</f>
        <v/>
      </c>
      <c r="H43" s="25" t="str">
        <f t="shared" si="0"/>
        <v xml:space="preserve"> </v>
      </c>
      <c r="I43" s="25" t="str">
        <f t="shared" si="1"/>
        <v xml:space="preserve"> </v>
      </c>
      <c r="J43" s="25" t="str">
        <f t="shared" si="2"/>
        <v xml:space="preserve"> </v>
      </c>
      <c r="K43" s="25" t="str">
        <f t="shared" si="3"/>
        <v xml:space="preserve"> </v>
      </c>
      <c r="L43" s="25" t="str">
        <f t="shared" si="4"/>
        <v xml:space="preserve"> </v>
      </c>
      <c r="M43" s="25" t="str">
        <f t="shared" si="4"/>
        <v xml:space="preserve"> </v>
      </c>
      <c r="N43" s="25" t="str">
        <f t="shared" si="5"/>
        <v xml:space="preserve"> </v>
      </c>
      <c r="O43" s="25" t="str">
        <f t="shared" si="6"/>
        <v xml:space="preserve"> </v>
      </c>
      <c r="P43" s="25" t="str">
        <f t="shared" si="7"/>
        <v xml:space="preserve"> </v>
      </c>
      <c r="Q43" s="25" t="str">
        <f t="shared" si="8"/>
        <v xml:space="preserve"> </v>
      </c>
      <c r="R43" s="25" t="str">
        <f t="shared" si="9"/>
        <v xml:space="preserve"> </v>
      </c>
      <c r="S43" s="25" t="str">
        <f t="shared" si="10"/>
        <v xml:space="preserve"> </v>
      </c>
      <c r="T43" s="25" t="str">
        <f t="shared" si="11"/>
        <v xml:space="preserve"> </v>
      </c>
      <c r="U43" s="25" t="str">
        <f t="shared" si="12"/>
        <v xml:space="preserve"> </v>
      </c>
      <c r="V43" s="25" t="str">
        <f t="shared" si="13"/>
        <v xml:space="preserve"> </v>
      </c>
      <c r="W43" s="25" t="str">
        <f t="shared" si="14"/>
        <v xml:space="preserve"> </v>
      </c>
      <c r="X43" s="25" t="str">
        <f t="shared" si="15"/>
        <v xml:space="preserve"> </v>
      </c>
      <c r="Y43" s="25" t="str">
        <f t="shared" si="16"/>
        <v xml:space="preserve"> </v>
      </c>
      <c r="Z43" s="25" t="str">
        <f t="shared" si="17"/>
        <v xml:space="preserve"> </v>
      </c>
      <c r="AA43" s="25" t="str">
        <f t="shared" si="18"/>
        <v xml:space="preserve"> </v>
      </c>
      <c r="AB43" t="str">
        <f t="shared" si="19"/>
        <v/>
      </c>
      <c r="AC43" t="str">
        <f t="shared" si="20"/>
        <v xml:space="preserve"> </v>
      </c>
      <c r="AD43" t="str">
        <f t="shared" si="21"/>
        <v/>
      </c>
    </row>
    <row r="44" spans="1:30" x14ac:dyDescent="0.35">
      <c r="A44" t="str">
        <f>IF('My Dream 11 for a Match'!$B$2='Performance Cal'!$A44,'Performance Cal'!A44,IF('My Dream 11 for a Match'!$A$2='Performance Cal'!$A44,'Performance Cal'!A44,""))</f>
        <v/>
      </c>
      <c r="B44" t="str">
        <f>IF('My Dream 11 for a Match'!$B$2='Performance Cal'!$A44,'Performance Cal'!B44,IF('My Dream 11 for a Match'!$A$2='Performance Cal'!$A44,'Performance Cal'!B44,""))</f>
        <v/>
      </c>
      <c r="C44" t="str">
        <f>_xlfn.XLOOKUP(B44,'Team Player and role'!A:A,'Team Player and role'!C:C," ")</f>
        <v xml:space="preserve"> </v>
      </c>
      <c r="D44" t="str">
        <f>IF('My Dream 11 for a Match'!$B$2='Performance Cal'!$A44,'Performance Cal'!C44,IF('My Dream 11 for a Match'!$A$2='Performance Cal'!$A44,'Performance Cal'!C44,""))</f>
        <v/>
      </c>
      <c r="E44" t="str">
        <f>IF('My Dream 11 for a Match'!$B$2='Performance Cal'!$A44,'Performance Cal'!D44,IF('My Dream 11 for a Match'!$A$2='Performance Cal'!$A44,'Performance Cal'!D44,""))</f>
        <v/>
      </c>
      <c r="F44" t="str">
        <f>IF('My Dream 11 for a Match'!$B$2='Performance Cal'!$A44,'Performance Cal'!E44,IF('My Dream 11 for a Match'!$A$2='Performance Cal'!$A44,'Performance Cal'!E44,""))</f>
        <v/>
      </c>
      <c r="G44" t="str">
        <f>IF('My Dream 11 for a Match'!$B$2='Performance Cal'!$A44,'Performance Cal'!F44,IF('My Dream 11 for a Match'!$A$2='Performance Cal'!$A44,'Performance Cal'!F44,""))</f>
        <v/>
      </c>
      <c r="H44" s="25" t="str">
        <f t="shared" si="0"/>
        <v xml:space="preserve"> </v>
      </c>
      <c r="I44" s="25" t="str">
        <f t="shared" si="1"/>
        <v xml:space="preserve"> </v>
      </c>
      <c r="J44" s="25" t="str">
        <f t="shared" si="2"/>
        <v xml:space="preserve"> </v>
      </c>
      <c r="K44" s="25" t="str">
        <f t="shared" si="3"/>
        <v xml:space="preserve"> </v>
      </c>
      <c r="L44" s="25" t="str">
        <f t="shared" si="4"/>
        <v xml:space="preserve"> </v>
      </c>
      <c r="M44" s="25" t="str">
        <f t="shared" si="4"/>
        <v xml:space="preserve"> </v>
      </c>
      <c r="N44" s="25" t="str">
        <f t="shared" si="5"/>
        <v xml:space="preserve"> </v>
      </c>
      <c r="O44" s="25" t="str">
        <f t="shared" si="6"/>
        <v xml:space="preserve"> </v>
      </c>
      <c r="P44" s="25" t="str">
        <f t="shared" si="7"/>
        <v xml:space="preserve"> </v>
      </c>
      <c r="Q44" s="25" t="str">
        <f t="shared" si="8"/>
        <v xml:space="preserve"> </v>
      </c>
      <c r="R44" s="25" t="str">
        <f t="shared" si="9"/>
        <v xml:space="preserve"> </v>
      </c>
      <c r="S44" s="25" t="str">
        <f t="shared" si="10"/>
        <v xml:space="preserve"> </v>
      </c>
      <c r="T44" s="25" t="str">
        <f t="shared" si="11"/>
        <v xml:space="preserve"> </v>
      </c>
      <c r="U44" s="25" t="str">
        <f t="shared" si="12"/>
        <v xml:space="preserve"> </v>
      </c>
      <c r="V44" s="25" t="str">
        <f t="shared" si="13"/>
        <v xml:space="preserve"> </v>
      </c>
      <c r="W44" s="25" t="str">
        <f t="shared" si="14"/>
        <v xml:space="preserve"> </v>
      </c>
      <c r="X44" s="25" t="str">
        <f t="shared" si="15"/>
        <v xml:space="preserve"> </v>
      </c>
      <c r="Y44" s="25" t="str">
        <f t="shared" si="16"/>
        <v xml:space="preserve"> </v>
      </c>
      <c r="Z44" s="25" t="str">
        <f t="shared" si="17"/>
        <v xml:space="preserve"> </v>
      </c>
      <c r="AA44" s="25" t="str">
        <f t="shared" si="18"/>
        <v xml:space="preserve"> </v>
      </c>
      <c r="AB44" t="str">
        <f t="shared" si="19"/>
        <v/>
      </c>
      <c r="AC44" t="str">
        <f t="shared" si="20"/>
        <v xml:space="preserve"> </v>
      </c>
      <c r="AD44" t="str">
        <f t="shared" si="21"/>
        <v/>
      </c>
    </row>
    <row r="45" spans="1:30" x14ac:dyDescent="0.35">
      <c r="A45" t="str">
        <f>IF('My Dream 11 for a Match'!$B$2='Performance Cal'!$A45,'Performance Cal'!A45,IF('My Dream 11 for a Match'!$A$2='Performance Cal'!$A45,'Performance Cal'!A45,""))</f>
        <v/>
      </c>
      <c r="B45" t="str">
        <f>IF('My Dream 11 for a Match'!$B$2='Performance Cal'!$A45,'Performance Cal'!B45,IF('My Dream 11 for a Match'!$A$2='Performance Cal'!$A45,'Performance Cal'!B45,""))</f>
        <v/>
      </c>
      <c r="C45" t="str">
        <f>_xlfn.XLOOKUP(B45,'Team Player and role'!A:A,'Team Player and role'!C:C," ")</f>
        <v xml:space="preserve"> </v>
      </c>
      <c r="D45" t="str">
        <f>IF('My Dream 11 for a Match'!$B$2='Performance Cal'!$A45,'Performance Cal'!C45,IF('My Dream 11 for a Match'!$A$2='Performance Cal'!$A45,'Performance Cal'!C45,""))</f>
        <v/>
      </c>
      <c r="E45" t="str">
        <f>IF('My Dream 11 for a Match'!$B$2='Performance Cal'!$A45,'Performance Cal'!D45,IF('My Dream 11 for a Match'!$A$2='Performance Cal'!$A45,'Performance Cal'!D45,""))</f>
        <v/>
      </c>
      <c r="F45" t="str">
        <f>IF('My Dream 11 for a Match'!$B$2='Performance Cal'!$A45,'Performance Cal'!E45,IF('My Dream 11 for a Match'!$A$2='Performance Cal'!$A45,'Performance Cal'!E45,""))</f>
        <v/>
      </c>
      <c r="G45" t="str">
        <f>IF('My Dream 11 for a Match'!$B$2='Performance Cal'!$A45,'Performance Cal'!F45,IF('My Dream 11 for a Match'!$A$2='Performance Cal'!$A45,'Performance Cal'!F45,""))</f>
        <v/>
      </c>
      <c r="H45" s="25" t="str">
        <f t="shared" si="0"/>
        <v xml:space="preserve"> </v>
      </c>
      <c r="I45" s="25" t="str">
        <f t="shared" si="1"/>
        <v xml:space="preserve"> </v>
      </c>
      <c r="J45" s="25" t="str">
        <f t="shared" si="2"/>
        <v xml:space="preserve"> </v>
      </c>
      <c r="K45" s="25" t="str">
        <f t="shared" si="3"/>
        <v xml:space="preserve"> </v>
      </c>
      <c r="L45" s="25" t="str">
        <f t="shared" si="4"/>
        <v xml:space="preserve"> </v>
      </c>
      <c r="M45" s="25" t="str">
        <f t="shared" si="4"/>
        <v xml:space="preserve"> </v>
      </c>
      <c r="N45" s="25" t="str">
        <f t="shared" si="5"/>
        <v xml:space="preserve"> </v>
      </c>
      <c r="O45" s="25" t="str">
        <f t="shared" si="6"/>
        <v xml:space="preserve"> </v>
      </c>
      <c r="P45" s="25" t="str">
        <f t="shared" si="7"/>
        <v xml:space="preserve"> </v>
      </c>
      <c r="Q45" s="25" t="str">
        <f t="shared" si="8"/>
        <v xml:space="preserve"> </v>
      </c>
      <c r="R45" s="25" t="str">
        <f t="shared" si="9"/>
        <v xml:space="preserve"> </v>
      </c>
      <c r="S45" s="25" t="str">
        <f t="shared" si="10"/>
        <v xml:space="preserve"> </v>
      </c>
      <c r="T45" s="25" t="str">
        <f t="shared" si="11"/>
        <v xml:space="preserve"> </v>
      </c>
      <c r="U45" s="25" t="str">
        <f t="shared" si="12"/>
        <v xml:space="preserve"> </v>
      </c>
      <c r="V45" s="25" t="str">
        <f t="shared" si="13"/>
        <v xml:space="preserve"> </v>
      </c>
      <c r="W45" s="25" t="str">
        <f t="shared" si="14"/>
        <v xml:space="preserve"> </v>
      </c>
      <c r="X45" s="25" t="str">
        <f t="shared" si="15"/>
        <v xml:space="preserve"> </v>
      </c>
      <c r="Y45" s="25" t="str">
        <f t="shared" si="16"/>
        <v xml:space="preserve"> </v>
      </c>
      <c r="Z45" s="25" t="str">
        <f t="shared" si="17"/>
        <v xml:space="preserve"> </v>
      </c>
      <c r="AA45" s="25" t="str">
        <f t="shared" si="18"/>
        <v xml:space="preserve"> </v>
      </c>
      <c r="AB45" t="str">
        <f t="shared" si="19"/>
        <v/>
      </c>
      <c r="AC45" t="str">
        <f t="shared" si="20"/>
        <v xml:space="preserve"> </v>
      </c>
      <c r="AD45" t="str">
        <f t="shared" si="21"/>
        <v/>
      </c>
    </row>
    <row r="46" spans="1:30" x14ac:dyDescent="0.35">
      <c r="A46" t="str">
        <f>IF('My Dream 11 for a Match'!$B$2='Performance Cal'!$A46,'Performance Cal'!A46,IF('My Dream 11 for a Match'!$A$2='Performance Cal'!$A46,'Performance Cal'!A46,""))</f>
        <v>MI</v>
      </c>
      <c r="B46" t="str">
        <f>IF('My Dream 11 for a Match'!$B$2='Performance Cal'!$A46,'Performance Cal'!B46,IF('My Dream 11 for a Match'!$A$2='Performance Cal'!$A46,'Performance Cal'!B46,""))</f>
        <v>Nehal Wadhera</v>
      </c>
      <c r="C46" t="str">
        <f>_xlfn.XLOOKUP(B46,'Team Player and role'!A:A,'Team Player and role'!C:C," ")</f>
        <v>Batter</v>
      </c>
      <c r="D46">
        <f>IF('My Dream 11 for a Match'!$B$2='Performance Cal'!$A46,'Performance Cal'!C46,IF('My Dream 11 for a Match'!$A$2='Performance Cal'!$A46,'Performance Cal'!C46,""))</f>
        <v>653.72</v>
      </c>
      <c r="E46">
        <f>IF('My Dream 11 for a Match'!$B$2='Performance Cal'!$A46,'Performance Cal'!D46,IF('My Dream 11 for a Match'!$A$2='Performance Cal'!$A46,'Performance Cal'!D46,""))</f>
        <v>0</v>
      </c>
      <c r="F46">
        <f>IF('My Dream 11 for a Match'!$B$2='Performance Cal'!$A46,'Performance Cal'!E46,IF('My Dream 11 for a Match'!$A$2='Performance Cal'!$A46,'Performance Cal'!E46,""))</f>
        <v>6</v>
      </c>
      <c r="G46">
        <f>IF('My Dream 11 for a Match'!$B$2='Performance Cal'!$A46,'Performance Cal'!F46,IF('My Dream 11 for a Match'!$A$2='Performance Cal'!$A46,'Performance Cal'!F46,""))</f>
        <v>659.72</v>
      </c>
      <c r="H46" s="25">
        <f t="shared" si="0"/>
        <v>0</v>
      </c>
      <c r="I46" s="25">
        <f t="shared" si="1"/>
        <v>0</v>
      </c>
      <c r="J46" s="25">
        <f t="shared" si="2"/>
        <v>0</v>
      </c>
      <c r="K46" s="25">
        <f t="shared" si="3"/>
        <v>0</v>
      </c>
      <c r="L46" s="25">
        <f t="shared" si="4"/>
        <v>0</v>
      </c>
      <c r="M46" s="25">
        <f t="shared" si="4"/>
        <v>0</v>
      </c>
      <c r="N46" s="25">
        <f t="shared" si="5"/>
        <v>0</v>
      </c>
      <c r="O46" s="25">
        <f t="shared" si="6"/>
        <v>0</v>
      </c>
      <c r="P46" s="25">
        <f t="shared" si="7"/>
        <v>0</v>
      </c>
      <c r="Q46" s="25">
        <f t="shared" si="8"/>
        <v>0</v>
      </c>
      <c r="R46" s="25">
        <f t="shared" si="9"/>
        <v>0</v>
      </c>
      <c r="S46" s="25">
        <f t="shared" si="10"/>
        <v>0</v>
      </c>
      <c r="T46" s="25">
        <f t="shared" si="11"/>
        <v>0</v>
      </c>
      <c r="U46" s="25">
        <f t="shared" si="12"/>
        <v>0</v>
      </c>
      <c r="V46" s="25">
        <f t="shared" si="13"/>
        <v>0</v>
      </c>
      <c r="W46" s="25">
        <f t="shared" si="14"/>
        <v>0</v>
      </c>
      <c r="X46" s="25">
        <f t="shared" si="15"/>
        <v>0</v>
      </c>
      <c r="Y46" s="25">
        <f t="shared" si="16"/>
        <v>0</v>
      </c>
      <c r="Z46" s="25">
        <f t="shared" si="17"/>
        <v>0</v>
      </c>
      <c r="AA46" s="25">
        <f t="shared" si="18"/>
        <v>0</v>
      </c>
      <c r="AB46" t="str">
        <f t="shared" si="19"/>
        <v>MI</v>
      </c>
      <c r="AC46" t="str">
        <f t="shared" si="20"/>
        <v>Batter</v>
      </c>
      <c r="AD46" t="str">
        <f t="shared" si="21"/>
        <v>Nehal Wadhera</v>
      </c>
    </row>
    <row r="47" spans="1:30" x14ac:dyDescent="0.35">
      <c r="A47" t="str">
        <f>IF('My Dream 11 for a Match'!$B$2='Performance Cal'!$A47,'Performance Cal'!A47,IF('My Dream 11 for a Match'!$A$2='Performance Cal'!$A47,'Performance Cal'!A47,""))</f>
        <v>RR</v>
      </c>
      <c r="B47" t="str">
        <f>IF('My Dream 11 for a Match'!$B$2='Performance Cal'!$A47,'Performance Cal'!B47,IF('My Dream 11 for a Match'!$A$2='Performance Cal'!$A47,'Performance Cal'!B47,""))</f>
        <v>Devdutt Padikkal</v>
      </c>
      <c r="C47" t="str">
        <f>_xlfn.XLOOKUP(B47,'Team Player and role'!A:A,'Team Player and role'!C:C," ")</f>
        <v>Batter</v>
      </c>
      <c r="D47">
        <f>IF('My Dream 11 for a Match'!$B$2='Performance Cal'!$A47,'Performance Cal'!C47,IF('My Dream 11 for a Match'!$A$2='Performance Cal'!$A47,'Performance Cal'!C47,""))</f>
        <v>912.52</v>
      </c>
      <c r="E47">
        <f>IF('My Dream 11 for a Match'!$B$2='Performance Cal'!$A47,'Performance Cal'!D47,IF('My Dream 11 for a Match'!$A$2='Performance Cal'!$A47,'Performance Cal'!D47,""))</f>
        <v>0</v>
      </c>
      <c r="F47">
        <f>IF('My Dream 11 for a Match'!$B$2='Performance Cal'!$A47,'Performance Cal'!E47,IF('My Dream 11 for a Match'!$A$2='Performance Cal'!$A47,'Performance Cal'!E47,""))</f>
        <v>5</v>
      </c>
      <c r="G47">
        <f>IF('My Dream 11 for a Match'!$B$2='Performance Cal'!$A47,'Performance Cal'!F47,IF('My Dream 11 for a Match'!$A$2='Performance Cal'!$A47,'Performance Cal'!F47,""))</f>
        <v>917.52</v>
      </c>
      <c r="H47" s="25">
        <f t="shared" si="0"/>
        <v>0</v>
      </c>
      <c r="I47" s="25">
        <f t="shared" si="1"/>
        <v>0</v>
      </c>
      <c r="J47" s="25">
        <f t="shared" si="2"/>
        <v>0</v>
      </c>
      <c r="K47" s="25">
        <f t="shared" si="3"/>
        <v>0</v>
      </c>
      <c r="L47" s="25">
        <f t="shared" si="4"/>
        <v>0</v>
      </c>
      <c r="M47" s="25">
        <f t="shared" si="4"/>
        <v>0</v>
      </c>
      <c r="N47" s="25">
        <f t="shared" si="5"/>
        <v>0</v>
      </c>
      <c r="O47" s="25">
        <f t="shared" si="6"/>
        <v>0</v>
      </c>
      <c r="P47" s="25">
        <f t="shared" si="7"/>
        <v>0</v>
      </c>
      <c r="Q47" s="25">
        <f t="shared" si="8"/>
        <v>0</v>
      </c>
      <c r="R47" s="25">
        <f t="shared" si="9"/>
        <v>0</v>
      </c>
      <c r="S47" s="25">
        <f t="shared" si="10"/>
        <v>0</v>
      </c>
      <c r="T47" s="25">
        <f t="shared" si="11"/>
        <v>0</v>
      </c>
      <c r="U47" s="25">
        <f t="shared" si="12"/>
        <v>0</v>
      </c>
      <c r="V47" s="25">
        <f t="shared" si="13"/>
        <v>0</v>
      </c>
      <c r="W47" s="25">
        <f t="shared" si="14"/>
        <v>0</v>
      </c>
      <c r="X47" s="25">
        <f t="shared" si="15"/>
        <v>0</v>
      </c>
      <c r="Y47" s="25">
        <f t="shared" si="16"/>
        <v>0</v>
      </c>
      <c r="Z47" s="25">
        <f t="shared" si="17"/>
        <v>0</v>
      </c>
      <c r="AA47" s="25">
        <f t="shared" si="18"/>
        <v>0</v>
      </c>
      <c r="AB47" t="str">
        <f t="shared" si="19"/>
        <v>RR</v>
      </c>
      <c r="AC47" t="str">
        <f t="shared" si="20"/>
        <v>Batter</v>
      </c>
      <c r="AD47" t="str">
        <f t="shared" si="21"/>
        <v>Devdutt Padikkal</v>
      </c>
    </row>
    <row r="48" spans="1:30" x14ac:dyDescent="0.35">
      <c r="A48" t="str">
        <f>IF('My Dream 11 for a Match'!$B$2='Performance Cal'!$A48,'Performance Cal'!A48,IF('My Dream 11 for a Match'!$A$2='Performance Cal'!$A48,'Performance Cal'!A48,""))</f>
        <v/>
      </c>
      <c r="B48" t="str">
        <f>IF('My Dream 11 for a Match'!$B$2='Performance Cal'!$A48,'Performance Cal'!B48,IF('My Dream 11 for a Match'!$A$2='Performance Cal'!$A48,'Performance Cal'!B48,""))</f>
        <v/>
      </c>
      <c r="C48" t="str">
        <f>_xlfn.XLOOKUP(B48,'Team Player and role'!A:A,'Team Player and role'!C:C," ")</f>
        <v xml:space="preserve"> </v>
      </c>
      <c r="D48" t="str">
        <f>IF('My Dream 11 for a Match'!$B$2='Performance Cal'!$A48,'Performance Cal'!C48,IF('My Dream 11 for a Match'!$A$2='Performance Cal'!$A48,'Performance Cal'!C48,""))</f>
        <v/>
      </c>
      <c r="E48" t="str">
        <f>IF('My Dream 11 for a Match'!$B$2='Performance Cal'!$A48,'Performance Cal'!D48,IF('My Dream 11 for a Match'!$A$2='Performance Cal'!$A48,'Performance Cal'!D48,""))</f>
        <v/>
      </c>
      <c r="F48" t="str">
        <f>IF('My Dream 11 for a Match'!$B$2='Performance Cal'!$A48,'Performance Cal'!E48,IF('My Dream 11 for a Match'!$A$2='Performance Cal'!$A48,'Performance Cal'!E48,""))</f>
        <v/>
      </c>
      <c r="G48" t="str">
        <f>IF('My Dream 11 for a Match'!$B$2='Performance Cal'!$A48,'Performance Cal'!F48,IF('My Dream 11 for a Match'!$A$2='Performance Cal'!$A48,'Performance Cal'!F48,""))</f>
        <v/>
      </c>
      <c r="H48" s="25" t="str">
        <f t="shared" si="0"/>
        <v xml:space="preserve"> </v>
      </c>
      <c r="I48" s="25" t="str">
        <f t="shared" si="1"/>
        <v xml:space="preserve"> </v>
      </c>
      <c r="J48" s="25" t="str">
        <f t="shared" si="2"/>
        <v xml:space="preserve"> </v>
      </c>
      <c r="K48" s="25" t="str">
        <f t="shared" si="3"/>
        <v xml:space="preserve"> </v>
      </c>
      <c r="L48" s="25" t="str">
        <f t="shared" si="4"/>
        <v xml:space="preserve"> </v>
      </c>
      <c r="M48" s="25" t="str">
        <f t="shared" si="4"/>
        <v xml:space="preserve"> </v>
      </c>
      <c r="N48" s="25" t="str">
        <f t="shared" si="5"/>
        <v xml:space="preserve"> </v>
      </c>
      <c r="O48" s="25" t="str">
        <f t="shared" si="6"/>
        <v xml:space="preserve"> </v>
      </c>
      <c r="P48" s="25" t="str">
        <f t="shared" si="7"/>
        <v xml:space="preserve"> </v>
      </c>
      <c r="Q48" s="25" t="str">
        <f t="shared" si="8"/>
        <v xml:space="preserve"> </v>
      </c>
      <c r="R48" s="25" t="str">
        <f t="shared" si="9"/>
        <v xml:space="preserve"> </v>
      </c>
      <c r="S48" s="25" t="str">
        <f t="shared" si="10"/>
        <v xml:space="preserve"> </v>
      </c>
      <c r="T48" s="25" t="str">
        <f t="shared" si="11"/>
        <v xml:space="preserve"> </v>
      </c>
      <c r="U48" s="25" t="str">
        <f t="shared" si="12"/>
        <v xml:space="preserve"> </v>
      </c>
      <c r="V48" s="25" t="str">
        <f t="shared" si="13"/>
        <v xml:space="preserve"> </v>
      </c>
      <c r="W48" s="25" t="str">
        <f t="shared" si="14"/>
        <v xml:space="preserve"> </v>
      </c>
      <c r="X48" s="25" t="str">
        <f t="shared" si="15"/>
        <v xml:space="preserve"> </v>
      </c>
      <c r="Y48" s="25" t="str">
        <f t="shared" si="16"/>
        <v xml:space="preserve"> </v>
      </c>
      <c r="Z48" s="25" t="str">
        <f t="shared" si="17"/>
        <v xml:space="preserve"> </v>
      </c>
      <c r="AA48" s="25" t="str">
        <f t="shared" si="18"/>
        <v xml:space="preserve"> </v>
      </c>
      <c r="AB48" t="str">
        <f t="shared" si="19"/>
        <v/>
      </c>
      <c r="AC48" t="str">
        <f t="shared" si="20"/>
        <v xml:space="preserve"> </v>
      </c>
      <c r="AD48" t="str">
        <f t="shared" si="21"/>
        <v/>
      </c>
    </row>
    <row r="49" spans="1:30" x14ac:dyDescent="0.35">
      <c r="A49" t="str">
        <f>IF('My Dream 11 for a Match'!$B$2='Performance Cal'!$A49,'Performance Cal'!A49,IF('My Dream 11 for a Match'!$A$2='Performance Cal'!$A49,'Performance Cal'!A49,""))</f>
        <v/>
      </c>
      <c r="B49" t="str">
        <f>IF('My Dream 11 for a Match'!$B$2='Performance Cal'!$A49,'Performance Cal'!B49,IF('My Dream 11 for a Match'!$A$2='Performance Cal'!$A49,'Performance Cal'!B49,""))</f>
        <v/>
      </c>
      <c r="C49" t="str">
        <f>_xlfn.XLOOKUP(B49,'Team Player and role'!A:A,'Team Player and role'!C:C," ")</f>
        <v xml:space="preserve"> </v>
      </c>
      <c r="D49" t="str">
        <f>IF('My Dream 11 for a Match'!$B$2='Performance Cal'!$A49,'Performance Cal'!C49,IF('My Dream 11 for a Match'!$A$2='Performance Cal'!$A49,'Performance Cal'!C49,""))</f>
        <v/>
      </c>
      <c r="E49" t="str">
        <f>IF('My Dream 11 for a Match'!$B$2='Performance Cal'!$A49,'Performance Cal'!D49,IF('My Dream 11 for a Match'!$A$2='Performance Cal'!$A49,'Performance Cal'!D49,""))</f>
        <v/>
      </c>
      <c r="F49" t="str">
        <f>IF('My Dream 11 for a Match'!$B$2='Performance Cal'!$A49,'Performance Cal'!E49,IF('My Dream 11 for a Match'!$A$2='Performance Cal'!$A49,'Performance Cal'!E49,""))</f>
        <v/>
      </c>
      <c r="G49" t="str">
        <f>IF('My Dream 11 for a Match'!$B$2='Performance Cal'!$A49,'Performance Cal'!F49,IF('My Dream 11 for a Match'!$A$2='Performance Cal'!$A49,'Performance Cal'!F49,""))</f>
        <v/>
      </c>
      <c r="H49" s="25" t="str">
        <f t="shared" si="0"/>
        <v xml:space="preserve"> </v>
      </c>
      <c r="I49" s="25" t="str">
        <f t="shared" si="1"/>
        <v xml:space="preserve"> </v>
      </c>
      <c r="J49" s="25" t="str">
        <f t="shared" si="2"/>
        <v xml:space="preserve"> </v>
      </c>
      <c r="K49" s="25" t="str">
        <f t="shared" si="3"/>
        <v xml:space="preserve"> </v>
      </c>
      <c r="L49" s="25" t="str">
        <f t="shared" si="4"/>
        <v xml:space="preserve"> </v>
      </c>
      <c r="M49" s="25" t="str">
        <f t="shared" si="4"/>
        <v xml:space="preserve"> </v>
      </c>
      <c r="N49" s="25" t="str">
        <f t="shared" si="5"/>
        <v xml:space="preserve"> </v>
      </c>
      <c r="O49" s="25" t="str">
        <f t="shared" si="6"/>
        <v xml:space="preserve"> </v>
      </c>
      <c r="P49" s="25" t="str">
        <f t="shared" si="7"/>
        <v xml:space="preserve"> </v>
      </c>
      <c r="Q49" s="25" t="str">
        <f t="shared" si="8"/>
        <v xml:space="preserve"> </v>
      </c>
      <c r="R49" s="25" t="str">
        <f t="shared" si="9"/>
        <v xml:space="preserve"> </v>
      </c>
      <c r="S49" s="25" t="str">
        <f t="shared" si="10"/>
        <v xml:space="preserve"> </v>
      </c>
      <c r="T49" s="25" t="str">
        <f t="shared" si="11"/>
        <v xml:space="preserve"> </v>
      </c>
      <c r="U49" s="25" t="str">
        <f t="shared" si="12"/>
        <v xml:space="preserve"> </v>
      </c>
      <c r="V49" s="25" t="str">
        <f t="shared" si="13"/>
        <v xml:space="preserve"> </v>
      </c>
      <c r="W49" s="25" t="str">
        <f t="shared" si="14"/>
        <v xml:space="preserve"> </v>
      </c>
      <c r="X49" s="25" t="str">
        <f t="shared" si="15"/>
        <v xml:space="preserve"> </v>
      </c>
      <c r="Y49" s="25" t="str">
        <f t="shared" si="16"/>
        <v xml:space="preserve"> </v>
      </c>
      <c r="Z49" s="25" t="str">
        <f t="shared" si="17"/>
        <v xml:space="preserve"> </v>
      </c>
      <c r="AA49" s="25" t="str">
        <f t="shared" si="18"/>
        <v xml:space="preserve"> </v>
      </c>
      <c r="AB49" t="str">
        <f t="shared" si="19"/>
        <v/>
      </c>
      <c r="AC49" t="str">
        <f t="shared" si="20"/>
        <v xml:space="preserve"> </v>
      </c>
      <c r="AD49" t="str">
        <f t="shared" si="21"/>
        <v/>
      </c>
    </row>
    <row r="50" spans="1:30" x14ac:dyDescent="0.35">
      <c r="A50" t="str">
        <f>IF('My Dream 11 for a Match'!$B$2='Performance Cal'!$A50,'Performance Cal'!A50,IF('My Dream 11 for a Match'!$A$2='Performance Cal'!$A50,'Performance Cal'!A50,""))</f>
        <v/>
      </c>
      <c r="B50" t="str">
        <f>IF('My Dream 11 for a Match'!$B$2='Performance Cal'!$A50,'Performance Cal'!B50,IF('My Dream 11 for a Match'!$A$2='Performance Cal'!$A50,'Performance Cal'!B50,""))</f>
        <v/>
      </c>
      <c r="C50" t="str">
        <f>_xlfn.XLOOKUP(B50,'Team Player and role'!A:A,'Team Player and role'!C:C," ")</f>
        <v xml:space="preserve"> </v>
      </c>
      <c r="D50" t="str">
        <f>IF('My Dream 11 for a Match'!$B$2='Performance Cal'!$A50,'Performance Cal'!C50,IF('My Dream 11 for a Match'!$A$2='Performance Cal'!$A50,'Performance Cal'!C50,""))</f>
        <v/>
      </c>
      <c r="E50" t="str">
        <f>IF('My Dream 11 for a Match'!$B$2='Performance Cal'!$A50,'Performance Cal'!D50,IF('My Dream 11 for a Match'!$A$2='Performance Cal'!$A50,'Performance Cal'!D50,""))</f>
        <v/>
      </c>
      <c r="F50" t="str">
        <f>IF('My Dream 11 for a Match'!$B$2='Performance Cal'!$A50,'Performance Cal'!E50,IF('My Dream 11 for a Match'!$A$2='Performance Cal'!$A50,'Performance Cal'!E50,""))</f>
        <v/>
      </c>
      <c r="G50" t="str">
        <f>IF('My Dream 11 for a Match'!$B$2='Performance Cal'!$A50,'Performance Cal'!F50,IF('My Dream 11 for a Match'!$A$2='Performance Cal'!$A50,'Performance Cal'!F50,""))</f>
        <v/>
      </c>
      <c r="H50" s="25" t="str">
        <f t="shared" si="0"/>
        <v xml:space="preserve"> </v>
      </c>
      <c r="I50" s="25" t="str">
        <f t="shared" si="1"/>
        <v xml:space="preserve"> </v>
      </c>
      <c r="J50" s="25" t="str">
        <f t="shared" si="2"/>
        <v xml:space="preserve"> </v>
      </c>
      <c r="K50" s="25" t="str">
        <f t="shared" si="3"/>
        <v xml:space="preserve"> </v>
      </c>
      <c r="L50" s="25" t="str">
        <f t="shared" si="4"/>
        <v xml:space="preserve"> </v>
      </c>
      <c r="M50" s="25" t="str">
        <f t="shared" si="4"/>
        <v xml:space="preserve"> </v>
      </c>
      <c r="N50" s="25" t="str">
        <f t="shared" si="5"/>
        <v xml:space="preserve"> </v>
      </c>
      <c r="O50" s="25" t="str">
        <f t="shared" si="6"/>
        <v xml:space="preserve"> </v>
      </c>
      <c r="P50" s="25" t="str">
        <f t="shared" si="7"/>
        <v xml:space="preserve"> </v>
      </c>
      <c r="Q50" s="25" t="str">
        <f t="shared" si="8"/>
        <v xml:space="preserve"> </v>
      </c>
      <c r="R50" s="25" t="str">
        <f t="shared" si="9"/>
        <v xml:space="preserve"> </v>
      </c>
      <c r="S50" s="25" t="str">
        <f t="shared" si="10"/>
        <v xml:space="preserve"> </v>
      </c>
      <c r="T50" s="25" t="str">
        <f t="shared" si="11"/>
        <v xml:space="preserve"> </v>
      </c>
      <c r="U50" s="25" t="str">
        <f t="shared" si="12"/>
        <v xml:space="preserve"> </v>
      </c>
      <c r="V50" s="25" t="str">
        <f t="shared" si="13"/>
        <v xml:space="preserve"> </v>
      </c>
      <c r="W50" s="25" t="str">
        <f t="shared" si="14"/>
        <v xml:space="preserve"> </v>
      </c>
      <c r="X50" s="25" t="str">
        <f t="shared" si="15"/>
        <v xml:space="preserve"> </v>
      </c>
      <c r="Y50" s="25" t="str">
        <f t="shared" si="16"/>
        <v xml:space="preserve"> </v>
      </c>
      <c r="Z50" s="25" t="str">
        <f t="shared" si="17"/>
        <v xml:space="preserve"> </v>
      </c>
      <c r="AA50" s="25" t="str">
        <f t="shared" si="18"/>
        <v xml:space="preserve"> </v>
      </c>
      <c r="AB50" t="str">
        <f t="shared" si="19"/>
        <v/>
      </c>
      <c r="AC50" t="str">
        <f t="shared" si="20"/>
        <v xml:space="preserve"> </v>
      </c>
      <c r="AD50" t="str">
        <f t="shared" si="21"/>
        <v/>
      </c>
    </row>
    <row r="51" spans="1:30" x14ac:dyDescent="0.35">
      <c r="A51" t="str">
        <f>IF('My Dream 11 for a Match'!$B$2='Performance Cal'!$A51,'Performance Cal'!A51,IF('My Dream 11 for a Match'!$A$2='Performance Cal'!$A51,'Performance Cal'!A51,""))</f>
        <v/>
      </c>
      <c r="B51" t="str">
        <f>IF('My Dream 11 for a Match'!$B$2='Performance Cal'!$A51,'Performance Cal'!B51,IF('My Dream 11 for a Match'!$A$2='Performance Cal'!$A51,'Performance Cal'!B51,""))</f>
        <v/>
      </c>
      <c r="C51" t="str">
        <f>_xlfn.XLOOKUP(B51,'Team Player and role'!A:A,'Team Player and role'!C:C," ")</f>
        <v xml:space="preserve"> </v>
      </c>
      <c r="D51" t="str">
        <f>IF('My Dream 11 for a Match'!$B$2='Performance Cal'!$A51,'Performance Cal'!C51,IF('My Dream 11 for a Match'!$A$2='Performance Cal'!$A51,'Performance Cal'!C51,""))</f>
        <v/>
      </c>
      <c r="E51" t="str">
        <f>IF('My Dream 11 for a Match'!$B$2='Performance Cal'!$A51,'Performance Cal'!D51,IF('My Dream 11 for a Match'!$A$2='Performance Cal'!$A51,'Performance Cal'!D51,""))</f>
        <v/>
      </c>
      <c r="F51" t="str">
        <f>IF('My Dream 11 for a Match'!$B$2='Performance Cal'!$A51,'Performance Cal'!E51,IF('My Dream 11 for a Match'!$A$2='Performance Cal'!$A51,'Performance Cal'!E51,""))</f>
        <v/>
      </c>
      <c r="G51" t="str">
        <f>IF('My Dream 11 for a Match'!$B$2='Performance Cal'!$A51,'Performance Cal'!F51,IF('My Dream 11 for a Match'!$A$2='Performance Cal'!$A51,'Performance Cal'!F51,""))</f>
        <v/>
      </c>
      <c r="H51" s="25" t="str">
        <f t="shared" si="0"/>
        <v xml:space="preserve"> </v>
      </c>
      <c r="I51" s="25" t="str">
        <f t="shared" si="1"/>
        <v xml:space="preserve"> </v>
      </c>
      <c r="J51" s="25" t="str">
        <f t="shared" si="2"/>
        <v xml:space="preserve"> </v>
      </c>
      <c r="K51" s="25" t="str">
        <f t="shared" si="3"/>
        <v xml:space="preserve"> </v>
      </c>
      <c r="L51" s="25" t="str">
        <f t="shared" si="4"/>
        <v xml:space="preserve"> </v>
      </c>
      <c r="M51" s="25" t="str">
        <f t="shared" si="4"/>
        <v xml:space="preserve"> </v>
      </c>
      <c r="N51" s="25" t="str">
        <f t="shared" si="5"/>
        <v xml:space="preserve"> </v>
      </c>
      <c r="O51" s="25" t="str">
        <f t="shared" si="6"/>
        <v xml:space="preserve"> </v>
      </c>
      <c r="P51" s="25" t="str">
        <f t="shared" si="7"/>
        <v xml:space="preserve"> </v>
      </c>
      <c r="Q51" s="25" t="str">
        <f t="shared" si="8"/>
        <v xml:space="preserve"> </v>
      </c>
      <c r="R51" s="25" t="str">
        <f t="shared" si="9"/>
        <v xml:space="preserve"> </v>
      </c>
      <c r="S51" s="25" t="str">
        <f t="shared" si="10"/>
        <v xml:space="preserve"> </v>
      </c>
      <c r="T51" s="25" t="str">
        <f t="shared" si="11"/>
        <v xml:space="preserve"> </v>
      </c>
      <c r="U51" s="25" t="str">
        <f t="shared" si="12"/>
        <v xml:space="preserve"> </v>
      </c>
      <c r="V51" s="25" t="str">
        <f t="shared" si="13"/>
        <v xml:space="preserve"> </v>
      </c>
      <c r="W51" s="25" t="str">
        <f t="shared" si="14"/>
        <v xml:space="preserve"> </v>
      </c>
      <c r="X51" s="25" t="str">
        <f t="shared" si="15"/>
        <v xml:space="preserve"> </v>
      </c>
      <c r="Y51" s="25" t="str">
        <f t="shared" si="16"/>
        <v xml:space="preserve"> </v>
      </c>
      <c r="Z51" s="25" t="str">
        <f t="shared" si="17"/>
        <v xml:space="preserve"> </v>
      </c>
      <c r="AA51" s="25" t="str">
        <f t="shared" si="18"/>
        <v xml:space="preserve"> </v>
      </c>
      <c r="AB51" t="str">
        <f t="shared" si="19"/>
        <v/>
      </c>
      <c r="AC51" t="str">
        <f t="shared" si="20"/>
        <v xml:space="preserve"> </v>
      </c>
      <c r="AD51" t="str">
        <f t="shared" si="21"/>
        <v/>
      </c>
    </row>
    <row r="52" spans="1:30" x14ac:dyDescent="0.35">
      <c r="A52" t="str">
        <f>IF('My Dream 11 for a Match'!$B$2='Performance Cal'!$A52,'Performance Cal'!A52,IF('My Dream 11 for a Match'!$A$2='Performance Cal'!$A52,'Performance Cal'!A52,""))</f>
        <v/>
      </c>
      <c r="B52" t="str">
        <f>IF('My Dream 11 for a Match'!$B$2='Performance Cal'!$A52,'Performance Cal'!B52,IF('My Dream 11 for a Match'!$A$2='Performance Cal'!$A52,'Performance Cal'!B52,""))</f>
        <v/>
      </c>
      <c r="C52" t="str">
        <f>_xlfn.XLOOKUP(B52,'Team Player and role'!A:A,'Team Player and role'!C:C," ")</f>
        <v xml:space="preserve"> </v>
      </c>
      <c r="D52" t="str">
        <f>IF('My Dream 11 for a Match'!$B$2='Performance Cal'!$A52,'Performance Cal'!C52,IF('My Dream 11 for a Match'!$A$2='Performance Cal'!$A52,'Performance Cal'!C52,""))</f>
        <v/>
      </c>
      <c r="E52" t="str">
        <f>IF('My Dream 11 for a Match'!$B$2='Performance Cal'!$A52,'Performance Cal'!D52,IF('My Dream 11 for a Match'!$A$2='Performance Cal'!$A52,'Performance Cal'!D52,""))</f>
        <v/>
      </c>
      <c r="F52" t="str">
        <f>IF('My Dream 11 for a Match'!$B$2='Performance Cal'!$A52,'Performance Cal'!E52,IF('My Dream 11 for a Match'!$A$2='Performance Cal'!$A52,'Performance Cal'!E52,""))</f>
        <v/>
      </c>
      <c r="G52" t="str">
        <f>IF('My Dream 11 for a Match'!$B$2='Performance Cal'!$A52,'Performance Cal'!F52,IF('My Dream 11 for a Match'!$A$2='Performance Cal'!$A52,'Performance Cal'!F52,""))</f>
        <v/>
      </c>
      <c r="H52" s="25" t="str">
        <f t="shared" si="0"/>
        <v xml:space="preserve"> </v>
      </c>
      <c r="I52" s="25" t="str">
        <f t="shared" si="1"/>
        <v xml:space="preserve"> </v>
      </c>
      <c r="J52" s="25" t="str">
        <f t="shared" si="2"/>
        <v xml:space="preserve"> </v>
      </c>
      <c r="K52" s="25" t="str">
        <f t="shared" si="3"/>
        <v xml:space="preserve"> </v>
      </c>
      <c r="L52" s="25" t="str">
        <f t="shared" si="4"/>
        <v xml:space="preserve"> </v>
      </c>
      <c r="M52" s="25" t="str">
        <f t="shared" si="4"/>
        <v xml:space="preserve"> </v>
      </c>
      <c r="N52" s="25" t="str">
        <f t="shared" si="5"/>
        <v xml:space="preserve"> </v>
      </c>
      <c r="O52" s="25" t="str">
        <f t="shared" si="6"/>
        <v xml:space="preserve"> </v>
      </c>
      <c r="P52" s="25" t="str">
        <f t="shared" si="7"/>
        <v xml:space="preserve"> </v>
      </c>
      <c r="Q52" s="25" t="str">
        <f t="shared" si="8"/>
        <v xml:space="preserve"> </v>
      </c>
      <c r="R52" s="25" t="str">
        <f t="shared" si="9"/>
        <v xml:space="preserve"> </v>
      </c>
      <c r="S52" s="25" t="str">
        <f t="shared" si="10"/>
        <v xml:space="preserve"> </v>
      </c>
      <c r="T52" s="25" t="str">
        <f t="shared" si="11"/>
        <v xml:space="preserve"> </v>
      </c>
      <c r="U52" s="25" t="str">
        <f t="shared" si="12"/>
        <v xml:space="preserve"> </v>
      </c>
      <c r="V52" s="25" t="str">
        <f t="shared" si="13"/>
        <v xml:space="preserve"> </v>
      </c>
      <c r="W52" s="25" t="str">
        <f t="shared" si="14"/>
        <v xml:space="preserve"> </v>
      </c>
      <c r="X52" s="25" t="str">
        <f t="shared" si="15"/>
        <v xml:space="preserve"> </v>
      </c>
      <c r="Y52" s="25" t="str">
        <f t="shared" si="16"/>
        <v xml:space="preserve"> </v>
      </c>
      <c r="Z52" s="25" t="str">
        <f t="shared" si="17"/>
        <v xml:space="preserve"> </v>
      </c>
      <c r="AA52" s="25" t="str">
        <f t="shared" si="18"/>
        <v xml:space="preserve"> </v>
      </c>
      <c r="AB52" t="str">
        <f t="shared" si="19"/>
        <v/>
      </c>
      <c r="AC52" t="str">
        <f t="shared" si="20"/>
        <v xml:space="preserve"> </v>
      </c>
      <c r="AD52" t="str">
        <f t="shared" si="21"/>
        <v/>
      </c>
    </row>
    <row r="53" spans="1:30" x14ac:dyDescent="0.35">
      <c r="A53" t="str">
        <f>IF('My Dream 11 for a Match'!$B$2='Performance Cal'!$A53,'Performance Cal'!A53,IF('My Dream 11 for a Match'!$A$2='Performance Cal'!$A53,'Performance Cal'!A53,""))</f>
        <v/>
      </c>
      <c r="B53" t="str">
        <f>IF('My Dream 11 for a Match'!$B$2='Performance Cal'!$A53,'Performance Cal'!B53,IF('My Dream 11 for a Match'!$A$2='Performance Cal'!$A53,'Performance Cal'!B53,""))</f>
        <v/>
      </c>
      <c r="C53" t="str">
        <f>_xlfn.XLOOKUP(B53,'Team Player and role'!A:A,'Team Player and role'!C:C," ")</f>
        <v xml:space="preserve"> </v>
      </c>
      <c r="D53" t="str">
        <f>IF('My Dream 11 for a Match'!$B$2='Performance Cal'!$A53,'Performance Cal'!C53,IF('My Dream 11 for a Match'!$A$2='Performance Cal'!$A53,'Performance Cal'!C53,""))</f>
        <v/>
      </c>
      <c r="E53" t="str">
        <f>IF('My Dream 11 for a Match'!$B$2='Performance Cal'!$A53,'Performance Cal'!D53,IF('My Dream 11 for a Match'!$A$2='Performance Cal'!$A53,'Performance Cal'!D53,""))</f>
        <v/>
      </c>
      <c r="F53" t="str">
        <f>IF('My Dream 11 for a Match'!$B$2='Performance Cal'!$A53,'Performance Cal'!E53,IF('My Dream 11 for a Match'!$A$2='Performance Cal'!$A53,'Performance Cal'!E53,""))</f>
        <v/>
      </c>
      <c r="G53" t="str">
        <f>IF('My Dream 11 for a Match'!$B$2='Performance Cal'!$A53,'Performance Cal'!F53,IF('My Dream 11 for a Match'!$A$2='Performance Cal'!$A53,'Performance Cal'!F53,""))</f>
        <v/>
      </c>
      <c r="H53" s="25" t="str">
        <f t="shared" si="0"/>
        <v xml:space="preserve"> </v>
      </c>
      <c r="I53" s="25" t="str">
        <f t="shared" si="1"/>
        <v xml:space="preserve"> </v>
      </c>
      <c r="J53" s="25" t="str">
        <f t="shared" si="2"/>
        <v xml:space="preserve"> </v>
      </c>
      <c r="K53" s="25" t="str">
        <f t="shared" si="3"/>
        <v xml:space="preserve"> </v>
      </c>
      <c r="L53" s="25" t="str">
        <f t="shared" si="4"/>
        <v xml:space="preserve"> </v>
      </c>
      <c r="M53" s="25" t="str">
        <f t="shared" si="4"/>
        <v xml:space="preserve"> </v>
      </c>
      <c r="N53" s="25" t="str">
        <f t="shared" si="5"/>
        <v xml:space="preserve"> </v>
      </c>
      <c r="O53" s="25" t="str">
        <f t="shared" si="6"/>
        <v xml:space="preserve"> </v>
      </c>
      <c r="P53" s="25" t="str">
        <f t="shared" si="7"/>
        <v xml:space="preserve"> </v>
      </c>
      <c r="Q53" s="25" t="str">
        <f t="shared" si="8"/>
        <v xml:space="preserve"> </v>
      </c>
      <c r="R53" s="25" t="str">
        <f t="shared" si="9"/>
        <v xml:space="preserve"> </v>
      </c>
      <c r="S53" s="25" t="str">
        <f t="shared" si="10"/>
        <v xml:space="preserve"> </v>
      </c>
      <c r="T53" s="25" t="str">
        <f t="shared" si="11"/>
        <v xml:space="preserve"> </v>
      </c>
      <c r="U53" s="25" t="str">
        <f t="shared" si="12"/>
        <v xml:space="preserve"> </v>
      </c>
      <c r="V53" s="25" t="str">
        <f t="shared" si="13"/>
        <v xml:space="preserve"> </v>
      </c>
      <c r="W53" s="25" t="str">
        <f t="shared" si="14"/>
        <v xml:space="preserve"> </v>
      </c>
      <c r="X53" s="25" t="str">
        <f t="shared" si="15"/>
        <v xml:space="preserve"> </v>
      </c>
      <c r="Y53" s="25" t="str">
        <f t="shared" si="16"/>
        <v xml:space="preserve"> </v>
      </c>
      <c r="Z53" s="25" t="str">
        <f t="shared" si="17"/>
        <v xml:space="preserve"> </v>
      </c>
      <c r="AA53" s="25" t="str">
        <f t="shared" si="18"/>
        <v xml:space="preserve"> </v>
      </c>
      <c r="AB53" t="str">
        <f t="shared" si="19"/>
        <v/>
      </c>
      <c r="AC53" t="str">
        <f t="shared" si="20"/>
        <v xml:space="preserve"> </v>
      </c>
      <c r="AD53" t="str">
        <f t="shared" si="21"/>
        <v/>
      </c>
    </row>
    <row r="54" spans="1:30" x14ac:dyDescent="0.35">
      <c r="A54" t="str">
        <f>IF('My Dream 11 for a Match'!$B$2='Performance Cal'!$A54,'Performance Cal'!A54,IF('My Dream 11 for a Match'!$A$2='Performance Cal'!$A54,'Performance Cal'!A54,""))</f>
        <v/>
      </c>
      <c r="B54" t="str">
        <f>IF('My Dream 11 for a Match'!$B$2='Performance Cal'!$A54,'Performance Cal'!B54,IF('My Dream 11 for a Match'!$A$2='Performance Cal'!$A54,'Performance Cal'!B54,""))</f>
        <v/>
      </c>
      <c r="C54" t="str">
        <f>_xlfn.XLOOKUP(B54,'Team Player and role'!A:A,'Team Player and role'!C:C," ")</f>
        <v xml:space="preserve"> </v>
      </c>
      <c r="D54" t="str">
        <f>IF('My Dream 11 for a Match'!$B$2='Performance Cal'!$A54,'Performance Cal'!C54,IF('My Dream 11 for a Match'!$A$2='Performance Cal'!$A54,'Performance Cal'!C54,""))</f>
        <v/>
      </c>
      <c r="E54" t="str">
        <f>IF('My Dream 11 for a Match'!$B$2='Performance Cal'!$A54,'Performance Cal'!D54,IF('My Dream 11 for a Match'!$A$2='Performance Cal'!$A54,'Performance Cal'!D54,""))</f>
        <v/>
      </c>
      <c r="F54" t="str">
        <f>IF('My Dream 11 for a Match'!$B$2='Performance Cal'!$A54,'Performance Cal'!E54,IF('My Dream 11 for a Match'!$A$2='Performance Cal'!$A54,'Performance Cal'!E54,""))</f>
        <v/>
      </c>
      <c r="G54" t="str">
        <f>IF('My Dream 11 for a Match'!$B$2='Performance Cal'!$A54,'Performance Cal'!F54,IF('My Dream 11 for a Match'!$A$2='Performance Cal'!$A54,'Performance Cal'!F54,""))</f>
        <v/>
      </c>
      <c r="H54" s="25" t="str">
        <f t="shared" si="0"/>
        <v xml:space="preserve"> </v>
      </c>
      <c r="I54" s="25" t="str">
        <f t="shared" si="1"/>
        <v xml:space="preserve"> </v>
      </c>
      <c r="J54" s="25" t="str">
        <f t="shared" si="2"/>
        <v xml:space="preserve"> </v>
      </c>
      <c r="K54" s="25" t="str">
        <f t="shared" si="3"/>
        <v xml:space="preserve"> </v>
      </c>
      <c r="L54" s="25" t="str">
        <f t="shared" si="4"/>
        <v xml:space="preserve"> </v>
      </c>
      <c r="M54" s="25" t="str">
        <f t="shared" si="4"/>
        <v xml:space="preserve"> </v>
      </c>
      <c r="N54" s="25" t="str">
        <f t="shared" si="5"/>
        <v xml:space="preserve"> </v>
      </c>
      <c r="O54" s="25" t="str">
        <f t="shared" si="6"/>
        <v xml:space="preserve"> </v>
      </c>
      <c r="P54" s="25" t="str">
        <f t="shared" si="7"/>
        <v xml:space="preserve"> </v>
      </c>
      <c r="Q54" s="25" t="str">
        <f t="shared" si="8"/>
        <v xml:space="preserve"> </v>
      </c>
      <c r="R54" s="25" t="str">
        <f t="shared" si="9"/>
        <v xml:space="preserve"> </v>
      </c>
      <c r="S54" s="25" t="str">
        <f t="shared" si="10"/>
        <v xml:space="preserve"> </v>
      </c>
      <c r="T54" s="25" t="str">
        <f t="shared" si="11"/>
        <v xml:space="preserve"> </v>
      </c>
      <c r="U54" s="25" t="str">
        <f t="shared" si="12"/>
        <v xml:space="preserve"> </v>
      </c>
      <c r="V54" s="25" t="str">
        <f t="shared" si="13"/>
        <v xml:space="preserve"> </v>
      </c>
      <c r="W54" s="25" t="str">
        <f t="shared" si="14"/>
        <v xml:space="preserve"> </v>
      </c>
      <c r="X54" s="25" t="str">
        <f t="shared" si="15"/>
        <v xml:space="preserve"> </v>
      </c>
      <c r="Y54" s="25" t="str">
        <f t="shared" si="16"/>
        <v xml:space="preserve"> </v>
      </c>
      <c r="Z54" s="25" t="str">
        <f t="shared" si="17"/>
        <v xml:space="preserve"> </v>
      </c>
      <c r="AA54" s="25" t="str">
        <f t="shared" si="18"/>
        <v xml:space="preserve"> </v>
      </c>
      <c r="AB54" t="str">
        <f t="shared" si="19"/>
        <v/>
      </c>
      <c r="AC54" t="str">
        <f t="shared" si="20"/>
        <v xml:space="preserve"> </v>
      </c>
      <c r="AD54" t="str">
        <f t="shared" si="21"/>
        <v/>
      </c>
    </row>
    <row r="55" spans="1:30" x14ac:dyDescent="0.35">
      <c r="A55" t="str">
        <f>IF('My Dream 11 for a Match'!$B$2='Performance Cal'!$A55,'Performance Cal'!A55,IF('My Dream 11 for a Match'!$A$2='Performance Cal'!$A55,'Performance Cal'!A55,""))</f>
        <v/>
      </c>
      <c r="B55" t="str">
        <f>IF('My Dream 11 for a Match'!$B$2='Performance Cal'!$A55,'Performance Cal'!B55,IF('My Dream 11 for a Match'!$A$2='Performance Cal'!$A55,'Performance Cal'!B55,""))</f>
        <v/>
      </c>
      <c r="C55" t="str">
        <f>_xlfn.XLOOKUP(B55,'Team Player and role'!A:A,'Team Player and role'!C:C," ")</f>
        <v xml:space="preserve"> </v>
      </c>
      <c r="D55" t="str">
        <f>IF('My Dream 11 for a Match'!$B$2='Performance Cal'!$A55,'Performance Cal'!C55,IF('My Dream 11 for a Match'!$A$2='Performance Cal'!$A55,'Performance Cal'!C55,""))</f>
        <v/>
      </c>
      <c r="E55" t="str">
        <f>IF('My Dream 11 for a Match'!$B$2='Performance Cal'!$A55,'Performance Cal'!D55,IF('My Dream 11 for a Match'!$A$2='Performance Cal'!$A55,'Performance Cal'!D55,""))</f>
        <v/>
      </c>
      <c r="F55" t="str">
        <f>IF('My Dream 11 for a Match'!$B$2='Performance Cal'!$A55,'Performance Cal'!E55,IF('My Dream 11 for a Match'!$A$2='Performance Cal'!$A55,'Performance Cal'!E55,""))</f>
        <v/>
      </c>
      <c r="G55" t="str">
        <f>IF('My Dream 11 for a Match'!$B$2='Performance Cal'!$A55,'Performance Cal'!F55,IF('My Dream 11 for a Match'!$A$2='Performance Cal'!$A55,'Performance Cal'!F55,""))</f>
        <v/>
      </c>
      <c r="H55" s="25" t="str">
        <f t="shared" si="0"/>
        <v xml:space="preserve"> </v>
      </c>
      <c r="I55" s="25" t="str">
        <f t="shared" si="1"/>
        <v xml:space="preserve"> </v>
      </c>
      <c r="J55" s="25" t="str">
        <f t="shared" si="2"/>
        <v xml:space="preserve"> </v>
      </c>
      <c r="K55" s="25" t="str">
        <f t="shared" si="3"/>
        <v xml:space="preserve"> </v>
      </c>
      <c r="L55" s="25" t="str">
        <f t="shared" si="4"/>
        <v xml:space="preserve"> </v>
      </c>
      <c r="M55" s="25" t="str">
        <f t="shared" si="4"/>
        <v xml:space="preserve"> </v>
      </c>
      <c r="N55" s="25" t="str">
        <f t="shared" si="5"/>
        <v xml:space="preserve"> </v>
      </c>
      <c r="O55" s="25" t="str">
        <f t="shared" si="6"/>
        <v xml:space="preserve"> </v>
      </c>
      <c r="P55" s="25" t="str">
        <f t="shared" si="7"/>
        <v xml:space="preserve"> </v>
      </c>
      <c r="Q55" s="25" t="str">
        <f t="shared" si="8"/>
        <v xml:space="preserve"> </v>
      </c>
      <c r="R55" s="25" t="str">
        <f t="shared" si="9"/>
        <v xml:space="preserve"> </v>
      </c>
      <c r="S55" s="25" t="str">
        <f t="shared" si="10"/>
        <v xml:space="preserve"> </v>
      </c>
      <c r="T55" s="25" t="str">
        <f t="shared" si="11"/>
        <v xml:space="preserve"> </v>
      </c>
      <c r="U55" s="25" t="str">
        <f t="shared" si="12"/>
        <v xml:space="preserve"> </v>
      </c>
      <c r="V55" s="25" t="str">
        <f t="shared" si="13"/>
        <v xml:space="preserve"> </v>
      </c>
      <c r="W55" s="25" t="str">
        <f t="shared" si="14"/>
        <v xml:space="preserve"> </v>
      </c>
      <c r="X55" s="25" t="str">
        <f t="shared" si="15"/>
        <v xml:space="preserve"> </v>
      </c>
      <c r="Y55" s="25" t="str">
        <f t="shared" si="16"/>
        <v xml:space="preserve"> </v>
      </c>
      <c r="Z55" s="25" t="str">
        <f t="shared" si="17"/>
        <v xml:space="preserve"> </v>
      </c>
      <c r="AA55" s="25" t="str">
        <f t="shared" si="18"/>
        <v xml:space="preserve"> </v>
      </c>
      <c r="AB55" t="str">
        <f t="shared" si="19"/>
        <v/>
      </c>
      <c r="AC55" t="str">
        <f t="shared" si="20"/>
        <v xml:space="preserve"> </v>
      </c>
      <c r="AD55" t="str">
        <f t="shared" si="21"/>
        <v/>
      </c>
    </row>
    <row r="56" spans="1:30" x14ac:dyDescent="0.35">
      <c r="A56" t="str">
        <f>IF('My Dream 11 for a Match'!$B$2='Performance Cal'!$A56,'Performance Cal'!A56,IF('My Dream 11 for a Match'!$A$2='Performance Cal'!$A56,'Performance Cal'!A56,""))</f>
        <v/>
      </c>
      <c r="B56" t="str">
        <f>IF('My Dream 11 for a Match'!$B$2='Performance Cal'!$A56,'Performance Cal'!B56,IF('My Dream 11 for a Match'!$A$2='Performance Cal'!$A56,'Performance Cal'!B56,""))</f>
        <v/>
      </c>
      <c r="C56" t="str">
        <f>_xlfn.XLOOKUP(B56,'Team Player and role'!A:A,'Team Player and role'!C:C," ")</f>
        <v xml:space="preserve"> </v>
      </c>
      <c r="D56" t="str">
        <f>IF('My Dream 11 for a Match'!$B$2='Performance Cal'!$A56,'Performance Cal'!C56,IF('My Dream 11 for a Match'!$A$2='Performance Cal'!$A56,'Performance Cal'!C56,""))</f>
        <v/>
      </c>
      <c r="E56" t="str">
        <f>IF('My Dream 11 for a Match'!$B$2='Performance Cal'!$A56,'Performance Cal'!D56,IF('My Dream 11 for a Match'!$A$2='Performance Cal'!$A56,'Performance Cal'!D56,""))</f>
        <v/>
      </c>
      <c r="F56" t="str">
        <f>IF('My Dream 11 for a Match'!$B$2='Performance Cal'!$A56,'Performance Cal'!E56,IF('My Dream 11 for a Match'!$A$2='Performance Cal'!$A56,'Performance Cal'!E56,""))</f>
        <v/>
      </c>
      <c r="G56" t="str">
        <f>IF('My Dream 11 for a Match'!$B$2='Performance Cal'!$A56,'Performance Cal'!F56,IF('My Dream 11 for a Match'!$A$2='Performance Cal'!$A56,'Performance Cal'!F56,""))</f>
        <v/>
      </c>
      <c r="H56" s="25" t="str">
        <f t="shared" si="0"/>
        <v xml:space="preserve"> </v>
      </c>
      <c r="I56" s="25" t="str">
        <f t="shared" si="1"/>
        <v xml:space="preserve"> </v>
      </c>
      <c r="J56" s="25" t="str">
        <f t="shared" si="2"/>
        <v xml:space="preserve"> </v>
      </c>
      <c r="K56" s="25" t="str">
        <f t="shared" si="3"/>
        <v xml:space="preserve"> </v>
      </c>
      <c r="L56" s="25" t="str">
        <f t="shared" si="4"/>
        <v xml:space="preserve"> </v>
      </c>
      <c r="M56" s="25" t="str">
        <f t="shared" si="4"/>
        <v xml:space="preserve"> </v>
      </c>
      <c r="N56" s="25" t="str">
        <f t="shared" si="5"/>
        <v xml:space="preserve"> </v>
      </c>
      <c r="O56" s="25" t="str">
        <f t="shared" si="6"/>
        <v xml:space="preserve"> </v>
      </c>
      <c r="P56" s="25" t="str">
        <f t="shared" si="7"/>
        <v xml:space="preserve"> </v>
      </c>
      <c r="Q56" s="25" t="str">
        <f t="shared" si="8"/>
        <v xml:space="preserve"> </v>
      </c>
      <c r="R56" s="25" t="str">
        <f t="shared" si="9"/>
        <v xml:space="preserve"> </v>
      </c>
      <c r="S56" s="25" t="str">
        <f t="shared" si="10"/>
        <v xml:space="preserve"> </v>
      </c>
      <c r="T56" s="25" t="str">
        <f t="shared" si="11"/>
        <v xml:space="preserve"> </v>
      </c>
      <c r="U56" s="25" t="str">
        <f t="shared" si="12"/>
        <v xml:space="preserve"> </v>
      </c>
      <c r="V56" s="25" t="str">
        <f t="shared" si="13"/>
        <v xml:space="preserve"> </v>
      </c>
      <c r="W56" s="25" t="str">
        <f t="shared" si="14"/>
        <v xml:space="preserve"> </v>
      </c>
      <c r="X56" s="25" t="str">
        <f t="shared" si="15"/>
        <v xml:space="preserve"> </v>
      </c>
      <c r="Y56" s="25" t="str">
        <f t="shared" si="16"/>
        <v xml:space="preserve"> </v>
      </c>
      <c r="Z56" s="25" t="str">
        <f t="shared" si="17"/>
        <v xml:space="preserve"> </v>
      </c>
      <c r="AA56" s="25" t="str">
        <f t="shared" si="18"/>
        <v xml:space="preserve"> </v>
      </c>
      <c r="AB56" t="str">
        <f t="shared" si="19"/>
        <v/>
      </c>
      <c r="AC56" t="str">
        <f t="shared" si="20"/>
        <v xml:space="preserve"> </v>
      </c>
      <c r="AD56" t="str">
        <f t="shared" si="21"/>
        <v/>
      </c>
    </row>
    <row r="57" spans="1:30" x14ac:dyDescent="0.35">
      <c r="A57" t="str">
        <f>IF('My Dream 11 for a Match'!$B$2='Performance Cal'!$A57,'Performance Cal'!A57,IF('My Dream 11 for a Match'!$A$2='Performance Cal'!$A57,'Performance Cal'!A57,""))</f>
        <v/>
      </c>
      <c r="B57" t="str">
        <f>IF('My Dream 11 for a Match'!$B$2='Performance Cal'!$A57,'Performance Cal'!B57,IF('My Dream 11 for a Match'!$A$2='Performance Cal'!$A57,'Performance Cal'!B57,""))</f>
        <v/>
      </c>
      <c r="C57" t="str">
        <f>_xlfn.XLOOKUP(B57,'Team Player and role'!A:A,'Team Player and role'!C:C," ")</f>
        <v xml:space="preserve"> </v>
      </c>
      <c r="D57" t="str">
        <f>IF('My Dream 11 for a Match'!$B$2='Performance Cal'!$A57,'Performance Cal'!C57,IF('My Dream 11 for a Match'!$A$2='Performance Cal'!$A57,'Performance Cal'!C57,""))</f>
        <v/>
      </c>
      <c r="E57" t="str">
        <f>IF('My Dream 11 for a Match'!$B$2='Performance Cal'!$A57,'Performance Cal'!D57,IF('My Dream 11 for a Match'!$A$2='Performance Cal'!$A57,'Performance Cal'!D57,""))</f>
        <v/>
      </c>
      <c r="F57" t="str">
        <f>IF('My Dream 11 for a Match'!$B$2='Performance Cal'!$A57,'Performance Cal'!E57,IF('My Dream 11 for a Match'!$A$2='Performance Cal'!$A57,'Performance Cal'!E57,""))</f>
        <v/>
      </c>
      <c r="G57" t="str">
        <f>IF('My Dream 11 for a Match'!$B$2='Performance Cal'!$A57,'Performance Cal'!F57,IF('My Dream 11 for a Match'!$A$2='Performance Cal'!$A57,'Performance Cal'!F57,""))</f>
        <v/>
      </c>
      <c r="H57" s="25" t="str">
        <f t="shared" si="0"/>
        <v xml:space="preserve"> </v>
      </c>
      <c r="I57" s="25" t="str">
        <f t="shared" si="1"/>
        <v xml:space="preserve"> </v>
      </c>
      <c r="J57" s="25" t="str">
        <f t="shared" si="2"/>
        <v xml:space="preserve"> </v>
      </c>
      <c r="K57" s="25" t="str">
        <f t="shared" si="3"/>
        <v xml:space="preserve"> </v>
      </c>
      <c r="L57" s="25" t="str">
        <f t="shared" si="4"/>
        <v xml:space="preserve"> </v>
      </c>
      <c r="M57" s="25" t="str">
        <f t="shared" si="4"/>
        <v xml:space="preserve"> </v>
      </c>
      <c r="N57" s="25" t="str">
        <f t="shared" si="5"/>
        <v xml:space="preserve"> </v>
      </c>
      <c r="O57" s="25" t="str">
        <f t="shared" si="6"/>
        <v xml:space="preserve"> </v>
      </c>
      <c r="P57" s="25" t="str">
        <f t="shared" si="7"/>
        <v xml:space="preserve"> </v>
      </c>
      <c r="Q57" s="25" t="str">
        <f t="shared" si="8"/>
        <v xml:space="preserve"> </v>
      </c>
      <c r="R57" s="25" t="str">
        <f t="shared" si="9"/>
        <v xml:space="preserve"> </v>
      </c>
      <c r="S57" s="25" t="str">
        <f t="shared" si="10"/>
        <v xml:space="preserve"> </v>
      </c>
      <c r="T57" s="25" t="str">
        <f t="shared" si="11"/>
        <v xml:space="preserve"> </v>
      </c>
      <c r="U57" s="25" t="str">
        <f t="shared" si="12"/>
        <v xml:space="preserve"> </v>
      </c>
      <c r="V57" s="25" t="str">
        <f t="shared" si="13"/>
        <v xml:space="preserve"> </v>
      </c>
      <c r="W57" s="25" t="str">
        <f t="shared" si="14"/>
        <v xml:space="preserve"> </v>
      </c>
      <c r="X57" s="25" t="str">
        <f t="shared" si="15"/>
        <v xml:space="preserve"> </v>
      </c>
      <c r="Y57" s="25" t="str">
        <f t="shared" si="16"/>
        <v xml:space="preserve"> </v>
      </c>
      <c r="Z57" s="25" t="str">
        <f t="shared" si="17"/>
        <v xml:space="preserve"> </v>
      </c>
      <c r="AA57" s="25" t="str">
        <f t="shared" si="18"/>
        <v xml:space="preserve"> </v>
      </c>
      <c r="AB57" t="str">
        <f t="shared" si="19"/>
        <v/>
      </c>
      <c r="AC57" t="str">
        <f t="shared" si="20"/>
        <v xml:space="preserve"> </v>
      </c>
      <c r="AD57" t="str">
        <f t="shared" si="21"/>
        <v/>
      </c>
    </row>
    <row r="58" spans="1:30" x14ac:dyDescent="0.35">
      <c r="A58" t="str">
        <f>IF('My Dream 11 for a Match'!$B$2='Performance Cal'!$A58,'Performance Cal'!A58,IF('My Dream 11 for a Match'!$A$2='Performance Cal'!$A58,'Performance Cal'!A58,""))</f>
        <v/>
      </c>
      <c r="B58" t="str">
        <f>IF('My Dream 11 for a Match'!$B$2='Performance Cal'!$A58,'Performance Cal'!B58,IF('My Dream 11 for a Match'!$A$2='Performance Cal'!$A58,'Performance Cal'!B58,""))</f>
        <v/>
      </c>
      <c r="C58" t="str">
        <f>_xlfn.XLOOKUP(B58,'Team Player and role'!A:A,'Team Player and role'!C:C," ")</f>
        <v xml:space="preserve"> </v>
      </c>
      <c r="D58" t="str">
        <f>IF('My Dream 11 for a Match'!$B$2='Performance Cal'!$A58,'Performance Cal'!C58,IF('My Dream 11 for a Match'!$A$2='Performance Cal'!$A58,'Performance Cal'!C58,""))</f>
        <v/>
      </c>
      <c r="E58" t="str">
        <f>IF('My Dream 11 for a Match'!$B$2='Performance Cal'!$A58,'Performance Cal'!D58,IF('My Dream 11 for a Match'!$A$2='Performance Cal'!$A58,'Performance Cal'!D58,""))</f>
        <v/>
      </c>
      <c r="F58" t="str">
        <f>IF('My Dream 11 for a Match'!$B$2='Performance Cal'!$A58,'Performance Cal'!E58,IF('My Dream 11 for a Match'!$A$2='Performance Cal'!$A58,'Performance Cal'!E58,""))</f>
        <v/>
      </c>
      <c r="G58" t="str">
        <f>IF('My Dream 11 for a Match'!$B$2='Performance Cal'!$A58,'Performance Cal'!F58,IF('My Dream 11 for a Match'!$A$2='Performance Cal'!$A58,'Performance Cal'!F58,""))</f>
        <v/>
      </c>
      <c r="H58" s="25" t="str">
        <f t="shared" si="0"/>
        <v xml:space="preserve"> </v>
      </c>
      <c r="I58" s="25" t="str">
        <f t="shared" si="1"/>
        <v xml:space="preserve"> </v>
      </c>
      <c r="J58" s="25" t="str">
        <f t="shared" si="2"/>
        <v xml:space="preserve"> </v>
      </c>
      <c r="K58" s="25" t="str">
        <f t="shared" si="3"/>
        <v xml:space="preserve"> </v>
      </c>
      <c r="L58" s="25" t="str">
        <f t="shared" si="4"/>
        <v xml:space="preserve"> </v>
      </c>
      <c r="M58" s="25" t="str">
        <f t="shared" si="4"/>
        <v xml:space="preserve"> </v>
      </c>
      <c r="N58" s="25" t="str">
        <f t="shared" si="5"/>
        <v xml:space="preserve"> </v>
      </c>
      <c r="O58" s="25" t="str">
        <f t="shared" si="6"/>
        <v xml:space="preserve"> </v>
      </c>
      <c r="P58" s="25" t="str">
        <f t="shared" si="7"/>
        <v xml:space="preserve"> </v>
      </c>
      <c r="Q58" s="25" t="str">
        <f t="shared" si="8"/>
        <v xml:space="preserve"> </v>
      </c>
      <c r="R58" s="25" t="str">
        <f t="shared" si="9"/>
        <v xml:space="preserve"> </v>
      </c>
      <c r="S58" s="25" t="str">
        <f t="shared" si="10"/>
        <v xml:space="preserve"> </v>
      </c>
      <c r="T58" s="25" t="str">
        <f t="shared" si="11"/>
        <v xml:space="preserve"> </v>
      </c>
      <c r="U58" s="25" t="str">
        <f t="shared" si="12"/>
        <v xml:space="preserve"> </v>
      </c>
      <c r="V58" s="25" t="str">
        <f t="shared" si="13"/>
        <v xml:space="preserve"> </v>
      </c>
      <c r="W58" s="25" t="str">
        <f t="shared" si="14"/>
        <v xml:space="preserve"> </v>
      </c>
      <c r="X58" s="25" t="str">
        <f t="shared" si="15"/>
        <v xml:space="preserve"> </v>
      </c>
      <c r="Y58" s="25" t="str">
        <f t="shared" si="16"/>
        <v xml:space="preserve"> </v>
      </c>
      <c r="Z58" s="25" t="str">
        <f t="shared" si="17"/>
        <v xml:space="preserve"> </v>
      </c>
      <c r="AA58" s="25" t="str">
        <f t="shared" si="18"/>
        <v xml:space="preserve"> </v>
      </c>
      <c r="AB58" t="str">
        <f t="shared" si="19"/>
        <v/>
      </c>
      <c r="AC58" t="str">
        <f t="shared" si="20"/>
        <v xml:space="preserve"> </v>
      </c>
      <c r="AD58" t="str">
        <f t="shared" si="21"/>
        <v/>
      </c>
    </row>
    <row r="59" spans="1:30" x14ac:dyDescent="0.35">
      <c r="A59" t="str">
        <f>IF('My Dream 11 for a Match'!$B$2='Performance Cal'!$A59,'Performance Cal'!A59,IF('My Dream 11 for a Match'!$A$2='Performance Cal'!$A59,'Performance Cal'!A59,""))</f>
        <v/>
      </c>
      <c r="B59" t="str">
        <f>IF('My Dream 11 for a Match'!$B$2='Performance Cal'!$A59,'Performance Cal'!B59,IF('My Dream 11 for a Match'!$A$2='Performance Cal'!$A59,'Performance Cal'!B59,""))</f>
        <v/>
      </c>
      <c r="C59" t="str">
        <f>_xlfn.XLOOKUP(B59,'Team Player and role'!A:A,'Team Player and role'!C:C," ")</f>
        <v xml:space="preserve"> </v>
      </c>
      <c r="D59" t="str">
        <f>IF('My Dream 11 for a Match'!$B$2='Performance Cal'!$A59,'Performance Cal'!C59,IF('My Dream 11 for a Match'!$A$2='Performance Cal'!$A59,'Performance Cal'!C59,""))</f>
        <v/>
      </c>
      <c r="E59" t="str">
        <f>IF('My Dream 11 for a Match'!$B$2='Performance Cal'!$A59,'Performance Cal'!D59,IF('My Dream 11 for a Match'!$A$2='Performance Cal'!$A59,'Performance Cal'!D59,""))</f>
        <v/>
      </c>
      <c r="F59" t="str">
        <f>IF('My Dream 11 for a Match'!$B$2='Performance Cal'!$A59,'Performance Cal'!E59,IF('My Dream 11 for a Match'!$A$2='Performance Cal'!$A59,'Performance Cal'!E59,""))</f>
        <v/>
      </c>
      <c r="G59" t="str">
        <f>IF('My Dream 11 for a Match'!$B$2='Performance Cal'!$A59,'Performance Cal'!F59,IF('My Dream 11 for a Match'!$A$2='Performance Cal'!$A59,'Performance Cal'!F59,""))</f>
        <v/>
      </c>
      <c r="H59" s="25" t="str">
        <f t="shared" si="0"/>
        <v xml:space="preserve"> </v>
      </c>
      <c r="I59" s="25" t="str">
        <f t="shared" si="1"/>
        <v xml:space="preserve"> </v>
      </c>
      <c r="J59" s="25" t="str">
        <f t="shared" si="2"/>
        <v xml:space="preserve"> </v>
      </c>
      <c r="K59" s="25" t="str">
        <f t="shared" si="3"/>
        <v xml:space="preserve"> </v>
      </c>
      <c r="L59" s="25" t="str">
        <f t="shared" si="4"/>
        <v xml:space="preserve"> </v>
      </c>
      <c r="M59" s="25" t="str">
        <f t="shared" si="4"/>
        <v xml:space="preserve"> </v>
      </c>
      <c r="N59" s="25" t="str">
        <f t="shared" si="5"/>
        <v xml:space="preserve"> </v>
      </c>
      <c r="O59" s="25" t="str">
        <f t="shared" si="6"/>
        <v xml:space="preserve"> </v>
      </c>
      <c r="P59" s="25" t="str">
        <f t="shared" si="7"/>
        <v xml:space="preserve"> </v>
      </c>
      <c r="Q59" s="25" t="str">
        <f t="shared" si="8"/>
        <v xml:space="preserve"> </v>
      </c>
      <c r="R59" s="25" t="str">
        <f t="shared" si="9"/>
        <v xml:space="preserve"> </v>
      </c>
      <c r="S59" s="25" t="str">
        <f t="shared" si="10"/>
        <v xml:space="preserve"> </v>
      </c>
      <c r="T59" s="25" t="str">
        <f t="shared" si="11"/>
        <v xml:space="preserve"> </v>
      </c>
      <c r="U59" s="25" t="str">
        <f t="shared" si="12"/>
        <v xml:space="preserve"> </v>
      </c>
      <c r="V59" s="25" t="str">
        <f t="shared" si="13"/>
        <v xml:space="preserve"> </v>
      </c>
      <c r="W59" s="25" t="str">
        <f t="shared" si="14"/>
        <v xml:space="preserve"> </v>
      </c>
      <c r="X59" s="25" t="str">
        <f t="shared" si="15"/>
        <v xml:space="preserve"> </v>
      </c>
      <c r="Y59" s="25" t="str">
        <f t="shared" si="16"/>
        <v xml:space="preserve"> </v>
      </c>
      <c r="Z59" s="25" t="str">
        <f t="shared" si="17"/>
        <v xml:space="preserve"> </v>
      </c>
      <c r="AA59" s="25" t="str">
        <f t="shared" si="18"/>
        <v xml:space="preserve"> </v>
      </c>
      <c r="AB59" t="str">
        <f t="shared" si="19"/>
        <v/>
      </c>
      <c r="AC59" t="str">
        <f t="shared" si="20"/>
        <v xml:space="preserve"> </v>
      </c>
      <c r="AD59" t="str">
        <f t="shared" si="21"/>
        <v/>
      </c>
    </row>
    <row r="60" spans="1:30" x14ac:dyDescent="0.35">
      <c r="A60" t="str">
        <f>IF('My Dream 11 for a Match'!$B$2='Performance Cal'!$A60,'Performance Cal'!A60,IF('My Dream 11 for a Match'!$A$2='Performance Cal'!$A60,'Performance Cal'!A60,""))</f>
        <v/>
      </c>
      <c r="B60" t="str">
        <f>IF('My Dream 11 for a Match'!$B$2='Performance Cal'!$A60,'Performance Cal'!B60,IF('My Dream 11 for a Match'!$A$2='Performance Cal'!$A60,'Performance Cal'!B60,""))</f>
        <v/>
      </c>
      <c r="C60" t="str">
        <f>_xlfn.XLOOKUP(B60,'Team Player and role'!A:A,'Team Player and role'!C:C," ")</f>
        <v xml:space="preserve"> </v>
      </c>
      <c r="D60" t="str">
        <f>IF('My Dream 11 for a Match'!$B$2='Performance Cal'!$A60,'Performance Cal'!C60,IF('My Dream 11 for a Match'!$A$2='Performance Cal'!$A60,'Performance Cal'!C60,""))</f>
        <v/>
      </c>
      <c r="E60" t="str">
        <f>IF('My Dream 11 for a Match'!$B$2='Performance Cal'!$A60,'Performance Cal'!D60,IF('My Dream 11 for a Match'!$A$2='Performance Cal'!$A60,'Performance Cal'!D60,""))</f>
        <v/>
      </c>
      <c r="F60" t="str">
        <f>IF('My Dream 11 for a Match'!$B$2='Performance Cal'!$A60,'Performance Cal'!E60,IF('My Dream 11 for a Match'!$A$2='Performance Cal'!$A60,'Performance Cal'!E60,""))</f>
        <v/>
      </c>
      <c r="G60" t="str">
        <f>IF('My Dream 11 for a Match'!$B$2='Performance Cal'!$A60,'Performance Cal'!F60,IF('My Dream 11 for a Match'!$A$2='Performance Cal'!$A60,'Performance Cal'!F60,""))</f>
        <v/>
      </c>
      <c r="H60" s="25" t="str">
        <f t="shared" si="0"/>
        <v xml:space="preserve"> </v>
      </c>
      <c r="I60" s="25" t="str">
        <f t="shared" si="1"/>
        <v xml:space="preserve"> </v>
      </c>
      <c r="J60" s="25" t="str">
        <f t="shared" si="2"/>
        <v xml:space="preserve"> </v>
      </c>
      <c r="K60" s="25" t="str">
        <f t="shared" si="3"/>
        <v xml:space="preserve"> </v>
      </c>
      <c r="L60" s="25" t="str">
        <f t="shared" si="4"/>
        <v xml:space="preserve"> </v>
      </c>
      <c r="M60" s="25" t="str">
        <f t="shared" si="4"/>
        <v xml:space="preserve"> </v>
      </c>
      <c r="N60" s="25" t="str">
        <f t="shared" si="5"/>
        <v xml:space="preserve"> </v>
      </c>
      <c r="O60" s="25" t="str">
        <f t="shared" si="6"/>
        <v xml:space="preserve"> </v>
      </c>
      <c r="P60" s="25" t="str">
        <f t="shared" si="7"/>
        <v xml:space="preserve"> </v>
      </c>
      <c r="Q60" s="25" t="str">
        <f t="shared" si="8"/>
        <v xml:space="preserve"> </v>
      </c>
      <c r="R60" s="25" t="str">
        <f t="shared" si="9"/>
        <v xml:space="preserve"> </v>
      </c>
      <c r="S60" s="25" t="str">
        <f t="shared" si="10"/>
        <v xml:space="preserve"> </v>
      </c>
      <c r="T60" s="25" t="str">
        <f t="shared" si="11"/>
        <v xml:space="preserve"> </v>
      </c>
      <c r="U60" s="25" t="str">
        <f t="shared" si="12"/>
        <v xml:space="preserve"> </v>
      </c>
      <c r="V60" s="25" t="str">
        <f t="shared" si="13"/>
        <v xml:space="preserve"> </v>
      </c>
      <c r="W60" s="25" t="str">
        <f t="shared" si="14"/>
        <v xml:space="preserve"> </v>
      </c>
      <c r="X60" s="25" t="str">
        <f t="shared" si="15"/>
        <v xml:space="preserve"> </v>
      </c>
      <c r="Y60" s="25" t="str">
        <f t="shared" si="16"/>
        <v xml:space="preserve"> </v>
      </c>
      <c r="Z60" s="25" t="str">
        <f t="shared" si="17"/>
        <v xml:space="preserve"> </v>
      </c>
      <c r="AA60" s="25" t="str">
        <f t="shared" si="18"/>
        <v xml:space="preserve"> </v>
      </c>
      <c r="AB60" t="str">
        <f t="shared" si="19"/>
        <v/>
      </c>
      <c r="AC60" t="str">
        <f t="shared" si="20"/>
        <v xml:space="preserve"> </v>
      </c>
      <c r="AD60" t="str">
        <f t="shared" si="21"/>
        <v/>
      </c>
    </row>
    <row r="61" spans="1:30" x14ac:dyDescent="0.35">
      <c r="A61" t="str">
        <f>IF('My Dream 11 for a Match'!$B$2='Performance Cal'!$A61,'Performance Cal'!A61,IF('My Dream 11 for a Match'!$A$2='Performance Cal'!$A61,'Performance Cal'!A61,""))</f>
        <v/>
      </c>
      <c r="B61" t="str">
        <f>IF('My Dream 11 for a Match'!$B$2='Performance Cal'!$A61,'Performance Cal'!B61,IF('My Dream 11 for a Match'!$A$2='Performance Cal'!$A61,'Performance Cal'!B61,""))</f>
        <v/>
      </c>
      <c r="C61" t="str">
        <f>_xlfn.XLOOKUP(B61,'Team Player and role'!A:A,'Team Player and role'!C:C," ")</f>
        <v xml:space="preserve"> </v>
      </c>
      <c r="D61" t="str">
        <f>IF('My Dream 11 for a Match'!$B$2='Performance Cal'!$A61,'Performance Cal'!C61,IF('My Dream 11 for a Match'!$A$2='Performance Cal'!$A61,'Performance Cal'!C61,""))</f>
        <v/>
      </c>
      <c r="E61" t="str">
        <f>IF('My Dream 11 for a Match'!$B$2='Performance Cal'!$A61,'Performance Cal'!D61,IF('My Dream 11 for a Match'!$A$2='Performance Cal'!$A61,'Performance Cal'!D61,""))</f>
        <v/>
      </c>
      <c r="F61" t="str">
        <f>IF('My Dream 11 for a Match'!$B$2='Performance Cal'!$A61,'Performance Cal'!E61,IF('My Dream 11 for a Match'!$A$2='Performance Cal'!$A61,'Performance Cal'!E61,""))</f>
        <v/>
      </c>
      <c r="G61" t="str">
        <f>IF('My Dream 11 for a Match'!$B$2='Performance Cal'!$A61,'Performance Cal'!F61,IF('My Dream 11 for a Match'!$A$2='Performance Cal'!$A61,'Performance Cal'!F61,""))</f>
        <v/>
      </c>
      <c r="H61" s="25" t="str">
        <f t="shared" si="0"/>
        <v xml:space="preserve"> </v>
      </c>
      <c r="I61" s="25" t="str">
        <f t="shared" si="1"/>
        <v xml:space="preserve"> </v>
      </c>
      <c r="J61" s="25" t="str">
        <f t="shared" si="2"/>
        <v xml:space="preserve"> </v>
      </c>
      <c r="K61" s="25" t="str">
        <f t="shared" si="3"/>
        <v xml:space="preserve"> </v>
      </c>
      <c r="L61" s="25" t="str">
        <f t="shared" si="4"/>
        <v xml:space="preserve"> </v>
      </c>
      <c r="M61" s="25" t="str">
        <f t="shared" si="4"/>
        <v xml:space="preserve"> </v>
      </c>
      <c r="N61" s="25" t="str">
        <f t="shared" si="5"/>
        <v xml:space="preserve"> </v>
      </c>
      <c r="O61" s="25" t="str">
        <f t="shared" si="6"/>
        <v xml:space="preserve"> </v>
      </c>
      <c r="P61" s="25" t="str">
        <f t="shared" si="7"/>
        <v xml:space="preserve"> </v>
      </c>
      <c r="Q61" s="25" t="str">
        <f t="shared" si="8"/>
        <v xml:space="preserve"> </v>
      </c>
      <c r="R61" s="25" t="str">
        <f t="shared" si="9"/>
        <v xml:space="preserve"> </v>
      </c>
      <c r="S61" s="25" t="str">
        <f t="shared" si="10"/>
        <v xml:space="preserve"> </v>
      </c>
      <c r="T61" s="25" t="str">
        <f t="shared" si="11"/>
        <v xml:space="preserve"> </v>
      </c>
      <c r="U61" s="25" t="str">
        <f t="shared" si="12"/>
        <v xml:space="preserve"> </v>
      </c>
      <c r="V61" s="25" t="str">
        <f t="shared" si="13"/>
        <v xml:space="preserve"> </v>
      </c>
      <c r="W61" s="25" t="str">
        <f t="shared" si="14"/>
        <v xml:space="preserve"> </v>
      </c>
      <c r="X61" s="25" t="str">
        <f t="shared" si="15"/>
        <v xml:space="preserve"> </v>
      </c>
      <c r="Y61" s="25" t="str">
        <f t="shared" si="16"/>
        <v xml:space="preserve"> </v>
      </c>
      <c r="Z61" s="25" t="str">
        <f t="shared" si="17"/>
        <v xml:space="preserve"> </v>
      </c>
      <c r="AA61" s="25" t="str">
        <f t="shared" si="18"/>
        <v xml:space="preserve"> </v>
      </c>
      <c r="AB61" t="str">
        <f t="shared" si="19"/>
        <v/>
      </c>
      <c r="AC61" t="str">
        <f t="shared" si="20"/>
        <v xml:space="preserve"> </v>
      </c>
      <c r="AD61" t="str">
        <f t="shared" si="21"/>
        <v/>
      </c>
    </row>
    <row r="62" spans="1:30" x14ac:dyDescent="0.35">
      <c r="A62" t="str">
        <f>IF('My Dream 11 for a Match'!$B$2='Performance Cal'!$A62,'Performance Cal'!A62,IF('My Dream 11 for a Match'!$A$2='Performance Cal'!$A62,'Performance Cal'!A62,""))</f>
        <v/>
      </c>
      <c r="B62" t="str">
        <f>IF('My Dream 11 for a Match'!$B$2='Performance Cal'!$A62,'Performance Cal'!B62,IF('My Dream 11 for a Match'!$A$2='Performance Cal'!$A62,'Performance Cal'!B62,""))</f>
        <v/>
      </c>
      <c r="C62" t="str">
        <f>_xlfn.XLOOKUP(B62,'Team Player and role'!A:A,'Team Player and role'!C:C," ")</f>
        <v xml:space="preserve"> </v>
      </c>
      <c r="D62" t="str">
        <f>IF('My Dream 11 for a Match'!$B$2='Performance Cal'!$A62,'Performance Cal'!C62,IF('My Dream 11 for a Match'!$A$2='Performance Cal'!$A62,'Performance Cal'!C62,""))</f>
        <v/>
      </c>
      <c r="E62" t="str">
        <f>IF('My Dream 11 for a Match'!$B$2='Performance Cal'!$A62,'Performance Cal'!D62,IF('My Dream 11 for a Match'!$A$2='Performance Cal'!$A62,'Performance Cal'!D62,""))</f>
        <v/>
      </c>
      <c r="F62" t="str">
        <f>IF('My Dream 11 for a Match'!$B$2='Performance Cal'!$A62,'Performance Cal'!E62,IF('My Dream 11 for a Match'!$A$2='Performance Cal'!$A62,'Performance Cal'!E62,""))</f>
        <v/>
      </c>
      <c r="G62" t="str">
        <f>IF('My Dream 11 for a Match'!$B$2='Performance Cal'!$A62,'Performance Cal'!F62,IF('My Dream 11 for a Match'!$A$2='Performance Cal'!$A62,'Performance Cal'!F62,""))</f>
        <v/>
      </c>
      <c r="H62" s="25" t="str">
        <f t="shared" si="0"/>
        <v xml:space="preserve"> </v>
      </c>
      <c r="I62" s="25" t="str">
        <f t="shared" si="1"/>
        <v xml:space="preserve"> </v>
      </c>
      <c r="J62" s="25" t="str">
        <f t="shared" si="2"/>
        <v xml:space="preserve"> </v>
      </c>
      <c r="K62" s="25" t="str">
        <f t="shared" si="3"/>
        <v xml:space="preserve"> </v>
      </c>
      <c r="L62" s="25" t="str">
        <f t="shared" si="4"/>
        <v xml:space="preserve"> </v>
      </c>
      <c r="M62" s="25" t="str">
        <f t="shared" si="4"/>
        <v xml:space="preserve"> </v>
      </c>
      <c r="N62" s="25" t="str">
        <f t="shared" si="5"/>
        <v xml:space="preserve"> </v>
      </c>
      <c r="O62" s="25" t="str">
        <f t="shared" si="6"/>
        <v xml:space="preserve"> </v>
      </c>
      <c r="P62" s="25" t="str">
        <f t="shared" si="7"/>
        <v xml:space="preserve"> </v>
      </c>
      <c r="Q62" s="25" t="str">
        <f t="shared" si="8"/>
        <v xml:space="preserve"> </v>
      </c>
      <c r="R62" s="25" t="str">
        <f t="shared" si="9"/>
        <v xml:space="preserve"> </v>
      </c>
      <c r="S62" s="25" t="str">
        <f t="shared" si="10"/>
        <v xml:space="preserve"> </v>
      </c>
      <c r="T62" s="25" t="str">
        <f t="shared" si="11"/>
        <v xml:space="preserve"> </v>
      </c>
      <c r="U62" s="25" t="str">
        <f t="shared" si="12"/>
        <v xml:space="preserve"> </v>
      </c>
      <c r="V62" s="25" t="str">
        <f t="shared" si="13"/>
        <v xml:space="preserve"> </v>
      </c>
      <c r="W62" s="25" t="str">
        <f t="shared" si="14"/>
        <v xml:space="preserve"> </v>
      </c>
      <c r="X62" s="25" t="str">
        <f t="shared" si="15"/>
        <v xml:space="preserve"> </v>
      </c>
      <c r="Y62" s="25" t="str">
        <f t="shared" si="16"/>
        <v xml:space="preserve"> </v>
      </c>
      <c r="Z62" s="25" t="str">
        <f t="shared" si="17"/>
        <v xml:space="preserve"> </v>
      </c>
      <c r="AA62" s="25" t="str">
        <f t="shared" si="18"/>
        <v xml:space="preserve"> </v>
      </c>
      <c r="AB62" t="str">
        <f t="shared" si="19"/>
        <v/>
      </c>
      <c r="AC62" t="str">
        <f t="shared" si="20"/>
        <v xml:space="preserve"> </v>
      </c>
      <c r="AD62" t="str">
        <f t="shared" si="21"/>
        <v/>
      </c>
    </row>
    <row r="63" spans="1:30" x14ac:dyDescent="0.35">
      <c r="A63" t="str">
        <f>IF('My Dream 11 for a Match'!$B$2='Performance Cal'!$A63,'Performance Cal'!A63,IF('My Dream 11 for a Match'!$A$2='Performance Cal'!$A63,'Performance Cal'!A63,""))</f>
        <v/>
      </c>
      <c r="B63" t="str">
        <f>IF('My Dream 11 for a Match'!$B$2='Performance Cal'!$A63,'Performance Cal'!B63,IF('My Dream 11 for a Match'!$A$2='Performance Cal'!$A63,'Performance Cal'!B63,""))</f>
        <v/>
      </c>
      <c r="C63" t="str">
        <f>_xlfn.XLOOKUP(B63,'Team Player and role'!A:A,'Team Player and role'!C:C," ")</f>
        <v xml:space="preserve"> </v>
      </c>
      <c r="D63" t="str">
        <f>IF('My Dream 11 for a Match'!$B$2='Performance Cal'!$A63,'Performance Cal'!C63,IF('My Dream 11 for a Match'!$A$2='Performance Cal'!$A63,'Performance Cal'!C63,""))</f>
        <v/>
      </c>
      <c r="E63" t="str">
        <f>IF('My Dream 11 for a Match'!$B$2='Performance Cal'!$A63,'Performance Cal'!D63,IF('My Dream 11 for a Match'!$A$2='Performance Cal'!$A63,'Performance Cal'!D63,""))</f>
        <v/>
      </c>
      <c r="F63" t="str">
        <f>IF('My Dream 11 for a Match'!$B$2='Performance Cal'!$A63,'Performance Cal'!E63,IF('My Dream 11 for a Match'!$A$2='Performance Cal'!$A63,'Performance Cal'!E63,""))</f>
        <v/>
      </c>
      <c r="G63" t="str">
        <f>IF('My Dream 11 for a Match'!$B$2='Performance Cal'!$A63,'Performance Cal'!F63,IF('My Dream 11 for a Match'!$A$2='Performance Cal'!$A63,'Performance Cal'!F63,""))</f>
        <v/>
      </c>
      <c r="H63" s="25" t="str">
        <f t="shared" si="0"/>
        <v xml:space="preserve"> </v>
      </c>
      <c r="I63" s="25" t="str">
        <f t="shared" si="1"/>
        <v xml:space="preserve"> </v>
      </c>
      <c r="J63" s="25" t="str">
        <f t="shared" si="2"/>
        <v xml:space="preserve"> </v>
      </c>
      <c r="K63" s="25" t="str">
        <f t="shared" si="3"/>
        <v xml:space="preserve"> </v>
      </c>
      <c r="L63" s="25" t="str">
        <f t="shared" si="4"/>
        <v xml:space="preserve"> </v>
      </c>
      <c r="M63" s="25" t="str">
        <f t="shared" si="4"/>
        <v xml:space="preserve"> </v>
      </c>
      <c r="N63" s="25" t="str">
        <f t="shared" si="5"/>
        <v xml:space="preserve"> </v>
      </c>
      <c r="O63" s="25" t="str">
        <f t="shared" si="6"/>
        <v xml:space="preserve"> </v>
      </c>
      <c r="P63" s="25" t="str">
        <f t="shared" si="7"/>
        <v xml:space="preserve"> </v>
      </c>
      <c r="Q63" s="25" t="str">
        <f t="shared" si="8"/>
        <v xml:space="preserve"> </v>
      </c>
      <c r="R63" s="25" t="str">
        <f t="shared" si="9"/>
        <v xml:space="preserve"> </v>
      </c>
      <c r="S63" s="25" t="str">
        <f t="shared" si="10"/>
        <v xml:space="preserve"> </v>
      </c>
      <c r="T63" s="25" t="str">
        <f t="shared" si="11"/>
        <v xml:space="preserve"> </v>
      </c>
      <c r="U63" s="25" t="str">
        <f t="shared" si="12"/>
        <v xml:space="preserve"> </v>
      </c>
      <c r="V63" s="25" t="str">
        <f t="shared" si="13"/>
        <v xml:space="preserve"> </v>
      </c>
      <c r="W63" s="25" t="str">
        <f t="shared" si="14"/>
        <v xml:space="preserve"> </v>
      </c>
      <c r="X63" s="25" t="str">
        <f t="shared" si="15"/>
        <v xml:space="preserve"> </v>
      </c>
      <c r="Y63" s="25" t="str">
        <f t="shared" si="16"/>
        <v xml:space="preserve"> </v>
      </c>
      <c r="Z63" s="25" t="str">
        <f t="shared" si="17"/>
        <v xml:space="preserve"> </v>
      </c>
      <c r="AA63" s="25" t="str">
        <f t="shared" si="18"/>
        <v xml:space="preserve"> </v>
      </c>
      <c r="AB63" t="str">
        <f t="shared" si="19"/>
        <v/>
      </c>
      <c r="AC63" t="str">
        <f t="shared" si="20"/>
        <v xml:space="preserve"> </v>
      </c>
      <c r="AD63" t="str">
        <f t="shared" si="21"/>
        <v/>
      </c>
    </row>
    <row r="64" spans="1:30" x14ac:dyDescent="0.35">
      <c r="A64" t="str">
        <f>IF('My Dream 11 for a Match'!$B$2='Performance Cal'!$A64,'Performance Cal'!A64,IF('My Dream 11 for a Match'!$A$2='Performance Cal'!$A64,'Performance Cal'!A64,""))</f>
        <v/>
      </c>
      <c r="B64" t="str">
        <f>IF('My Dream 11 for a Match'!$B$2='Performance Cal'!$A64,'Performance Cal'!B64,IF('My Dream 11 for a Match'!$A$2='Performance Cal'!$A64,'Performance Cal'!B64,""))</f>
        <v/>
      </c>
      <c r="C64" t="str">
        <f>_xlfn.XLOOKUP(B64,'Team Player and role'!A:A,'Team Player and role'!C:C," ")</f>
        <v xml:space="preserve"> </v>
      </c>
      <c r="D64" t="str">
        <f>IF('My Dream 11 for a Match'!$B$2='Performance Cal'!$A64,'Performance Cal'!C64,IF('My Dream 11 for a Match'!$A$2='Performance Cal'!$A64,'Performance Cal'!C64,""))</f>
        <v/>
      </c>
      <c r="E64" t="str">
        <f>IF('My Dream 11 for a Match'!$B$2='Performance Cal'!$A64,'Performance Cal'!D64,IF('My Dream 11 for a Match'!$A$2='Performance Cal'!$A64,'Performance Cal'!D64,""))</f>
        <v/>
      </c>
      <c r="F64" t="str">
        <f>IF('My Dream 11 for a Match'!$B$2='Performance Cal'!$A64,'Performance Cal'!E64,IF('My Dream 11 for a Match'!$A$2='Performance Cal'!$A64,'Performance Cal'!E64,""))</f>
        <v/>
      </c>
      <c r="G64" t="str">
        <f>IF('My Dream 11 for a Match'!$B$2='Performance Cal'!$A64,'Performance Cal'!F64,IF('My Dream 11 for a Match'!$A$2='Performance Cal'!$A64,'Performance Cal'!F64,""))</f>
        <v/>
      </c>
      <c r="H64" s="25" t="str">
        <f t="shared" si="0"/>
        <v xml:space="preserve"> </v>
      </c>
      <c r="I64" s="25" t="str">
        <f t="shared" si="1"/>
        <v xml:space="preserve"> </v>
      </c>
      <c r="J64" s="25" t="str">
        <f t="shared" si="2"/>
        <v xml:space="preserve"> </v>
      </c>
      <c r="K64" s="25" t="str">
        <f t="shared" si="3"/>
        <v xml:space="preserve"> </v>
      </c>
      <c r="L64" s="25" t="str">
        <f t="shared" si="4"/>
        <v xml:space="preserve"> </v>
      </c>
      <c r="M64" s="25" t="str">
        <f t="shared" si="4"/>
        <v xml:space="preserve"> </v>
      </c>
      <c r="N64" s="25" t="str">
        <f t="shared" si="5"/>
        <v xml:space="preserve"> </v>
      </c>
      <c r="O64" s="25" t="str">
        <f t="shared" si="6"/>
        <v xml:space="preserve"> </v>
      </c>
      <c r="P64" s="25" t="str">
        <f t="shared" si="7"/>
        <v xml:space="preserve"> </v>
      </c>
      <c r="Q64" s="25" t="str">
        <f t="shared" si="8"/>
        <v xml:space="preserve"> </v>
      </c>
      <c r="R64" s="25" t="str">
        <f t="shared" si="9"/>
        <v xml:space="preserve"> </v>
      </c>
      <c r="S64" s="25" t="str">
        <f t="shared" si="10"/>
        <v xml:space="preserve"> </v>
      </c>
      <c r="T64" s="25" t="str">
        <f t="shared" si="11"/>
        <v xml:space="preserve"> </v>
      </c>
      <c r="U64" s="25" t="str">
        <f t="shared" si="12"/>
        <v xml:space="preserve"> </v>
      </c>
      <c r="V64" s="25" t="str">
        <f t="shared" si="13"/>
        <v xml:space="preserve"> </v>
      </c>
      <c r="W64" s="25" t="str">
        <f t="shared" si="14"/>
        <v xml:space="preserve"> </v>
      </c>
      <c r="X64" s="25" t="str">
        <f t="shared" si="15"/>
        <v xml:space="preserve"> </v>
      </c>
      <c r="Y64" s="25" t="str">
        <f t="shared" si="16"/>
        <v xml:space="preserve"> </v>
      </c>
      <c r="Z64" s="25" t="str">
        <f t="shared" si="17"/>
        <v xml:space="preserve"> </v>
      </c>
      <c r="AA64" s="25" t="str">
        <f t="shared" si="18"/>
        <v xml:space="preserve"> </v>
      </c>
      <c r="AB64" t="str">
        <f t="shared" si="19"/>
        <v/>
      </c>
      <c r="AC64" t="str">
        <f t="shared" si="20"/>
        <v xml:space="preserve"> </v>
      </c>
      <c r="AD64" t="str">
        <f t="shared" si="21"/>
        <v/>
      </c>
    </row>
    <row r="65" spans="1:30" x14ac:dyDescent="0.35">
      <c r="A65" t="str">
        <f>IF('My Dream 11 for a Match'!$B$2='Performance Cal'!$A65,'Performance Cal'!A65,IF('My Dream 11 for a Match'!$A$2='Performance Cal'!$A65,'Performance Cal'!A65,""))</f>
        <v/>
      </c>
      <c r="B65" t="str">
        <f>IF('My Dream 11 for a Match'!$B$2='Performance Cal'!$A65,'Performance Cal'!B65,IF('My Dream 11 for a Match'!$A$2='Performance Cal'!$A65,'Performance Cal'!B65,""))</f>
        <v/>
      </c>
      <c r="C65" t="str">
        <f>_xlfn.XLOOKUP(B65,'Team Player and role'!A:A,'Team Player and role'!C:C," ")</f>
        <v xml:space="preserve"> </v>
      </c>
      <c r="D65" t="str">
        <f>IF('My Dream 11 for a Match'!$B$2='Performance Cal'!$A65,'Performance Cal'!C65,IF('My Dream 11 for a Match'!$A$2='Performance Cal'!$A65,'Performance Cal'!C65,""))</f>
        <v/>
      </c>
      <c r="E65" t="str">
        <f>IF('My Dream 11 for a Match'!$B$2='Performance Cal'!$A65,'Performance Cal'!D65,IF('My Dream 11 for a Match'!$A$2='Performance Cal'!$A65,'Performance Cal'!D65,""))</f>
        <v/>
      </c>
      <c r="F65" t="str">
        <f>IF('My Dream 11 for a Match'!$B$2='Performance Cal'!$A65,'Performance Cal'!E65,IF('My Dream 11 for a Match'!$A$2='Performance Cal'!$A65,'Performance Cal'!E65,""))</f>
        <v/>
      </c>
      <c r="G65" t="str">
        <f>IF('My Dream 11 for a Match'!$B$2='Performance Cal'!$A65,'Performance Cal'!F65,IF('My Dream 11 for a Match'!$A$2='Performance Cal'!$A65,'Performance Cal'!F65,""))</f>
        <v/>
      </c>
      <c r="H65" s="25" t="str">
        <f t="shared" si="0"/>
        <v xml:space="preserve"> </v>
      </c>
      <c r="I65" s="25" t="str">
        <f t="shared" si="1"/>
        <v xml:space="preserve"> </v>
      </c>
      <c r="J65" s="25" t="str">
        <f t="shared" si="2"/>
        <v xml:space="preserve"> </v>
      </c>
      <c r="K65" s="25" t="str">
        <f t="shared" si="3"/>
        <v xml:space="preserve"> </v>
      </c>
      <c r="L65" s="25" t="str">
        <f t="shared" si="4"/>
        <v xml:space="preserve"> </v>
      </c>
      <c r="M65" s="25" t="str">
        <f t="shared" si="4"/>
        <v xml:space="preserve"> </v>
      </c>
      <c r="N65" s="25" t="str">
        <f t="shared" si="5"/>
        <v xml:space="preserve"> </v>
      </c>
      <c r="O65" s="25" t="str">
        <f t="shared" si="6"/>
        <v xml:space="preserve"> </v>
      </c>
      <c r="P65" s="25" t="str">
        <f t="shared" si="7"/>
        <v xml:space="preserve"> </v>
      </c>
      <c r="Q65" s="25" t="str">
        <f t="shared" si="8"/>
        <v xml:space="preserve"> </v>
      </c>
      <c r="R65" s="25" t="str">
        <f t="shared" si="9"/>
        <v xml:space="preserve"> </v>
      </c>
      <c r="S65" s="25" t="str">
        <f t="shared" si="10"/>
        <v xml:space="preserve"> </v>
      </c>
      <c r="T65" s="25" t="str">
        <f t="shared" si="11"/>
        <v xml:space="preserve"> </v>
      </c>
      <c r="U65" s="25" t="str">
        <f t="shared" si="12"/>
        <v xml:space="preserve"> </v>
      </c>
      <c r="V65" s="25" t="str">
        <f t="shared" si="13"/>
        <v xml:space="preserve"> </v>
      </c>
      <c r="W65" s="25" t="str">
        <f t="shared" si="14"/>
        <v xml:space="preserve"> </v>
      </c>
      <c r="X65" s="25" t="str">
        <f t="shared" si="15"/>
        <v xml:space="preserve"> </v>
      </c>
      <c r="Y65" s="25" t="str">
        <f t="shared" si="16"/>
        <v xml:space="preserve"> </v>
      </c>
      <c r="Z65" s="25" t="str">
        <f t="shared" si="17"/>
        <v xml:space="preserve"> </v>
      </c>
      <c r="AA65" s="25" t="str">
        <f t="shared" si="18"/>
        <v xml:space="preserve"> </v>
      </c>
      <c r="AB65" t="str">
        <f t="shared" si="19"/>
        <v/>
      </c>
      <c r="AC65" t="str">
        <f t="shared" si="20"/>
        <v xml:space="preserve"> </v>
      </c>
      <c r="AD65" t="str">
        <f t="shared" si="21"/>
        <v/>
      </c>
    </row>
    <row r="66" spans="1:30" x14ac:dyDescent="0.35">
      <c r="A66" t="str">
        <f>IF('My Dream 11 for a Match'!$B$2='Performance Cal'!$A66,'Performance Cal'!A66,IF('My Dream 11 for a Match'!$A$2='Performance Cal'!$A66,'Performance Cal'!A66,""))</f>
        <v/>
      </c>
      <c r="B66" t="str">
        <f>IF('My Dream 11 for a Match'!$B$2='Performance Cal'!$A66,'Performance Cal'!B66,IF('My Dream 11 for a Match'!$A$2='Performance Cal'!$A66,'Performance Cal'!B66,""))</f>
        <v/>
      </c>
      <c r="C66" t="str">
        <f>_xlfn.XLOOKUP(B66,'Team Player and role'!A:A,'Team Player and role'!C:C," ")</f>
        <v xml:space="preserve"> </v>
      </c>
      <c r="D66" t="str">
        <f>IF('My Dream 11 for a Match'!$B$2='Performance Cal'!$A66,'Performance Cal'!C66,IF('My Dream 11 for a Match'!$A$2='Performance Cal'!$A66,'Performance Cal'!C66,""))</f>
        <v/>
      </c>
      <c r="E66" t="str">
        <f>IF('My Dream 11 for a Match'!$B$2='Performance Cal'!$A66,'Performance Cal'!D66,IF('My Dream 11 for a Match'!$A$2='Performance Cal'!$A66,'Performance Cal'!D66,""))</f>
        <v/>
      </c>
      <c r="F66" t="str">
        <f>IF('My Dream 11 for a Match'!$B$2='Performance Cal'!$A66,'Performance Cal'!E66,IF('My Dream 11 for a Match'!$A$2='Performance Cal'!$A66,'Performance Cal'!E66,""))</f>
        <v/>
      </c>
      <c r="G66" t="str">
        <f>IF('My Dream 11 for a Match'!$B$2='Performance Cal'!$A66,'Performance Cal'!F66,IF('My Dream 11 for a Match'!$A$2='Performance Cal'!$A66,'Performance Cal'!F66,""))</f>
        <v/>
      </c>
      <c r="H66" s="25" t="str">
        <f t="shared" si="0"/>
        <v xml:space="preserve"> </v>
      </c>
      <c r="I66" s="25" t="str">
        <f t="shared" si="1"/>
        <v xml:space="preserve"> </v>
      </c>
      <c r="J66" s="25" t="str">
        <f t="shared" si="2"/>
        <v xml:space="preserve"> </v>
      </c>
      <c r="K66" s="25" t="str">
        <f t="shared" si="3"/>
        <v xml:space="preserve"> </v>
      </c>
      <c r="L66" s="25" t="str">
        <f t="shared" si="4"/>
        <v xml:space="preserve"> </v>
      </c>
      <c r="M66" s="25" t="str">
        <f t="shared" si="4"/>
        <v xml:space="preserve"> </v>
      </c>
      <c r="N66" s="25" t="str">
        <f t="shared" si="5"/>
        <v xml:space="preserve"> </v>
      </c>
      <c r="O66" s="25" t="str">
        <f t="shared" si="6"/>
        <v xml:space="preserve"> </v>
      </c>
      <c r="P66" s="25" t="str">
        <f t="shared" si="7"/>
        <v xml:space="preserve"> </v>
      </c>
      <c r="Q66" s="25" t="str">
        <f t="shared" si="8"/>
        <v xml:space="preserve"> </v>
      </c>
      <c r="R66" s="25" t="str">
        <f t="shared" si="9"/>
        <v xml:space="preserve"> </v>
      </c>
      <c r="S66" s="25" t="str">
        <f t="shared" si="10"/>
        <v xml:space="preserve"> </v>
      </c>
      <c r="T66" s="25" t="str">
        <f t="shared" si="11"/>
        <v xml:space="preserve"> </v>
      </c>
      <c r="U66" s="25" t="str">
        <f t="shared" si="12"/>
        <v xml:space="preserve"> </v>
      </c>
      <c r="V66" s="25" t="str">
        <f t="shared" si="13"/>
        <v xml:space="preserve"> </v>
      </c>
      <c r="W66" s="25" t="str">
        <f t="shared" si="14"/>
        <v xml:space="preserve"> </v>
      </c>
      <c r="X66" s="25" t="str">
        <f t="shared" si="15"/>
        <v xml:space="preserve"> </v>
      </c>
      <c r="Y66" s="25" t="str">
        <f t="shared" si="16"/>
        <v xml:space="preserve"> </v>
      </c>
      <c r="Z66" s="25" t="str">
        <f t="shared" si="17"/>
        <v xml:space="preserve"> </v>
      </c>
      <c r="AA66" s="25" t="str">
        <f t="shared" si="18"/>
        <v xml:space="preserve"> </v>
      </c>
      <c r="AB66" t="str">
        <f t="shared" si="19"/>
        <v/>
      </c>
      <c r="AC66" t="str">
        <f t="shared" si="20"/>
        <v xml:space="preserve"> </v>
      </c>
      <c r="AD66" t="str">
        <f t="shared" si="21"/>
        <v/>
      </c>
    </row>
    <row r="67" spans="1:30" x14ac:dyDescent="0.35">
      <c r="A67" t="str">
        <f>IF('My Dream 11 for a Match'!$B$2='Performance Cal'!$A67,'Performance Cal'!A67,IF('My Dream 11 for a Match'!$A$2='Performance Cal'!$A67,'Performance Cal'!A67,""))</f>
        <v>RR</v>
      </c>
      <c r="B67" t="str">
        <f>IF('My Dream 11 for a Match'!$B$2='Performance Cal'!$A67,'Performance Cal'!B67,IF('My Dream 11 for a Match'!$A$2='Performance Cal'!$A67,'Performance Cal'!B67,""))</f>
        <v>Ravichandran Ashwin</v>
      </c>
      <c r="C67" t="str">
        <f>_xlfn.XLOOKUP(B67,'Team Player and role'!A:A,'Team Player and role'!C:C," ")</f>
        <v>Spinner</v>
      </c>
      <c r="D67">
        <f>IF('My Dream 11 for a Match'!$B$2='Performance Cal'!$A67,'Performance Cal'!C67,IF('My Dream 11 for a Match'!$A$2='Performance Cal'!$A67,'Performance Cal'!C67,""))</f>
        <v>554.52</v>
      </c>
      <c r="E67">
        <f>IF('My Dream 11 for a Match'!$B$2='Performance Cal'!$A67,'Performance Cal'!D67,IF('My Dream 11 for a Match'!$A$2='Performance Cal'!$A67,'Performance Cal'!D67,""))</f>
        <v>4312.84</v>
      </c>
      <c r="F67">
        <f>IF('My Dream 11 for a Match'!$B$2='Performance Cal'!$A67,'Performance Cal'!E67,IF('My Dream 11 for a Match'!$A$2='Performance Cal'!$A67,'Performance Cal'!E67,""))</f>
        <v>0</v>
      </c>
      <c r="G67">
        <f>IF('My Dream 11 for a Match'!$B$2='Performance Cal'!$A67,'Performance Cal'!F67,IF('My Dream 11 for a Match'!$A$2='Performance Cal'!$A67,'Performance Cal'!F67,""))</f>
        <v>4867.3600000000006</v>
      </c>
      <c r="H67" s="25">
        <f t="shared" ref="H67:H130" si="22">IF($C67=" "," ",IF($C67="Seamer",($E67*150/100),($E67*120/100)))</f>
        <v>5175.4080000000004</v>
      </c>
      <c r="I67" s="25">
        <f t="shared" ref="I67:I130" si="23">IF($C67=" "," ",IF($C67="Seamer",($E67*75/100),($E67*75/100)))</f>
        <v>3234.63</v>
      </c>
      <c r="J67" s="25">
        <f t="shared" ref="J67:J130" si="24">IF($C67=" "," ",IF($C67="Seamer",($E67*122/100),($E67*122/100)))</f>
        <v>5261.6647999999996</v>
      </c>
      <c r="K67" s="25">
        <f t="shared" ref="K67:K130" si="25">IF($C67=" "," ",IF($C67="Seamer",($E67*83/100),($E67*90/100)))</f>
        <v>3881.5560000000005</v>
      </c>
      <c r="L67" s="25">
        <f t="shared" ref="L67:M98" si="26">IF($C67=" "," ",IF($C67="Seamer",($E67*70/100),($E67*60/100)))</f>
        <v>2587.7040000000002</v>
      </c>
      <c r="M67" s="25">
        <f t="shared" si="26"/>
        <v>2587.7040000000002</v>
      </c>
      <c r="N67" s="25">
        <f t="shared" ref="N67:N130" si="27">IF($C67=" "," ",IF($C67="Seamer",($E67*130/100),($E67*100/100)))</f>
        <v>4312.84</v>
      </c>
      <c r="O67" s="25">
        <f t="shared" ref="O67:O130" si="28">IF($C67=" "," ",IF($C67="Seamer",($E67*120/100),($E67*120/100)))</f>
        <v>5175.4080000000004</v>
      </c>
      <c r="P67" s="25">
        <f t="shared" ref="P67:P130" si="29">IF(H67=" ",H67,((H67+L67)/2))</f>
        <v>3881.5560000000005</v>
      </c>
      <c r="Q67" s="25">
        <f t="shared" ref="Q67:Q130" si="30">IF(H67=" ",H67,((H67+N67)/2))</f>
        <v>4744.1239999999998</v>
      </c>
      <c r="R67" s="25">
        <f t="shared" ref="R67:R130" si="31">H67</f>
        <v>5175.4080000000004</v>
      </c>
      <c r="S67" s="25">
        <f t="shared" ref="S67:S130" si="32">IF(I67=" ",I67,((I67+L67)/2))</f>
        <v>2911.1670000000004</v>
      </c>
      <c r="T67" s="25">
        <f t="shared" ref="T67:T130" si="33">IF(I67=" ",I67,((I67+N67)/2))</f>
        <v>3773.7350000000001</v>
      </c>
      <c r="U67" s="25">
        <f t="shared" ref="U67:U130" si="34">IF(I67=" ",I67,((I67+O67)/2))</f>
        <v>4205.0190000000002</v>
      </c>
      <c r="V67" s="25">
        <f t="shared" ref="V67:V130" si="35">IF(J67=" ",J67,((J67+L67)/2))</f>
        <v>3924.6844000000001</v>
      </c>
      <c r="W67" s="25">
        <f t="shared" ref="W67:W130" si="36">IF(J67=" ",J67,((J67+N67)/2))</f>
        <v>4787.2523999999994</v>
      </c>
      <c r="X67" s="25">
        <f t="shared" ref="X67:X130" si="37">IF(J67=" ",J67,((J67+O67)/2))</f>
        <v>5218.5364</v>
      </c>
      <c r="Y67" s="25">
        <f t="shared" ref="Y67:Y130" si="38">IF(K67=" ",K67,((K67+L67)/2))</f>
        <v>3234.63</v>
      </c>
      <c r="Z67" s="25">
        <f t="shared" ref="Z67:Z130" si="39">IF(K67=" ",K67,((K67+N67)/2))</f>
        <v>4097.1980000000003</v>
      </c>
      <c r="AA67" s="25">
        <f t="shared" ref="AA67:AA130" si="40">IF(K67=" ",K67,((K67+O67)/2))</f>
        <v>4528.482</v>
      </c>
      <c r="AB67" t="str">
        <f t="shared" ref="AB67:AB130" si="41">A67</f>
        <v>RR</v>
      </c>
      <c r="AC67" t="str">
        <f t="shared" ref="AC67:AC130" si="42">C67</f>
        <v>Spinner</v>
      </c>
      <c r="AD67" t="str">
        <f t="shared" ref="AD67:AD130" si="43">B67</f>
        <v>Ravichandran Ashwin</v>
      </c>
    </row>
    <row r="68" spans="1:30" x14ac:dyDescent="0.35">
      <c r="A68" t="str">
        <f>IF('My Dream 11 for a Match'!$B$2='Performance Cal'!$A68,'Performance Cal'!A68,IF('My Dream 11 for a Match'!$A$2='Performance Cal'!$A68,'Performance Cal'!A68,""))</f>
        <v/>
      </c>
      <c r="B68" t="str">
        <f>IF('My Dream 11 for a Match'!$B$2='Performance Cal'!$A68,'Performance Cal'!B68,IF('My Dream 11 for a Match'!$A$2='Performance Cal'!$A68,'Performance Cal'!B68,""))</f>
        <v/>
      </c>
      <c r="C68" t="str">
        <f>_xlfn.XLOOKUP(B68,'Team Player and role'!A:A,'Team Player and role'!C:C," ")</f>
        <v xml:space="preserve"> </v>
      </c>
      <c r="D68" t="str">
        <f>IF('My Dream 11 for a Match'!$B$2='Performance Cal'!$A68,'Performance Cal'!C68,IF('My Dream 11 for a Match'!$A$2='Performance Cal'!$A68,'Performance Cal'!C68,""))</f>
        <v/>
      </c>
      <c r="E68" t="str">
        <f>IF('My Dream 11 for a Match'!$B$2='Performance Cal'!$A68,'Performance Cal'!D68,IF('My Dream 11 for a Match'!$A$2='Performance Cal'!$A68,'Performance Cal'!D68,""))</f>
        <v/>
      </c>
      <c r="F68" t="str">
        <f>IF('My Dream 11 for a Match'!$B$2='Performance Cal'!$A68,'Performance Cal'!E68,IF('My Dream 11 for a Match'!$A$2='Performance Cal'!$A68,'Performance Cal'!E68,""))</f>
        <v/>
      </c>
      <c r="G68" t="str">
        <f>IF('My Dream 11 for a Match'!$B$2='Performance Cal'!$A68,'Performance Cal'!F68,IF('My Dream 11 for a Match'!$A$2='Performance Cal'!$A68,'Performance Cal'!F68,""))</f>
        <v/>
      </c>
      <c r="H68" s="25" t="str">
        <f t="shared" si="22"/>
        <v xml:space="preserve"> </v>
      </c>
      <c r="I68" s="25" t="str">
        <f t="shared" si="23"/>
        <v xml:space="preserve"> </v>
      </c>
      <c r="J68" s="25" t="str">
        <f t="shared" si="24"/>
        <v xml:space="preserve"> </v>
      </c>
      <c r="K68" s="25" t="str">
        <f t="shared" si="25"/>
        <v xml:space="preserve"> </v>
      </c>
      <c r="L68" s="25" t="str">
        <f t="shared" si="26"/>
        <v xml:space="preserve"> </v>
      </c>
      <c r="M68" s="25" t="str">
        <f t="shared" si="26"/>
        <v xml:space="preserve"> </v>
      </c>
      <c r="N68" s="25" t="str">
        <f t="shared" si="27"/>
        <v xml:space="preserve"> </v>
      </c>
      <c r="O68" s="25" t="str">
        <f t="shared" si="28"/>
        <v xml:space="preserve"> </v>
      </c>
      <c r="P68" s="25" t="str">
        <f t="shared" si="29"/>
        <v xml:space="preserve"> </v>
      </c>
      <c r="Q68" s="25" t="str">
        <f t="shared" si="30"/>
        <v xml:space="preserve"> </v>
      </c>
      <c r="R68" s="25" t="str">
        <f t="shared" si="31"/>
        <v xml:space="preserve"> </v>
      </c>
      <c r="S68" s="25" t="str">
        <f t="shared" si="32"/>
        <v xml:space="preserve"> </v>
      </c>
      <c r="T68" s="25" t="str">
        <f t="shared" si="33"/>
        <v xml:space="preserve"> </v>
      </c>
      <c r="U68" s="25" t="str">
        <f t="shared" si="34"/>
        <v xml:space="preserve"> </v>
      </c>
      <c r="V68" s="25" t="str">
        <f t="shared" si="35"/>
        <v xml:space="preserve"> </v>
      </c>
      <c r="W68" s="25" t="str">
        <f t="shared" si="36"/>
        <v xml:space="preserve"> </v>
      </c>
      <c r="X68" s="25" t="str">
        <f t="shared" si="37"/>
        <v xml:space="preserve"> </v>
      </c>
      <c r="Y68" s="25" t="str">
        <f t="shared" si="38"/>
        <v xml:space="preserve"> </v>
      </c>
      <c r="Z68" s="25" t="str">
        <f t="shared" si="39"/>
        <v xml:space="preserve"> </v>
      </c>
      <c r="AA68" s="25" t="str">
        <f t="shared" si="40"/>
        <v xml:space="preserve"> </v>
      </c>
      <c r="AB68" t="str">
        <f t="shared" si="41"/>
        <v/>
      </c>
      <c r="AC68" t="str">
        <f t="shared" si="42"/>
        <v xml:space="preserve"> </v>
      </c>
      <c r="AD68" t="str">
        <f t="shared" si="43"/>
        <v/>
      </c>
    </row>
    <row r="69" spans="1:30" x14ac:dyDescent="0.35">
      <c r="A69" t="str">
        <f>IF('My Dream 11 for a Match'!$B$2='Performance Cal'!$A69,'Performance Cal'!A69,IF('My Dream 11 for a Match'!$A$2='Performance Cal'!$A69,'Performance Cal'!A69,""))</f>
        <v/>
      </c>
      <c r="B69" t="str">
        <f>IF('My Dream 11 for a Match'!$B$2='Performance Cal'!$A69,'Performance Cal'!B69,IF('My Dream 11 for a Match'!$A$2='Performance Cal'!$A69,'Performance Cal'!B69,""))</f>
        <v/>
      </c>
      <c r="C69" t="str">
        <f>_xlfn.XLOOKUP(B69,'Team Player and role'!A:A,'Team Player and role'!C:C," ")</f>
        <v xml:space="preserve"> </v>
      </c>
      <c r="D69" t="str">
        <f>IF('My Dream 11 for a Match'!$B$2='Performance Cal'!$A69,'Performance Cal'!C69,IF('My Dream 11 for a Match'!$A$2='Performance Cal'!$A69,'Performance Cal'!C69,""))</f>
        <v/>
      </c>
      <c r="E69" t="str">
        <f>IF('My Dream 11 for a Match'!$B$2='Performance Cal'!$A69,'Performance Cal'!D69,IF('My Dream 11 for a Match'!$A$2='Performance Cal'!$A69,'Performance Cal'!D69,""))</f>
        <v/>
      </c>
      <c r="F69" t="str">
        <f>IF('My Dream 11 for a Match'!$B$2='Performance Cal'!$A69,'Performance Cal'!E69,IF('My Dream 11 for a Match'!$A$2='Performance Cal'!$A69,'Performance Cal'!E69,""))</f>
        <v/>
      </c>
      <c r="G69" t="str">
        <f>IF('My Dream 11 for a Match'!$B$2='Performance Cal'!$A69,'Performance Cal'!F69,IF('My Dream 11 for a Match'!$A$2='Performance Cal'!$A69,'Performance Cal'!F69,""))</f>
        <v/>
      </c>
      <c r="H69" s="25" t="str">
        <f t="shared" si="22"/>
        <v xml:space="preserve"> </v>
      </c>
      <c r="I69" s="25" t="str">
        <f t="shared" si="23"/>
        <v xml:space="preserve"> </v>
      </c>
      <c r="J69" s="25" t="str">
        <f t="shared" si="24"/>
        <v xml:space="preserve"> </v>
      </c>
      <c r="K69" s="25" t="str">
        <f t="shared" si="25"/>
        <v xml:space="preserve"> </v>
      </c>
      <c r="L69" s="25" t="str">
        <f t="shared" si="26"/>
        <v xml:space="preserve"> </v>
      </c>
      <c r="M69" s="25" t="str">
        <f t="shared" si="26"/>
        <v xml:space="preserve"> </v>
      </c>
      <c r="N69" s="25" t="str">
        <f t="shared" si="27"/>
        <v xml:space="preserve"> </v>
      </c>
      <c r="O69" s="25" t="str">
        <f t="shared" si="28"/>
        <v xml:space="preserve"> </v>
      </c>
      <c r="P69" s="25" t="str">
        <f t="shared" si="29"/>
        <v xml:space="preserve"> </v>
      </c>
      <c r="Q69" s="25" t="str">
        <f t="shared" si="30"/>
        <v xml:space="preserve"> </v>
      </c>
      <c r="R69" s="25" t="str">
        <f t="shared" si="31"/>
        <v xml:space="preserve"> </v>
      </c>
      <c r="S69" s="25" t="str">
        <f t="shared" si="32"/>
        <v xml:space="preserve"> </v>
      </c>
      <c r="T69" s="25" t="str">
        <f t="shared" si="33"/>
        <v xml:space="preserve"> </v>
      </c>
      <c r="U69" s="25" t="str">
        <f t="shared" si="34"/>
        <v xml:space="preserve"> </v>
      </c>
      <c r="V69" s="25" t="str">
        <f t="shared" si="35"/>
        <v xml:space="preserve"> </v>
      </c>
      <c r="W69" s="25" t="str">
        <f t="shared" si="36"/>
        <v xml:space="preserve"> </v>
      </c>
      <c r="X69" s="25" t="str">
        <f t="shared" si="37"/>
        <v xml:space="preserve"> </v>
      </c>
      <c r="Y69" s="25" t="str">
        <f t="shared" si="38"/>
        <v xml:space="preserve"> </v>
      </c>
      <c r="Z69" s="25" t="str">
        <f t="shared" si="39"/>
        <v xml:space="preserve"> </v>
      </c>
      <c r="AA69" s="25" t="str">
        <f t="shared" si="40"/>
        <v xml:space="preserve"> </v>
      </c>
      <c r="AB69" t="str">
        <f t="shared" si="41"/>
        <v/>
      </c>
      <c r="AC69" t="str">
        <f t="shared" si="42"/>
        <v xml:space="preserve"> </v>
      </c>
      <c r="AD69" t="str">
        <f t="shared" si="43"/>
        <v/>
      </c>
    </row>
    <row r="70" spans="1:30" x14ac:dyDescent="0.35">
      <c r="A70" t="str">
        <f>IF('My Dream 11 for a Match'!$B$2='Performance Cal'!$A70,'Performance Cal'!A70,IF('My Dream 11 for a Match'!$A$2='Performance Cal'!$A70,'Performance Cal'!A70,""))</f>
        <v/>
      </c>
      <c r="B70" t="str">
        <f>IF('My Dream 11 for a Match'!$B$2='Performance Cal'!$A70,'Performance Cal'!B70,IF('My Dream 11 for a Match'!$A$2='Performance Cal'!$A70,'Performance Cal'!B70,""))</f>
        <v/>
      </c>
      <c r="C70" t="str">
        <f>_xlfn.XLOOKUP(B70,'Team Player and role'!A:A,'Team Player and role'!C:C," ")</f>
        <v xml:space="preserve"> </v>
      </c>
      <c r="D70" t="str">
        <f>IF('My Dream 11 for a Match'!$B$2='Performance Cal'!$A70,'Performance Cal'!C70,IF('My Dream 11 for a Match'!$A$2='Performance Cal'!$A70,'Performance Cal'!C70,""))</f>
        <v/>
      </c>
      <c r="E70" t="str">
        <f>IF('My Dream 11 for a Match'!$B$2='Performance Cal'!$A70,'Performance Cal'!D70,IF('My Dream 11 for a Match'!$A$2='Performance Cal'!$A70,'Performance Cal'!D70,""))</f>
        <v/>
      </c>
      <c r="F70" t="str">
        <f>IF('My Dream 11 for a Match'!$B$2='Performance Cal'!$A70,'Performance Cal'!E70,IF('My Dream 11 for a Match'!$A$2='Performance Cal'!$A70,'Performance Cal'!E70,""))</f>
        <v/>
      </c>
      <c r="G70" t="str">
        <f>IF('My Dream 11 for a Match'!$B$2='Performance Cal'!$A70,'Performance Cal'!F70,IF('My Dream 11 for a Match'!$A$2='Performance Cal'!$A70,'Performance Cal'!F70,""))</f>
        <v/>
      </c>
      <c r="H70" s="25" t="str">
        <f t="shared" si="22"/>
        <v xml:space="preserve"> </v>
      </c>
      <c r="I70" s="25" t="str">
        <f t="shared" si="23"/>
        <v xml:space="preserve"> </v>
      </c>
      <c r="J70" s="25" t="str">
        <f t="shared" si="24"/>
        <v xml:space="preserve"> </v>
      </c>
      <c r="K70" s="25" t="str">
        <f t="shared" si="25"/>
        <v xml:space="preserve"> </v>
      </c>
      <c r="L70" s="25" t="str">
        <f t="shared" si="26"/>
        <v xml:space="preserve"> </v>
      </c>
      <c r="M70" s="25" t="str">
        <f t="shared" si="26"/>
        <v xml:space="preserve"> </v>
      </c>
      <c r="N70" s="25" t="str">
        <f t="shared" si="27"/>
        <v xml:space="preserve"> </v>
      </c>
      <c r="O70" s="25" t="str">
        <f t="shared" si="28"/>
        <v xml:space="preserve"> </v>
      </c>
      <c r="P70" s="25" t="str">
        <f t="shared" si="29"/>
        <v xml:space="preserve"> </v>
      </c>
      <c r="Q70" s="25" t="str">
        <f t="shared" si="30"/>
        <v xml:space="preserve"> </v>
      </c>
      <c r="R70" s="25" t="str">
        <f t="shared" si="31"/>
        <v xml:space="preserve"> </v>
      </c>
      <c r="S70" s="25" t="str">
        <f t="shared" si="32"/>
        <v xml:space="preserve"> </v>
      </c>
      <c r="T70" s="25" t="str">
        <f t="shared" si="33"/>
        <v xml:space="preserve"> </v>
      </c>
      <c r="U70" s="25" t="str">
        <f t="shared" si="34"/>
        <v xml:space="preserve"> </v>
      </c>
      <c r="V70" s="25" t="str">
        <f t="shared" si="35"/>
        <v xml:space="preserve"> </v>
      </c>
      <c r="W70" s="25" t="str">
        <f t="shared" si="36"/>
        <v xml:space="preserve"> </v>
      </c>
      <c r="X70" s="25" t="str">
        <f t="shared" si="37"/>
        <v xml:space="preserve"> </v>
      </c>
      <c r="Y70" s="25" t="str">
        <f t="shared" si="38"/>
        <v xml:space="preserve"> </v>
      </c>
      <c r="Z70" s="25" t="str">
        <f t="shared" si="39"/>
        <v xml:space="preserve"> </v>
      </c>
      <c r="AA70" s="25" t="str">
        <f t="shared" si="40"/>
        <v xml:space="preserve"> </v>
      </c>
      <c r="AB70" t="str">
        <f t="shared" si="41"/>
        <v/>
      </c>
      <c r="AC70" t="str">
        <f t="shared" si="42"/>
        <v xml:space="preserve"> </v>
      </c>
      <c r="AD70" t="str">
        <f t="shared" si="43"/>
        <v/>
      </c>
    </row>
    <row r="71" spans="1:30" x14ac:dyDescent="0.35">
      <c r="A71" t="str">
        <f>IF('My Dream 11 for a Match'!$B$2='Performance Cal'!$A71,'Performance Cal'!A71,IF('My Dream 11 for a Match'!$A$2='Performance Cal'!$A71,'Performance Cal'!A71,""))</f>
        <v/>
      </c>
      <c r="B71" t="str">
        <f>IF('My Dream 11 for a Match'!$B$2='Performance Cal'!$A71,'Performance Cal'!B71,IF('My Dream 11 for a Match'!$A$2='Performance Cal'!$A71,'Performance Cal'!B71,""))</f>
        <v/>
      </c>
      <c r="C71" t="str">
        <f>_xlfn.XLOOKUP(B71,'Team Player and role'!A:A,'Team Player and role'!C:C," ")</f>
        <v xml:space="preserve"> </v>
      </c>
      <c r="D71" t="str">
        <f>IF('My Dream 11 for a Match'!$B$2='Performance Cal'!$A71,'Performance Cal'!C71,IF('My Dream 11 for a Match'!$A$2='Performance Cal'!$A71,'Performance Cal'!C71,""))</f>
        <v/>
      </c>
      <c r="E71" t="str">
        <f>IF('My Dream 11 for a Match'!$B$2='Performance Cal'!$A71,'Performance Cal'!D71,IF('My Dream 11 for a Match'!$A$2='Performance Cal'!$A71,'Performance Cal'!D71,""))</f>
        <v/>
      </c>
      <c r="F71" t="str">
        <f>IF('My Dream 11 for a Match'!$B$2='Performance Cal'!$A71,'Performance Cal'!E71,IF('My Dream 11 for a Match'!$A$2='Performance Cal'!$A71,'Performance Cal'!E71,""))</f>
        <v/>
      </c>
      <c r="G71" t="str">
        <f>IF('My Dream 11 for a Match'!$B$2='Performance Cal'!$A71,'Performance Cal'!F71,IF('My Dream 11 for a Match'!$A$2='Performance Cal'!$A71,'Performance Cal'!F71,""))</f>
        <v/>
      </c>
      <c r="H71" s="25" t="str">
        <f t="shared" si="22"/>
        <v xml:space="preserve"> </v>
      </c>
      <c r="I71" s="25" t="str">
        <f t="shared" si="23"/>
        <v xml:space="preserve"> </v>
      </c>
      <c r="J71" s="25" t="str">
        <f t="shared" si="24"/>
        <v xml:space="preserve"> </v>
      </c>
      <c r="K71" s="25" t="str">
        <f t="shared" si="25"/>
        <v xml:space="preserve"> </v>
      </c>
      <c r="L71" s="25" t="str">
        <f t="shared" si="26"/>
        <v xml:space="preserve"> </v>
      </c>
      <c r="M71" s="25" t="str">
        <f t="shared" si="26"/>
        <v xml:space="preserve"> </v>
      </c>
      <c r="N71" s="25" t="str">
        <f t="shared" si="27"/>
        <v xml:space="preserve"> </v>
      </c>
      <c r="O71" s="25" t="str">
        <f t="shared" si="28"/>
        <v xml:space="preserve"> </v>
      </c>
      <c r="P71" s="25" t="str">
        <f t="shared" si="29"/>
        <v xml:space="preserve"> </v>
      </c>
      <c r="Q71" s="25" t="str">
        <f t="shared" si="30"/>
        <v xml:space="preserve"> </v>
      </c>
      <c r="R71" s="25" t="str">
        <f t="shared" si="31"/>
        <v xml:space="preserve"> </v>
      </c>
      <c r="S71" s="25" t="str">
        <f t="shared" si="32"/>
        <v xml:space="preserve"> </v>
      </c>
      <c r="T71" s="25" t="str">
        <f t="shared" si="33"/>
        <v xml:space="preserve"> </v>
      </c>
      <c r="U71" s="25" t="str">
        <f t="shared" si="34"/>
        <v xml:space="preserve"> </v>
      </c>
      <c r="V71" s="25" t="str">
        <f t="shared" si="35"/>
        <v xml:space="preserve"> </v>
      </c>
      <c r="W71" s="25" t="str">
        <f t="shared" si="36"/>
        <v xml:space="preserve"> </v>
      </c>
      <c r="X71" s="25" t="str">
        <f t="shared" si="37"/>
        <v xml:space="preserve"> </v>
      </c>
      <c r="Y71" s="25" t="str">
        <f t="shared" si="38"/>
        <v xml:space="preserve"> </v>
      </c>
      <c r="Z71" s="25" t="str">
        <f t="shared" si="39"/>
        <v xml:space="preserve"> </v>
      </c>
      <c r="AA71" s="25" t="str">
        <f t="shared" si="40"/>
        <v xml:space="preserve"> </v>
      </c>
      <c r="AB71" t="str">
        <f t="shared" si="41"/>
        <v/>
      </c>
      <c r="AC71" t="str">
        <f t="shared" si="42"/>
        <v xml:space="preserve"> </v>
      </c>
      <c r="AD71" t="str">
        <f t="shared" si="43"/>
        <v/>
      </c>
    </row>
    <row r="72" spans="1:30" x14ac:dyDescent="0.35">
      <c r="A72" t="str">
        <f>IF('My Dream 11 for a Match'!$B$2='Performance Cal'!$A72,'Performance Cal'!A72,IF('My Dream 11 for a Match'!$A$2='Performance Cal'!$A72,'Performance Cal'!A72,""))</f>
        <v/>
      </c>
      <c r="B72" t="str">
        <f>IF('My Dream 11 for a Match'!$B$2='Performance Cal'!$A72,'Performance Cal'!B72,IF('My Dream 11 for a Match'!$A$2='Performance Cal'!$A72,'Performance Cal'!B72,""))</f>
        <v/>
      </c>
      <c r="C72" t="str">
        <f>_xlfn.XLOOKUP(B72,'Team Player and role'!A:A,'Team Player and role'!C:C," ")</f>
        <v xml:space="preserve"> </v>
      </c>
      <c r="D72" t="str">
        <f>IF('My Dream 11 for a Match'!$B$2='Performance Cal'!$A72,'Performance Cal'!C72,IF('My Dream 11 for a Match'!$A$2='Performance Cal'!$A72,'Performance Cal'!C72,""))</f>
        <v/>
      </c>
      <c r="E72" t="str">
        <f>IF('My Dream 11 for a Match'!$B$2='Performance Cal'!$A72,'Performance Cal'!D72,IF('My Dream 11 for a Match'!$A$2='Performance Cal'!$A72,'Performance Cal'!D72,""))</f>
        <v/>
      </c>
      <c r="F72" t="str">
        <f>IF('My Dream 11 for a Match'!$B$2='Performance Cal'!$A72,'Performance Cal'!E72,IF('My Dream 11 for a Match'!$A$2='Performance Cal'!$A72,'Performance Cal'!E72,""))</f>
        <v/>
      </c>
      <c r="G72" t="str">
        <f>IF('My Dream 11 for a Match'!$B$2='Performance Cal'!$A72,'Performance Cal'!F72,IF('My Dream 11 for a Match'!$A$2='Performance Cal'!$A72,'Performance Cal'!F72,""))</f>
        <v/>
      </c>
      <c r="H72" s="25" t="str">
        <f t="shared" si="22"/>
        <v xml:space="preserve"> </v>
      </c>
      <c r="I72" s="25" t="str">
        <f t="shared" si="23"/>
        <v xml:space="preserve"> </v>
      </c>
      <c r="J72" s="25" t="str">
        <f t="shared" si="24"/>
        <v xml:space="preserve"> </v>
      </c>
      <c r="K72" s="25" t="str">
        <f t="shared" si="25"/>
        <v xml:space="preserve"> </v>
      </c>
      <c r="L72" s="25" t="str">
        <f t="shared" si="26"/>
        <v xml:space="preserve"> </v>
      </c>
      <c r="M72" s="25" t="str">
        <f t="shared" si="26"/>
        <v xml:space="preserve"> </v>
      </c>
      <c r="N72" s="25" t="str">
        <f t="shared" si="27"/>
        <v xml:space="preserve"> </v>
      </c>
      <c r="O72" s="25" t="str">
        <f t="shared" si="28"/>
        <v xml:space="preserve"> </v>
      </c>
      <c r="P72" s="25" t="str">
        <f t="shared" si="29"/>
        <v xml:space="preserve"> </v>
      </c>
      <c r="Q72" s="25" t="str">
        <f t="shared" si="30"/>
        <v xml:space="preserve"> </v>
      </c>
      <c r="R72" s="25" t="str">
        <f t="shared" si="31"/>
        <v xml:space="preserve"> </v>
      </c>
      <c r="S72" s="25" t="str">
        <f t="shared" si="32"/>
        <v xml:space="preserve"> </v>
      </c>
      <c r="T72" s="25" t="str">
        <f t="shared" si="33"/>
        <v xml:space="preserve"> </v>
      </c>
      <c r="U72" s="25" t="str">
        <f t="shared" si="34"/>
        <v xml:space="preserve"> </v>
      </c>
      <c r="V72" s="25" t="str">
        <f t="shared" si="35"/>
        <v xml:space="preserve"> </v>
      </c>
      <c r="W72" s="25" t="str">
        <f t="shared" si="36"/>
        <v xml:space="preserve"> </v>
      </c>
      <c r="X72" s="25" t="str">
        <f t="shared" si="37"/>
        <v xml:space="preserve"> </v>
      </c>
      <c r="Y72" s="25" t="str">
        <f t="shared" si="38"/>
        <v xml:space="preserve"> </v>
      </c>
      <c r="Z72" s="25" t="str">
        <f t="shared" si="39"/>
        <v xml:space="preserve"> </v>
      </c>
      <c r="AA72" s="25" t="str">
        <f t="shared" si="40"/>
        <v xml:space="preserve"> </v>
      </c>
      <c r="AB72" t="str">
        <f t="shared" si="41"/>
        <v/>
      </c>
      <c r="AC72" t="str">
        <f t="shared" si="42"/>
        <v xml:space="preserve"> </v>
      </c>
      <c r="AD72" t="str">
        <f t="shared" si="43"/>
        <v/>
      </c>
    </row>
    <row r="73" spans="1:30" x14ac:dyDescent="0.35">
      <c r="A73" t="str">
        <f>IF('My Dream 11 for a Match'!$B$2='Performance Cal'!$A73,'Performance Cal'!A73,IF('My Dream 11 for a Match'!$A$2='Performance Cal'!$A73,'Performance Cal'!A73,""))</f>
        <v/>
      </c>
      <c r="B73" t="str">
        <f>IF('My Dream 11 for a Match'!$B$2='Performance Cal'!$A73,'Performance Cal'!B73,IF('My Dream 11 for a Match'!$A$2='Performance Cal'!$A73,'Performance Cal'!B73,""))</f>
        <v/>
      </c>
      <c r="C73" t="str">
        <f>_xlfn.XLOOKUP(B73,'Team Player and role'!A:A,'Team Player and role'!C:C," ")</f>
        <v xml:space="preserve"> </v>
      </c>
      <c r="D73" t="str">
        <f>IF('My Dream 11 for a Match'!$B$2='Performance Cal'!$A73,'Performance Cal'!C73,IF('My Dream 11 for a Match'!$A$2='Performance Cal'!$A73,'Performance Cal'!C73,""))</f>
        <v/>
      </c>
      <c r="E73" t="str">
        <f>IF('My Dream 11 for a Match'!$B$2='Performance Cal'!$A73,'Performance Cal'!D73,IF('My Dream 11 for a Match'!$A$2='Performance Cal'!$A73,'Performance Cal'!D73,""))</f>
        <v/>
      </c>
      <c r="F73" t="str">
        <f>IF('My Dream 11 for a Match'!$B$2='Performance Cal'!$A73,'Performance Cal'!E73,IF('My Dream 11 for a Match'!$A$2='Performance Cal'!$A73,'Performance Cal'!E73,""))</f>
        <v/>
      </c>
      <c r="G73" t="str">
        <f>IF('My Dream 11 for a Match'!$B$2='Performance Cal'!$A73,'Performance Cal'!F73,IF('My Dream 11 for a Match'!$A$2='Performance Cal'!$A73,'Performance Cal'!F73,""))</f>
        <v/>
      </c>
      <c r="H73" s="25" t="str">
        <f t="shared" si="22"/>
        <v xml:space="preserve"> </v>
      </c>
      <c r="I73" s="25" t="str">
        <f t="shared" si="23"/>
        <v xml:space="preserve"> </v>
      </c>
      <c r="J73" s="25" t="str">
        <f t="shared" si="24"/>
        <v xml:space="preserve"> </v>
      </c>
      <c r="K73" s="25" t="str">
        <f t="shared" si="25"/>
        <v xml:space="preserve"> </v>
      </c>
      <c r="L73" s="25" t="str">
        <f t="shared" si="26"/>
        <v xml:space="preserve"> </v>
      </c>
      <c r="M73" s="25" t="str">
        <f t="shared" si="26"/>
        <v xml:space="preserve"> </v>
      </c>
      <c r="N73" s="25" t="str">
        <f t="shared" si="27"/>
        <v xml:space="preserve"> </v>
      </c>
      <c r="O73" s="25" t="str">
        <f t="shared" si="28"/>
        <v xml:space="preserve"> </v>
      </c>
      <c r="P73" s="25" t="str">
        <f t="shared" si="29"/>
        <v xml:space="preserve"> </v>
      </c>
      <c r="Q73" s="25" t="str">
        <f t="shared" si="30"/>
        <v xml:space="preserve"> </v>
      </c>
      <c r="R73" s="25" t="str">
        <f t="shared" si="31"/>
        <v xml:space="preserve"> </v>
      </c>
      <c r="S73" s="25" t="str">
        <f t="shared" si="32"/>
        <v xml:space="preserve"> </v>
      </c>
      <c r="T73" s="25" t="str">
        <f t="shared" si="33"/>
        <v xml:space="preserve"> </v>
      </c>
      <c r="U73" s="25" t="str">
        <f t="shared" si="34"/>
        <v xml:space="preserve"> </v>
      </c>
      <c r="V73" s="25" t="str">
        <f t="shared" si="35"/>
        <v xml:space="preserve"> </v>
      </c>
      <c r="W73" s="25" t="str">
        <f t="shared" si="36"/>
        <v xml:space="preserve"> </v>
      </c>
      <c r="X73" s="25" t="str">
        <f t="shared" si="37"/>
        <v xml:space="preserve"> </v>
      </c>
      <c r="Y73" s="25" t="str">
        <f t="shared" si="38"/>
        <v xml:space="preserve"> </v>
      </c>
      <c r="Z73" s="25" t="str">
        <f t="shared" si="39"/>
        <v xml:space="preserve"> </v>
      </c>
      <c r="AA73" s="25" t="str">
        <f t="shared" si="40"/>
        <v xml:space="preserve"> </v>
      </c>
      <c r="AB73" t="str">
        <f t="shared" si="41"/>
        <v/>
      </c>
      <c r="AC73" t="str">
        <f t="shared" si="42"/>
        <v xml:space="preserve"> </v>
      </c>
      <c r="AD73" t="str">
        <f t="shared" si="43"/>
        <v/>
      </c>
    </row>
    <row r="74" spans="1:30" x14ac:dyDescent="0.35">
      <c r="A74" t="str">
        <f>IF('My Dream 11 for a Match'!$B$2='Performance Cal'!$A74,'Performance Cal'!A74,IF('My Dream 11 for a Match'!$A$2='Performance Cal'!$A74,'Performance Cal'!A74,""))</f>
        <v/>
      </c>
      <c r="B74" t="str">
        <f>IF('My Dream 11 for a Match'!$B$2='Performance Cal'!$A74,'Performance Cal'!B74,IF('My Dream 11 for a Match'!$A$2='Performance Cal'!$A74,'Performance Cal'!B74,""))</f>
        <v/>
      </c>
      <c r="C74" t="str">
        <f>_xlfn.XLOOKUP(B74,'Team Player and role'!A:A,'Team Player and role'!C:C," ")</f>
        <v xml:space="preserve"> </v>
      </c>
      <c r="D74" t="str">
        <f>IF('My Dream 11 for a Match'!$B$2='Performance Cal'!$A74,'Performance Cal'!C74,IF('My Dream 11 for a Match'!$A$2='Performance Cal'!$A74,'Performance Cal'!C74,""))</f>
        <v/>
      </c>
      <c r="E74" t="str">
        <f>IF('My Dream 11 for a Match'!$B$2='Performance Cal'!$A74,'Performance Cal'!D74,IF('My Dream 11 for a Match'!$A$2='Performance Cal'!$A74,'Performance Cal'!D74,""))</f>
        <v/>
      </c>
      <c r="F74" t="str">
        <f>IF('My Dream 11 for a Match'!$B$2='Performance Cal'!$A74,'Performance Cal'!E74,IF('My Dream 11 for a Match'!$A$2='Performance Cal'!$A74,'Performance Cal'!E74,""))</f>
        <v/>
      </c>
      <c r="G74" t="str">
        <f>IF('My Dream 11 for a Match'!$B$2='Performance Cal'!$A74,'Performance Cal'!F74,IF('My Dream 11 for a Match'!$A$2='Performance Cal'!$A74,'Performance Cal'!F74,""))</f>
        <v/>
      </c>
      <c r="H74" s="25" t="str">
        <f t="shared" si="22"/>
        <v xml:space="preserve"> </v>
      </c>
      <c r="I74" s="25" t="str">
        <f t="shared" si="23"/>
        <v xml:space="preserve"> </v>
      </c>
      <c r="J74" s="25" t="str">
        <f t="shared" si="24"/>
        <v xml:space="preserve"> </v>
      </c>
      <c r="K74" s="25" t="str">
        <f t="shared" si="25"/>
        <v xml:space="preserve"> </v>
      </c>
      <c r="L74" s="25" t="str">
        <f t="shared" si="26"/>
        <v xml:space="preserve"> </v>
      </c>
      <c r="M74" s="25" t="str">
        <f t="shared" si="26"/>
        <v xml:space="preserve"> </v>
      </c>
      <c r="N74" s="25" t="str">
        <f t="shared" si="27"/>
        <v xml:space="preserve"> </v>
      </c>
      <c r="O74" s="25" t="str">
        <f t="shared" si="28"/>
        <v xml:space="preserve"> </v>
      </c>
      <c r="P74" s="25" t="str">
        <f t="shared" si="29"/>
        <v xml:space="preserve"> </v>
      </c>
      <c r="Q74" s="25" t="str">
        <f t="shared" si="30"/>
        <v xml:space="preserve"> </v>
      </c>
      <c r="R74" s="25" t="str">
        <f t="shared" si="31"/>
        <v xml:space="preserve"> </v>
      </c>
      <c r="S74" s="25" t="str">
        <f t="shared" si="32"/>
        <v xml:space="preserve"> </v>
      </c>
      <c r="T74" s="25" t="str">
        <f t="shared" si="33"/>
        <v xml:space="preserve"> </v>
      </c>
      <c r="U74" s="25" t="str">
        <f t="shared" si="34"/>
        <v xml:space="preserve"> </v>
      </c>
      <c r="V74" s="25" t="str">
        <f t="shared" si="35"/>
        <v xml:space="preserve"> </v>
      </c>
      <c r="W74" s="25" t="str">
        <f t="shared" si="36"/>
        <v xml:space="preserve"> </v>
      </c>
      <c r="X74" s="25" t="str">
        <f t="shared" si="37"/>
        <v xml:space="preserve"> </v>
      </c>
      <c r="Y74" s="25" t="str">
        <f t="shared" si="38"/>
        <v xml:space="preserve"> </v>
      </c>
      <c r="Z74" s="25" t="str">
        <f t="shared" si="39"/>
        <v xml:space="preserve"> </v>
      </c>
      <c r="AA74" s="25" t="str">
        <f t="shared" si="40"/>
        <v xml:space="preserve"> </v>
      </c>
      <c r="AB74" t="str">
        <f t="shared" si="41"/>
        <v/>
      </c>
      <c r="AC74" t="str">
        <f t="shared" si="42"/>
        <v xml:space="preserve"> </v>
      </c>
      <c r="AD74" t="str">
        <f t="shared" si="43"/>
        <v/>
      </c>
    </row>
    <row r="75" spans="1:30" x14ac:dyDescent="0.35">
      <c r="A75" t="str">
        <f>IF('My Dream 11 for a Match'!$B$2='Performance Cal'!$A75,'Performance Cal'!A75,IF('My Dream 11 for a Match'!$A$2='Performance Cal'!$A75,'Performance Cal'!A75,""))</f>
        <v/>
      </c>
      <c r="B75" t="str">
        <f>IF('My Dream 11 for a Match'!$B$2='Performance Cal'!$A75,'Performance Cal'!B75,IF('My Dream 11 for a Match'!$A$2='Performance Cal'!$A75,'Performance Cal'!B75,""))</f>
        <v/>
      </c>
      <c r="C75" t="str">
        <f>_xlfn.XLOOKUP(B75,'Team Player and role'!A:A,'Team Player and role'!C:C," ")</f>
        <v xml:space="preserve"> </v>
      </c>
      <c r="D75" t="str">
        <f>IF('My Dream 11 for a Match'!$B$2='Performance Cal'!$A75,'Performance Cal'!C75,IF('My Dream 11 for a Match'!$A$2='Performance Cal'!$A75,'Performance Cal'!C75,""))</f>
        <v/>
      </c>
      <c r="E75" t="str">
        <f>IF('My Dream 11 for a Match'!$B$2='Performance Cal'!$A75,'Performance Cal'!D75,IF('My Dream 11 for a Match'!$A$2='Performance Cal'!$A75,'Performance Cal'!D75,""))</f>
        <v/>
      </c>
      <c r="F75" t="str">
        <f>IF('My Dream 11 for a Match'!$B$2='Performance Cal'!$A75,'Performance Cal'!E75,IF('My Dream 11 for a Match'!$A$2='Performance Cal'!$A75,'Performance Cal'!E75,""))</f>
        <v/>
      </c>
      <c r="G75" t="str">
        <f>IF('My Dream 11 for a Match'!$B$2='Performance Cal'!$A75,'Performance Cal'!F75,IF('My Dream 11 for a Match'!$A$2='Performance Cal'!$A75,'Performance Cal'!F75,""))</f>
        <v/>
      </c>
      <c r="H75" s="25" t="str">
        <f t="shared" si="22"/>
        <v xml:space="preserve"> </v>
      </c>
      <c r="I75" s="25" t="str">
        <f t="shared" si="23"/>
        <v xml:space="preserve"> </v>
      </c>
      <c r="J75" s="25" t="str">
        <f t="shared" si="24"/>
        <v xml:space="preserve"> </v>
      </c>
      <c r="K75" s="25" t="str">
        <f t="shared" si="25"/>
        <v xml:space="preserve"> </v>
      </c>
      <c r="L75" s="25" t="str">
        <f t="shared" si="26"/>
        <v xml:space="preserve"> </v>
      </c>
      <c r="M75" s="25" t="str">
        <f t="shared" si="26"/>
        <v xml:space="preserve"> </v>
      </c>
      <c r="N75" s="25" t="str">
        <f t="shared" si="27"/>
        <v xml:space="preserve"> </v>
      </c>
      <c r="O75" s="25" t="str">
        <f t="shared" si="28"/>
        <v xml:space="preserve"> </v>
      </c>
      <c r="P75" s="25" t="str">
        <f t="shared" si="29"/>
        <v xml:space="preserve"> </v>
      </c>
      <c r="Q75" s="25" t="str">
        <f t="shared" si="30"/>
        <v xml:space="preserve"> </v>
      </c>
      <c r="R75" s="25" t="str">
        <f t="shared" si="31"/>
        <v xml:space="preserve"> </v>
      </c>
      <c r="S75" s="25" t="str">
        <f t="shared" si="32"/>
        <v xml:space="preserve"> </v>
      </c>
      <c r="T75" s="25" t="str">
        <f t="shared" si="33"/>
        <v xml:space="preserve"> </v>
      </c>
      <c r="U75" s="25" t="str">
        <f t="shared" si="34"/>
        <v xml:space="preserve"> </v>
      </c>
      <c r="V75" s="25" t="str">
        <f t="shared" si="35"/>
        <v xml:space="preserve"> </v>
      </c>
      <c r="W75" s="25" t="str">
        <f t="shared" si="36"/>
        <v xml:space="preserve"> </v>
      </c>
      <c r="X75" s="25" t="str">
        <f t="shared" si="37"/>
        <v xml:space="preserve"> </v>
      </c>
      <c r="Y75" s="25" t="str">
        <f t="shared" si="38"/>
        <v xml:space="preserve"> </v>
      </c>
      <c r="Z75" s="25" t="str">
        <f t="shared" si="39"/>
        <v xml:space="preserve"> </v>
      </c>
      <c r="AA75" s="25" t="str">
        <f t="shared" si="40"/>
        <v xml:space="preserve"> </v>
      </c>
      <c r="AB75" t="str">
        <f t="shared" si="41"/>
        <v/>
      </c>
      <c r="AC75" t="str">
        <f t="shared" si="42"/>
        <v xml:space="preserve"> </v>
      </c>
      <c r="AD75" t="str">
        <f t="shared" si="43"/>
        <v/>
      </c>
    </row>
    <row r="76" spans="1:30" x14ac:dyDescent="0.35">
      <c r="A76" t="str">
        <f>IF('My Dream 11 for a Match'!$B$2='Performance Cal'!$A76,'Performance Cal'!A76,IF('My Dream 11 for a Match'!$A$2='Performance Cal'!$A76,'Performance Cal'!A76,""))</f>
        <v/>
      </c>
      <c r="B76" t="str">
        <f>IF('My Dream 11 for a Match'!$B$2='Performance Cal'!$A76,'Performance Cal'!B76,IF('My Dream 11 for a Match'!$A$2='Performance Cal'!$A76,'Performance Cal'!B76,""))</f>
        <v/>
      </c>
      <c r="C76" t="str">
        <f>_xlfn.XLOOKUP(B76,'Team Player and role'!A:A,'Team Player and role'!C:C," ")</f>
        <v xml:space="preserve"> </v>
      </c>
      <c r="D76" t="str">
        <f>IF('My Dream 11 for a Match'!$B$2='Performance Cal'!$A76,'Performance Cal'!C76,IF('My Dream 11 for a Match'!$A$2='Performance Cal'!$A76,'Performance Cal'!C76,""))</f>
        <v/>
      </c>
      <c r="E76" t="str">
        <f>IF('My Dream 11 for a Match'!$B$2='Performance Cal'!$A76,'Performance Cal'!D76,IF('My Dream 11 for a Match'!$A$2='Performance Cal'!$A76,'Performance Cal'!D76,""))</f>
        <v/>
      </c>
      <c r="F76" t="str">
        <f>IF('My Dream 11 for a Match'!$B$2='Performance Cal'!$A76,'Performance Cal'!E76,IF('My Dream 11 for a Match'!$A$2='Performance Cal'!$A76,'Performance Cal'!E76,""))</f>
        <v/>
      </c>
      <c r="G76" t="str">
        <f>IF('My Dream 11 for a Match'!$B$2='Performance Cal'!$A76,'Performance Cal'!F76,IF('My Dream 11 for a Match'!$A$2='Performance Cal'!$A76,'Performance Cal'!F76,""))</f>
        <v/>
      </c>
      <c r="H76" s="25" t="str">
        <f t="shared" si="22"/>
        <v xml:space="preserve"> </v>
      </c>
      <c r="I76" s="25" t="str">
        <f t="shared" si="23"/>
        <v xml:space="preserve"> </v>
      </c>
      <c r="J76" s="25" t="str">
        <f t="shared" si="24"/>
        <v xml:space="preserve"> </v>
      </c>
      <c r="K76" s="25" t="str">
        <f t="shared" si="25"/>
        <v xml:space="preserve"> </v>
      </c>
      <c r="L76" s="25" t="str">
        <f t="shared" si="26"/>
        <v xml:space="preserve"> </v>
      </c>
      <c r="M76" s="25" t="str">
        <f t="shared" si="26"/>
        <v xml:space="preserve"> </v>
      </c>
      <c r="N76" s="25" t="str">
        <f t="shared" si="27"/>
        <v xml:space="preserve"> </v>
      </c>
      <c r="O76" s="25" t="str">
        <f t="shared" si="28"/>
        <v xml:space="preserve"> </v>
      </c>
      <c r="P76" s="25" t="str">
        <f t="shared" si="29"/>
        <v xml:space="preserve"> </v>
      </c>
      <c r="Q76" s="25" t="str">
        <f t="shared" si="30"/>
        <v xml:space="preserve"> </v>
      </c>
      <c r="R76" s="25" t="str">
        <f t="shared" si="31"/>
        <v xml:space="preserve"> </v>
      </c>
      <c r="S76" s="25" t="str">
        <f t="shared" si="32"/>
        <v xml:space="preserve"> </v>
      </c>
      <c r="T76" s="25" t="str">
        <f t="shared" si="33"/>
        <v xml:space="preserve"> </v>
      </c>
      <c r="U76" s="25" t="str">
        <f t="shared" si="34"/>
        <v xml:space="preserve"> </v>
      </c>
      <c r="V76" s="25" t="str">
        <f t="shared" si="35"/>
        <v xml:space="preserve"> </v>
      </c>
      <c r="W76" s="25" t="str">
        <f t="shared" si="36"/>
        <v xml:space="preserve"> </v>
      </c>
      <c r="X76" s="25" t="str">
        <f t="shared" si="37"/>
        <v xml:space="preserve"> </v>
      </c>
      <c r="Y76" s="25" t="str">
        <f t="shared" si="38"/>
        <v xml:space="preserve"> </v>
      </c>
      <c r="Z76" s="25" t="str">
        <f t="shared" si="39"/>
        <v xml:space="preserve"> </v>
      </c>
      <c r="AA76" s="25" t="str">
        <f t="shared" si="40"/>
        <v xml:space="preserve"> </v>
      </c>
      <c r="AB76" t="str">
        <f t="shared" si="41"/>
        <v/>
      </c>
      <c r="AC76" t="str">
        <f t="shared" si="42"/>
        <v xml:space="preserve"> </v>
      </c>
      <c r="AD76" t="str">
        <f t="shared" si="43"/>
        <v/>
      </c>
    </row>
    <row r="77" spans="1:30" x14ac:dyDescent="0.35">
      <c r="A77" t="str">
        <f>IF('My Dream 11 for a Match'!$B$2='Performance Cal'!$A77,'Performance Cal'!A77,IF('My Dream 11 for a Match'!$A$2='Performance Cal'!$A77,'Performance Cal'!A77,""))</f>
        <v/>
      </c>
      <c r="B77" t="str">
        <f>IF('My Dream 11 for a Match'!$B$2='Performance Cal'!$A77,'Performance Cal'!B77,IF('My Dream 11 for a Match'!$A$2='Performance Cal'!$A77,'Performance Cal'!B77,""))</f>
        <v/>
      </c>
      <c r="C77" t="str">
        <f>_xlfn.XLOOKUP(B77,'Team Player and role'!A:A,'Team Player and role'!C:C," ")</f>
        <v xml:space="preserve"> </v>
      </c>
      <c r="D77" t="str">
        <f>IF('My Dream 11 for a Match'!$B$2='Performance Cal'!$A77,'Performance Cal'!C77,IF('My Dream 11 for a Match'!$A$2='Performance Cal'!$A77,'Performance Cal'!C77,""))</f>
        <v/>
      </c>
      <c r="E77" t="str">
        <f>IF('My Dream 11 for a Match'!$B$2='Performance Cal'!$A77,'Performance Cal'!D77,IF('My Dream 11 for a Match'!$A$2='Performance Cal'!$A77,'Performance Cal'!D77,""))</f>
        <v/>
      </c>
      <c r="F77" t="str">
        <f>IF('My Dream 11 for a Match'!$B$2='Performance Cal'!$A77,'Performance Cal'!E77,IF('My Dream 11 for a Match'!$A$2='Performance Cal'!$A77,'Performance Cal'!E77,""))</f>
        <v/>
      </c>
      <c r="G77" t="str">
        <f>IF('My Dream 11 for a Match'!$B$2='Performance Cal'!$A77,'Performance Cal'!F77,IF('My Dream 11 for a Match'!$A$2='Performance Cal'!$A77,'Performance Cal'!F77,""))</f>
        <v/>
      </c>
      <c r="H77" s="25" t="str">
        <f t="shared" si="22"/>
        <v xml:space="preserve"> </v>
      </c>
      <c r="I77" s="25" t="str">
        <f t="shared" si="23"/>
        <v xml:space="preserve"> </v>
      </c>
      <c r="J77" s="25" t="str">
        <f t="shared" si="24"/>
        <v xml:space="preserve"> </v>
      </c>
      <c r="K77" s="25" t="str">
        <f t="shared" si="25"/>
        <v xml:space="preserve"> </v>
      </c>
      <c r="L77" s="25" t="str">
        <f t="shared" si="26"/>
        <v xml:space="preserve"> </v>
      </c>
      <c r="M77" s="25" t="str">
        <f t="shared" si="26"/>
        <v xml:space="preserve"> </v>
      </c>
      <c r="N77" s="25" t="str">
        <f t="shared" si="27"/>
        <v xml:space="preserve"> </v>
      </c>
      <c r="O77" s="25" t="str">
        <f t="shared" si="28"/>
        <v xml:space="preserve"> </v>
      </c>
      <c r="P77" s="25" t="str">
        <f t="shared" si="29"/>
        <v xml:space="preserve"> </v>
      </c>
      <c r="Q77" s="25" t="str">
        <f t="shared" si="30"/>
        <v xml:space="preserve"> </v>
      </c>
      <c r="R77" s="25" t="str">
        <f t="shared" si="31"/>
        <v xml:space="preserve"> </v>
      </c>
      <c r="S77" s="25" t="str">
        <f t="shared" si="32"/>
        <v xml:space="preserve"> </v>
      </c>
      <c r="T77" s="25" t="str">
        <f t="shared" si="33"/>
        <v xml:space="preserve"> </v>
      </c>
      <c r="U77" s="25" t="str">
        <f t="shared" si="34"/>
        <v xml:space="preserve"> </v>
      </c>
      <c r="V77" s="25" t="str">
        <f t="shared" si="35"/>
        <v xml:space="preserve"> </v>
      </c>
      <c r="W77" s="25" t="str">
        <f t="shared" si="36"/>
        <v xml:space="preserve"> </v>
      </c>
      <c r="X77" s="25" t="str">
        <f t="shared" si="37"/>
        <v xml:space="preserve"> </v>
      </c>
      <c r="Y77" s="25" t="str">
        <f t="shared" si="38"/>
        <v xml:space="preserve"> </v>
      </c>
      <c r="Z77" s="25" t="str">
        <f t="shared" si="39"/>
        <v xml:space="preserve"> </v>
      </c>
      <c r="AA77" s="25" t="str">
        <f t="shared" si="40"/>
        <v xml:space="preserve"> </v>
      </c>
      <c r="AB77" t="str">
        <f t="shared" si="41"/>
        <v/>
      </c>
      <c r="AC77" t="str">
        <f t="shared" si="42"/>
        <v xml:space="preserve"> </v>
      </c>
      <c r="AD77" t="str">
        <f t="shared" si="43"/>
        <v/>
      </c>
    </row>
    <row r="78" spans="1:30" x14ac:dyDescent="0.35">
      <c r="A78" t="str">
        <f>IF('My Dream 11 for a Match'!$B$2='Performance Cal'!$A78,'Performance Cal'!A78,IF('My Dream 11 for a Match'!$A$2='Performance Cal'!$A78,'Performance Cal'!A78,""))</f>
        <v/>
      </c>
      <c r="B78" t="str">
        <f>IF('My Dream 11 for a Match'!$B$2='Performance Cal'!$A78,'Performance Cal'!B78,IF('My Dream 11 for a Match'!$A$2='Performance Cal'!$A78,'Performance Cal'!B78,""))</f>
        <v/>
      </c>
      <c r="C78" t="str">
        <f>_xlfn.XLOOKUP(B78,'Team Player and role'!A:A,'Team Player and role'!C:C," ")</f>
        <v xml:space="preserve"> </v>
      </c>
      <c r="D78" t="str">
        <f>IF('My Dream 11 for a Match'!$B$2='Performance Cal'!$A78,'Performance Cal'!C78,IF('My Dream 11 for a Match'!$A$2='Performance Cal'!$A78,'Performance Cal'!C78,""))</f>
        <v/>
      </c>
      <c r="E78" t="str">
        <f>IF('My Dream 11 for a Match'!$B$2='Performance Cal'!$A78,'Performance Cal'!D78,IF('My Dream 11 for a Match'!$A$2='Performance Cal'!$A78,'Performance Cal'!D78,""))</f>
        <v/>
      </c>
      <c r="F78" t="str">
        <f>IF('My Dream 11 for a Match'!$B$2='Performance Cal'!$A78,'Performance Cal'!E78,IF('My Dream 11 for a Match'!$A$2='Performance Cal'!$A78,'Performance Cal'!E78,""))</f>
        <v/>
      </c>
      <c r="G78" t="str">
        <f>IF('My Dream 11 for a Match'!$B$2='Performance Cal'!$A78,'Performance Cal'!F78,IF('My Dream 11 for a Match'!$A$2='Performance Cal'!$A78,'Performance Cal'!F78,""))</f>
        <v/>
      </c>
      <c r="H78" s="25" t="str">
        <f t="shared" si="22"/>
        <v xml:space="preserve"> </v>
      </c>
      <c r="I78" s="25" t="str">
        <f t="shared" si="23"/>
        <v xml:space="preserve"> </v>
      </c>
      <c r="J78" s="25" t="str">
        <f t="shared" si="24"/>
        <v xml:space="preserve"> </v>
      </c>
      <c r="K78" s="25" t="str">
        <f t="shared" si="25"/>
        <v xml:space="preserve"> </v>
      </c>
      <c r="L78" s="25" t="str">
        <f t="shared" si="26"/>
        <v xml:space="preserve"> </v>
      </c>
      <c r="M78" s="25" t="str">
        <f t="shared" si="26"/>
        <v xml:space="preserve"> </v>
      </c>
      <c r="N78" s="25" t="str">
        <f t="shared" si="27"/>
        <v xml:space="preserve"> </v>
      </c>
      <c r="O78" s="25" t="str">
        <f t="shared" si="28"/>
        <v xml:space="preserve"> </v>
      </c>
      <c r="P78" s="25" t="str">
        <f t="shared" si="29"/>
        <v xml:space="preserve"> </v>
      </c>
      <c r="Q78" s="25" t="str">
        <f t="shared" si="30"/>
        <v xml:space="preserve"> </v>
      </c>
      <c r="R78" s="25" t="str">
        <f t="shared" si="31"/>
        <v xml:space="preserve"> </v>
      </c>
      <c r="S78" s="25" t="str">
        <f t="shared" si="32"/>
        <v xml:space="preserve"> </v>
      </c>
      <c r="T78" s="25" t="str">
        <f t="shared" si="33"/>
        <v xml:space="preserve"> </v>
      </c>
      <c r="U78" s="25" t="str">
        <f t="shared" si="34"/>
        <v xml:space="preserve"> </v>
      </c>
      <c r="V78" s="25" t="str">
        <f t="shared" si="35"/>
        <v xml:space="preserve"> </v>
      </c>
      <c r="W78" s="25" t="str">
        <f t="shared" si="36"/>
        <v xml:space="preserve"> </v>
      </c>
      <c r="X78" s="25" t="str">
        <f t="shared" si="37"/>
        <v xml:space="preserve"> </v>
      </c>
      <c r="Y78" s="25" t="str">
        <f t="shared" si="38"/>
        <v xml:space="preserve"> </v>
      </c>
      <c r="Z78" s="25" t="str">
        <f t="shared" si="39"/>
        <v xml:space="preserve"> </v>
      </c>
      <c r="AA78" s="25" t="str">
        <f t="shared" si="40"/>
        <v xml:space="preserve"> </v>
      </c>
      <c r="AB78" t="str">
        <f t="shared" si="41"/>
        <v/>
      </c>
      <c r="AC78" t="str">
        <f t="shared" si="42"/>
        <v xml:space="preserve"> </v>
      </c>
      <c r="AD78" t="str">
        <f t="shared" si="43"/>
        <v/>
      </c>
    </row>
    <row r="79" spans="1:30" x14ac:dyDescent="0.35">
      <c r="A79" t="str">
        <f>IF('My Dream 11 for a Match'!$B$2='Performance Cal'!$A79,'Performance Cal'!A79,IF('My Dream 11 for a Match'!$A$2='Performance Cal'!$A79,'Performance Cal'!A79,""))</f>
        <v/>
      </c>
      <c r="B79" t="str">
        <f>IF('My Dream 11 for a Match'!$B$2='Performance Cal'!$A79,'Performance Cal'!B79,IF('My Dream 11 for a Match'!$A$2='Performance Cal'!$A79,'Performance Cal'!B79,""))</f>
        <v/>
      </c>
      <c r="C79" t="str">
        <f>_xlfn.XLOOKUP(B79,'Team Player and role'!A:A,'Team Player and role'!C:C," ")</f>
        <v xml:space="preserve"> </v>
      </c>
      <c r="D79" t="str">
        <f>IF('My Dream 11 for a Match'!$B$2='Performance Cal'!$A79,'Performance Cal'!C79,IF('My Dream 11 for a Match'!$A$2='Performance Cal'!$A79,'Performance Cal'!C79,""))</f>
        <v/>
      </c>
      <c r="E79" t="str">
        <f>IF('My Dream 11 for a Match'!$B$2='Performance Cal'!$A79,'Performance Cal'!D79,IF('My Dream 11 for a Match'!$A$2='Performance Cal'!$A79,'Performance Cal'!D79,""))</f>
        <v/>
      </c>
      <c r="F79" t="str">
        <f>IF('My Dream 11 for a Match'!$B$2='Performance Cal'!$A79,'Performance Cal'!E79,IF('My Dream 11 for a Match'!$A$2='Performance Cal'!$A79,'Performance Cal'!E79,""))</f>
        <v/>
      </c>
      <c r="G79" t="str">
        <f>IF('My Dream 11 for a Match'!$B$2='Performance Cal'!$A79,'Performance Cal'!F79,IF('My Dream 11 for a Match'!$A$2='Performance Cal'!$A79,'Performance Cal'!F79,""))</f>
        <v/>
      </c>
      <c r="H79" s="25" t="str">
        <f t="shared" si="22"/>
        <v xml:space="preserve"> </v>
      </c>
      <c r="I79" s="25" t="str">
        <f t="shared" si="23"/>
        <v xml:space="preserve"> </v>
      </c>
      <c r="J79" s="25" t="str">
        <f t="shared" si="24"/>
        <v xml:space="preserve"> </v>
      </c>
      <c r="K79" s="25" t="str">
        <f t="shared" si="25"/>
        <v xml:space="preserve"> </v>
      </c>
      <c r="L79" s="25" t="str">
        <f t="shared" si="26"/>
        <v xml:space="preserve"> </v>
      </c>
      <c r="M79" s="25" t="str">
        <f t="shared" si="26"/>
        <v xml:space="preserve"> </v>
      </c>
      <c r="N79" s="25" t="str">
        <f t="shared" si="27"/>
        <v xml:space="preserve"> </v>
      </c>
      <c r="O79" s="25" t="str">
        <f t="shared" si="28"/>
        <v xml:space="preserve"> </v>
      </c>
      <c r="P79" s="25" t="str">
        <f t="shared" si="29"/>
        <v xml:space="preserve"> </v>
      </c>
      <c r="Q79" s="25" t="str">
        <f t="shared" si="30"/>
        <v xml:space="preserve"> </v>
      </c>
      <c r="R79" s="25" t="str">
        <f t="shared" si="31"/>
        <v xml:space="preserve"> </v>
      </c>
      <c r="S79" s="25" t="str">
        <f t="shared" si="32"/>
        <v xml:space="preserve"> </v>
      </c>
      <c r="T79" s="25" t="str">
        <f t="shared" si="33"/>
        <v xml:space="preserve"> </v>
      </c>
      <c r="U79" s="25" t="str">
        <f t="shared" si="34"/>
        <v xml:space="preserve"> </v>
      </c>
      <c r="V79" s="25" t="str">
        <f t="shared" si="35"/>
        <v xml:space="preserve"> </v>
      </c>
      <c r="W79" s="25" t="str">
        <f t="shared" si="36"/>
        <v xml:space="preserve"> </v>
      </c>
      <c r="X79" s="25" t="str">
        <f t="shared" si="37"/>
        <v xml:space="preserve"> </v>
      </c>
      <c r="Y79" s="25" t="str">
        <f t="shared" si="38"/>
        <v xml:space="preserve"> </v>
      </c>
      <c r="Z79" s="25" t="str">
        <f t="shared" si="39"/>
        <v xml:space="preserve"> </v>
      </c>
      <c r="AA79" s="25" t="str">
        <f t="shared" si="40"/>
        <v xml:space="preserve"> </v>
      </c>
      <c r="AB79" t="str">
        <f t="shared" si="41"/>
        <v/>
      </c>
      <c r="AC79" t="str">
        <f t="shared" si="42"/>
        <v xml:space="preserve"> </v>
      </c>
      <c r="AD79" t="str">
        <f t="shared" si="43"/>
        <v/>
      </c>
    </row>
    <row r="80" spans="1:30" x14ac:dyDescent="0.35">
      <c r="A80" t="str">
        <f>IF('My Dream 11 for a Match'!$B$2='Performance Cal'!$A80,'Performance Cal'!A80,IF('My Dream 11 for a Match'!$A$2='Performance Cal'!$A80,'Performance Cal'!A80,""))</f>
        <v/>
      </c>
      <c r="B80" t="str">
        <f>IF('My Dream 11 for a Match'!$B$2='Performance Cal'!$A80,'Performance Cal'!B80,IF('My Dream 11 for a Match'!$A$2='Performance Cal'!$A80,'Performance Cal'!B80,""))</f>
        <v/>
      </c>
      <c r="C80" t="str">
        <f>_xlfn.XLOOKUP(B80,'Team Player and role'!A:A,'Team Player and role'!C:C," ")</f>
        <v xml:space="preserve"> </v>
      </c>
      <c r="D80" t="str">
        <f>IF('My Dream 11 for a Match'!$B$2='Performance Cal'!$A80,'Performance Cal'!C80,IF('My Dream 11 for a Match'!$A$2='Performance Cal'!$A80,'Performance Cal'!C80,""))</f>
        <v/>
      </c>
      <c r="E80" t="str">
        <f>IF('My Dream 11 for a Match'!$B$2='Performance Cal'!$A80,'Performance Cal'!D80,IF('My Dream 11 for a Match'!$A$2='Performance Cal'!$A80,'Performance Cal'!D80,""))</f>
        <v/>
      </c>
      <c r="F80" t="str">
        <f>IF('My Dream 11 for a Match'!$B$2='Performance Cal'!$A80,'Performance Cal'!E80,IF('My Dream 11 for a Match'!$A$2='Performance Cal'!$A80,'Performance Cal'!E80,""))</f>
        <v/>
      </c>
      <c r="G80" t="str">
        <f>IF('My Dream 11 for a Match'!$B$2='Performance Cal'!$A80,'Performance Cal'!F80,IF('My Dream 11 for a Match'!$A$2='Performance Cal'!$A80,'Performance Cal'!F80,""))</f>
        <v/>
      </c>
      <c r="H80" s="25" t="str">
        <f t="shared" si="22"/>
        <v xml:space="preserve"> </v>
      </c>
      <c r="I80" s="25" t="str">
        <f t="shared" si="23"/>
        <v xml:space="preserve"> </v>
      </c>
      <c r="J80" s="25" t="str">
        <f t="shared" si="24"/>
        <v xml:space="preserve"> </v>
      </c>
      <c r="K80" s="25" t="str">
        <f t="shared" si="25"/>
        <v xml:space="preserve"> </v>
      </c>
      <c r="L80" s="25" t="str">
        <f t="shared" si="26"/>
        <v xml:space="preserve"> </v>
      </c>
      <c r="M80" s="25" t="str">
        <f t="shared" si="26"/>
        <v xml:space="preserve"> </v>
      </c>
      <c r="N80" s="25" t="str">
        <f t="shared" si="27"/>
        <v xml:space="preserve"> </v>
      </c>
      <c r="O80" s="25" t="str">
        <f t="shared" si="28"/>
        <v xml:space="preserve"> </v>
      </c>
      <c r="P80" s="25" t="str">
        <f t="shared" si="29"/>
        <v xml:space="preserve"> </v>
      </c>
      <c r="Q80" s="25" t="str">
        <f t="shared" si="30"/>
        <v xml:space="preserve"> </v>
      </c>
      <c r="R80" s="25" t="str">
        <f t="shared" si="31"/>
        <v xml:space="preserve"> </v>
      </c>
      <c r="S80" s="25" t="str">
        <f t="shared" si="32"/>
        <v xml:space="preserve"> </v>
      </c>
      <c r="T80" s="25" t="str">
        <f t="shared" si="33"/>
        <v xml:space="preserve"> </v>
      </c>
      <c r="U80" s="25" t="str">
        <f t="shared" si="34"/>
        <v xml:space="preserve"> </v>
      </c>
      <c r="V80" s="25" t="str">
        <f t="shared" si="35"/>
        <v xml:space="preserve"> </v>
      </c>
      <c r="W80" s="25" t="str">
        <f t="shared" si="36"/>
        <v xml:space="preserve"> </v>
      </c>
      <c r="X80" s="25" t="str">
        <f t="shared" si="37"/>
        <v xml:space="preserve"> </v>
      </c>
      <c r="Y80" s="25" t="str">
        <f t="shared" si="38"/>
        <v xml:space="preserve"> </v>
      </c>
      <c r="Z80" s="25" t="str">
        <f t="shared" si="39"/>
        <v xml:space="preserve"> </v>
      </c>
      <c r="AA80" s="25" t="str">
        <f t="shared" si="40"/>
        <v xml:space="preserve"> </v>
      </c>
      <c r="AB80" t="str">
        <f t="shared" si="41"/>
        <v/>
      </c>
      <c r="AC80" t="str">
        <f t="shared" si="42"/>
        <v xml:space="preserve"> </v>
      </c>
      <c r="AD80" t="str">
        <f t="shared" si="43"/>
        <v/>
      </c>
    </row>
    <row r="81" spans="1:30" x14ac:dyDescent="0.35">
      <c r="A81" t="str">
        <f>IF('My Dream 11 for a Match'!$B$2='Performance Cal'!$A81,'Performance Cal'!A81,IF('My Dream 11 for a Match'!$A$2='Performance Cal'!$A81,'Performance Cal'!A81,""))</f>
        <v/>
      </c>
      <c r="B81" t="str">
        <f>IF('My Dream 11 for a Match'!$B$2='Performance Cal'!$A81,'Performance Cal'!B81,IF('My Dream 11 for a Match'!$A$2='Performance Cal'!$A81,'Performance Cal'!B81,""))</f>
        <v/>
      </c>
      <c r="C81" t="str">
        <f>_xlfn.XLOOKUP(B81,'Team Player and role'!A:A,'Team Player and role'!C:C," ")</f>
        <v xml:space="preserve"> </v>
      </c>
      <c r="D81" t="str">
        <f>IF('My Dream 11 for a Match'!$B$2='Performance Cal'!$A81,'Performance Cal'!C81,IF('My Dream 11 for a Match'!$A$2='Performance Cal'!$A81,'Performance Cal'!C81,""))</f>
        <v/>
      </c>
      <c r="E81" t="str">
        <f>IF('My Dream 11 for a Match'!$B$2='Performance Cal'!$A81,'Performance Cal'!D81,IF('My Dream 11 for a Match'!$A$2='Performance Cal'!$A81,'Performance Cal'!D81,""))</f>
        <v/>
      </c>
      <c r="F81" t="str">
        <f>IF('My Dream 11 for a Match'!$B$2='Performance Cal'!$A81,'Performance Cal'!E81,IF('My Dream 11 for a Match'!$A$2='Performance Cal'!$A81,'Performance Cal'!E81,""))</f>
        <v/>
      </c>
      <c r="G81" t="str">
        <f>IF('My Dream 11 for a Match'!$B$2='Performance Cal'!$A81,'Performance Cal'!F81,IF('My Dream 11 for a Match'!$A$2='Performance Cal'!$A81,'Performance Cal'!F81,""))</f>
        <v/>
      </c>
      <c r="H81" s="25" t="str">
        <f t="shared" si="22"/>
        <v xml:space="preserve"> </v>
      </c>
      <c r="I81" s="25" t="str">
        <f t="shared" si="23"/>
        <v xml:space="preserve"> </v>
      </c>
      <c r="J81" s="25" t="str">
        <f t="shared" si="24"/>
        <v xml:space="preserve"> </v>
      </c>
      <c r="K81" s="25" t="str">
        <f t="shared" si="25"/>
        <v xml:space="preserve"> </v>
      </c>
      <c r="L81" s="25" t="str">
        <f t="shared" si="26"/>
        <v xml:space="preserve"> </v>
      </c>
      <c r="M81" s="25" t="str">
        <f t="shared" si="26"/>
        <v xml:space="preserve"> </v>
      </c>
      <c r="N81" s="25" t="str">
        <f t="shared" si="27"/>
        <v xml:space="preserve"> </v>
      </c>
      <c r="O81" s="25" t="str">
        <f t="shared" si="28"/>
        <v xml:space="preserve"> </v>
      </c>
      <c r="P81" s="25" t="str">
        <f t="shared" si="29"/>
        <v xml:space="preserve"> </v>
      </c>
      <c r="Q81" s="25" t="str">
        <f t="shared" si="30"/>
        <v xml:space="preserve"> </v>
      </c>
      <c r="R81" s="25" t="str">
        <f t="shared" si="31"/>
        <v xml:space="preserve"> </v>
      </c>
      <c r="S81" s="25" t="str">
        <f t="shared" si="32"/>
        <v xml:space="preserve"> </v>
      </c>
      <c r="T81" s="25" t="str">
        <f t="shared" si="33"/>
        <v xml:space="preserve"> </v>
      </c>
      <c r="U81" s="25" t="str">
        <f t="shared" si="34"/>
        <v xml:space="preserve"> </v>
      </c>
      <c r="V81" s="25" t="str">
        <f t="shared" si="35"/>
        <v xml:space="preserve"> </v>
      </c>
      <c r="W81" s="25" t="str">
        <f t="shared" si="36"/>
        <v xml:space="preserve"> </v>
      </c>
      <c r="X81" s="25" t="str">
        <f t="shared" si="37"/>
        <v xml:space="preserve"> </v>
      </c>
      <c r="Y81" s="25" t="str">
        <f t="shared" si="38"/>
        <v xml:space="preserve"> </v>
      </c>
      <c r="Z81" s="25" t="str">
        <f t="shared" si="39"/>
        <v xml:space="preserve"> </v>
      </c>
      <c r="AA81" s="25" t="str">
        <f t="shared" si="40"/>
        <v xml:space="preserve"> </v>
      </c>
      <c r="AB81" t="str">
        <f t="shared" si="41"/>
        <v/>
      </c>
      <c r="AC81" t="str">
        <f t="shared" si="42"/>
        <v xml:space="preserve"> </v>
      </c>
      <c r="AD81" t="str">
        <f t="shared" si="43"/>
        <v/>
      </c>
    </row>
    <row r="82" spans="1:30" x14ac:dyDescent="0.35">
      <c r="A82" t="str">
        <f>IF('My Dream 11 for a Match'!$B$2='Performance Cal'!$A82,'Performance Cal'!A82,IF('My Dream 11 for a Match'!$A$2='Performance Cal'!$A82,'Performance Cal'!A82,""))</f>
        <v>RR</v>
      </c>
      <c r="B82" t="str">
        <f>IF('My Dream 11 for a Match'!$B$2='Performance Cal'!$A82,'Performance Cal'!B82,IF('My Dream 11 for a Match'!$A$2='Performance Cal'!$A82,'Performance Cal'!B82,""))</f>
        <v>Riyan Parag</v>
      </c>
      <c r="C82" t="str">
        <f>_xlfn.XLOOKUP(B82,'Team Player and role'!A:A,'Team Player and role'!C:C," ")</f>
        <v>Batter</v>
      </c>
      <c r="D82">
        <f>IF('My Dream 11 for a Match'!$B$2='Performance Cal'!$A82,'Performance Cal'!C82,IF('My Dream 11 for a Match'!$A$2='Performance Cal'!$A82,'Performance Cal'!C82,""))</f>
        <v>337.91999999999996</v>
      </c>
      <c r="E82">
        <f>IF('My Dream 11 for a Match'!$B$2='Performance Cal'!$A82,'Performance Cal'!D82,IF('My Dream 11 for a Match'!$A$2='Performance Cal'!$A82,'Performance Cal'!D82,""))</f>
        <v>6</v>
      </c>
      <c r="F82">
        <f>IF('My Dream 11 for a Match'!$B$2='Performance Cal'!$A82,'Performance Cal'!E82,IF('My Dream 11 for a Match'!$A$2='Performance Cal'!$A82,'Performance Cal'!E82,""))</f>
        <v>0</v>
      </c>
      <c r="G82">
        <f>IF('My Dream 11 for a Match'!$B$2='Performance Cal'!$A82,'Performance Cal'!F82,IF('My Dream 11 for a Match'!$A$2='Performance Cal'!$A82,'Performance Cal'!F82,""))</f>
        <v>343.91999999999996</v>
      </c>
      <c r="H82" s="25">
        <f t="shared" si="22"/>
        <v>7.2</v>
      </c>
      <c r="I82" s="25">
        <f t="shared" si="23"/>
        <v>4.5</v>
      </c>
      <c r="J82" s="25">
        <f t="shared" si="24"/>
        <v>7.32</v>
      </c>
      <c r="K82" s="25">
        <f t="shared" si="25"/>
        <v>5.4</v>
      </c>
      <c r="L82" s="25">
        <f t="shared" si="26"/>
        <v>3.6</v>
      </c>
      <c r="M82" s="25">
        <f t="shared" si="26"/>
        <v>3.6</v>
      </c>
      <c r="N82" s="25">
        <f t="shared" si="27"/>
        <v>6</v>
      </c>
      <c r="O82" s="25">
        <f t="shared" si="28"/>
        <v>7.2</v>
      </c>
      <c r="P82" s="25">
        <f t="shared" si="29"/>
        <v>5.4</v>
      </c>
      <c r="Q82" s="25">
        <f t="shared" si="30"/>
        <v>6.6</v>
      </c>
      <c r="R82" s="25">
        <f t="shared" si="31"/>
        <v>7.2</v>
      </c>
      <c r="S82" s="25">
        <f t="shared" si="32"/>
        <v>4.05</v>
      </c>
      <c r="T82" s="25">
        <f t="shared" si="33"/>
        <v>5.25</v>
      </c>
      <c r="U82" s="25">
        <f t="shared" si="34"/>
        <v>5.85</v>
      </c>
      <c r="V82" s="25">
        <f t="shared" si="35"/>
        <v>5.46</v>
      </c>
      <c r="W82" s="25">
        <f t="shared" si="36"/>
        <v>6.66</v>
      </c>
      <c r="X82" s="25">
        <f t="shared" si="37"/>
        <v>7.26</v>
      </c>
      <c r="Y82" s="25">
        <f t="shared" si="38"/>
        <v>4.5</v>
      </c>
      <c r="Z82" s="25">
        <f t="shared" si="39"/>
        <v>5.7</v>
      </c>
      <c r="AA82" s="25">
        <f t="shared" si="40"/>
        <v>6.3000000000000007</v>
      </c>
      <c r="AB82" t="str">
        <f t="shared" si="41"/>
        <v>RR</v>
      </c>
      <c r="AC82" t="str">
        <f t="shared" si="42"/>
        <v>Batter</v>
      </c>
      <c r="AD82" t="str">
        <f t="shared" si="43"/>
        <v>Riyan Parag</v>
      </c>
    </row>
    <row r="83" spans="1:30" x14ac:dyDescent="0.35">
      <c r="A83" t="str">
        <f>IF('My Dream 11 for a Match'!$B$2='Performance Cal'!$A83,'Performance Cal'!A83,IF('My Dream 11 for a Match'!$A$2='Performance Cal'!$A83,'Performance Cal'!A83,""))</f>
        <v/>
      </c>
      <c r="B83" t="str">
        <f>IF('My Dream 11 for a Match'!$B$2='Performance Cal'!$A83,'Performance Cal'!B83,IF('My Dream 11 for a Match'!$A$2='Performance Cal'!$A83,'Performance Cal'!B83,""))</f>
        <v/>
      </c>
      <c r="C83" t="str">
        <f>_xlfn.XLOOKUP(B83,'Team Player and role'!A:A,'Team Player and role'!C:C," ")</f>
        <v xml:space="preserve"> </v>
      </c>
      <c r="D83" t="str">
        <f>IF('My Dream 11 for a Match'!$B$2='Performance Cal'!$A83,'Performance Cal'!C83,IF('My Dream 11 for a Match'!$A$2='Performance Cal'!$A83,'Performance Cal'!C83,""))</f>
        <v/>
      </c>
      <c r="E83" t="str">
        <f>IF('My Dream 11 for a Match'!$B$2='Performance Cal'!$A83,'Performance Cal'!D83,IF('My Dream 11 for a Match'!$A$2='Performance Cal'!$A83,'Performance Cal'!D83,""))</f>
        <v/>
      </c>
      <c r="F83" t="str">
        <f>IF('My Dream 11 for a Match'!$B$2='Performance Cal'!$A83,'Performance Cal'!E83,IF('My Dream 11 for a Match'!$A$2='Performance Cal'!$A83,'Performance Cal'!E83,""))</f>
        <v/>
      </c>
      <c r="G83" t="str">
        <f>IF('My Dream 11 for a Match'!$B$2='Performance Cal'!$A83,'Performance Cal'!F83,IF('My Dream 11 for a Match'!$A$2='Performance Cal'!$A83,'Performance Cal'!F83,""))</f>
        <v/>
      </c>
      <c r="H83" s="25" t="str">
        <f t="shared" si="22"/>
        <v xml:space="preserve"> </v>
      </c>
      <c r="I83" s="25" t="str">
        <f t="shared" si="23"/>
        <v xml:space="preserve"> </v>
      </c>
      <c r="J83" s="25" t="str">
        <f t="shared" si="24"/>
        <v xml:space="preserve"> </v>
      </c>
      <c r="K83" s="25" t="str">
        <f t="shared" si="25"/>
        <v xml:space="preserve"> </v>
      </c>
      <c r="L83" s="25" t="str">
        <f t="shared" si="26"/>
        <v xml:space="preserve"> </v>
      </c>
      <c r="M83" s="25" t="str">
        <f t="shared" si="26"/>
        <v xml:space="preserve"> </v>
      </c>
      <c r="N83" s="25" t="str">
        <f t="shared" si="27"/>
        <v xml:space="preserve"> </v>
      </c>
      <c r="O83" s="25" t="str">
        <f t="shared" si="28"/>
        <v xml:space="preserve"> </v>
      </c>
      <c r="P83" s="25" t="str">
        <f t="shared" si="29"/>
        <v xml:space="preserve"> </v>
      </c>
      <c r="Q83" s="25" t="str">
        <f t="shared" si="30"/>
        <v xml:space="preserve"> </v>
      </c>
      <c r="R83" s="25" t="str">
        <f t="shared" si="31"/>
        <v xml:space="preserve"> </v>
      </c>
      <c r="S83" s="25" t="str">
        <f t="shared" si="32"/>
        <v xml:space="preserve"> </v>
      </c>
      <c r="T83" s="25" t="str">
        <f t="shared" si="33"/>
        <v xml:space="preserve"> </v>
      </c>
      <c r="U83" s="25" t="str">
        <f t="shared" si="34"/>
        <v xml:space="preserve"> </v>
      </c>
      <c r="V83" s="25" t="str">
        <f t="shared" si="35"/>
        <v xml:space="preserve"> </v>
      </c>
      <c r="W83" s="25" t="str">
        <f t="shared" si="36"/>
        <v xml:space="preserve"> </v>
      </c>
      <c r="X83" s="25" t="str">
        <f t="shared" si="37"/>
        <v xml:space="preserve"> </v>
      </c>
      <c r="Y83" s="25" t="str">
        <f t="shared" si="38"/>
        <v xml:space="preserve"> </v>
      </c>
      <c r="Z83" s="25" t="str">
        <f t="shared" si="39"/>
        <v xml:space="preserve"> </v>
      </c>
      <c r="AA83" s="25" t="str">
        <f t="shared" si="40"/>
        <v xml:space="preserve"> </v>
      </c>
      <c r="AB83" t="str">
        <f t="shared" si="41"/>
        <v/>
      </c>
      <c r="AC83" t="str">
        <f t="shared" si="42"/>
        <v xml:space="preserve"> </v>
      </c>
      <c r="AD83" t="str">
        <f t="shared" si="43"/>
        <v/>
      </c>
    </row>
    <row r="84" spans="1:30" x14ac:dyDescent="0.35">
      <c r="A84" t="str">
        <f>IF('My Dream 11 for a Match'!$B$2='Performance Cal'!$A84,'Performance Cal'!A84,IF('My Dream 11 for a Match'!$A$2='Performance Cal'!$A84,'Performance Cal'!A84,""))</f>
        <v/>
      </c>
      <c r="B84" t="str">
        <f>IF('My Dream 11 for a Match'!$B$2='Performance Cal'!$A84,'Performance Cal'!B84,IF('My Dream 11 for a Match'!$A$2='Performance Cal'!$A84,'Performance Cal'!B84,""))</f>
        <v/>
      </c>
      <c r="C84" t="str">
        <f>_xlfn.XLOOKUP(B84,'Team Player and role'!A:A,'Team Player and role'!C:C," ")</f>
        <v xml:space="preserve"> </v>
      </c>
      <c r="D84" t="str">
        <f>IF('My Dream 11 for a Match'!$B$2='Performance Cal'!$A84,'Performance Cal'!C84,IF('My Dream 11 for a Match'!$A$2='Performance Cal'!$A84,'Performance Cal'!C84,""))</f>
        <v/>
      </c>
      <c r="E84" t="str">
        <f>IF('My Dream 11 for a Match'!$B$2='Performance Cal'!$A84,'Performance Cal'!D84,IF('My Dream 11 for a Match'!$A$2='Performance Cal'!$A84,'Performance Cal'!D84,""))</f>
        <v/>
      </c>
      <c r="F84" t="str">
        <f>IF('My Dream 11 for a Match'!$B$2='Performance Cal'!$A84,'Performance Cal'!E84,IF('My Dream 11 for a Match'!$A$2='Performance Cal'!$A84,'Performance Cal'!E84,""))</f>
        <v/>
      </c>
      <c r="G84" t="str">
        <f>IF('My Dream 11 for a Match'!$B$2='Performance Cal'!$A84,'Performance Cal'!F84,IF('My Dream 11 for a Match'!$A$2='Performance Cal'!$A84,'Performance Cal'!F84,""))</f>
        <v/>
      </c>
      <c r="H84" s="25" t="str">
        <f t="shared" si="22"/>
        <v xml:space="preserve"> </v>
      </c>
      <c r="I84" s="25" t="str">
        <f t="shared" si="23"/>
        <v xml:space="preserve"> </v>
      </c>
      <c r="J84" s="25" t="str">
        <f t="shared" si="24"/>
        <v xml:space="preserve"> </v>
      </c>
      <c r="K84" s="25" t="str">
        <f t="shared" si="25"/>
        <v xml:space="preserve"> </v>
      </c>
      <c r="L84" s="25" t="str">
        <f t="shared" si="26"/>
        <v xml:space="preserve"> </v>
      </c>
      <c r="M84" s="25" t="str">
        <f t="shared" si="26"/>
        <v xml:space="preserve"> </v>
      </c>
      <c r="N84" s="25" t="str">
        <f t="shared" si="27"/>
        <v xml:space="preserve"> </v>
      </c>
      <c r="O84" s="25" t="str">
        <f t="shared" si="28"/>
        <v xml:space="preserve"> </v>
      </c>
      <c r="P84" s="25" t="str">
        <f t="shared" si="29"/>
        <v xml:space="preserve"> </v>
      </c>
      <c r="Q84" s="25" t="str">
        <f t="shared" si="30"/>
        <v xml:space="preserve"> </v>
      </c>
      <c r="R84" s="25" t="str">
        <f t="shared" si="31"/>
        <v xml:space="preserve"> </v>
      </c>
      <c r="S84" s="25" t="str">
        <f t="shared" si="32"/>
        <v xml:space="preserve"> </v>
      </c>
      <c r="T84" s="25" t="str">
        <f t="shared" si="33"/>
        <v xml:space="preserve"> </v>
      </c>
      <c r="U84" s="25" t="str">
        <f t="shared" si="34"/>
        <v xml:space="preserve"> </v>
      </c>
      <c r="V84" s="25" t="str">
        <f t="shared" si="35"/>
        <v xml:space="preserve"> </v>
      </c>
      <c r="W84" s="25" t="str">
        <f t="shared" si="36"/>
        <v xml:space="preserve"> </v>
      </c>
      <c r="X84" s="25" t="str">
        <f t="shared" si="37"/>
        <v xml:space="preserve"> </v>
      </c>
      <c r="Y84" s="25" t="str">
        <f t="shared" si="38"/>
        <v xml:space="preserve"> </v>
      </c>
      <c r="Z84" s="25" t="str">
        <f t="shared" si="39"/>
        <v xml:space="preserve"> </v>
      </c>
      <c r="AA84" s="25" t="str">
        <f t="shared" si="40"/>
        <v xml:space="preserve"> </v>
      </c>
      <c r="AB84" t="str">
        <f t="shared" si="41"/>
        <v/>
      </c>
      <c r="AC84" t="str">
        <f t="shared" si="42"/>
        <v xml:space="preserve"> </v>
      </c>
      <c r="AD84" t="str">
        <f t="shared" si="43"/>
        <v/>
      </c>
    </row>
    <row r="85" spans="1:30" x14ac:dyDescent="0.35">
      <c r="A85" t="str">
        <f>IF('My Dream 11 for a Match'!$B$2='Performance Cal'!$A85,'Performance Cal'!A85,IF('My Dream 11 for a Match'!$A$2='Performance Cal'!$A85,'Performance Cal'!A85,""))</f>
        <v/>
      </c>
      <c r="B85" t="str">
        <f>IF('My Dream 11 for a Match'!$B$2='Performance Cal'!$A85,'Performance Cal'!B85,IF('My Dream 11 for a Match'!$A$2='Performance Cal'!$A85,'Performance Cal'!B85,""))</f>
        <v/>
      </c>
      <c r="C85" t="str">
        <f>_xlfn.XLOOKUP(B85,'Team Player and role'!A:A,'Team Player and role'!C:C," ")</f>
        <v xml:space="preserve"> </v>
      </c>
      <c r="D85" t="str">
        <f>IF('My Dream 11 for a Match'!$B$2='Performance Cal'!$A85,'Performance Cal'!C85,IF('My Dream 11 for a Match'!$A$2='Performance Cal'!$A85,'Performance Cal'!C85,""))</f>
        <v/>
      </c>
      <c r="E85" t="str">
        <f>IF('My Dream 11 for a Match'!$B$2='Performance Cal'!$A85,'Performance Cal'!D85,IF('My Dream 11 for a Match'!$A$2='Performance Cal'!$A85,'Performance Cal'!D85,""))</f>
        <v/>
      </c>
      <c r="F85" t="str">
        <f>IF('My Dream 11 for a Match'!$B$2='Performance Cal'!$A85,'Performance Cal'!E85,IF('My Dream 11 for a Match'!$A$2='Performance Cal'!$A85,'Performance Cal'!E85,""))</f>
        <v/>
      </c>
      <c r="G85" t="str">
        <f>IF('My Dream 11 for a Match'!$B$2='Performance Cal'!$A85,'Performance Cal'!F85,IF('My Dream 11 for a Match'!$A$2='Performance Cal'!$A85,'Performance Cal'!F85,""))</f>
        <v/>
      </c>
      <c r="H85" s="25" t="str">
        <f t="shared" si="22"/>
        <v xml:space="preserve"> </v>
      </c>
      <c r="I85" s="25" t="str">
        <f t="shared" si="23"/>
        <v xml:space="preserve"> </v>
      </c>
      <c r="J85" s="25" t="str">
        <f t="shared" si="24"/>
        <v xml:space="preserve"> </v>
      </c>
      <c r="K85" s="25" t="str">
        <f t="shared" si="25"/>
        <v xml:space="preserve"> </v>
      </c>
      <c r="L85" s="25" t="str">
        <f t="shared" si="26"/>
        <v xml:space="preserve"> </v>
      </c>
      <c r="M85" s="25" t="str">
        <f t="shared" si="26"/>
        <v xml:space="preserve"> </v>
      </c>
      <c r="N85" s="25" t="str">
        <f t="shared" si="27"/>
        <v xml:space="preserve"> </v>
      </c>
      <c r="O85" s="25" t="str">
        <f t="shared" si="28"/>
        <v xml:space="preserve"> </v>
      </c>
      <c r="P85" s="25" t="str">
        <f t="shared" si="29"/>
        <v xml:space="preserve"> </v>
      </c>
      <c r="Q85" s="25" t="str">
        <f t="shared" si="30"/>
        <v xml:space="preserve"> </v>
      </c>
      <c r="R85" s="25" t="str">
        <f t="shared" si="31"/>
        <v xml:space="preserve"> </v>
      </c>
      <c r="S85" s="25" t="str">
        <f t="shared" si="32"/>
        <v xml:space="preserve"> </v>
      </c>
      <c r="T85" s="25" t="str">
        <f t="shared" si="33"/>
        <v xml:space="preserve"> </v>
      </c>
      <c r="U85" s="25" t="str">
        <f t="shared" si="34"/>
        <v xml:space="preserve"> </v>
      </c>
      <c r="V85" s="25" t="str">
        <f t="shared" si="35"/>
        <v xml:space="preserve"> </v>
      </c>
      <c r="W85" s="25" t="str">
        <f t="shared" si="36"/>
        <v xml:space="preserve"> </v>
      </c>
      <c r="X85" s="25" t="str">
        <f t="shared" si="37"/>
        <v xml:space="preserve"> </v>
      </c>
      <c r="Y85" s="25" t="str">
        <f t="shared" si="38"/>
        <v xml:space="preserve"> </v>
      </c>
      <c r="Z85" s="25" t="str">
        <f t="shared" si="39"/>
        <v xml:space="preserve"> </v>
      </c>
      <c r="AA85" s="25" t="str">
        <f t="shared" si="40"/>
        <v xml:space="preserve"> </v>
      </c>
      <c r="AB85" t="str">
        <f t="shared" si="41"/>
        <v/>
      </c>
      <c r="AC85" t="str">
        <f t="shared" si="42"/>
        <v xml:space="preserve"> </v>
      </c>
      <c r="AD85" t="str">
        <f t="shared" si="43"/>
        <v/>
      </c>
    </row>
    <row r="86" spans="1:30" x14ac:dyDescent="0.35">
      <c r="A86" t="str">
        <f>IF('My Dream 11 for a Match'!$B$2='Performance Cal'!$A86,'Performance Cal'!A86,IF('My Dream 11 for a Match'!$A$2='Performance Cal'!$A86,'Performance Cal'!A86,""))</f>
        <v/>
      </c>
      <c r="B86" t="str">
        <f>IF('My Dream 11 for a Match'!$B$2='Performance Cal'!$A86,'Performance Cal'!B86,IF('My Dream 11 for a Match'!$A$2='Performance Cal'!$A86,'Performance Cal'!B86,""))</f>
        <v/>
      </c>
      <c r="C86" t="str">
        <f>_xlfn.XLOOKUP(B86,'Team Player and role'!A:A,'Team Player and role'!C:C," ")</f>
        <v xml:space="preserve"> </v>
      </c>
      <c r="D86" t="str">
        <f>IF('My Dream 11 for a Match'!$B$2='Performance Cal'!$A86,'Performance Cal'!C86,IF('My Dream 11 for a Match'!$A$2='Performance Cal'!$A86,'Performance Cal'!C86,""))</f>
        <v/>
      </c>
      <c r="E86" t="str">
        <f>IF('My Dream 11 for a Match'!$B$2='Performance Cal'!$A86,'Performance Cal'!D86,IF('My Dream 11 for a Match'!$A$2='Performance Cal'!$A86,'Performance Cal'!D86,""))</f>
        <v/>
      </c>
      <c r="F86" t="str">
        <f>IF('My Dream 11 for a Match'!$B$2='Performance Cal'!$A86,'Performance Cal'!E86,IF('My Dream 11 for a Match'!$A$2='Performance Cal'!$A86,'Performance Cal'!E86,""))</f>
        <v/>
      </c>
      <c r="G86" t="str">
        <f>IF('My Dream 11 for a Match'!$B$2='Performance Cal'!$A86,'Performance Cal'!F86,IF('My Dream 11 for a Match'!$A$2='Performance Cal'!$A86,'Performance Cal'!F86,""))</f>
        <v/>
      </c>
      <c r="H86" s="25" t="str">
        <f t="shared" si="22"/>
        <v xml:space="preserve"> </v>
      </c>
      <c r="I86" s="25" t="str">
        <f t="shared" si="23"/>
        <v xml:space="preserve"> </v>
      </c>
      <c r="J86" s="25" t="str">
        <f t="shared" si="24"/>
        <v xml:space="preserve"> </v>
      </c>
      <c r="K86" s="25" t="str">
        <f t="shared" si="25"/>
        <v xml:space="preserve"> </v>
      </c>
      <c r="L86" s="25" t="str">
        <f t="shared" si="26"/>
        <v xml:space="preserve"> </v>
      </c>
      <c r="M86" s="25" t="str">
        <f t="shared" si="26"/>
        <v xml:space="preserve"> </v>
      </c>
      <c r="N86" s="25" t="str">
        <f t="shared" si="27"/>
        <v xml:space="preserve"> </v>
      </c>
      <c r="O86" s="25" t="str">
        <f t="shared" si="28"/>
        <v xml:space="preserve"> </v>
      </c>
      <c r="P86" s="25" t="str">
        <f t="shared" si="29"/>
        <v xml:space="preserve"> </v>
      </c>
      <c r="Q86" s="25" t="str">
        <f t="shared" si="30"/>
        <v xml:space="preserve"> </v>
      </c>
      <c r="R86" s="25" t="str">
        <f t="shared" si="31"/>
        <v xml:space="preserve"> </v>
      </c>
      <c r="S86" s="25" t="str">
        <f t="shared" si="32"/>
        <v xml:space="preserve"> </v>
      </c>
      <c r="T86" s="25" t="str">
        <f t="shared" si="33"/>
        <v xml:space="preserve"> </v>
      </c>
      <c r="U86" s="25" t="str">
        <f t="shared" si="34"/>
        <v xml:space="preserve"> </v>
      </c>
      <c r="V86" s="25" t="str">
        <f t="shared" si="35"/>
        <v xml:space="preserve"> </v>
      </c>
      <c r="W86" s="25" t="str">
        <f t="shared" si="36"/>
        <v xml:space="preserve"> </v>
      </c>
      <c r="X86" s="25" t="str">
        <f t="shared" si="37"/>
        <v xml:space="preserve"> </v>
      </c>
      <c r="Y86" s="25" t="str">
        <f t="shared" si="38"/>
        <v xml:space="preserve"> </v>
      </c>
      <c r="Z86" s="25" t="str">
        <f t="shared" si="39"/>
        <v xml:space="preserve"> </v>
      </c>
      <c r="AA86" s="25" t="str">
        <f t="shared" si="40"/>
        <v xml:space="preserve"> </v>
      </c>
      <c r="AB86" t="str">
        <f t="shared" si="41"/>
        <v/>
      </c>
      <c r="AC86" t="str">
        <f t="shared" si="42"/>
        <v xml:space="preserve"> </v>
      </c>
      <c r="AD86" t="str">
        <f t="shared" si="43"/>
        <v/>
      </c>
    </row>
    <row r="87" spans="1:30" x14ac:dyDescent="0.35">
      <c r="A87" t="str">
        <f>IF('My Dream 11 for a Match'!$B$2='Performance Cal'!$A87,'Performance Cal'!A87,IF('My Dream 11 for a Match'!$A$2='Performance Cal'!$A87,'Performance Cal'!A87,""))</f>
        <v/>
      </c>
      <c r="B87" t="str">
        <f>IF('My Dream 11 for a Match'!$B$2='Performance Cal'!$A87,'Performance Cal'!B87,IF('My Dream 11 for a Match'!$A$2='Performance Cal'!$A87,'Performance Cal'!B87,""))</f>
        <v/>
      </c>
      <c r="C87" t="str">
        <f>_xlfn.XLOOKUP(B87,'Team Player and role'!A:A,'Team Player and role'!C:C," ")</f>
        <v xml:space="preserve"> </v>
      </c>
      <c r="D87" t="str">
        <f>IF('My Dream 11 for a Match'!$B$2='Performance Cal'!$A87,'Performance Cal'!C87,IF('My Dream 11 for a Match'!$A$2='Performance Cal'!$A87,'Performance Cal'!C87,""))</f>
        <v/>
      </c>
      <c r="E87" t="str">
        <f>IF('My Dream 11 for a Match'!$B$2='Performance Cal'!$A87,'Performance Cal'!D87,IF('My Dream 11 for a Match'!$A$2='Performance Cal'!$A87,'Performance Cal'!D87,""))</f>
        <v/>
      </c>
      <c r="F87" t="str">
        <f>IF('My Dream 11 for a Match'!$B$2='Performance Cal'!$A87,'Performance Cal'!E87,IF('My Dream 11 for a Match'!$A$2='Performance Cal'!$A87,'Performance Cal'!E87,""))</f>
        <v/>
      </c>
      <c r="G87" t="str">
        <f>IF('My Dream 11 for a Match'!$B$2='Performance Cal'!$A87,'Performance Cal'!F87,IF('My Dream 11 for a Match'!$A$2='Performance Cal'!$A87,'Performance Cal'!F87,""))</f>
        <v/>
      </c>
      <c r="H87" s="25" t="str">
        <f t="shared" si="22"/>
        <v xml:space="preserve"> </v>
      </c>
      <c r="I87" s="25" t="str">
        <f t="shared" si="23"/>
        <v xml:space="preserve"> </v>
      </c>
      <c r="J87" s="25" t="str">
        <f t="shared" si="24"/>
        <v xml:space="preserve"> </v>
      </c>
      <c r="K87" s="25" t="str">
        <f t="shared" si="25"/>
        <v xml:space="preserve"> </v>
      </c>
      <c r="L87" s="25" t="str">
        <f t="shared" si="26"/>
        <v xml:space="preserve"> </v>
      </c>
      <c r="M87" s="25" t="str">
        <f t="shared" si="26"/>
        <v xml:space="preserve"> </v>
      </c>
      <c r="N87" s="25" t="str">
        <f t="shared" si="27"/>
        <v xml:space="preserve"> </v>
      </c>
      <c r="O87" s="25" t="str">
        <f t="shared" si="28"/>
        <v xml:space="preserve"> </v>
      </c>
      <c r="P87" s="25" t="str">
        <f t="shared" si="29"/>
        <v xml:space="preserve"> </v>
      </c>
      <c r="Q87" s="25" t="str">
        <f t="shared" si="30"/>
        <v xml:space="preserve"> </v>
      </c>
      <c r="R87" s="25" t="str">
        <f t="shared" si="31"/>
        <v xml:space="preserve"> </v>
      </c>
      <c r="S87" s="25" t="str">
        <f t="shared" si="32"/>
        <v xml:space="preserve"> </v>
      </c>
      <c r="T87" s="25" t="str">
        <f t="shared" si="33"/>
        <v xml:space="preserve"> </v>
      </c>
      <c r="U87" s="25" t="str">
        <f t="shared" si="34"/>
        <v xml:space="preserve"> </v>
      </c>
      <c r="V87" s="25" t="str">
        <f t="shared" si="35"/>
        <v xml:space="preserve"> </v>
      </c>
      <c r="W87" s="25" t="str">
        <f t="shared" si="36"/>
        <v xml:space="preserve"> </v>
      </c>
      <c r="X87" s="25" t="str">
        <f t="shared" si="37"/>
        <v xml:space="preserve"> </v>
      </c>
      <c r="Y87" s="25" t="str">
        <f t="shared" si="38"/>
        <v xml:space="preserve"> </v>
      </c>
      <c r="Z87" s="25" t="str">
        <f t="shared" si="39"/>
        <v xml:space="preserve"> </v>
      </c>
      <c r="AA87" s="25" t="str">
        <f t="shared" si="40"/>
        <v xml:space="preserve"> </v>
      </c>
      <c r="AB87" t="str">
        <f t="shared" si="41"/>
        <v/>
      </c>
      <c r="AC87" t="str">
        <f t="shared" si="42"/>
        <v xml:space="preserve"> </v>
      </c>
      <c r="AD87" t="str">
        <f t="shared" si="43"/>
        <v/>
      </c>
    </row>
    <row r="88" spans="1:30" x14ac:dyDescent="0.35">
      <c r="A88" t="str">
        <f>IF('My Dream 11 for a Match'!$B$2='Performance Cal'!$A88,'Performance Cal'!A88,IF('My Dream 11 for a Match'!$A$2='Performance Cal'!$A88,'Performance Cal'!A88,""))</f>
        <v/>
      </c>
      <c r="B88" t="str">
        <f>IF('My Dream 11 for a Match'!$B$2='Performance Cal'!$A88,'Performance Cal'!B88,IF('My Dream 11 for a Match'!$A$2='Performance Cal'!$A88,'Performance Cal'!B88,""))</f>
        <v/>
      </c>
      <c r="C88" t="str">
        <f>_xlfn.XLOOKUP(B88,'Team Player and role'!A:A,'Team Player and role'!C:C," ")</f>
        <v xml:space="preserve"> </v>
      </c>
      <c r="D88" t="str">
        <f>IF('My Dream 11 for a Match'!$B$2='Performance Cal'!$A88,'Performance Cal'!C88,IF('My Dream 11 for a Match'!$A$2='Performance Cal'!$A88,'Performance Cal'!C88,""))</f>
        <v/>
      </c>
      <c r="E88" t="str">
        <f>IF('My Dream 11 for a Match'!$B$2='Performance Cal'!$A88,'Performance Cal'!D88,IF('My Dream 11 for a Match'!$A$2='Performance Cal'!$A88,'Performance Cal'!D88,""))</f>
        <v/>
      </c>
      <c r="F88" t="str">
        <f>IF('My Dream 11 for a Match'!$B$2='Performance Cal'!$A88,'Performance Cal'!E88,IF('My Dream 11 for a Match'!$A$2='Performance Cal'!$A88,'Performance Cal'!E88,""))</f>
        <v/>
      </c>
      <c r="G88" t="str">
        <f>IF('My Dream 11 for a Match'!$B$2='Performance Cal'!$A88,'Performance Cal'!F88,IF('My Dream 11 for a Match'!$A$2='Performance Cal'!$A88,'Performance Cal'!F88,""))</f>
        <v/>
      </c>
      <c r="H88" s="25" t="str">
        <f t="shared" si="22"/>
        <v xml:space="preserve"> </v>
      </c>
      <c r="I88" s="25" t="str">
        <f t="shared" si="23"/>
        <v xml:space="preserve"> </v>
      </c>
      <c r="J88" s="25" t="str">
        <f t="shared" si="24"/>
        <v xml:space="preserve"> </v>
      </c>
      <c r="K88" s="25" t="str">
        <f t="shared" si="25"/>
        <v xml:space="preserve"> </v>
      </c>
      <c r="L88" s="25" t="str">
        <f t="shared" si="26"/>
        <v xml:space="preserve"> </v>
      </c>
      <c r="M88" s="25" t="str">
        <f t="shared" si="26"/>
        <v xml:space="preserve"> </v>
      </c>
      <c r="N88" s="25" t="str">
        <f t="shared" si="27"/>
        <v xml:space="preserve"> </v>
      </c>
      <c r="O88" s="25" t="str">
        <f t="shared" si="28"/>
        <v xml:space="preserve"> </v>
      </c>
      <c r="P88" s="25" t="str">
        <f t="shared" si="29"/>
        <v xml:space="preserve"> </v>
      </c>
      <c r="Q88" s="25" t="str">
        <f t="shared" si="30"/>
        <v xml:space="preserve"> </v>
      </c>
      <c r="R88" s="25" t="str">
        <f t="shared" si="31"/>
        <v xml:space="preserve"> </v>
      </c>
      <c r="S88" s="25" t="str">
        <f t="shared" si="32"/>
        <v xml:space="preserve"> </v>
      </c>
      <c r="T88" s="25" t="str">
        <f t="shared" si="33"/>
        <v xml:space="preserve"> </v>
      </c>
      <c r="U88" s="25" t="str">
        <f t="shared" si="34"/>
        <v xml:space="preserve"> </v>
      </c>
      <c r="V88" s="25" t="str">
        <f t="shared" si="35"/>
        <v xml:space="preserve"> </v>
      </c>
      <c r="W88" s="25" t="str">
        <f t="shared" si="36"/>
        <v xml:space="preserve"> </v>
      </c>
      <c r="X88" s="25" t="str">
        <f t="shared" si="37"/>
        <v xml:space="preserve"> </v>
      </c>
      <c r="Y88" s="25" t="str">
        <f t="shared" si="38"/>
        <v xml:space="preserve"> </v>
      </c>
      <c r="Z88" s="25" t="str">
        <f t="shared" si="39"/>
        <v xml:space="preserve"> </v>
      </c>
      <c r="AA88" s="25" t="str">
        <f t="shared" si="40"/>
        <v xml:space="preserve"> </v>
      </c>
      <c r="AB88" t="str">
        <f t="shared" si="41"/>
        <v/>
      </c>
      <c r="AC88" t="str">
        <f t="shared" si="42"/>
        <v xml:space="preserve"> </v>
      </c>
      <c r="AD88" t="str">
        <f t="shared" si="43"/>
        <v/>
      </c>
    </row>
    <row r="89" spans="1:30" x14ac:dyDescent="0.35">
      <c r="A89" t="str">
        <f>IF('My Dream 11 for a Match'!$B$2='Performance Cal'!$A89,'Performance Cal'!A89,IF('My Dream 11 for a Match'!$A$2='Performance Cal'!$A89,'Performance Cal'!A89,""))</f>
        <v/>
      </c>
      <c r="B89" t="str">
        <f>IF('My Dream 11 for a Match'!$B$2='Performance Cal'!$A89,'Performance Cal'!B89,IF('My Dream 11 for a Match'!$A$2='Performance Cal'!$A89,'Performance Cal'!B89,""))</f>
        <v/>
      </c>
      <c r="C89" t="str">
        <f>_xlfn.XLOOKUP(B89,'Team Player and role'!A:A,'Team Player and role'!C:C," ")</f>
        <v xml:space="preserve"> </v>
      </c>
      <c r="D89" t="str">
        <f>IF('My Dream 11 for a Match'!$B$2='Performance Cal'!$A89,'Performance Cal'!C89,IF('My Dream 11 for a Match'!$A$2='Performance Cal'!$A89,'Performance Cal'!C89,""))</f>
        <v/>
      </c>
      <c r="E89" t="str">
        <f>IF('My Dream 11 for a Match'!$B$2='Performance Cal'!$A89,'Performance Cal'!D89,IF('My Dream 11 for a Match'!$A$2='Performance Cal'!$A89,'Performance Cal'!D89,""))</f>
        <v/>
      </c>
      <c r="F89" t="str">
        <f>IF('My Dream 11 for a Match'!$B$2='Performance Cal'!$A89,'Performance Cal'!E89,IF('My Dream 11 for a Match'!$A$2='Performance Cal'!$A89,'Performance Cal'!E89,""))</f>
        <v/>
      </c>
      <c r="G89" t="str">
        <f>IF('My Dream 11 for a Match'!$B$2='Performance Cal'!$A89,'Performance Cal'!F89,IF('My Dream 11 for a Match'!$A$2='Performance Cal'!$A89,'Performance Cal'!F89,""))</f>
        <v/>
      </c>
      <c r="H89" s="25" t="str">
        <f t="shared" si="22"/>
        <v xml:space="preserve"> </v>
      </c>
      <c r="I89" s="25" t="str">
        <f t="shared" si="23"/>
        <v xml:space="preserve"> </v>
      </c>
      <c r="J89" s="25" t="str">
        <f t="shared" si="24"/>
        <v xml:space="preserve"> </v>
      </c>
      <c r="K89" s="25" t="str">
        <f t="shared" si="25"/>
        <v xml:space="preserve"> </v>
      </c>
      <c r="L89" s="25" t="str">
        <f t="shared" si="26"/>
        <v xml:space="preserve"> </v>
      </c>
      <c r="M89" s="25" t="str">
        <f t="shared" si="26"/>
        <v xml:space="preserve"> </v>
      </c>
      <c r="N89" s="25" t="str">
        <f t="shared" si="27"/>
        <v xml:space="preserve"> </v>
      </c>
      <c r="O89" s="25" t="str">
        <f t="shared" si="28"/>
        <v xml:space="preserve"> </v>
      </c>
      <c r="P89" s="25" t="str">
        <f t="shared" si="29"/>
        <v xml:space="preserve"> </v>
      </c>
      <c r="Q89" s="25" t="str">
        <f t="shared" si="30"/>
        <v xml:space="preserve"> </v>
      </c>
      <c r="R89" s="25" t="str">
        <f t="shared" si="31"/>
        <v xml:space="preserve"> </v>
      </c>
      <c r="S89" s="25" t="str">
        <f t="shared" si="32"/>
        <v xml:space="preserve"> </v>
      </c>
      <c r="T89" s="25" t="str">
        <f t="shared" si="33"/>
        <v xml:space="preserve"> </v>
      </c>
      <c r="U89" s="25" t="str">
        <f t="shared" si="34"/>
        <v xml:space="preserve"> </v>
      </c>
      <c r="V89" s="25" t="str">
        <f t="shared" si="35"/>
        <v xml:space="preserve"> </v>
      </c>
      <c r="W89" s="25" t="str">
        <f t="shared" si="36"/>
        <v xml:space="preserve"> </v>
      </c>
      <c r="X89" s="25" t="str">
        <f t="shared" si="37"/>
        <v xml:space="preserve"> </v>
      </c>
      <c r="Y89" s="25" t="str">
        <f t="shared" si="38"/>
        <v xml:space="preserve"> </v>
      </c>
      <c r="Z89" s="25" t="str">
        <f t="shared" si="39"/>
        <v xml:space="preserve"> </v>
      </c>
      <c r="AA89" s="25" t="str">
        <f t="shared" si="40"/>
        <v xml:space="preserve"> </v>
      </c>
      <c r="AB89" t="str">
        <f t="shared" si="41"/>
        <v/>
      </c>
      <c r="AC89" t="str">
        <f t="shared" si="42"/>
        <v xml:space="preserve"> </v>
      </c>
      <c r="AD89" t="str">
        <f t="shared" si="43"/>
        <v/>
      </c>
    </row>
    <row r="90" spans="1:30" x14ac:dyDescent="0.35">
      <c r="A90" t="str">
        <f>IF('My Dream 11 for a Match'!$B$2='Performance Cal'!$A90,'Performance Cal'!A90,IF('My Dream 11 for a Match'!$A$2='Performance Cal'!$A90,'Performance Cal'!A90,""))</f>
        <v/>
      </c>
      <c r="B90" t="str">
        <f>IF('My Dream 11 for a Match'!$B$2='Performance Cal'!$A90,'Performance Cal'!B90,IF('My Dream 11 for a Match'!$A$2='Performance Cal'!$A90,'Performance Cal'!B90,""))</f>
        <v/>
      </c>
      <c r="C90" t="str">
        <f>_xlfn.XLOOKUP(B90,'Team Player and role'!A:A,'Team Player and role'!C:C," ")</f>
        <v xml:space="preserve"> </v>
      </c>
      <c r="D90" t="str">
        <f>IF('My Dream 11 for a Match'!$B$2='Performance Cal'!$A90,'Performance Cal'!C90,IF('My Dream 11 for a Match'!$A$2='Performance Cal'!$A90,'Performance Cal'!C90,""))</f>
        <v/>
      </c>
      <c r="E90" t="str">
        <f>IF('My Dream 11 for a Match'!$B$2='Performance Cal'!$A90,'Performance Cal'!D90,IF('My Dream 11 for a Match'!$A$2='Performance Cal'!$A90,'Performance Cal'!D90,""))</f>
        <v/>
      </c>
      <c r="F90" t="str">
        <f>IF('My Dream 11 for a Match'!$B$2='Performance Cal'!$A90,'Performance Cal'!E90,IF('My Dream 11 for a Match'!$A$2='Performance Cal'!$A90,'Performance Cal'!E90,""))</f>
        <v/>
      </c>
      <c r="G90" t="str">
        <f>IF('My Dream 11 for a Match'!$B$2='Performance Cal'!$A90,'Performance Cal'!F90,IF('My Dream 11 for a Match'!$A$2='Performance Cal'!$A90,'Performance Cal'!F90,""))</f>
        <v/>
      </c>
      <c r="H90" s="25" t="str">
        <f t="shared" si="22"/>
        <v xml:space="preserve"> </v>
      </c>
      <c r="I90" s="25" t="str">
        <f t="shared" si="23"/>
        <v xml:space="preserve"> </v>
      </c>
      <c r="J90" s="25" t="str">
        <f t="shared" si="24"/>
        <v xml:space="preserve"> </v>
      </c>
      <c r="K90" s="25" t="str">
        <f t="shared" si="25"/>
        <v xml:space="preserve"> </v>
      </c>
      <c r="L90" s="25" t="str">
        <f t="shared" si="26"/>
        <v xml:space="preserve"> </v>
      </c>
      <c r="M90" s="25" t="str">
        <f t="shared" si="26"/>
        <v xml:space="preserve"> </v>
      </c>
      <c r="N90" s="25" t="str">
        <f t="shared" si="27"/>
        <v xml:space="preserve"> </v>
      </c>
      <c r="O90" s="25" t="str">
        <f t="shared" si="28"/>
        <v xml:space="preserve"> </v>
      </c>
      <c r="P90" s="25" t="str">
        <f t="shared" si="29"/>
        <v xml:space="preserve"> </v>
      </c>
      <c r="Q90" s="25" t="str">
        <f t="shared" si="30"/>
        <v xml:space="preserve"> </v>
      </c>
      <c r="R90" s="25" t="str">
        <f t="shared" si="31"/>
        <v xml:space="preserve"> </v>
      </c>
      <c r="S90" s="25" t="str">
        <f t="shared" si="32"/>
        <v xml:space="preserve"> </v>
      </c>
      <c r="T90" s="25" t="str">
        <f t="shared" si="33"/>
        <v xml:space="preserve"> </v>
      </c>
      <c r="U90" s="25" t="str">
        <f t="shared" si="34"/>
        <v xml:space="preserve"> </v>
      </c>
      <c r="V90" s="25" t="str">
        <f t="shared" si="35"/>
        <v xml:space="preserve"> </v>
      </c>
      <c r="W90" s="25" t="str">
        <f t="shared" si="36"/>
        <v xml:space="preserve"> </v>
      </c>
      <c r="X90" s="25" t="str">
        <f t="shared" si="37"/>
        <v xml:space="preserve"> </v>
      </c>
      <c r="Y90" s="25" t="str">
        <f t="shared" si="38"/>
        <v xml:space="preserve"> </v>
      </c>
      <c r="Z90" s="25" t="str">
        <f t="shared" si="39"/>
        <v xml:space="preserve"> </v>
      </c>
      <c r="AA90" s="25" t="str">
        <f t="shared" si="40"/>
        <v xml:space="preserve"> </v>
      </c>
      <c r="AB90" t="str">
        <f t="shared" si="41"/>
        <v/>
      </c>
      <c r="AC90" t="str">
        <f t="shared" si="42"/>
        <v xml:space="preserve"> </v>
      </c>
      <c r="AD90" t="str">
        <f t="shared" si="43"/>
        <v/>
      </c>
    </row>
    <row r="91" spans="1:30" x14ac:dyDescent="0.35">
      <c r="A91" t="str">
        <f>IF('My Dream 11 for a Match'!$B$2='Performance Cal'!$A91,'Performance Cal'!A91,IF('My Dream 11 for a Match'!$A$2='Performance Cal'!$A91,'Performance Cal'!A91,""))</f>
        <v/>
      </c>
      <c r="B91" t="str">
        <f>IF('My Dream 11 for a Match'!$B$2='Performance Cal'!$A91,'Performance Cal'!B91,IF('My Dream 11 for a Match'!$A$2='Performance Cal'!$A91,'Performance Cal'!B91,""))</f>
        <v/>
      </c>
      <c r="C91" t="str">
        <f>_xlfn.XLOOKUP(B91,'Team Player and role'!A:A,'Team Player and role'!C:C," ")</f>
        <v xml:space="preserve"> </v>
      </c>
      <c r="D91" t="str">
        <f>IF('My Dream 11 for a Match'!$B$2='Performance Cal'!$A91,'Performance Cal'!C91,IF('My Dream 11 for a Match'!$A$2='Performance Cal'!$A91,'Performance Cal'!C91,""))</f>
        <v/>
      </c>
      <c r="E91" t="str">
        <f>IF('My Dream 11 for a Match'!$B$2='Performance Cal'!$A91,'Performance Cal'!D91,IF('My Dream 11 for a Match'!$A$2='Performance Cal'!$A91,'Performance Cal'!D91,""))</f>
        <v/>
      </c>
      <c r="F91" t="str">
        <f>IF('My Dream 11 for a Match'!$B$2='Performance Cal'!$A91,'Performance Cal'!E91,IF('My Dream 11 for a Match'!$A$2='Performance Cal'!$A91,'Performance Cal'!E91,""))</f>
        <v/>
      </c>
      <c r="G91" t="str">
        <f>IF('My Dream 11 for a Match'!$B$2='Performance Cal'!$A91,'Performance Cal'!F91,IF('My Dream 11 for a Match'!$A$2='Performance Cal'!$A91,'Performance Cal'!F91,""))</f>
        <v/>
      </c>
      <c r="H91" s="25" t="str">
        <f t="shared" si="22"/>
        <v xml:space="preserve"> </v>
      </c>
      <c r="I91" s="25" t="str">
        <f t="shared" si="23"/>
        <v xml:space="preserve"> </v>
      </c>
      <c r="J91" s="25" t="str">
        <f t="shared" si="24"/>
        <v xml:space="preserve"> </v>
      </c>
      <c r="K91" s="25" t="str">
        <f t="shared" si="25"/>
        <v xml:space="preserve"> </v>
      </c>
      <c r="L91" s="25" t="str">
        <f t="shared" si="26"/>
        <v xml:space="preserve"> </v>
      </c>
      <c r="M91" s="25" t="str">
        <f t="shared" si="26"/>
        <v xml:space="preserve"> </v>
      </c>
      <c r="N91" s="25" t="str">
        <f t="shared" si="27"/>
        <v xml:space="preserve"> </v>
      </c>
      <c r="O91" s="25" t="str">
        <f t="shared" si="28"/>
        <v xml:space="preserve"> </v>
      </c>
      <c r="P91" s="25" t="str">
        <f t="shared" si="29"/>
        <v xml:space="preserve"> </v>
      </c>
      <c r="Q91" s="25" t="str">
        <f t="shared" si="30"/>
        <v xml:space="preserve"> </v>
      </c>
      <c r="R91" s="25" t="str">
        <f t="shared" si="31"/>
        <v xml:space="preserve"> </v>
      </c>
      <c r="S91" s="25" t="str">
        <f t="shared" si="32"/>
        <v xml:space="preserve"> </v>
      </c>
      <c r="T91" s="25" t="str">
        <f t="shared" si="33"/>
        <v xml:space="preserve"> </v>
      </c>
      <c r="U91" s="25" t="str">
        <f t="shared" si="34"/>
        <v xml:space="preserve"> </v>
      </c>
      <c r="V91" s="25" t="str">
        <f t="shared" si="35"/>
        <v xml:space="preserve"> </v>
      </c>
      <c r="W91" s="25" t="str">
        <f t="shared" si="36"/>
        <v xml:space="preserve"> </v>
      </c>
      <c r="X91" s="25" t="str">
        <f t="shared" si="37"/>
        <v xml:space="preserve"> </v>
      </c>
      <c r="Y91" s="25" t="str">
        <f t="shared" si="38"/>
        <v xml:space="preserve"> </v>
      </c>
      <c r="Z91" s="25" t="str">
        <f t="shared" si="39"/>
        <v xml:space="preserve"> </v>
      </c>
      <c r="AA91" s="25" t="str">
        <f t="shared" si="40"/>
        <v xml:space="preserve"> </v>
      </c>
      <c r="AB91" t="str">
        <f t="shared" si="41"/>
        <v/>
      </c>
      <c r="AC91" t="str">
        <f t="shared" si="42"/>
        <v xml:space="preserve"> </v>
      </c>
      <c r="AD91" t="str">
        <f t="shared" si="43"/>
        <v/>
      </c>
    </row>
    <row r="92" spans="1:30" x14ac:dyDescent="0.35">
      <c r="A92" t="str">
        <f>IF('My Dream 11 for a Match'!$B$2='Performance Cal'!$A92,'Performance Cal'!A92,IF('My Dream 11 for a Match'!$A$2='Performance Cal'!$A92,'Performance Cal'!A92,""))</f>
        <v/>
      </c>
      <c r="B92" t="str">
        <f>IF('My Dream 11 for a Match'!$B$2='Performance Cal'!$A92,'Performance Cal'!B92,IF('My Dream 11 for a Match'!$A$2='Performance Cal'!$A92,'Performance Cal'!B92,""))</f>
        <v/>
      </c>
      <c r="C92" t="str">
        <f>_xlfn.XLOOKUP(B92,'Team Player and role'!A:A,'Team Player and role'!C:C," ")</f>
        <v xml:space="preserve"> </v>
      </c>
      <c r="D92" t="str">
        <f>IF('My Dream 11 for a Match'!$B$2='Performance Cal'!$A92,'Performance Cal'!C92,IF('My Dream 11 for a Match'!$A$2='Performance Cal'!$A92,'Performance Cal'!C92,""))</f>
        <v/>
      </c>
      <c r="E92" t="str">
        <f>IF('My Dream 11 for a Match'!$B$2='Performance Cal'!$A92,'Performance Cal'!D92,IF('My Dream 11 for a Match'!$A$2='Performance Cal'!$A92,'Performance Cal'!D92,""))</f>
        <v/>
      </c>
      <c r="F92" t="str">
        <f>IF('My Dream 11 for a Match'!$B$2='Performance Cal'!$A92,'Performance Cal'!E92,IF('My Dream 11 for a Match'!$A$2='Performance Cal'!$A92,'Performance Cal'!E92,""))</f>
        <v/>
      </c>
      <c r="G92" t="str">
        <f>IF('My Dream 11 for a Match'!$B$2='Performance Cal'!$A92,'Performance Cal'!F92,IF('My Dream 11 for a Match'!$A$2='Performance Cal'!$A92,'Performance Cal'!F92,""))</f>
        <v/>
      </c>
      <c r="H92" s="25" t="str">
        <f t="shared" si="22"/>
        <v xml:space="preserve"> </v>
      </c>
      <c r="I92" s="25" t="str">
        <f t="shared" si="23"/>
        <v xml:space="preserve"> </v>
      </c>
      <c r="J92" s="25" t="str">
        <f t="shared" si="24"/>
        <v xml:space="preserve"> </v>
      </c>
      <c r="K92" s="25" t="str">
        <f t="shared" si="25"/>
        <v xml:space="preserve"> </v>
      </c>
      <c r="L92" s="25" t="str">
        <f t="shared" si="26"/>
        <v xml:space="preserve"> </v>
      </c>
      <c r="M92" s="25" t="str">
        <f t="shared" si="26"/>
        <v xml:space="preserve"> </v>
      </c>
      <c r="N92" s="25" t="str">
        <f t="shared" si="27"/>
        <v xml:space="preserve"> </v>
      </c>
      <c r="O92" s="25" t="str">
        <f t="shared" si="28"/>
        <v xml:space="preserve"> </v>
      </c>
      <c r="P92" s="25" t="str">
        <f t="shared" si="29"/>
        <v xml:space="preserve"> </v>
      </c>
      <c r="Q92" s="25" t="str">
        <f t="shared" si="30"/>
        <v xml:space="preserve"> </v>
      </c>
      <c r="R92" s="25" t="str">
        <f t="shared" si="31"/>
        <v xml:space="preserve"> </v>
      </c>
      <c r="S92" s="25" t="str">
        <f t="shared" si="32"/>
        <v xml:space="preserve"> </v>
      </c>
      <c r="T92" s="25" t="str">
        <f t="shared" si="33"/>
        <v xml:space="preserve"> </v>
      </c>
      <c r="U92" s="25" t="str">
        <f t="shared" si="34"/>
        <v xml:space="preserve"> </v>
      </c>
      <c r="V92" s="25" t="str">
        <f t="shared" si="35"/>
        <v xml:space="preserve"> </v>
      </c>
      <c r="W92" s="25" t="str">
        <f t="shared" si="36"/>
        <v xml:space="preserve"> </v>
      </c>
      <c r="X92" s="25" t="str">
        <f t="shared" si="37"/>
        <v xml:space="preserve"> </v>
      </c>
      <c r="Y92" s="25" t="str">
        <f t="shared" si="38"/>
        <v xml:space="preserve"> </v>
      </c>
      <c r="Z92" s="25" t="str">
        <f t="shared" si="39"/>
        <v xml:space="preserve"> </v>
      </c>
      <c r="AA92" s="25" t="str">
        <f t="shared" si="40"/>
        <v xml:space="preserve"> </v>
      </c>
      <c r="AB92" t="str">
        <f t="shared" si="41"/>
        <v/>
      </c>
      <c r="AC92" t="str">
        <f t="shared" si="42"/>
        <v xml:space="preserve"> </v>
      </c>
      <c r="AD92" t="str">
        <f t="shared" si="43"/>
        <v/>
      </c>
    </row>
    <row r="93" spans="1:30" x14ac:dyDescent="0.35">
      <c r="A93" t="str">
        <f>IF('My Dream 11 for a Match'!$B$2='Performance Cal'!$A93,'Performance Cal'!A93,IF('My Dream 11 for a Match'!$A$2='Performance Cal'!$A93,'Performance Cal'!A93,""))</f>
        <v/>
      </c>
      <c r="B93" t="str">
        <f>IF('My Dream 11 for a Match'!$B$2='Performance Cal'!$A93,'Performance Cal'!B93,IF('My Dream 11 for a Match'!$A$2='Performance Cal'!$A93,'Performance Cal'!B93,""))</f>
        <v/>
      </c>
      <c r="C93" t="str">
        <f>_xlfn.XLOOKUP(B93,'Team Player and role'!A:A,'Team Player and role'!C:C," ")</f>
        <v xml:space="preserve"> </v>
      </c>
      <c r="D93" t="str">
        <f>IF('My Dream 11 for a Match'!$B$2='Performance Cal'!$A93,'Performance Cal'!C93,IF('My Dream 11 for a Match'!$A$2='Performance Cal'!$A93,'Performance Cal'!C93,""))</f>
        <v/>
      </c>
      <c r="E93" t="str">
        <f>IF('My Dream 11 for a Match'!$B$2='Performance Cal'!$A93,'Performance Cal'!D93,IF('My Dream 11 for a Match'!$A$2='Performance Cal'!$A93,'Performance Cal'!D93,""))</f>
        <v/>
      </c>
      <c r="F93" t="str">
        <f>IF('My Dream 11 for a Match'!$B$2='Performance Cal'!$A93,'Performance Cal'!E93,IF('My Dream 11 for a Match'!$A$2='Performance Cal'!$A93,'Performance Cal'!E93,""))</f>
        <v/>
      </c>
      <c r="G93" t="str">
        <f>IF('My Dream 11 for a Match'!$B$2='Performance Cal'!$A93,'Performance Cal'!F93,IF('My Dream 11 for a Match'!$A$2='Performance Cal'!$A93,'Performance Cal'!F93,""))</f>
        <v/>
      </c>
      <c r="H93" s="25" t="str">
        <f t="shared" si="22"/>
        <v xml:space="preserve"> </v>
      </c>
      <c r="I93" s="25" t="str">
        <f t="shared" si="23"/>
        <v xml:space="preserve"> </v>
      </c>
      <c r="J93" s="25" t="str">
        <f t="shared" si="24"/>
        <v xml:space="preserve"> </v>
      </c>
      <c r="K93" s="25" t="str">
        <f t="shared" si="25"/>
        <v xml:space="preserve"> </v>
      </c>
      <c r="L93" s="25" t="str">
        <f t="shared" si="26"/>
        <v xml:space="preserve"> </v>
      </c>
      <c r="M93" s="25" t="str">
        <f t="shared" si="26"/>
        <v xml:space="preserve"> </v>
      </c>
      <c r="N93" s="25" t="str">
        <f t="shared" si="27"/>
        <v xml:space="preserve"> </v>
      </c>
      <c r="O93" s="25" t="str">
        <f t="shared" si="28"/>
        <v xml:space="preserve"> </v>
      </c>
      <c r="P93" s="25" t="str">
        <f t="shared" si="29"/>
        <v xml:space="preserve"> </v>
      </c>
      <c r="Q93" s="25" t="str">
        <f t="shared" si="30"/>
        <v xml:space="preserve"> </v>
      </c>
      <c r="R93" s="25" t="str">
        <f t="shared" si="31"/>
        <v xml:space="preserve"> </v>
      </c>
      <c r="S93" s="25" t="str">
        <f t="shared" si="32"/>
        <v xml:space="preserve"> </v>
      </c>
      <c r="T93" s="25" t="str">
        <f t="shared" si="33"/>
        <v xml:space="preserve"> </v>
      </c>
      <c r="U93" s="25" t="str">
        <f t="shared" si="34"/>
        <v xml:space="preserve"> </v>
      </c>
      <c r="V93" s="25" t="str">
        <f t="shared" si="35"/>
        <v xml:space="preserve"> </v>
      </c>
      <c r="W93" s="25" t="str">
        <f t="shared" si="36"/>
        <v xml:space="preserve"> </v>
      </c>
      <c r="X93" s="25" t="str">
        <f t="shared" si="37"/>
        <v xml:space="preserve"> </v>
      </c>
      <c r="Y93" s="25" t="str">
        <f t="shared" si="38"/>
        <v xml:space="preserve"> </v>
      </c>
      <c r="Z93" s="25" t="str">
        <f t="shared" si="39"/>
        <v xml:space="preserve"> </v>
      </c>
      <c r="AA93" s="25" t="str">
        <f t="shared" si="40"/>
        <v xml:space="preserve"> </v>
      </c>
      <c r="AB93" t="str">
        <f t="shared" si="41"/>
        <v/>
      </c>
      <c r="AC93" t="str">
        <f t="shared" si="42"/>
        <v xml:space="preserve"> </v>
      </c>
      <c r="AD93" t="str">
        <f t="shared" si="43"/>
        <v/>
      </c>
    </row>
    <row r="94" spans="1:30" x14ac:dyDescent="0.35">
      <c r="A94" t="str">
        <f>IF('My Dream 11 for a Match'!$B$2='Performance Cal'!$A94,'Performance Cal'!A94,IF('My Dream 11 for a Match'!$A$2='Performance Cal'!$A94,'Performance Cal'!A94,""))</f>
        <v>MI</v>
      </c>
      <c r="B94" t="str">
        <f>IF('My Dream 11 for a Match'!$B$2='Performance Cal'!$A94,'Performance Cal'!B94,IF('My Dream 11 for a Match'!$A$2='Performance Cal'!$A94,'Performance Cal'!B94,""))</f>
        <v>Vishnu Vinod</v>
      </c>
      <c r="C94" t="str">
        <f>_xlfn.XLOOKUP(B94,'Team Player and role'!A:A,'Team Player and role'!C:C," ")</f>
        <v>Batter</v>
      </c>
      <c r="D94">
        <f>IF('My Dream 11 for a Match'!$B$2='Performance Cal'!$A94,'Performance Cal'!C94,IF('My Dream 11 for a Match'!$A$2='Performance Cal'!$A94,'Performance Cal'!C94,""))</f>
        <v>189.92</v>
      </c>
      <c r="E94">
        <f>IF('My Dream 11 for a Match'!$B$2='Performance Cal'!$A94,'Performance Cal'!D94,IF('My Dream 11 for a Match'!$A$2='Performance Cal'!$A94,'Performance Cal'!D94,""))</f>
        <v>0</v>
      </c>
      <c r="F94">
        <f>IF('My Dream 11 for a Match'!$B$2='Performance Cal'!$A94,'Performance Cal'!E94,IF('My Dream 11 for a Match'!$A$2='Performance Cal'!$A94,'Performance Cal'!E94,""))</f>
        <v>0</v>
      </c>
      <c r="G94">
        <f>IF('My Dream 11 for a Match'!$B$2='Performance Cal'!$A94,'Performance Cal'!F94,IF('My Dream 11 for a Match'!$A$2='Performance Cal'!$A94,'Performance Cal'!F94,""))</f>
        <v>189.92</v>
      </c>
      <c r="H94" s="25">
        <f t="shared" si="22"/>
        <v>0</v>
      </c>
      <c r="I94" s="25">
        <f t="shared" si="23"/>
        <v>0</v>
      </c>
      <c r="J94" s="25">
        <f t="shared" si="24"/>
        <v>0</v>
      </c>
      <c r="K94" s="25">
        <f t="shared" si="25"/>
        <v>0</v>
      </c>
      <c r="L94" s="25">
        <f t="shared" si="26"/>
        <v>0</v>
      </c>
      <c r="M94" s="25">
        <f t="shared" si="26"/>
        <v>0</v>
      </c>
      <c r="N94" s="25">
        <f t="shared" si="27"/>
        <v>0</v>
      </c>
      <c r="O94" s="25">
        <f t="shared" si="28"/>
        <v>0</v>
      </c>
      <c r="P94" s="25">
        <f t="shared" si="29"/>
        <v>0</v>
      </c>
      <c r="Q94" s="25">
        <f t="shared" si="30"/>
        <v>0</v>
      </c>
      <c r="R94" s="25">
        <f t="shared" si="31"/>
        <v>0</v>
      </c>
      <c r="S94" s="25">
        <f t="shared" si="32"/>
        <v>0</v>
      </c>
      <c r="T94" s="25">
        <f t="shared" si="33"/>
        <v>0</v>
      </c>
      <c r="U94" s="25">
        <f t="shared" si="34"/>
        <v>0</v>
      </c>
      <c r="V94" s="25">
        <f t="shared" si="35"/>
        <v>0</v>
      </c>
      <c r="W94" s="25">
        <f t="shared" si="36"/>
        <v>0</v>
      </c>
      <c r="X94" s="25">
        <f t="shared" si="37"/>
        <v>0</v>
      </c>
      <c r="Y94" s="25">
        <f t="shared" si="38"/>
        <v>0</v>
      </c>
      <c r="Z94" s="25">
        <f t="shared" si="39"/>
        <v>0</v>
      </c>
      <c r="AA94" s="25">
        <f t="shared" si="40"/>
        <v>0</v>
      </c>
      <c r="AB94" t="str">
        <f t="shared" si="41"/>
        <v>MI</v>
      </c>
      <c r="AC94" t="str">
        <f t="shared" si="42"/>
        <v>Batter</v>
      </c>
      <c r="AD94" t="str">
        <f t="shared" si="43"/>
        <v>Vishnu Vinod</v>
      </c>
    </row>
    <row r="95" spans="1:30" x14ac:dyDescent="0.35">
      <c r="A95" t="str">
        <f>IF('My Dream 11 for a Match'!$B$2='Performance Cal'!$A95,'Performance Cal'!A95,IF('My Dream 11 for a Match'!$A$2='Performance Cal'!$A95,'Performance Cal'!A95,""))</f>
        <v/>
      </c>
      <c r="B95" t="str">
        <f>IF('My Dream 11 for a Match'!$B$2='Performance Cal'!$A95,'Performance Cal'!B95,IF('My Dream 11 for a Match'!$A$2='Performance Cal'!$A95,'Performance Cal'!B95,""))</f>
        <v/>
      </c>
      <c r="C95" t="str">
        <f>_xlfn.XLOOKUP(B95,'Team Player and role'!A:A,'Team Player and role'!C:C," ")</f>
        <v xml:space="preserve"> </v>
      </c>
      <c r="D95" t="str">
        <f>IF('My Dream 11 for a Match'!$B$2='Performance Cal'!$A95,'Performance Cal'!C95,IF('My Dream 11 for a Match'!$A$2='Performance Cal'!$A95,'Performance Cal'!C95,""))</f>
        <v/>
      </c>
      <c r="E95" t="str">
        <f>IF('My Dream 11 for a Match'!$B$2='Performance Cal'!$A95,'Performance Cal'!D95,IF('My Dream 11 for a Match'!$A$2='Performance Cal'!$A95,'Performance Cal'!D95,""))</f>
        <v/>
      </c>
      <c r="F95" t="str">
        <f>IF('My Dream 11 for a Match'!$B$2='Performance Cal'!$A95,'Performance Cal'!E95,IF('My Dream 11 for a Match'!$A$2='Performance Cal'!$A95,'Performance Cal'!E95,""))</f>
        <v/>
      </c>
      <c r="G95" t="str">
        <f>IF('My Dream 11 for a Match'!$B$2='Performance Cal'!$A95,'Performance Cal'!F95,IF('My Dream 11 for a Match'!$A$2='Performance Cal'!$A95,'Performance Cal'!F95,""))</f>
        <v/>
      </c>
      <c r="H95" s="25" t="str">
        <f t="shared" si="22"/>
        <v xml:space="preserve"> </v>
      </c>
      <c r="I95" s="25" t="str">
        <f t="shared" si="23"/>
        <v xml:space="preserve"> </v>
      </c>
      <c r="J95" s="25" t="str">
        <f t="shared" si="24"/>
        <v xml:space="preserve"> </v>
      </c>
      <c r="K95" s="25" t="str">
        <f t="shared" si="25"/>
        <v xml:space="preserve"> </v>
      </c>
      <c r="L95" s="25" t="str">
        <f t="shared" si="26"/>
        <v xml:space="preserve"> </v>
      </c>
      <c r="M95" s="25" t="str">
        <f t="shared" si="26"/>
        <v xml:space="preserve"> </v>
      </c>
      <c r="N95" s="25" t="str">
        <f t="shared" si="27"/>
        <v xml:space="preserve"> </v>
      </c>
      <c r="O95" s="25" t="str">
        <f t="shared" si="28"/>
        <v xml:space="preserve"> </v>
      </c>
      <c r="P95" s="25" t="str">
        <f t="shared" si="29"/>
        <v xml:space="preserve"> </v>
      </c>
      <c r="Q95" s="25" t="str">
        <f t="shared" si="30"/>
        <v xml:space="preserve"> </v>
      </c>
      <c r="R95" s="25" t="str">
        <f t="shared" si="31"/>
        <v xml:space="preserve"> </v>
      </c>
      <c r="S95" s="25" t="str">
        <f t="shared" si="32"/>
        <v xml:space="preserve"> </v>
      </c>
      <c r="T95" s="25" t="str">
        <f t="shared" si="33"/>
        <v xml:space="preserve"> </v>
      </c>
      <c r="U95" s="25" t="str">
        <f t="shared" si="34"/>
        <v xml:space="preserve"> </v>
      </c>
      <c r="V95" s="25" t="str">
        <f t="shared" si="35"/>
        <v xml:space="preserve"> </v>
      </c>
      <c r="W95" s="25" t="str">
        <f t="shared" si="36"/>
        <v xml:space="preserve"> </v>
      </c>
      <c r="X95" s="25" t="str">
        <f t="shared" si="37"/>
        <v xml:space="preserve"> </v>
      </c>
      <c r="Y95" s="25" t="str">
        <f t="shared" si="38"/>
        <v xml:space="preserve"> </v>
      </c>
      <c r="Z95" s="25" t="str">
        <f t="shared" si="39"/>
        <v xml:space="preserve"> </v>
      </c>
      <c r="AA95" s="25" t="str">
        <f t="shared" si="40"/>
        <v xml:space="preserve"> </v>
      </c>
      <c r="AB95" t="str">
        <f t="shared" si="41"/>
        <v/>
      </c>
      <c r="AC95" t="str">
        <f t="shared" si="42"/>
        <v xml:space="preserve"> </v>
      </c>
      <c r="AD95" t="str">
        <f t="shared" si="43"/>
        <v/>
      </c>
    </row>
    <row r="96" spans="1:30" x14ac:dyDescent="0.35">
      <c r="A96" t="str">
        <f>IF('My Dream 11 for a Match'!$B$2='Performance Cal'!$A96,'Performance Cal'!A96,IF('My Dream 11 for a Match'!$A$2='Performance Cal'!$A96,'Performance Cal'!A96,""))</f>
        <v/>
      </c>
      <c r="B96" t="str">
        <f>IF('My Dream 11 for a Match'!$B$2='Performance Cal'!$A96,'Performance Cal'!B96,IF('My Dream 11 for a Match'!$A$2='Performance Cal'!$A96,'Performance Cal'!B96,""))</f>
        <v/>
      </c>
      <c r="C96" t="str">
        <f>_xlfn.XLOOKUP(B96,'Team Player and role'!A:A,'Team Player and role'!C:C," ")</f>
        <v xml:space="preserve"> </v>
      </c>
      <c r="D96" t="str">
        <f>IF('My Dream 11 for a Match'!$B$2='Performance Cal'!$A96,'Performance Cal'!C96,IF('My Dream 11 for a Match'!$A$2='Performance Cal'!$A96,'Performance Cal'!C96,""))</f>
        <v/>
      </c>
      <c r="E96" t="str">
        <f>IF('My Dream 11 for a Match'!$B$2='Performance Cal'!$A96,'Performance Cal'!D96,IF('My Dream 11 for a Match'!$A$2='Performance Cal'!$A96,'Performance Cal'!D96,""))</f>
        <v/>
      </c>
      <c r="F96" t="str">
        <f>IF('My Dream 11 for a Match'!$B$2='Performance Cal'!$A96,'Performance Cal'!E96,IF('My Dream 11 for a Match'!$A$2='Performance Cal'!$A96,'Performance Cal'!E96,""))</f>
        <v/>
      </c>
      <c r="G96" t="str">
        <f>IF('My Dream 11 for a Match'!$B$2='Performance Cal'!$A96,'Performance Cal'!F96,IF('My Dream 11 for a Match'!$A$2='Performance Cal'!$A96,'Performance Cal'!F96,""))</f>
        <v/>
      </c>
      <c r="H96" s="25" t="str">
        <f t="shared" si="22"/>
        <v xml:space="preserve"> </v>
      </c>
      <c r="I96" s="25" t="str">
        <f t="shared" si="23"/>
        <v xml:space="preserve"> </v>
      </c>
      <c r="J96" s="25" t="str">
        <f t="shared" si="24"/>
        <v xml:space="preserve"> </v>
      </c>
      <c r="K96" s="25" t="str">
        <f t="shared" si="25"/>
        <v xml:space="preserve"> </v>
      </c>
      <c r="L96" s="25" t="str">
        <f t="shared" si="26"/>
        <v xml:space="preserve"> </v>
      </c>
      <c r="M96" s="25" t="str">
        <f t="shared" si="26"/>
        <v xml:space="preserve"> </v>
      </c>
      <c r="N96" s="25" t="str">
        <f t="shared" si="27"/>
        <v xml:space="preserve"> </v>
      </c>
      <c r="O96" s="25" t="str">
        <f t="shared" si="28"/>
        <v xml:space="preserve"> </v>
      </c>
      <c r="P96" s="25" t="str">
        <f t="shared" si="29"/>
        <v xml:space="preserve"> </v>
      </c>
      <c r="Q96" s="25" t="str">
        <f t="shared" si="30"/>
        <v xml:space="preserve"> </v>
      </c>
      <c r="R96" s="25" t="str">
        <f t="shared" si="31"/>
        <v xml:space="preserve"> </v>
      </c>
      <c r="S96" s="25" t="str">
        <f t="shared" si="32"/>
        <v xml:space="preserve"> </v>
      </c>
      <c r="T96" s="25" t="str">
        <f t="shared" si="33"/>
        <v xml:space="preserve"> </v>
      </c>
      <c r="U96" s="25" t="str">
        <f t="shared" si="34"/>
        <v xml:space="preserve"> </v>
      </c>
      <c r="V96" s="25" t="str">
        <f t="shared" si="35"/>
        <v xml:space="preserve"> </v>
      </c>
      <c r="W96" s="25" t="str">
        <f t="shared" si="36"/>
        <v xml:space="preserve"> </v>
      </c>
      <c r="X96" s="25" t="str">
        <f t="shared" si="37"/>
        <v xml:space="preserve"> </v>
      </c>
      <c r="Y96" s="25" t="str">
        <f t="shared" si="38"/>
        <v xml:space="preserve"> </v>
      </c>
      <c r="Z96" s="25" t="str">
        <f t="shared" si="39"/>
        <v xml:space="preserve"> </v>
      </c>
      <c r="AA96" s="25" t="str">
        <f t="shared" si="40"/>
        <v xml:space="preserve"> </v>
      </c>
      <c r="AB96" t="str">
        <f t="shared" si="41"/>
        <v/>
      </c>
      <c r="AC96" t="str">
        <f t="shared" si="42"/>
        <v xml:space="preserve"> </v>
      </c>
      <c r="AD96" t="str">
        <f t="shared" si="43"/>
        <v/>
      </c>
    </row>
    <row r="97" spans="1:30" x14ac:dyDescent="0.35">
      <c r="A97" t="str">
        <f>IF('My Dream 11 for a Match'!$B$2='Performance Cal'!$A97,'Performance Cal'!A97,IF('My Dream 11 for a Match'!$A$2='Performance Cal'!$A97,'Performance Cal'!A97,""))</f>
        <v/>
      </c>
      <c r="B97" t="str">
        <f>IF('My Dream 11 for a Match'!$B$2='Performance Cal'!$A97,'Performance Cal'!B97,IF('My Dream 11 for a Match'!$A$2='Performance Cal'!$A97,'Performance Cal'!B97,""))</f>
        <v/>
      </c>
      <c r="C97" t="str">
        <f>_xlfn.XLOOKUP(B97,'Team Player and role'!A:A,'Team Player and role'!C:C," ")</f>
        <v xml:space="preserve"> </v>
      </c>
      <c r="D97" t="str">
        <f>IF('My Dream 11 for a Match'!$B$2='Performance Cal'!$A97,'Performance Cal'!C97,IF('My Dream 11 for a Match'!$A$2='Performance Cal'!$A97,'Performance Cal'!C97,""))</f>
        <v/>
      </c>
      <c r="E97" t="str">
        <f>IF('My Dream 11 for a Match'!$B$2='Performance Cal'!$A97,'Performance Cal'!D97,IF('My Dream 11 for a Match'!$A$2='Performance Cal'!$A97,'Performance Cal'!D97,""))</f>
        <v/>
      </c>
      <c r="F97" t="str">
        <f>IF('My Dream 11 for a Match'!$B$2='Performance Cal'!$A97,'Performance Cal'!E97,IF('My Dream 11 for a Match'!$A$2='Performance Cal'!$A97,'Performance Cal'!E97,""))</f>
        <v/>
      </c>
      <c r="G97" t="str">
        <f>IF('My Dream 11 for a Match'!$B$2='Performance Cal'!$A97,'Performance Cal'!F97,IF('My Dream 11 for a Match'!$A$2='Performance Cal'!$A97,'Performance Cal'!F97,""))</f>
        <v/>
      </c>
      <c r="H97" s="25" t="str">
        <f t="shared" si="22"/>
        <v xml:space="preserve"> </v>
      </c>
      <c r="I97" s="25" t="str">
        <f t="shared" si="23"/>
        <v xml:space="preserve"> </v>
      </c>
      <c r="J97" s="25" t="str">
        <f t="shared" si="24"/>
        <v xml:space="preserve"> </v>
      </c>
      <c r="K97" s="25" t="str">
        <f t="shared" si="25"/>
        <v xml:space="preserve"> </v>
      </c>
      <c r="L97" s="25" t="str">
        <f t="shared" si="26"/>
        <v xml:space="preserve"> </v>
      </c>
      <c r="M97" s="25" t="str">
        <f t="shared" si="26"/>
        <v xml:space="preserve"> </v>
      </c>
      <c r="N97" s="25" t="str">
        <f t="shared" si="27"/>
        <v xml:space="preserve"> </v>
      </c>
      <c r="O97" s="25" t="str">
        <f t="shared" si="28"/>
        <v xml:space="preserve"> </v>
      </c>
      <c r="P97" s="25" t="str">
        <f t="shared" si="29"/>
        <v xml:space="preserve"> </v>
      </c>
      <c r="Q97" s="25" t="str">
        <f t="shared" si="30"/>
        <v xml:space="preserve"> </v>
      </c>
      <c r="R97" s="25" t="str">
        <f t="shared" si="31"/>
        <v xml:space="preserve"> </v>
      </c>
      <c r="S97" s="25" t="str">
        <f t="shared" si="32"/>
        <v xml:space="preserve"> </v>
      </c>
      <c r="T97" s="25" t="str">
        <f t="shared" si="33"/>
        <v xml:space="preserve"> </v>
      </c>
      <c r="U97" s="25" t="str">
        <f t="shared" si="34"/>
        <v xml:space="preserve"> </v>
      </c>
      <c r="V97" s="25" t="str">
        <f t="shared" si="35"/>
        <v xml:space="preserve"> </v>
      </c>
      <c r="W97" s="25" t="str">
        <f t="shared" si="36"/>
        <v xml:space="preserve"> </v>
      </c>
      <c r="X97" s="25" t="str">
        <f t="shared" si="37"/>
        <v xml:space="preserve"> </v>
      </c>
      <c r="Y97" s="25" t="str">
        <f t="shared" si="38"/>
        <v xml:space="preserve"> </v>
      </c>
      <c r="Z97" s="25" t="str">
        <f t="shared" si="39"/>
        <v xml:space="preserve"> </v>
      </c>
      <c r="AA97" s="25" t="str">
        <f t="shared" si="40"/>
        <v xml:space="preserve"> </v>
      </c>
      <c r="AB97" t="str">
        <f t="shared" si="41"/>
        <v/>
      </c>
      <c r="AC97" t="str">
        <f t="shared" si="42"/>
        <v xml:space="preserve"> </v>
      </c>
      <c r="AD97" t="str">
        <f t="shared" si="43"/>
        <v/>
      </c>
    </row>
    <row r="98" spans="1:30" x14ac:dyDescent="0.35">
      <c r="A98" t="str">
        <f>IF('My Dream 11 for a Match'!$B$2='Performance Cal'!$A98,'Performance Cal'!A98,IF('My Dream 11 for a Match'!$A$2='Performance Cal'!$A98,'Performance Cal'!A98,""))</f>
        <v/>
      </c>
      <c r="B98" t="str">
        <f>IF('My Dream 11 for a Match'!$B$2='Performance Cal'!$A98,'Performance Cal'!B98,IF('My Dream 11 for a Match'!$A$2='Performance Cal'!$A98,'Performance Cal'!B98,""))</f>
        <v/>
      </c>
      <c r="C98" t="str">
        <f>_xlfn.XLOOKUP(B98,'Team Player and role'!A:A,'Team Player and role'!C:C," ")</f>
        <v xml:space="preserve"> </v>
      </c>
      <c r="D98" t="str">
        <f>IF('My Dream 11 for a Match'!$B$2='Performance Cal'!$A98,'Performance Cal'!C98,IF('My Dream 11 for a Match'!$A$2='Performance Cal'!$A98,'Performance Cal'!C98,""))</f>
        <v/>
      </c>
      <c r="E98" t="str">
        <f>IF('My Dream 11 for a Match'!$B$2='Performance Cal'!$A98,'Performance Cal'!D98,IF('My Dream 11 for a Match'!$A$2='Performance Cal'!$A98,'Performance Cal'!D98,""))</f>
        <v/>
      </c>
      <c r="F98" t="str">
        <f>IF('My Dream 11 for a Match'!$B$2='Performance Cal'!$A98,'Performance Cal'!E98,IF('My Dream 11 for a Match'!$A$2='Performance Cal'!$A98,'Performance Cal'!E98,""))</f>
        <v/>
      </c>
      <c r="G98" t="str">
        <f>IF('My Dream 11 for a Match'!$B$2='Performance Cal'!$A98,'Performance Cal'!F98,IF('My Dream 11 for a Match'!$A$2='Performance Cal'!$A98,'Performance Cal'!F98,""))</f>
        <v/>
      </c>
      <c r="H98" s="25" t="str">
        <f t="shared" si="22"/>
        <v xml:space="preserve"> </v>
      </c>
      <c r="I98" s="25" t="str">
        <f t="shared" si="23"/>
        <v xml:space="preserve"> </v>
      </c>
      <c r="J98" s="25" t="str">
        <f t="shared" si="24"/>
        <v xml:space="preserve"> </v>
      </c>
      <c r="K98" s="25" t="str">
        <f t="shared" si="25"/>
        <v xml:space="preserve"> </v>
      </c>
      <c r="L98" s="25" t="str">
        <f t="shared" si="26"/>
        <v xml:space="preserve"> </v>
      </c>
      <c r="M98" s="25" t="str">
        <f t="shared" si="26"/>
        <v xml:space="preserve"> </v>
      </c>
      <c r="N98" s="25" t="str">
        <f t="shared" si="27"/>
        <v xml:space="preserve"> </v>
      </c>
      <c r="O98" s="25" t="str">
        <f t="shared" si="28"/>
        <v xml:space="preserve"> </v>
      </c>
      <c r="P98" s="25" t="str">
        <f t="shared" si="29"/>
        <v xml:space="preserve"> </v>
      </c>
      <c r="Q98" s="25" t="str">
        <f t="shared" si="30"/>
        <v xml:space="preserve"> </v>
      </c>
      <c r="R98" s="25" t="str">
        <f t="shared" si="31"/>
        <v xml:space="preserve"> </v>
      </c>
      <c r="S98" s="25" t="str">
        <f t="shared" si="32"/>
        <v xml:space="preserve"> </v>
      </c>
      <c r="T98" s="25" t="str">
        <f t="shared" si="33"/>
        <v xml:space="preserve"> </v>
      </c>
      <c r="U98" s="25" t="str">
        <f t="shared" si="34"/>
        <v xml:space="preserve"> </v>
      </c>
      <c r="V98" s="25" t="str">
        <f t="shared" si="35"/>
        <v xml:space="preserve"> </v>
      </c>
      <c r="W98" s="25" t="str">
        <f t="shared" si="36"/>
        <v xml:space="preserve"> </v>
      </c>
      <c r="X98" s="25" t="str">
        <f t="shared" si="37"/>
        <v xml:space="preserve"> </v>
      </c>
      <c r="Y98" s="25" t="str">
        <f t="shared" si="38"/>
        <v xml:space="preserve"> </v>
      </c>
      <c r="Z98" s="25" t="str">
        <f t="shared" si="39"/>
        <v xml:space="preserve"> </v>
      </c>
      <c r="AA98" s="25" t="str">
        <f t="shared" si="40"/>
        <v xml:space="preserve"> </v>
      </c>
      <c r="AB98" t="str">
        <f t="shared" si="41"/>
        <v/>
      </c>
      <c r="AC98" t="str">
        <f t="shared" si="42"/>
        <v xml:space="preserve"> </v>
      </c>
      <c r="AD98" t="str">
        <f t="shared" si="43"/>
        <v/>
      </c>
    </row>
    <row r="99" spans="1:30" x14ac:dyDescent="0.35">
      <c r="A99" t="str">
        <f>IF('My Dream 11 for a Match'!$B$2='Performance Cal'!$A99,'Performance Cal'!A99,IF('My Dream 11 for a Match'!$A$2='Performance Cal'!$A99,'Performance Cal'!A99,""))</f>
        <v/>
      </c>
      <c r="B99" t="str">
        <f>IF('My Dream 11 for a Match'!$B$2='Performance Cal'!$A99,'Performance Cal'!B99,IF('My Dream 11 for a Match'!$A$2='Performance Cal'!$A99,'Performance Cal'!B99,""))</f>
        <v/>
      </c>
      <c r="C99" t="str">
        <f>_xlfn.XLOOKUP(B99,'Team Player and role'!A:A,'Team Player and role'!C:C," ")</f>
        <v xml:space="preserve"> </v>
      </c>
      <c r="D99" t="str">
        <f>IF('My Dream 11 for a Match'!$B$2='Performance Cal'!$A99,'Performance Cal'!C99,IF('My Dream 11 for a Match'!$A$2='Performance Cal'!$A99,'Performance Cal'!C99,""))</f>
        <v/>
      </c>
      <c r="E99" t="str">
        <f>IF('My Dream 11 for a Match'!$B$2='Performance Cal'!$A99,'Performance Cal'!D99,IF('My Dream 11 for a Match'!$A$2='Performance Cal'!$A99,'Performance Cal'!D99,""))</f>
        <v/>
      </c>
      <c r="F99" t="str">
        <f>IF('My Dream 11 for a Match'!$B$2='Performance Cal'!$A99,'Performance Cal'!E99,IF('My Dream 11 for a Match'!$A$2='Performance Cal'!$A99,'Performance Cal'!E99,""))</f>
        <v/>
      </c>
      <c r="G99" t="str">
        <f>IF('My Dream 11 for a Match'!$B$2='Performance Cal'!$A99,'Performance Cal'!F99,IF('My Dream 11 for a Match'!$A$2='Performance Cal'!$A99,'Performance Cal'!F99,""))</f>
        <v/>
      </c>
      <c r="H99" s="25" t="str">
        <f t="shared" si="22"/>
        <v xml:space="preserve"> </v>
      </c>
      <c r="I99" s="25" t="str">
        <f t="shared" si="23"/>
        <v xml:space="preserve"> </v>
      </c>
      <c r="J99" s="25" t="str">
        <f t="shared" si="24"/>
        <v xml:space="preserve"> </v>
      </c>
      <c r="K99" s="25" t="str">
        <f t="shared" si="25"/>
        <v xml:space="preserve"> </v>
      </c>
      <c r="L99" s="25" t="str">
        <f t="shared" ref="L99:M130" si="44">IF($C99=" "," ",IF($C99="Seamer",($E99*70/100),($E99*60/100)))</f>
        <v xml:space="preserve"> </v>
      </c>
      <c r="M99" s="25" t="str">
        <f t="shared" si="44"/>
        <v xml:space="preserve"> </v>
      </c>
      <c r="N99" s="25" t="str">
        <f t="shared" si="27"/>
        <v xml:space="preserve"> </v>
      </c>
      <c r="O99" s="25" t="str">
        <f t="shared" si="28"/>
        <v xml:space="preserve"> </v>
      </c>
      <c r="P99" s="25" t="str">
        <f t="shared" si="29"/>
        <v xml:space="preserve"> </v>
      </c>
      <c r="Q99" s="25" t="str">
        <f t="shared" si="30"/>
        <v xml:space="preserve"> </v>
      </c>
      <c r="R99" s="25" t="str">
        <f t="shared" si="31"/>
        <v xml:space="preserve"> </v>
      </c>
      <c r="S99" s="25" t="str">
        <f t="shared" si="32"/>
        <v xml:space="preserve"> </v>
      </c>
      <c r="T99" s="25" t="str">
        <f t="shared" si="33"/>
        <v xml:space="preserve"> </v>
      </c>
      <c r="U99" s="25" t="str">
        <f t="shared" si="34"/>
        <v xml:space="preserve"> </v>
      </c>
      <c r="V99" s="25" t="str">
        <f t="shared" si="35"/>
        <v xml:space="preserve"> </v>
      </c>
      <c r="W99" s="25" t="str">
        <f t="shared" si="36"/>
        <v xml:space="preserve"> </v>
      </c>
      <c r="X99" s="25" t="str">
        <f t="shared" si="37"/>
        <v xml:space="preserve"> </v>
      </c>
      <c r="Y99" s="25" t="str">
        <f t="shared" si="38"/>
        <v xml:space="preserve"> </v>
      </c>
      <c r="Z99" s="25" t="str">
        <f t="shared" si="39"/>
        <v xml:space="preserve"> </v>
      </c>
      <c r="AA99" s="25" t="str">
        <f t="shared" si="40"/>
        <v xml:space="preserve"> </v>
      </c>
      <c r="AB99" t="str">
        <f t="shared" si="41"/>
        <v/>
      </c>
      <c r="AC99" t="str">
        <f t="shared" si="42"/>
        <v xml:space="preserve"> </v>
      </c>
      <c r="AD99" t="str">
        <f t="shared" si="43"/>
        <v/>
      </c>
    </row>
    <row r="100" spans="1:30" x14ac:dyDescent="0.35">
      <c r="A100" t="str">
        <f>IF('My Dream 11 for a Match'!$B$2='Performance Cal'!$A100,'Performance Cal'!A100,IF('My Dream 11 for a Match'!$A$2='Performance Cal'!$A100,'Performance Cal'!A100,""))</f>
        <v/>
      </c>
      <c r="B100" t="str">
        <f>IF('My Dream 11 for a Match'!$B$2='Performance Cal'!$A100,'Performance Cal'!B100,IF('My Dream 11 for a Match'!$A$2='Performance Cal'!$A100,'Performance Cal'!B100,""))</f>
        <v/>
      </c>
      <c r="C100" t="str">
        <f>_xlfn.XLOOKUP(B100,'Team Player and role'!A:A,'Team Player and role'!C:C," ")</f>
        <v xml:space="preserve"> </v>
      </c>
      <c r="D100" t="str">
        <f>IF('My Dream 11 for a Match'!$B$2='Performance Cal'!$A100,'Performance Cal'!C100,IF('My Dream 11 for a Match'!$A$2='Performance Cal'!$A100,'Performance Cal'!C100,""))</f>
        <v/>
      </c>
      <c r="E100" t="str">
        <f>IF('My Dream 11 for a Match'!$B$2='Performance Cal'!$A100,'Performance Cal'!D100,IF('My Dream 11 for a Match'!$A$2='Performance Cal'!$A100,'Performance Cal'!D100,""))</f>
        <v/>
      </c>
      <c r="F100" t="str">
        <f>IF('My Dream 11 for a Match'!$B$2='Performance Cal'!$A100,'Performance Cal'!E100,IF('My Dream 11 for a Match'!$A$2='Performance Cal'!$A100,'Performance Cal'!E100,""))</f>
        <v/>
      </c>
      <c r="G100" t="str">
        <f>IF('My Dream 11 for a Match'!$B$2='Performance Cal'!$A100,'Performance Cal'!F100,IF('My Dream 11 for a Match'!$A$2='Performance Cal'!$A100,'Performance Cal'!F100,""))</f>
        <v/>
      </c>
      <c r="H100" s="25" t="str">
        <f t="shared" si="22"/>
        <v xml:space="preserve"> </v>
      </c>
      <c r="I100" s="25" t="str">
        <f t="shared" si="23"/>
        <v xml:space="preserve"> </v>
      </c>
      <c r="J100" s="25" t="str">
        <f t="shared" si="24"/>
        <v xml:space="preserve"> </v>
      </c>
      <c r="K100" s="25" t="str">
        <f t="shared" si="25"/>
        <v xml:space="preserve"> </v>
      </c>
      <c r="L100" s="25" t="str">
        <f t="shared" si="44"/>
        <v xml:space="preserve"> </v>
      </c>
      <c r="M100" s="25" t="str">
        <f t="shared" si="44"/>
        <v xml:space="preserve"> </v>
      </c>
      <c r="N100" s="25" t="str">
        <f t="shared" si="27"/>
        <v xml:space="preserve"> </v>
      </c>
      <c r="O100" s="25" t="str">
        <f t="shared" si="28"/>
        <v xml:space="preserve"> </v>
      </c>
      <c r="P100" s="25" t="str">
        <f t="shared" si="29"/>
        <v xml:space="preserve"> </v>
      </c>
      <c r="Q100" s="25" t="str">
        <f t="shared" si="30"/>
        <v xml:space="preserve"> </v>
      </c>
      <c r="R100" s="25" t="str">
        <f t="shared" si="31"/>
        <v xml:space="preserve"> </v>
      </c>
      <c r="S100" s="25" t="str">
        <f t="shared" si="32"/>
        <v xml:space="preserve"> </v>
      </c>
      <c r="T100" s="25" t="str">
        <f t="shared" si="33"/>
        <v xml:space="preserve"> </v>
      </c>
      <c r="U100" s="25" t="str">
        <f t="shared" si="34"/>
        <v xml:space="preserve"> </v>
      </c>
      <c r="V100" s="25" t="str">
        <f t="shared" si="35"/>
        <v xml:space="preserve"> </v>
      </c>
      <c r="W100" s="25" t="str">
        <f t="shared" si="36"/>
        <v xml:space="preserve"> </v>
      </c>
      <c r="X100" s="25" t="str">
        <f t="shared" si="37"/>
        <v xml:space="preserve"> </v>
      </c>
      <c r="Y100" s="25" t="str">
        <f t="shared" si="38"/>
        <v xml:space="preserve"> </v>
      </c>
      <c r="Z100" s="25" t="str">
        <f t="shared" si="39"/>
        <v xml:space="preserve"> </v>
      </c>
      <c r="AA100" s="25" t="str">
        <f t="shared" si="40"/>
        <v xml:space="preserve"> </v>
      </c>
      <c r="AB100" t="str">
        <f t="shared" si="41"/>
        <v/>
      </c>
      <c r="AC100" t="str">
        <f t="shared" si="42"/>
        <v xml:space="preserve"> </v>
      </c>
      <c r="AD100" t="str">
        <f t="shared" si="43"/>
        <v/>
      </c>
    </row>
    <row r="101" spans="1:30" x14ac:dyDescent="0.35">
      <c r="A101" t="str">
        <f>IF('My Dream 11 for a Match'!$B$2='Performance Cal'!$A101,'Performance Cal'!A101,IF('My Dream 11 for a Match'!$A$2='Performance Cal'!$A101,'Performance Cal'!A101,""))</f>
        <v/>
      </c>
      <c r="B101" t="str">
        <f>IF('My Dream 11 for a Match'!$B$2='Performance Cal'!$A101,'Performance Cal'!B101,IF('My Dream 11 for a Match'!$A$2='Performance Cal'!$A101,'Performance Cal'!B101,""))</f>
        <v/>
      </c>
      <c r="C101" t="str">
        <f>_xlfn.XLOOKUP(B101,'Team Player and role'!A:A,'Team Player and role'!C:C," ")</f>
        <v xml:space="preserve"> </v>
      </c>
      <c r="D101" t="str">
        <f>IF('My Dream 11 for a Match'!$B$2='Performance Cal'!$A101,'Performance Cal'!C101,IF('My Dream 11 for a Match'!$A$2='Performance Cal'!$A101,'Performance Cal'!C101,""))</f>
        <v/>
      </c>
      <c r="E101" t="str">
        <f>IF('My Dream 11 for a Match'!$B$2='Performance Cal'!$A101,'Performance Cal'!D101,IF('My Dream 11 for a Match'!$A$2='Performance Cal'!$A101,'Performance Cal'!D101,""))</f>
        <v/>
      </c>
      <c r="F101" t="str">
        <f>IF('My Dream 11 for a Match'!$B$2='Performance Cal'!$A101,'Performance Cal'!E101,IF('My Dream 11 for a Match'!$A$2='Performance Cal'!$A101,'Performance Cal'!E101,""))</f>
        <v/>
      </c>
      <c r="G101" t="str">
        <f>IF('My Dream 11 for a Match'!$B$2='Performance Cal'!$A101,'Performance Cal'!F101,IF('My Dream 11 for a Match'!$A$2='Performance Cal'!$A101,'Performance Cal'!F101,""))</f>
        <v/>
      </c>
      <c r="H101" s="25" t="str">
        <f t="shared" si="22"/>
        <v xml:space="preserve"> </v>
      </c>
      <c r="I101" s="25" t="str">
        <f t="shared" si="23"/>
        <v xml:space="preserve"> </v>
      </c>
      <c r="J101" s="25" t="str">
        <f t="shared" si="24"/>
        <v xml:space="preserve"> </v>
      </c>
      <c r="K101" s="25" t="str">
        <f t="shared" si="25"/>
        <v xml:space="preserve"> </v>
      </c>
      <c r="L101" s="25" t="str">
        <f t="shared" si="44"/>
        <v xml:space="preserve"> </v>
      </c>
      <c r="M101" s="25" t="str">
        <f t="shared" si="44"/>
        <v xml:space="preserve"> </v>
      </c>
      <c r="N101" s="25" t="str">
        <f t="shared" si="27"/>
        <v xml:space="preserve"> </v>
      </c>
      <c r="O101" s="25" t="str">
        <f t="shared" si="28"/>
        <v xml:space="preserve"> </v>
      </c>
      <c r="P101" s="25" t="str">
        <f t="shared" si="29"/>
        <v xml:space="preserve"> </v>
      </c>
      <c r="Q101" s="25" t="str">
        <f t="shared" si="30"/>
        <v xml:space="preserve"> </v>
      </c>
      <c r="R101" s="25" t="str">
        <f t="shared" si="31"/>
        <v xml:space="preserve"> </v>
      </c>
      <c r="S101" s="25" t="str">
        <f t="shared" si="32"/>
        <v xml:space="preserve"> </v>
      </c>
      <c r="T101" s="25" t="str">
        <f t="shared" si="33"/>
        <v xml:space="preserve"> </v>
      </c>
      <c r="U101" s="25" t="str">
        <f t="shared" si="34"/>
        <v xml:space="preserve"> </v>
      </c>
      <c r="V101" s="25" t="str">
        <f t="shared" si="35"/>
        <v xml:space="preserve"> </v>
      </c>
      <c r="W101" s="25" t="str">
        <f t="shared" si="36"/>
        <v xml:space="preserve"> </v>
      </c>
      <c r="X101" s="25" t="str">
        <f t="shared" si="37"/>
        <v xml:space="preserve"> </v>
      </c>
      <c r="Y101" s="25" t="str">
        <f t="shared" si="38"/>
        <v xml:space="preserve"> </v>
      </c>
      <c r="Z101" s="25" t="str">
        <f t="shared" si="39"/>
        <v xml:space="preserve"> </v>
      </c>
      <c r="AA101" s="25" t="str">
        <f t="shared" si="40"/>
        <v xml:space="preserve"> </v>
      </c>
      <c r="AB101" t="str">
        <f t="shared" si="41"/>
        <v/>
      </c>
      <c r="AC101" t="str">
        <f t="shared" si="42"/>
        <v xml:space="preserve"> </v>
      </c>
      <c r="AD101" t="str">
        <f t="shared" si="43"/>
        <v/>
      </c>
    </row>
    <row r="102" spans="1:30" x14ac:dyDescent="0.35">
      <c r="A102" t="str">
        <f>IF('My Dream 11 for a Match'!$B$2='Performance Cal'!$A102,'Performance Cal'!A102,IF('My Dream 11 for a Match'!$A$2='Performance Cal'!$A102,'Performance Cal'!A102,""))</f>
        <v/>
      </c>
      <c r="B102" t="str">
        <f>IF('My Dream 11 for a Match'!$B$2='Performance Cal'!$A102,'Performance Cal'!B102,IF('My Dream 11 for a Match'!$A$2='Performance Cal'!$A102,'Performance Cal'!B102,""))</f>
        <v/>
      </c>
      <c r="C102" t="str">
        <f>_xlfn.XLOOKUP(B102,'Team Player and role'!A:A,'Team Player and role'!C:C," ")</f>
        <v xml:space="preserve"> </v>
      </c>
      <c r="D102" t="str">
        <f>IF('My Dream 11 for a Match'!$B$2='Performance Cal'!$A102,'Performance Cal'!C102,IF('My Dream 11 for a Match'!$A$2='Performance Cal'!$A102,'Performance Cal'!C102,""))</f>
        <v/>
      </c>
      <c r="E102" t="str">
        <f>IF('My Dream 11 for a Match'!$B$2='Performance Cal'!$A102,'Performance Cal'!D102,IF('My Dream 11 for a Match'!$A$2='Performance Cal'!$A102,'Performance Cal'!D102,""))</f>
        <v/>
      </c>
      <c r="F102" t="str">
        <f>IF('My Dream 11 for a Match'!$B$2='Performance Cal'!$A102,'Performance Cal'!E102,IF('My Dream 11 for a Match'!$A$2='Performance Cal'!$A102,'Performance Cal'!E102,""))</f>
        <v/>
      </c>
      <c r="G102" t="str">
        <f>IF('My Dream 11 for a Match'!$B$2='Performance Cal'!$A102,'Performance Cal'!F102,IF('My Dream 11 for a Match'!$A$2='Performance Cal'!$A102,'Performance Cal'!F102,""))</f>
        <v/>
      </c>
      <c r="H102" s="25" t="str">
        <f t="shared" si="22"/>
        <v xml:space="preserve"> </v>
      </c>
      <c r="I102" s="25" t="str">
        <f t="shared" si="23"/>
        <v xml:space="preserve"> </v>
      </c>
      <c r="J102" s="25" t="str">
        <f t="shared" si="24"/>
        <v xml:space="preserve"> </v>
      </c>
      <c r="K102" s="25" t="str">
        <f t="shared" si="25"/>
        <v xml:space="preserve"> </v>
      </c>
      <c r="L102" s="25" t="str">
        <f t="shared" si="44"/>
        <v xml:space="preserve"> </v>
      </c>
      <c r="M102" s="25" t="str">
        <f t="shared" si="44"/>
        <v xml:space="preserve"> </v>
      </c>
      <c r="N102" s="25" t="str">
        <f t="shared" si="27"/>
        <v xml:space="preserve"> </v>
      </c>
      <c r="O102" s="25" t="str">
        <f t="shared" si="28"/>
        <v xml:space="preserve"> </v>
      </c>
      <c r="P102" s="25" t="str">
        <f t="shared" si="29"/>
        <v xml:space="preserve"> </v>
      </c>
      <c r="Q102" s="25" t="str">
        <f t="shared" si="30"/>
        <v xml:space="preserve"> </v>
      </c>
      <c r="R102" s="25" t="str">
        <f t="shared" si="31"/>
        <v xml:space="preserve"> </v>
      </c>
      <c r="S102" s="25" t="str">
        <f t="shared" si="32"/>
        <v xml:space="preserve"> </v>
      </c>
      <c r="T102" s="25" t="str">
        <f t="shared" si="33"/>
        <v xml:space="preserve"> </v>
      </c>
      <c r="U102" s="25" t="str">
        <f t="shared" si="34"/>
        <v xml:space="preserve"> </v>
      </c>
      <c r="V102" s="25" t="str">
        <f t="shared" si="35"/>
        <v xml:space="preserve"> </v>
      </c>
      <c r="W102" s="25" t="str">
        <f t="shared" si="36"/>
        <v xml:space="preserve"> </v>
      </c>
      <c r="X102" s="25" t="str">
        <f t="shared" si="37"/>
        <v xml:space="preserve"> </v>
      </c>
      <c r="Y102" s="25" t="str">
        <f t="shared" si="38"/>
        <v xml:space="preserve"> </v>
      </c>
      <c r="Z102" s="25" t="str">
        <f t="shared" si="39"/>
        <v xml:space="preserve"> </v>
      </c>
      <c r="AA102" s="25" t="str">
        <f t="shared" si="40"/>
        <v xml:space="preserve"> </v>
      </c>
      <c r="AB102" t="str">
        <f t="shared" si="41"/>
        <v/>
      </c>
      <c r="AC102" t="str">
        <f t="shared" si="42"/>
        <v xml:space="preserve"> </v>
      </c>
      <c r="AD102" t="str">
        <f t="shared" si="43"/>
        <v/>
      </c>
    </row>
    <row r="103" spans="1:30" x14ac:dyDescent="0.35">
      <c r="A103" t="str">
        <f>IF('My Dream 11 for a Match'!$B$2='Performance Cal'!$A103,'Performance Cal'!A103,IF('My Dream 11 for a Match'!$A$2='Performance Cal'!$A103,'Performance Cal'!A103,""))</f>
        <v/>
      </c>
      <c r="B103" t="str">
        <f>IF('My Dream 11 for a Match'!$B$2='Performance Cal'!$A103,'Performance Cal'!B103,IF('My Dream 11 for a Match'!$A$2='Performance Cal'!$A103,'Performance Cal'!B103,""))</f>
        <v/>
      </c>
      <c r="C103" t="str">
        <f>_xlfn.XLOOKUP(B103,'Team Player and role'!A:A,'Team Player and role'!C:C," ")</f>
        <v xml:space="preserve"> </v>
      </c>
      <c r="D103" t="str">
        <f>IF('My Dream 11 for a Match'!$B$2='Performance Cal'!$A103,'Performance Cal'!C103,IF('My Dream 11 for a Match'!$A$2='Performance Cal'!$A103,'Performance Cal'!C103,""))</f>
        <v/>
      </c>
      <c r="E103" t="str">
        <f>IF('My Dream 11 for a Match'!$B$2='Performance Cal'!$A103,'Performance Cal'!D103,IF('My Dream 11 for a Match'!$A$2='Performance Cal'!$A103,'Performance Cal'!D103,""))</f>
        <v/>
      </c>
      <c r="F103" t="str">
        <f>IF('My Dream 11 for a Match'!$B$2='Performance Cal'!$A103,'Performance Cal'!E103,IF('My Dream 11 for a Match'!$A$2='Performance Cal'!$A103,'Performance Cal'!E103,""))</f>
        <v/>
      </c>
      <c r="G103" t="str">
        <f>IF('My Dream 11 for a Match'!$B$2='Performance Cal'!$A103,'Performance Cal'!F103,IF('My Dream 11 for a Match'!$A$2='Performance Cal'!$A103,'Performance Cal'!F103,""))</f>
        <v/>
      </c>
      <c r="H103" s="25" t="str">
        <f t="shared" si="22"/>
        <v xml:space="preserve"> </v>
      </c>
      <c r="I103" s="25" t="str">
        <f t="shared" si="23"/>
        <v xml:space="preserve"> </v>
      </c>
      <c r="J103" s="25" t="str">
        <f t="shared" si="24"/>
        <v xml:space="preserve"> </v>
      </c>
      <c r="K103" s="25" t="str">
        <f t="shared" si="25"/>
        <v xml:space="preserve"> </v>
      </c>
      <c r="L103" s="25" t="str">
        <f t="shared" si="44"/>
        <v xml:space="preserve"> </v>
      </c>
      <c r="M103" s="25" t="str">
        <f t="shared" si="44"/>
        <v xml:space="preserve"> </v>
      </c>
      <c r="N103" s="25" t="str">
        <f t="shared" si="27"/>
        <v xml:space="preserve"> </v>
      </c>
      <c r="O103" s="25" t="str">
        <f t="shared" si="28"/>
        <v xml:space="preserve"> </v>
      </c>
      <c r="P103" s="25" t="str">
        <f t="shared" si="29"/>
        <v xml:space="preserve"> </v>
      </c>
      <c r="Q103" s="25" t="str">
        <f t="shared" si="30"/>
        <v xml:space="preserve"> </v>
      </c>
      <c r="R103" s="25" t="str">
        <f t="shared" si="31"/>
        <v xml:space="preserve"> </v>
      </c>
      <c r="S103" s="25" t="str">
        <f t="shared" si="32"/>
        <v xml:space="preserve"> </v>
      </c>
      <c r="T103" s="25" t="str">
        <f t="shared" si="33"/>
        <v xml:space="preserve"> </v>
      </c>
      <c r="U103" s="25" t="str">
        <f t="shared" si="34"/>
        <v xml:space="preserve"> </v>
      </c>
      <c r="V103" s="25" t="str">
        <f t="shared" si="35"/>
        <v xml:space="preserve"> </v>
      </c>
      <c r="W103" s="25" t="str">
        <f t="shared" si="36"/>
        <v xml:space="preserve"> </v>
      </c>
      <c r="X103" s="25" t="str">
        <f t="shared" si="37"/>
        <v xml:space="preserve"> </v>
      </c>
      <c r="Y103" s="25" t="str">
        <f t="shared" si="38"/>
        <v xml:space="preserve"> </v>
      </c>
      <c r="Z103" s="25" t="str">
        <f t="shared" si="39"/>
        <v xml:space="preserve"> </v>
      </c>
      <c r="AA103" s="25" t="str">
        <f t="shared" si="40"/>
        <v xml:space="preserve"> </v>
      </c>
      <c r="AB103" t="str">
        <f t="shared" si="41"/>
        <v/>
      </c>
      <c r="AC103" t="str">
        <f t="shared" si="42"/>
        <v xml:space="preserve"> </v>
      </c>
      <c r="AD103" t="str">
        <f t="shared" si="43"/>
        <v/>
      </c>
    </row>
    <row r="104" spans="1:30" x14ac:dyDescent="0.35">
      <c r="A104" t="str">
        <f>IF('My Dream 11 for a Match'!$B$2='Performance Cal'!$A104,'Performance Cal'!A104,IF('My Dream 11 for a Match'!$A$2='Performance Cal'!$A104,'Performance Cal'!A104,""))</f>
        <v>MI</v>
      </c>
      <c r="B104" t="str">
        <f>IF('My Dream 11 for a Match'!$B$2='Performance Cal'!$A104,'Performance Cal'!B104,IF('My Dream 11 for a Match'!$A$2='Performance Cal'!$A104,'Performance Cal'!B104,""))</f>
        <v>Piyush Chawla</v>
      </c>
      <c r="C104" t="str">
        <f>_xlfn.XLOOKUP(B104,'Team Player and role'!A:A,'Team Player and role'!C:C," ")</f>
        <v>Spinner</v>
      </c>
      <c r="D104">
        <f>IF('My Dream 11 for a Match'!$B$2='Performance Cal'!$A104,'Performance Cal'!C104,IF('My Dream 11 for a Match'!$A$2='Performance Cal'!$A104,'Performance Cal'!C104,""))</f>
        <v>57.08</v>
      </c>
      <c r="E104">
        <f>IF('My Dream 11 for a Match'!$B$2='Performance Cal'!$A104,'Performance Cal'!D104,IF('My Dream 11 for a Match'!$A$2='Performance Cal'!$A104,'Performance Cal'!D104,""))</f>
        <v>6021.44</v>
      </c>
      <c r="F104">
        <f>IF('My Dream 11 for a Match'!$B$2='Performance Cal'!$A104,'Performance Cal'!E104,IF('My Dream 11 for a Match'!$A$2='Performance Cal'!$A104,'Performance Cal'!E104,""))</f>
        <v>0</v>
      </c>
      <c r="G104">
        <f>IF('My Dream 11 for a Match'!$B$2='Performance Cal'!$A104,'Performance Cal'!F104,IF('My Dream 11 for a Match'!$A$2='Performance Cal'!$A104,'Performance Cal'!F104,""))</f>
        <v>6078.5199999999995</v>
      </c>
      <c r="H104" s="25">
        <f t="shared" si="22"/>
        <v>7225.7279999999992</v>
      </c>
      <c r="I104" s="25">
        <f t="shared" si="23"/>
        <v>4516.079999999999</v>
      </c>
      <c r="J104" s="25">
        <f t="shared" si="24"/>
        <v>7346.1567999999997</v>
      </c>
      <c r="K104" s="25">
        <f t="shared" si="25"/>
        <v>5419.2959999999994</v>
      </c>
      <c r="L104" s="25">
        <f t="shared" si="44"/>
        <v>3612.8639999999996</v>
      </c>
      <c r="M104" s="25">
        <f t="shared" si="44"/>
        <v>3612.8639999999996</v>
      </c>
      <c r="N104" s="25">
        <f t="shared" si="27"/>
        <v>6021.44</v>
      </c>
      <c r="O104" s="25">
        <f t="shared" si="28"/>
        <v>7225.7279999999992</v>
      </c>
      <c r="P104" s="25">
        <f t="shared" si="29"/>
        <v>5419.2959999999994</v>
      </c>
      <c r="Q104" s="25">
        <f t="shared" si="30"/>
        <v>6623.5839999999989</v>
      </c>
      <c r="R104" s="25">
        <f t="shared" si="31"/>
        <v>7225.7279999999992</v>
      </c>
      <c r="S104" s="25">
        <f t="shared" si="32"/>
        <v>4064.4719999999993</v>
      </c>
      <c r="T104" s="25">
        <f t="shared" si="33"/>
        <v>5268.7599999999993</v>
      </c>
      <c r="U104" s="25">
        <f t="shared" si="34"/>
        <v>5870.9039999999986</v>
      </c>
      <c r="V104" s="25">
        <f t="shared" si="35"/>
        <v>5479.5103999999992</v>
      </c>
      <c r="W104" s="25">
        <f t="shared" si="36"/>
        <v>6683.7983999999997</v>
      </c>
      <c r="X104" s="25">
        <f t="shared" si="37"/>
        <v>7285.9423999999999</v>
      </c>
      <c r="Y104" s="25">
        <f t="shared" si="38"/>
        <v>4516.08</v>
      </c>
      <c r="Z104" s="25">
        <f t="shared" si="39"/>
        <v>5720.3679999999995</v>
      </c>
      <c r="AA104" s="25">
        <f t="shared" si="40"/>
        <v>6322.5119999999988</v>
      </c>
      <c r="AB104" t="str">
        <f t="shared" si="41"/>
        <v>MI</v>
      </c>
      <c r="AC104" t="str">
        <f t="shared" si="42"/>
        <v>Spinner</v>
      </c>
      <c r="AD104" t="str">
        <f t="shared" si="43"/>
        <v>Piyush Chawla</v>
      </c>
    </row>
    <row r="105" spans="1:30" x14ac:dyDescent="0.35">
      <c r="A105" t="str">
        <f>IF('My Dream 11 for a Match'!$B$2='Performance Cal'!$A105,'Performance Cal'!A105,IF('My Dream 11 for a Match'!$A$2='Performance Cal'!$A105,'Performance Cal'!A105,""))</f>
        <v>RR</v>
      </c>
      <c r="B105" t="str">
        <f>IF('My Dream 11 for a Match'!$B$2='Performance Cal'!$A105,'Performance Cal'!B105,IF('My Dream 11 for a Match'!$A$2='Performance Cal'!$A105,'Performance Cal'!B105,""))</f>
        <v>Yuzvendra Chahal</v>
      </c>
      <c r="C105" t="str">
        <f>_xlfn.XLOOKUP(B105,'Team Player and role'!A:A,'Team Player and role'!C:C," ")</f>
        <v>Spinner</v>
      </c>
      <c r="D105">
        <f>IF('My Dream 11 for a Match'!$B$2='Performance Cal'!$A105,'Performance Cal'!C105,IF('My Dream 11 for a Match'!$A$2='Performance Cal'!$A105,'Performance Cal'!C105,""))</f>
        <v>0</v>
      </c>
      <c r="E105">
        <f>IF('My Dream 11 for a Match'!$B$2='Performance Cal'!$A105,'Performance Cal'!D105,IF('My Dream 11 for a Match'!$A$2='Performance Cal'!$A105,'Performance Cal'!D105,""))</f>
        <v>6525.32</v>
      </c>
      <c r="F105">
        <f>IF('My Dream 11 for a Match'!$B$2='Performance Cal'!$A105,'Performance Cal'!E105,IF('My Dream 11 for a Match'!$A$2='Performance Cal'!$A105,'Performance Cal'!E105,""))</f>
        <v>0</v>
      </c>
      <c r="G105">
        <f>IF('My Dream 11 for a Match'!$B$2='Performance Cal'!$A105,'Performance Cal'!F105,IF('My Dream 11 for a Match'!$A$2='Performance Cal'!$A105,'Performance Cal'!F105,""))</f>
        <v>6525.32</v>
      </c>
      <c r="H105" s="25">
        <f t="shared" si="22"/>
        <v>7830.3839999999991</v>
      </c>
      <c r="I105" s="25">
        <f t="shared" si="23"/>
        <v>4893.99</v>
      </c>
      <c r="J105" s="25">
        <f t="shared" si="24"/>
        <v>7960.8903999999993</v>
      </c>
      <c r="K105" s="25">
        <f t="shared" si="25"/>
        <v>5872.7879999999996</v>
      </c>
      <c r="L105" s="25">
        <f t="shared" si="44"/>
        <v>3915.1919999999996</v>
      </c>
      <c r="M105" s="25">
        <f t="shared" si="44"/>
        <v>3915.1919999999996</v>
      </c>
      <c r="N105" s="25">
        <f t="shared" si="27"/>
        <v>6525.32</v>
      </c>
      <c r="O105" s="25">
        <f t="shared" si="28"/>
        <v>7830.3839999999991</v>
      </c>
      <c r="P105" s="25">
        <f t="shared" si="29"/>
        <v>5872.7879999999996</v>
      </c>
      <c r="Q105" s="25">
        <f t="shared" si="30"/>
        <v>7177.851999999999</v>
      </c>
      <c r="R105" s="25">
        <f t="shared" si="31"/>
        <v>7830.3839999999991</v>
      </c>
      <c r="S105" s="25">
        <f t="shared" si="32"/>
        <v>4404.5909999999994</v>
      </c>
      <c r="T105" s="25">
        <f t="shared" si="33"/>
        <v>5709.6549999999997</v>
      </c>
      <c r="U105" s="25">
        <f t="shared" si="34"/>
        <v>6362.1869999999999</v>
      </c>
      <c r="V105" s="25">
        <f t="shared" si="35"/>
        <v>5938.0411999999997</v>
      </c>
      <c r="W105" s="25">
        <f t="shared" si="36"/>
        <v>7243.1052</v>
      </c>
      <c r="X105" s="25">
        <f t="shared" si="37"/>
        <v>7895.6371999999992</v>
      </c>
      <c r="Y105" s="25">
        <f t="shared" si="38"/>
        <v>4893.99</v>
      </c>
      <c r="Z105" s="25">
        <f t="shared" si="39"/>
        <v>6199.0540000000001</v>
      </c>
      <c r="AA105" s="25">
        <f t="shared" si="40"/>
        <v>6851.5859999999993</v>
      </c>
      <c r="AB105" t="str">
        <f t="shared" si="41"/>
        <v>RR</v>
      </c>
      <c r="AC105" t="str">
        <f t="shared" si="42"/>
        <v>Spinner</v>
      </c>
      <c r="AD105" t="str">
        <f t="shared" si="43"/>
        <v>Yuzvendra Chahal</v>
      </c>
    </row>
    <row r="106" spans="1:30" x14ac:dyDescent="0.35">
      <c r="A106" t="str">
        <f>IF('My Dream 11 for a Match'!$B$2='Performance Cal'!$A106,'Performance Cal'!A106,IF('My Dream 11 for a Match'!$A$2='Performance Cal'!$A106,'Performance Cal'!A106,""))</f>
        <v/>
      </c>
      <c r="B106" t="str">
        <f>IF('My Dream 11 for a Match'!$B$2='Performance Cal'!$A106,'Performance Cal'!B106,IF('My Dream 11 for a Match'!$A$2='Performance Cal'!$A106,'Performance Cal'!B106,""))</f>
        <v/>
      </c>
      <c r="C106" t="str">
        <f>_xlfn.XLOOKUP(B106,'Team Player and role'!A:A,'Team Player and role'!C:C," ")</f>
        <v xml:space="preserve"> </v>
      </c>
      <c r="D106" t="str">
        <f>IF('My Dream 11 for a Match'!$B$2='Performance Cal'!$A106,'Performance Cal'!C106,IF('My Dream 11 for a Match'!$A$2='Performance Cal'!$A106,'Performance Cal'!C106,""))</f>
        <v/>
      </c>
      <c r="E106" t="str">
        <f>IF('My Dream 11 for a Match'!$B$2='Performance Cal'!$A106,'Performance Cal'!D106,IF('My Dream 11 for a Match'!$A$2='Performance Cal'!$A106,'Performance Cal'!D106,""))</f>
        <v/>
      </c>
      <c r="F106" t="str">
        <f>IF('My Dream 11 for a Match'!$B$2='Performance Cal'!$A106,'Performance Cal'!E106,IF('My Dream 11 for a Match'!$A$2='Performance Cal'!$A106,'Performance Cal'!E106,""))</f>
        <v/>
      </c>
      <c r="G106" t="str">
        <f>IF('My Dream 11 for a Match'!$B$2='Performance Cal'!$A106,'Performance Cal'!F106,IF('My Dream 11 for a Match'!$A$2='Performance Cal'!$A106,'Performance Cal'!F106,""))</f>
        <v/>
      </c>
      <c r="H106" s="25" t="str">
        <f t="shared" si="22"/>
        <v xml:space="preserve"> </v>
      </c>
      <c r="I106" s="25" t="str">
        <f t="shared" si="23"/>
        <v xml:space="preserve"> </v>
      </c>
      <c r="J106" s="25" t="str">
        <f t="shared" si="24"/>
        <v xml:space="preserve"> </v>
      </c>
      <c r="K106" s="25" t="str">
        <f t="shared" si="25"/>
        <v xml:space="preserve"> </v>
      </c>
      <c r="L106" s="25" t="str">
        <f t="shared" si="44"/>
        <v xml:space="preserve"> </v>
      </c>
      <c r="M106" s="25" t="str">
        <f t="shared" si="44"/>
        <v xml:space="preserve"> </v>
      </c>
      <c r="N106" s="25" t="str">
        <f t="shared" si="27"/>
        <v xml:space="preserve"> </v>
      </c>
      <c r="O106" s="25" t="str">
        <f t="shared" si="28"/>
        <v xml:space="preserve"> </v>
      </c>
      <c r="P106" s="25" t="str">
        <f t="shared" si="29"/>
        <v xml:space="preserve"> </v>
      </c>
      <c r="Q106" s="25" t="str">
        <f t="shared" si="30"/>
        <v xml:space="preserve"> </v>
      </c>
      <c r="R106" s="25" t="str">
        <f t="shared" si="31"/>
        <v xml:space="preserve"> </v>
      </c>
      <c r="S106" s="25" t="str">
        <f t="shared" si="32"/>
        <v xml:space="preserve"> </v>
      </c>
      <c r="T106" s="25" t="str">
        <f t="shared" si="33"/>
        <v xml:space="preserve"> </v>
      </c>
      <c r="U106" s="25" t="str">
        <f t="shared" si="34"/>
        <v xml:space="preserve"> </v>
      </c>
      <c r="V106" s="25" t="str">
        <f t="shared" si="35"/>
        <v xml:space="preserve"> </v>
      </c>
      <c r="W106" s="25" t="str">
        <f t="shared" si="36"/>
        <v xml:space="preserve"> </v>
      </c>
      <c r="X106" s="25" t="str">
        <f t="shared" si="37"/>
        <v xml:space="preserve"> </v>
      </c>
      <c r="Y106" s="25" t="str">
        <f t="shared" si="38"/>
        <v xml:space="preserve"> </v>
      </c>
      <c r="Z106" s="25" t="str">
        <f t="shared" si="39"/>
        <v xml:space="preserve"> </v>
      </c>
      <c r="AA106" s="25" t="str">
        <f t="shared" si="40"/>
        <v xml:space="preserve"> </v>
      </c>
      <c r="AB106" t="str">
        <f t="shared" si="41"/>
        <v/>
      </c>
      <c r="AC106" t="str">
        <f t="shared" si="42"/>
        <v xml:space="preserve"> </v>
      </c>
      <c r="AD106" t="str">
        <f t="shared" si="43"/>
        <v/>
      </c>
    </row>
    <row r="107" spans="1:30" x14ac:dyDescent="0.35">
      <c r="A107" t="str">
        <f>IF('My Dream 11 for a Match'!$B$2='Performance Cal'!$A107,'Performance Cal'!A107,IF('My Dream 11 for a Match'!$A$2='Performance Cal'!$A107,'Performance Cal'!A107,""))</f>
        <v/>
      </c>
      <c r="B107" t="str">
        <f>IF('My Dream 11 for a Match'!$B$2='Performance Cal'!$A107,'Performance Cal'!B107,IF('My Dream 11 for a Match'!$A$2='Performance Cal'!$A107,'Performance Cal'!B107,""))</f>
        <v/>
      </c>
      <c r="C107" t="str">
        <f>_xlfn.XLOOKUP(B107,'Team Player and role'!A:A,'Team Player and role'!C:C," ")</f>
        <v xml:space="preserve"> </v>
      </c>
      <c r="D107" t="str">
        <f>IF('My Dream 11 for a Match'!$B$2='Performance Cal'!$A107,'Performance Cal'!C107,IF('My Dream 11 for a Match'!$A$2='Performance Cal'!$A107,'Performance Cal'!C107,""))</f>
        <v/>
      </c>
      <c r="E107" t="str">
        <f>IF('My Dream 11 for a Match'!$B$2='Performance Cal'!$A107,'Performance Cal'!D107,IF('My Dream 11 for a Match'!$A$2='Performance Cal'!$A107,'Performance Cal'!D107,""))</f>
        <v/>
      </c>
      <c r="F107" t="str">
        <f>IF('My Dream 11 for a Match'!$B$2='Performance Cal'!$A107,'Performance Cal'!E107,IF('My Dream 11 for a Match'!$A$2='Performance Cal'!$A107,'Performance Cal'!E107,""))</f>
        <v/>
      </c>
      <c r="G107" t="str">
        <f>IF('My Dream 11 for a Match'!$B$2='Performance Cal'!$A107,'Performance Cal'!F107,IF('My Dream 11 for a Match'!$A$2='Performance Cal'!$A107,'Performance Cal'!F107,""))</f>
        <v/>
      </c>
      <c r="H107" s="25" t="str">
        <f t="shared" si="22"/>
        <v xml:space="preserve"> </v>
      </c>
      <c r="I107" s="25" t="str">
        <f t="shared" si="23"/>
        <v xml:space="preserve"> </v>
      </c>
      <c r="J107" s="25" t="str">
        <f t="shared" si="24"/>
        <v xml:space="preserve"> </v>
      </c>
      <c r="K107" s="25" t="str">
        <f t="shared" si="25"/>
        <v xml:space="preserve"> </v>
      </c>
      <c r="L107" s="25" t="str">
        <f t="shared" si="44"/>
        <v xml:space="preserve"> </v>
      </c>
      <c r="M107" s="25" t="str">
        <f t="shared" si="44"/>
        <v xml:space="preserve"> </v>
      </c>
      <c r="N107" s="25" t="str">
        <f t="shared" si="27"/>
        <v xml:space="preserve"> </v>
      </c>
      <c r="O107" s="25" t="str">
        <f t="shared" si="28"/>
        <v xml:space="preserve"> </v>
      </c>
      <c r="P107" s="25" t="str">
        <f t="shared" si="29"/>
        <v xml:space="preserve"> </v>
      </c>
      <c r="Q107" s="25" t="str">
        <f t="shared" si="30"/>
        <v xml:space="preserve"> </v>
      </c>
      <c r="R107" s="25" t="str">
        <f t="shared" si="31"/>
        <v xml:space="preserve"> </v>
      </c>
      <c r="S107" s="25" t="str">
        <f t="shared" si="32"/>
        <v xml:space="preserve"> </v>
      </c>
      <c r="T107" s="25" t="str">
        <f t="shared" si="33"/>
        <v xml:space="preserve"> </v>
      </c>
      <c r="U107" s="25" t="str">
        <f t="shared" si="34"/>
        <v xml:space="preserve"> </v>
      </c>
      <c r="V107" s="25" t="str">
        <f t="shared" si="35"/>
        <v xml:space="preserve"> </v>
      </c>
      <c r="W107" s="25" t="str">
        <f t="shared" si="36"/>
        <v xml:space="preserve"> </v>
      </c>
      <c r="X107" s="25" t="str">
        <f t="shared" si="37"/>
        <v xml:space="preserve"> </v>
      </c>
      <c r="Y107" s="25" t="str">
        <f t="shared" si="38"/>
        <v xml:space="preserve"> </v>
      </c>
      <c r="Z107" s="25" t="str">
        <f t="shared" si="39"/>
        <v xml:space="preserve"> </v>
      </c>
      <c r="AA107" s="25" t="str">
        <f t="shared" si="40"/>
        <v xml:space="preserve"> </v>
      </c>
      <c r="AB107" t="str">
        <f t="shared" si="41"/>
        <v/>
      </c>
      <c r="AC107" t="str">
        <f t="shared" si="42"/>
        <v xml:space="preserve"> </v>
      </c>
      <c r="AD107" t="str">
        <f t="shared" si="43"/>
        <v/>
      </c>
    </row>
    <row r="108" spans="1:30" x14ac:dyDescent="0.35">
      <c r="A108" t="str">
        <f>IF('My Dream 11 for a Match'!$B$2='Performance Cal'!$A108,'Performance Cal'!A108,IF('My Dream 11 for a Match'!$A$2='Performance Cal'!$A108,'Performance Cal'!A108,""))</f>
        <v/>
      </c>
      <c r="B108" t="str">
        <f>IF('My Dream 11 for a Match'!$B$2='Performance Cal'!$A108,'Performance Cal'!B108,IF('My Dream 11 for a Match'!$A$2='Performance Cal'!$A108,'Performance Cal'!B108,""))</f>
        <v/>
      </c>
      <c r="C108" t="str">
        <f>_xlfn.XLOOKUP(B108,'Team Player and role'!A:A,'Team Player and role'!C:C," ")</f>
        <v xml:space="preserve"> </v>
      </c>
      <c r="D108" t="str">
        <f>IF('My Dream 11 for a Match'!$B$2='Performance Cal'!$A108,'Performance Cal'!C108,IF('My Dream 11 for a Match'!$A$2='Performance Cal'!$A108,'Performance Cal'!C108,""))</f>
        <v/>
      </c>
      <c r="E108" t="str">
        <f>IF('My Dream 11 for a Match'!$B$2='Performance Cal'!$A108,'Performance Cal'!D108,IF('My Dream 11 for a Match'!$A$2='Performance Cal'!$A108,'Performance Cal'!D108,""))</f>
        <v/>
      </c>
      <c r="F108" t="str">
        <f>IF('My Dream 11 for a Match'!$B$2='Performance Cal'!$A108,'Performance Cal'!E108,IF('My Dream 11 for a Match'!$A$2='Performance Cal'!$A108,'Performance Cal'!E108,""))</f>
        <v/>
      </c>
      <c r="G108" t="str">
        <f>IF('My Dream 11 for a Match'!$B$2='Performance Cal'!$A108,'Performance Cal'!F108,IF('My Dream 11 for a Match'!$A$2='Performance Cal'!$A108,'Performance Cal'!F108,""))</f>
        <v/>
      </c>
      <c r="H108" s="25" t="str">
        <f t="shared" si="22"/>
        <v xml:space="preserve"> </v>
      </c>
      <c r="I108" s="25" t="str">
        <f t="shared" si="23"/>
        <v xml:space="preserve"> </v>
      </c>
      <c r="J108" s="25" t="str">
        <f t="shared" si="24"/>
        <v xml:space="preserve"> </v>
      </c>
      <c r="K108" s="25" t="str">
        <f t="shared" si="25"/>
        <v xml:space="preserve"> </v>
      </c>
      <c r="L108" s="25" t="str">
        <f t="shared" si="44"/>
        <v xml:space="preserve"> </v>
      </c>
      <c r="M108" s="25" t="str">
        <f t="shared" si="44"/>
        <v xml:space="preserve"> </v>
      </c>
      <c r="N108" s="25" t="str">
        <f t="shared" si="27"/>
        <v xml:space="preserve"> </v>
      </c>
      <c r="O108" s="25" t="str">
        <f t="shared" si="28"/>
        <v xml:space="preserve"> </v>
      </c>
      <c r="P108" s="25" t="str">
        <f t="shared" si="29"/>
        <v xml:space="preserve"> </v>
      </c>
      <c r="Q108" s="25" t="str">
        <f t="shared" si="30"/>
        <v xml:space="preserve"> </v>
      </c>
      <c r="R108" s="25" t="str">
        <f t="shared" si="31"/>
        <v xml:space="preserve"> </v>
      </c>
      <c r="S108" s="25" t="str">
        <f t="shared" si="32"/>
        <v xml:space="preserve"> </v>
      </c>
      <c r="T108" s="25" t="str">
        <f t="shared" si="33"/>
        <v xml:space="preserve"> </v>
      </c>
      <c r="U108" s="25" t="str">
        <f t="shared" si="34"/>
        <v xml:space="preserve"> </v>
      </c>
      <c r="V108" s="25" t="str">
        <f t="shared" si="35"/>
        <v xml:space="preserve"> </v>
      </c>
      <c r="W108" s="25" t="str">
        <f t="shared" si="36"/>
        <v xml:space="preserve"> </v>
      </c>
      <c r="X108" s="25" t="str">
        <f t="shared" si="37"/>
        <v xml:space="preserve"> </v>
      </c>
      <c r="Y108" s="25" t="str">
        <f t="shared" si="38"/>
        <v xml:space="preserve"> </v>
      </c>
      <c r="Z108" s="25" t="str">
        <f t="shared" si="39"/>
        <v xml:space="preserve"> </v>
      </c>
      <c r="AA108" s="25" t="str">
        <f t="shared" si="40"/>
        <v xml:space="preserve"> </v>
      </c>
      <c r="AB108" t="str">
        <f t="shared" si="41"/>
        <v/>
      </c>
      <c r="AC108" t="str">
        <f t="shared" si="42"/>
        <v xml:space="preserve"> </v>
      </c>
      <c r="AD108" t="str">
        <f t="shared" si="43"/>
        <v/>
      </c>
    </row>
    <row r="109" spans="1:30" x14ac:dyDescent="0.35">
      <c r="A109" t="str">
        <f>IF('My Dream 11 for a Match'!$B$2='Performance Cal'!$A109,'Performance Cal'!A109,IF('My Dream 11 for a Match'!$A$2='Performance Cal'!$A109,'Performance Cal'!A109,""))</f>
        <v/>
      </c>
      <c r="B109" t="str">
        <f>IF('My Dream 11 for a Match'!$B$2='Performance Cal'!$A109,'Performance Cal'!B109,IF('My Dream 11 for a Match'!$A$2='Performance Cal'!$A109,'Performance Cal'!B109,""))</f>
        <v/>
      </c>
      <c r="C109" t="str">
        <f>_xlfn.XLOOKUP(B109,'Team Player and role'!A:A,'Team Player and role'!C:C," ")</f>
        <v xml:space="preserve"> </v>
      </c>
      <c r="D109" t="str">
        <f>IF('My Dream 11 for a Match'!$B$2='Performance Cal'!$A109,'Performance Cal'!C109,IF('My Dream 11 for a Match'!$A$2='Performance Cal'!$A109,'Performance Cal'!C109,""))</f>
        <v/>
      </c>
      <c r="E109" t="str">
        <f>IF('My Dream 11 for a Match'!$B$2='Performance Cal'!$A109,'Performance Cal'!D109,IF('My Dream 11 for a Match'!$A$2='Performance Cal'!$A109,'Performance Cal'!D109,""))</f>
        <v/>
      </c>
      <c r="F109" t="str">
        <f>IF('My Dream 11 for a Match'!$B$2='Performance Cal'!$A109,'Performance Cal'!E109,IF('My Dream 11 for a Match'!$A$2='Performance Cal'!$A109,'Performance Cal'!E109,""))</f>
        <v/>
      </c>
      <c r="G109" t="str">
        <f>IF('My Dream 11 for a Match'!$B$2='Performance Cal'!$A109,'Performance Cal'!F109,IF('My Dream 11 for a Match'!$A$2='Performance Cal'!$A109,'Performance Cal'!F109,""))</f>
        <v/>
      </c>
      <c r="H109" s="25" t="str">
        <f t="shared" si="22"/>
        <v xml:space="preserve"> </v>
      </c>
      <c r="I109" s="25" t="str">
        <f t="shared" si="23"/>
        <v xml:space="preserve"> </v>
      </c>
      <c r="J109" s="25" t="str">
        <f t="shared" si="24"/>
        <v xml:space="preserve"> </v>
      </c>
      <c r="K109" s="25" t="str">
        <f t="shared" si="25"/>
        <v xml:space="preserve"> </v>
      </c>
      <c r="L109" s="25" t="str">
        <f t="shared" si="44"/>
        <v xml:space="preserve"> </v>
      </c>
      <c r="M109" s="25" t="str">
        <f t="shared" si="44"/>
        <v xml:space="preserve"> </v>
      </c>
      <c r="N109" s="25" t="str">
        <f t="shared" si="27"/>
        <v xml:space="preserve"> </v>
      </c>
      <c r="O109" s="25" t="str">
        <f t="shared" si="28"/>
        <v xml:space="preserve"> </v>
      </c>
      <c r="P109" s="25" t="str">
        <f t="shared" si="29"/>
        <v xml:space="preserve"> </v>
      </c>
      <c r="Q109" s="25" t="str">
        <f t="shared" si="30"/>
        <v xml:space="preserve"> </v>
      </c>
      <c r="R109" s="25" t="str">
        <f t="shared" si="31"/>
        <v xml:space="preserve"> </v>
      </c>
      <c r="S109" s="25" t="str">
        <f t="shared" si="32"/>
        <v xml:space="preserve"> </v>
      </c>
      <c r="T109" s="25" t="str">
        <f t="shared" si="33"/>
        <v xml:space="preserve"> </v>
      </c>
      <c r="U109" s="25" t="str">
        <f t="shared" si="34"/>
        <v xml:space="preserve"> </v>
      </c>
      <c r="V109" s="25" t="str">
        <f t="shared" si="35"/>
        <v xml:space="preserve"> </v>
      </c>
      <c r="W109" s="25" t="str">
        <f t="shared" si="36"/>
        <v xml:space="preserve"> </v>
      </c>
      <c r="X109" s="25" t="str">
        <f t="shared" si="37"/>
        <v xml:space="preserve"> </v>
      </c>
      <c r="Y109" s="25" t="str">
        <f t="shared" si="38"/>
        <v xml:space="preserve"> </v>
      </c>
      <c r="Z109" s="25" t="str">
        <f t="shared" si="39"/>
        <v xml:space="preserve"> </v>
      </c>
      <c r="AA109" s="25" t="str">
        <f t="shared" si="40"/>
        <v xml:space="preserve"> </v>
      </c>
      <c r="AB109" t="str">
        <f t="shared" si="41"/>
        <v/>
      </c>
      <c r="AC109" t="str">
        <f t="shared" si="42"/>
        <v xml:space="preserve"> </v>
      </c>
      <c r="AD109" t="str">
        <f t="shared" si="43"/>
        <v/>
      </c>
    </row>
    <row r="110" spans="1:30" x14ac:dyDescent="0.35">
      <c r="A110" t="str">
        <f>IF('My Dream 11 for a Match'!$B$2='Performance Cal'!$A110,'Performance Cal'!A110,IF('My Dream 11 for a Match'!$A$2='Performance Cal'!$A110,'Performance Cal'!A110,""))</f>
        <v/>
      </c>
      <c r="B110" t="str">
        <f>IF('My Dream 11 for a Match'!$B$2='Performance Cal'!$A110,'Performance Cal'!B110,IF('My Dream 11 for a Match'!$A$2='Performance Cal'!$A110,'Performance Cal'!B110,""))</f>
        <v/>
      </c>
      <c r="C110" t="str">
        <f>_xlfn.XLOOKUP(B110,'Team Player and role'!A:A,'Team Player and role'!C:C," ")</f>
        <v xml:space="preserve"> </v>
      </c>
      <c r="D110" t="str">
        <f>IF('My Dream 11 for a Match'!$B$2='Performance Cal'!$A110,'Performance Cal'!C110,IF('My Dream 11 for a Match'!$A$2='Performance Cal'!$A110,'Performance Cal'!C110,""))</f>
        <v/>
      </c>
      <c r="E110" t="str">
        <f>IF('My Dream 11 for a Match'!$B$2='Performance Cal'!$A110,'Performance Cal'!D110,IF('My Dream 11 for a Match'!$A$2='Performance Cal'!$A110,'Performance Cal'!D110,""))</f>
        <v/>
      </c>
      <c r="F110" t="str">
        <f>IF('My Dream 11 for a Match'!$B$2='Performance Cal'!$A110,'Performance Cal'!E110,IF('My Dream 11 for a Match'!$A$2='Performance Cal'!$A110,'Performance Cal'!E110,""))</f>
        <v/>
      </c>
      <c r="G110" t="str">
        <f>IF('My Dream 11 for a Match'!$B$2='Performance Cal'!$A110,'Performance Cal'!F110,IF('My Dream 11 for a Match'!$A$2='Performance Cal'!$A110,'Performance Cal'!F110,""))</f>
        <v/>
      </c>
      <c r="H110" s="25" t="str">
        <f t="shared" si="22"/>
        <v xml:space="preserve"> </v>
      </c>
      <c r="I110" s="25" t="str">
        <f t="shared" si="23"/>
        <v xml:space="preserve"> </v>
      </c>
      <c r="J110" s="25" t="str">
        <f t="shared" si="24"/>
        <v xml:space="preserve"> </v>
      </c>
      <c r="K110" s="25" t="str">
        <f t="shared" si="25"/>
        <v xml:space="preserve"> </v>
      </c>
      <c r="L110" s="25" t="str">
        <f t="shared" si="44"/>
        <v xml:space="preserve"> </v>
      </c>
      <c r="M110" s="25" t="str">
        <f t="shared" si="44"/>
        <v xml:space="preserve"> </v>
      </c>
      <c r="N110" s="25" t="str">
        <f t="shared" si="27"/>
        <v xml:space="preserve"> </v>
      </c>
      <c r="O110" s="25" t="str">
        <f t="shared" si="28"/>
        <v xml:space="preserve"> </v>
      </c>
      <c r="P110" s="25" t="str">
        <f t="shared" si="29"/>
        <v xml:space="preserve"> </v>
      </c>
      <c r="Q110" s="25" t="str">
        <f t="shared" si="30"/>
        <v xml:space="preserve"> </v>
      </c>
      <c r="R110" s="25" t="str">
        <f t="shared" si="31"/>
        <v xml:space="preserve"> </v>
      </c>
      <c r="S110" s="25" t="str">
        <f t="shared" si="32"/>
        <v xml:space="preserve"> </v>
      </c>
      <c r="T110" s="25" t="str">
        <f t="shared" si="33"/>
        <v xml:space="preserve"> </v>
      </c>
      <c r="U110" s="25" t="str">
        <f t="shared" si="34"/>
        <v xml:space="preserve"> </v>
      </c>
      <c r="V110" s="25" t="str">
        <f t="shared" si="35"/>
        <v xml:space="preserve"> </v>
      </c>
      <c r="W110" s="25" t="str">
        <f t="shared" si="36"/>
        <v xml:space="preserve"> </v>
      </c>
      <c r="X110" s="25" t="str">
        <f t="shared" si="37"/>
        <v xml:space="preserve"> </v>
      </c>
      <c r="Y110" s="25" t="str">
        <f t="shared" si="38"/>
        <v xml:space="preserve"> </v>
      </c>
      <c r="Z110" s="25" t="str">
        <f t="shared" si="39"/>
        <v xml:space="preserve"> </v>
      </c>
      <c r="AA110" s="25" t="str">
        <f t="shared" si="40"/>
        <v xml:space="preserve"> </v>
      </c>
      <c r="AB110" t="str">
        <f t="shared" si="41"/>
        <v/>
      </c>
      <c r="AC110" t="str">
        <f t="shared" si="42"/>
        <v xml:space="preserve"> </v>
      </c>
      <c r="AD110" t="str">
        <f t="shared" si="43"/>
        <v/>
      </c>
    </row>
    <row r="111" spans="1:30" x14ac:dyDescent="0.35">
      <c r="A111" t="str">
        <f>IF('My Dream 11 for a Match'!$B$2='Performance Cal'!$A111,'Performance Cal'!A111,IF('My Dream 11 for a Match'!$A$2='Performance Cal'!$A111,'Performance Cal'!A111,""))</f>
        <v/>
      </c>
      <c r="B111" t="str">
        <f>IF('My Dream 11 for a Match'!$B$2='Performance Cal'!$A111,'Performance Cal'!B111,IF('My Dream 11 for a Match'!$A$2='Performance Cal'!$A111,'Performance Cal'!B111,""))</f>
        <v/>
      </c>
      <c r="C111" t="str">
        <f>_xlfn.XLOOKUP(B111,'Team Player and role'!A:A,'Team Player and role'!C:C," ")</f>
        <v xml:space="preserve"> </v>
      </c>
      <c r="D111" t="str">
        <f>IF('My Dream 11 for a Match'!$B$2='Performance Cal'!$A111,'Performance Cal'!C111,IF('My Dream 11 for a Match'!$A$2='Performance Cal'!$A111,'Performance Cal'!C111,""))</f>
        <v/>
      </c>
      <c r="E111" t="str">
        <f>IF('My Dream 11 for a Match'!$B$2='Performance Cal'!$A111,'Performance Cal'!D111,IF('My Dream 11 for a Match'!$A$2='Performance Cal'!$A111,'Performance Cal'!D111,""))</f>
        <v/>
      </c>
      <c r="F111" t="str">
        <f>IF('My Dream 11 for a Match'!$B$2='Performance Cal'!$A111,'Performance Cal'!E111,IF('My Dream 11 for a Match'!$A$2='Performance Cal'!$A111,'Performance Cal'!E111,""))</f>
        <v/>
      </c>
      <c r="G111" t="str">
        <f>IF('My Dream 11 for a Match'!$B$2='Performance Cal'!$A111,'Performance Cal'!F111,IF('My Dream 11 for a Match'!$A$2='Performance Cal'!$A111,'Performance Cal'!F111,""))</f>
        <v/>
      </c>
      <c r="H111" s="25" t="str">
        <f t="shared" si="22"/>
        <v xml:space="preserve"> </v>
      </c>
      <c r="I111" s="25" t="str">
        <f t="shared" si="23"/>
        <v xml:space="preserve"> </v>
      </c>
      <c r="J111" s="25" t="str">
        <f t="shared" si="24"/>
        <v xml:space="preserve"> </v>
      </c>
      <c r="K111" s="25" t="str">
        <f t="shared" si="25"/>
        <v xml:space="preserve"> </v>
      </c>
      <c r="L111" s="25" t="str">
        <f t="shared" si="44"/>
        <v xml:space="preserve"> </v>
      </c>
      <c r="M111" s="25" t="str">
        <f t="shared" si="44"/>
        <v xml:space="preserve"> </v>
      </c>
      <c r="N111" s="25" t="str">
        <f t="shared" si="27"/>
        <v xml:space="preserve"> </v>
      </c>
      <c r="O111" s="25" t="str">
        <f t="shared" si="28"/>
        <v xml:space="preserve"> </v>
      </c>
      <c r="P111" s="25" t="str">
        <f t="shared" si="29"/>
        <v xml:space="preserve"> </v>
      </c>
      <c r="Q111" s="25" t="str">
        <f t="shared" si="30"/>
        <v xml:space="preserve"> </v>
      </c>
      <c r="R111" s="25" t="str">
        <f t="shared" si="31"/>
        <v xml:space="preserve"> </v>
      </c>
      <c r="S111" s="25" t="str">
        <f t="shared" si="32"/>
        <v xml:space="preserve"> </v>
      </c>
      <c r="T111" s="25" t="str">
        <f t="shared" si="33"/>
        <v xml:space="preserve"> </v>
      </c>
      <c r="U111" s="25" t="str">
        <f t="shared" si="34"/>
        <v xml:space="preserve"> </v>
      </c>
      <c r="V111" s="25" t="str">
        <f t="shared" si="35"/>
        <v xml:space="preserve"> </v>
      </c>
      <c r="W111" s="25" t="str">
        <f t="shared" si="36"/>
        <v xml:space="preserve"> </v>
      </c>
      <c r="X111" s="25" t="str">
        <f t="shared" si="37"/>
        <v xml:space="preserve"> </v>
      </c>
      <c r="Y111" s="25" t="str">
        <f t="shared" si="38"/>
        <v xml:space="preserve"> </v>
      </c>
      <c r="Z111" s="25" t="str">
        <f t="shared" si="39"/>
        <v xml:space="preserve"> </v>
      </c>
      <c r="AA111" s="25" t="str">
        <f t="shared" si="40"/>
        <v xml:space="preserve"> </v>
      </c>
      <c r="AB111" t="str">
        <f t="shared" si="41"/>
        <v/>
      </c>
      <c r="AC111" t="str">
        <f t="shared" si="42"/>
        <v xml:space="preserve"> </v>
      </c>
      <c r="AD111" t="str">
        <f t="shared" si="43"/>
        <v/>
      </c>
    </row>
    <row r="112" spans="1:30" x14ac:dyDescent="0.35">
      <c r="A112" t="str">
        <f>IF('My Dream 11 for a Match'!$B$2='Performance Cal'!$A112,'Performance Cal'!A112,IF('My Dream 11 for a Match'!$A$2='Performance Cal'!$A112,'Performance Cal'!A112,""))</f>
        <v/>
      </c>
      <c r="B112" t="str">
        <f>IF('My Dream 11 for a Match'!$B$2='Performance Cal'!$A112,'Performance Cal'!B112,IF('My Dream 11 for a Match'!$A$2='Performance Cal'!$A112,'Performance Cal'!B112,""))</f>
        <v/>
      </c>
      <c r="C112" t="str">
        <f>_xlfn.XLOOKUP(B112,'Team Player and role'!A:A,'Team Player and role'!C:C," ")</f>
        <v xml:space="preserve"> </v>
      </c>
      <c r="D112" t="str">
        <f>IF('My Dream 11 for a Match'!$B$2='Performance Cal'!$A112,'Performance Cal'!C112,IF('My Dream 11 for a Match'!$A$2='Performance Cal'!$A112,'Performance Cal'!C112,""))</f>
        <v/>
      </c>
      <c r="E112" t="str">
        <f>IF('My Dream 11 for a Match'!$B$2='Performance Cal'!$A112,'Performance Cal'!D112,IF('My Dream 11 for a Match'!$A$2='Performance Cal'!$A112,'Performance Cal'!D112,""))</f>
        <v/>
      </c>
      <c r="F112" t="str">
        <f>IF('My Dream 11 for a Match'!$B$2='Performance Cal'!$A112,'Performance Cal'!E112,IF('My Dream 11 for a Match'!$A$2='Performance Cal'!$A112,'Performance Cal'!E112,""))</f>
        <v/>
      </c>
      <c r="G112" t="str">
        <f>IF('My Dream 11 for a Match'!$B$2='Performance Cal'!$A112,'Performance Cal'!F112,IF('My Dream 11 for a Match'!$A$2='Performance Cal'!$A112,'Performance Cal'!F112,""))</f>
        <v/>
      </c>
      <c r="H112" s="25" t="str">
        <f t="shared" si="22"/>
        <v xml:space="preserve"> </v>
      </c>
      <c r="I112" s="25" t="str">
        <f t="shared" si="23"/>
        <v xml:space="preserve"> </v>
      </c>
      <c r="J112" s="25" t="str">
        <f t="shared" si="24"/>
        <v xml:space="preserve"> </v>
      </c>
      <c r="K112" s="25" t="str">
        <f t="shared" si="25"/>
        <v xml:space="preserve"> </v>
      </c>
      <c r="L112" s="25" t="str">
        <f t="shared" si="44"/>
        <v xml:space="preserve"> </v>
      </c>
      <c r="M112" s="25" t="str">
        <f t="shared" si="44"/>
        <v xml:space="preserve"> </v>
      </c>
      <c r="N112" s="25" t="str">
        <f t="shared" si="27"/>
        <v xml:space="preserve"> </v>
      </c>
      <c r="O112" s="25" t="str">
        <f t="shared" si="28"/>
        <v xml:space="preserve"> </v>
      </c>
      <c r="P112" s="25" t="str">
        <f t="shared" si="29"/>
        <v xml:space="preserve"> </v>
      </c>
      <c r="Q112" s="25" t="str">
        <f t="shared" si="30"/>
        <v xml:space="preserve"> </v>
      </c>
      <c r="R112" s="25" t="str">
        <f t="shared" si="31"/>
        <v xml:space="preserve"> </v>
      </c>
      <c r="S112" s="25" t="str">
        <f t="shared" si="32"/>
        <v xml:space="preserve"> </v>
      </c>
      <c r="T112" s="25" t="str">
        <f t="shared" si="33"/>
        <v xml:space="preserve"> </v>
      </c>
      <c r="U112" s="25" t="str">
        <f t="shared" si="34"/>
        <v xml:space="preserve"> </v>
      </c>
      <c r="V112" s="25" t="str">
        <f t="shared" si="35"/>
        <v xml:space="preserve"> </v>
      </c>
      <c r="W112" s="25" t="str">
        <f t="shared" si="36"/>
        <v xml:space="preserve"> </v>
      </c>
      <c r="X112" s="25" t="str">
        <f t="shared" si="37"/>
        <v xml:space="preserve"> </v>
      </c>
      <c r="Y112" s="25" t="str">
        <f t="shared" si="38"/>
        <v xml:space="preserve"> </v>
      </c>
      <c r="Z112" s="25" t="str">
        <f t="shared" si="39"/>
        <v xml:space="preserve"> </v>
      </c>
      <c r="AA112" s="25" t="str">
        <f t="shared" si="40"/>
        <v xml:space="preserve"> </v>
      </c>
      <c r="AB112" t="str">
        <f t="shared" si="41"/>
        <v/>
      </c>
      <c r="AC112" t="str">
        <f t="shared" si="42"/>
        <v xml:space="preserve"> </v>
      </c>
      <c r="AD112" t="str">
        <f t="shared" si="43"/>
        <v/>
      </c>
    </row>
    <row r="113" spans="1:30" x14ac:dyDescent="0.35">
      <c r="A113" t="str">
        <f>IF('My Dream 11 for a Match'!$B$2='Performance Cal'!$A113,'Performance Cal'!A113,IF('My Dream 11 for a Match'!$A$2='Performance Cal'!$A113,'Performance Cal'!A113,""))</f>
        <v>MI</v>
      </c>
      <c r="B113" t="str">
        <f>IF('My Dream 11 for a Match'!$B$2='Performance Cal'!$A113,'Performance Cal'!B113,IF('My Dream 11 for a Match'!$A$2='Performance Cal'!$A113,'Performance Cal'!B113,""))</f>
        <v>Akash Mandwaal</v>
      </c>
      <c r="C113" t="str">
        <f>_xlfn.XLOOKUP(B113,'Team Player and role'!A:A,'Team Player and role'!C:C," ")</f>
        <v>Seamer</v>
      </c>
      <c r="D113">
        <f>IF('My Dream 11 for a Match'!$B$2='Performance Cal'!$A113,'Performance Cal'!C113,IF('My Dream 11 for a Match'!$A$2='Performance Cal'!$A113,'Performance Cal'!C113,""))</f>
        <v>0</v>
      </c>
      <c r="E113">
        <f>IF('My Dream 11 for a Match'!$B$2='Performance Cal'!$A113,'Performance Cal'!D113,IF('My Dream 11 for a Match'!$A$2='Performance Cal'!$A113,'Performance Cal'!D113,""))</f>
        <v>1941.8</v>
      </c>
      <c r="F113">
        <f>IF('My Dream 11 for a Match'!$B$2='Performance Cal'!$A113,'Performance Cal'!E113,IF('My Dream 11 for a Match'!$A$2='Performance Cal'!$A113,'Performance Cal'!E113,""))</f>
        <v>0</v>
      </c>
      <c r="G113">
        <f>IF('My Dream 11 for a Match'!$B$2='Performance Cal'!$A113,'Performance Cal'!F113,IF('My Dream 11 for a Match'!$A$2='Performance Cal'!$A113,'Performance Cal'!F113,""))</f>
        <v>1941.8</v>
      </c>
      <c r="H113" s="25">
        <f t="shared" si="22"/>
        <v>2912.7</v>
      </c>
      <c r="I113" s="25">
        <f t="shared" si="23"/>
        <v>1456.35</v>
      </c>
      <c r="J113" s="25">
        <f t="shared" si="24"/>
        <v>2368.9960000000001</v>
      </c>
      <c r="K113" s="25">
        <f t="shared" si="25"/>
        <v>1611.694</v>
      </c>
      <c r="L113" s="25">
        <f t="shared" si="44"/>
        <v>1359.26</v>
      </c>
      <c r="M113" s="25">
        <f t="shared" si="44"/>
        <v>1359.26</v>
      </c>
      <c r="N113" s="25">
        <f t="shared" si="27"/>
        <v>2524.34</v>
      </c>
      <c r="O113" s="25">
        <f t="shared" si="28"/>
        <v>2330.16</v>
      </c>
      <c r="P113" s="25">
        <f t="shared" si="29"/>
        <v>2135.98</v>
      </c>
      <c r="Q113" s="25">
        <f t="shared" si="30"/>
        <v>2718.52</v>
      </c>
      <c r="R113" s="25">
        <f t="shared" si="31"/>
        <v>2912.7</v>
      </c>
      <c r="S113" s="25">
        <f t="shared" si="32"/>
        <v>1407.8049999999998</v>
      </c>
      <c r="T113" s="25">
        <f t="shared" si="33"/>
        <v>1990.345</v>
      </c>
      <c r="U113" s="25">
        <f t="shared" si="34"/>
        <v>1893.2549999999999</v>
      </c>
      <c r="V113" s="25">
        <f t="shared" si="35"/>
        <v>1864.1280000000002</v>
      </c>
      <c r="W113" s="25">
        <f t="shared" si="36"/>
        <v>2446.6680000000001</v>
      </c>
      <c r="X113" s="25">
        <f t="shared" si="37"/>
        <v>2349.578</v>
      </c>
      <c r="Y113" s="25">
        <f t="shared" si="38"/>
        <v>1485.4769999999999</v>
      </c>
      <c r="Z113" s="25">
        <f t="shared" si="39"/>
        <v>2068.0169999999998</v>
      </c>
      <c r="AA113" s="25">
        <f t="shared" si="40"/>
        <v>1970.9269999999999</v>
      </c>
      <c r="AB113" t="str">
        <f t="shared" si="41"/>
        <v>MI</v>
      </c>
      <c r="AC113" t="str">
        <f t="shared" si="42"/>
        <v>Seamer</v>
      </c>
      <c r="AD113" t="str">
        <f t="shared" si="43"/>
        <v>Akash Mandwaal</v>
      </c>
    </row>
    <row r="114" spans="1:30" x14ac:dyDescent="0.35">
      <c r="A114" t="str">
        <f>IF('My Dream 11 for a Match'!$B$2='Performance Cal'!$A114,'Performance Cal'!A114,IF('My Dream 11 for a Match'!$A$2='Performance Cal'!$A114,'Performance Cal'!A114,""))</f>
        <v>MI</v>
      </c>
      <c r="B114" t="str">
        <f>IF('My Dream 11 for a Match'!$B$2='Performance Cal'!$A114,'Performance Cal'!B114,IF('My Dream 11 for a Match'!$A$2='Performance Cal'!$A114,'Performance Cal'!B114,""))</f>
        <v>Jason Behrendorff</v>
      </c>
      <c r="C114" t="str">
        <f>_xlfn.XLOOKUP(B114,'Team Player and role'!A:A,'Team Player and role'!C:C," ")</f>
        <v>Seamer</v>
      </c>
      <c r="D114">
        <f>IF('My Dream 11 for a Match'!$B$2='Performance Cal'!$A114,'Performance Cal'!C114,IF('My Dream 11 for a Match'!$A$2='Performance Cal'!$A114,'Performance Cal'!C114,""))</f>
        <v>39.080000000000005</v>
      </c>
      <c r="E114">
        <f>IF('My Dream 11 for a Match'!$B$2='Performance Cal'!$A114,'Performance Cal'!D114,IF('My Dream 11 for a Match'!$A$2='Performance Cal'!$A114,'Performance Cal'!D114,""))</f>
        <v>2892.0400000000004</v>
      </c>
      <c r="F114">
        <f>IF('My Dream 11 for a Match'!$B$2='Performance Cal'!$A114,'Performance Cal'!E114,IF('My Dream 11 for a Match'!$A$2='Performance Cal'!$A114,'Performance Cal'!E114,""))</f>
        <v>0</v>
      </c>
      <c r="G114">
        <f>IF('My Dream 11 for a Match'!$B$2='Performance Cal'!$A114,'Performance Cal'!F114,IF('My Dream 11 for a Match'!$A$2='Performance Cal'!$A114,'Performance Cal'!F114,""))</f>
        <v>2931.1200000000003</v>
      </c>
      <c r="H114" s="25">
        <f t="shared" si="22"/>
        <v>4338.0600000000004</v>
      </c>
      <c r="I114" s="25">
        <f t="shared" si="23"/>
        <v>2169.0300000000002</v>
      </c>
      <c r="J114" s="25">
        <f t="shared" si="24"/>
        <v>3528.2888000000007</v>
      </c>
      <c r="K114" s="25">
        <f t="shared" si="25"/>
        <v>2400.3932000000004</v>
      </c>
      <c r="L114" s="25">
        <f t="shared" si="44"/>
        <v>2024.4280000000001</v>
      </c>
      <c r="M114" s="25">
        <f t="shared" si="44"/>
        <v>2024.4280000000001</v>
      </c>
      <c r="N114" s="25">
        <f t="shared" si="27"/>
        <v>3759.6520000000005</v>
      </c>
      <c r="O114" s="25">
        <f t="shared" si="28"/>
        <v>3470.4480000000003</v>
      </c>
      <c r="P114" s="25">
        <f t="shared" si="29"/>
        <v>3181.2440000000001</v>
      </c>
      <c r="Q114" s="25">
        <f t="shared" si="30"/>
        <v>4048.8560000000007</v>
      </c>
      <c r="R114" s="25">
        <f t="shared" si="31"/>
        <v>4338.0600000000004</v>
      </c>
      <c r="S114" s="25">
        <f t="shared" si="32"/>
        <v>2096.7290000000003</v>
      </c>
      <c r="T114" s="25">
        <f t="shared" si="33"/>
        <v>2964.3410000000003</v>
      </c>
      <c r="U114" s="25">
        <f t="shared" si="34"/>
        <v>2819.7390000000005</v>
      </c>
      <c r="V114" s="25">
        <f t="shared" si="35"/>
        <v>2776.3584000000005</v>
      </c>
      <c r="W114" s="25">
        <f t="shared" si="36"/>
        <v>3643.9704000000006</v>
      </c>
      <c r="X114" s="25">
        <f t="shared" si="37"/>
        <v>3499.3684000000003</v>
      </c>
      <c r="Y114" s="25">
        <f t="shared" si="38"/>
        <v>2212.4106000000002</v>
      </c>
      <c r="Z114" s="25">
        <f t="shared" si="39"/>
        <v>3080.0226000000002</v>
      </c>
      <c r="AA114" s="25">
        <f t="shared" si="40"/>
        <v>2935.4206000000004</v>
      </c>
      <c r="AB114" t="str">
        <f t="shared" si="41"/>
        <v>MI</v>
      </c>
      <c r="AC114" t="str">
        <f t="shared" si="42"/>
        <v>Seamer</v>
      </c>
      <c r="AD114" t="str">
        <f t="shared" si="43"/>
        <v>Jason Behrendorff</v>
      </c>
    </row>
    <row r="115" spans="1:30" x14ac:dyDescent="0.35">
      <c r="A115" t="str">
        <f>IF('My Dream 11 for a Match'!$B$2='Performance Cal'!$A115,'Performance Cal'!A115,IF('My Dream 11 for a Match'!$A$2='Performance Cal'!$A115,'Performance Cal'!A115,""))</f>
        <v/>
      </c>
      <c r="B115" t="str">
        <f>IF('My Dream 11 for a Match'!$B$2='Performance Cal'!$A115,'Performance Cal'!B115,IF('My Dream 11 for a Match'!$A$2='Performance Cal'!$A115,'Performance Cal'!B115,""))</f>
        <v/>
      </c>
      <c r="C115" t="str">
        <f>_xlfn.XLOOKUP(B115,'Team Player and role'!A:A,'Team Player and role'!C:C," ")</f>
        <v xml:space="preserve"> </v>
      </c>
      <c r="D115" t="str">
        <f>IF('My Dream 11 for a Match'!$B$2='Performance Cal'!$A115,'Performance Cal'!C115,IF('My Dream 11 for a Match'!$A$2='Performance Cal'!$A115,'Performance Cal'!C115,""))</f>
        <v/>
      </c>
      <c r="E115" t="str">
        <f>IF('My Dream 11 for a Match'!$B$2='Performance Cal'!$A115,'Performance Cal'!D115,IF('My Dream 11 for a Match'!$A$2='Performance Cal'!$A115,'Performance Cal'!D115,""))</f>
        <v/>
      </c>
      <c r="F115" t="str">
        <f>IF('My Dream 11 for a Match'!$B$2='Performance Cal'!$A115,'Performance Cal'!E115,IF('My Dream 11 for a Match'!$A$2='Performance Cal'!$A115,'Performance Cal'!E115,""))</f>
        <v/>
      </c>
      <c r="G115" t="str">
        <f>IF('My Dream 11 for a Match'!$B$2='Performance Cal'!$A115,'Performance Cal'!F115,IF('My Dream 11 for a Match'!$A$2='Performance Cal'!$A115,'Performance Cal'!F115,""))</f>
        <v/>
      </c>
      <c r="H115" s="25" t="str">
        <f t="shared" si="22"/>
        <v xml:space="preserve"> </v>
      </c>
      <c r="I115" s="25" t="str">
        <f t="shared" si="23"/>
        <v xml:space="preserve"> </v>
      </c>
      <c r="J115" s="25" t="str">
        <f t="shared" si="24"/>
        <v xml:space="preserve"> </v>
      </c>
      <c r="K115" s="25" t="str">
        <f t="shared" si="25"/>
        <v xml:space="preserve"> </v>
      </c>
      <c r="L115" s="25" t="str">
        <f t="shared" si="44"/>
        <v xml:space="preserve"> </v>
      </c>
      <c r="M115" s="25" t="str">
        <f t="shared" si="44"/>
        <v xml:space="preserve"> </v>
      </c>
      <c r="N115" s="25" t="str">
        <f t="shared" si="27"/>
        <v xml:space="preserve"> </v>
      </c>
      <c r="O115" s="25" t="str">
        <f t="shared" si="28"/>
        <v xml:space="preserve"> </v>
      </c>
      <c r="P115" s="25" t="str">
        <f t="shared" si="29"/>
        <v xml:space="preserve"> </v>
      </c>
      <c r="Q115" s="25" t="str">
        <f t="shared" si="30"/>
        <v xml:space="preserve"> </v>
      </c>
      <c r="R115" s="25" t="str">
        <f t="shared" si="31"/>
        <v xml:space="preserve"> </v>
      </c>
      <c r="S115" s="25" t="str">
        <f t="shared" si="32"/>
        <v xml:space="preserve"> </v>
      </c>
      <c r="T115" s="25" t="str">
        <f t="shared" si="33"/>
        <v xml:space="preserve"> </v>
      </c>
      <c r="U115" s="25" t="str">
        <f t="shared" si="34"/>
        <v xml:space="preserve"> </v>
      </c>
      <c r="V115" s="25" t="str">
        <f t="shared" si="35"/>
        <v xml:space="preserve"> </v>
      </c>
      <c r="W115" s="25" t="str">
        <f t="shared" si="36"/>
        <v xml:space="preserve"> </v>
      </c>
      <c r="X115" s="25" t="str">
        <f t="shared" si="37"/>
        <v xml:space="preserve"> </v>
      </c>
      <c r="Y115" s="25" t="str">
        <f t="shared" si="38"/>
        <v xml:space="preserve"> </v>
      </c>
      <c r="Z115" s="25" t="str">
        <f t="shared" si="39"/>
        <v xml:space="preserve"> </v>
      </c>
      <c r="AA115" s="25" t="str">
        <f t="shared" si="40"/>
        <v xml:space="preserve"> </v>
      </c>
      <c r="AB115" t="str">
        <f t="shared" si="41"/>
        <v/>
      </c>
      <c r="AC115" t="str">
        <f t="shared" si="42"/>
        <v xml:space="preserve"> </v>
      </c>
      <c r="AD115" t="str">
        <f t="shared" si="43"/>
        <v/>
      </c>
    </row>
    <row r="116" spans="1:30" x14ac:dyDescent="0.35">
      <c r="A116" t="str">
        <f>IF('My Dream 11 for a Match'!$B$2='Performance Cal'!$A116,'Performance Cal'!A116,IF('My Dream 11 for a Match'!$A$2='Performance Cal'!$A116,'Performance Cal'!A116,""))</f>
        <v/>
      </c>
      <c r="B116" t="str">
        <f>IF('My Dream 11 for a Match'!$B$2='Performance Cal'!$A116,'Performance Cal'!B116,IF('My Dream 11 for a Match'!$A$2='Performance Cal'!$A116,'Performance Cal'!B116,""))</f>
        <v/>
      </c>
      <c r="C116" t="str">
        <f>_xlfn.XLOOKUP(B116,'Team Player and role'!A:A,'Team Player and role'!C:C," ")</f>
        <v xml:space="preserve"> </v>
      </c>
      <c r="D116" t="str">
        <f>IF('My Dream 11 for a Match'!$B$2='Performance Cal'!$A116,'Performance Cal'!C116,IF('My Dream 11 for a Match'!$A$2='Performance Cal'!$A116,'Performance Cal'!C116,""))</f>
        <v/>
      </c>
      <c r="E116" t="str">
        <f>IF('My Dream 11 for a Match'!$B$2='Performance Cal'!$A116,'Performance Cal'!D116,IF('My Dream 11 for a Match'!$A$2='Performance Cal'!$A116,'Performance Cal'!D116,""))</f>
        <v/>
      </c>
      <c r="F116" t="str">
        <f>IF('My Dream 11 for a Match'!$B$2='Performance Cal'!$A116,'Performance Cal'!E116,IF('My Dream 11 for a Match'!$A$2='Performance Cal'!$A116,'Performance Cal'!E116,""))</f>
        <v/>
      </c>
      <c r="G116" t="str">
        <f>IF('My Dream 11 for a Match'!$B$2='Performance Cal'!$A116,'Performance Cal'!F116,IF('My Dream 11 for a Match'!$A$2='Performance Cal'!$A116,'Performance Cal'!F116,""))</f>
        <v/>
      </c>
      <c r="H116" s="25" t="str">
        <f t="shared" si="22"/>
        <v xml:space="preserve"> </v>
      </c>
      <c r="I116" s="25" t="str">
        <f t="shared" si="23"/>
        <v xml:space="preserve"> </v>
      </c>
      <c r="J116" s="25" t="str">
        <f t="shared" si="24"/>
        <v xml:space="preserve"> </v>
      </c>
      <c r="K116" s="25" t="str">
        <f t="shared" si="25"/>
        <v xml:space="preserve"> </v>
      </c>
      <c r="L116" s="25" t="str">
        <f t="shared" si="44"/>
        <v xml:space="preserve"> </v>
      </c>
      <c r="M116" s="25" t="str">
        <f t="shared" si="44"/>
        <v xml:space="preserve"> </v>
      </c>
      <c r="N116" s="25" t="str">
        <f t="shared" si="27"/>
        <v xml:space="preserve"> </v>
      </c>
      <c r="O116" s="25" t="str">
        <f t="shared" si="28"/>
        <v xml:space="preserve"> </v>
      </c>
      <c r="P116" s="25" t="str">
        <f t="shared" si="29"/>
        <v xml:space="preserve"> </v>
      </c>
      <c r="Q116" s="25" t="str">
        <f t="shared" si="30"/>
        <v xml:space="preserve"> </v>
      </c>
      <c r="R116" s="25" t="str">
        <f t="shared" si="31"/>
        <v xml:space="preserve"> </v>
      </c>
      <c r="S116" s="25" t="str">
        <f t="shared" si="32"/>
        <v xml:space="preserve"> </v>
      </c>
      <c r="T116" s="25" t="str">
        <f t="shared" si="33"/>
        <v xml:space="preserve"> </v>
      </c>
      <c r="U116" s="25" t="str">
        <f t="shared" si="34"/>
        <v xml:space="preserve"> </v>
      </c>
      <c r="V116" s="25" t="str">
        <f t="shared" si="35"/>
        <v xml:space="preserve"> </v>
      </c>
      <c r="W116" s="25" t="str">
        <f t="shared" si="36"/>
        <v xml:space="preserve"> </v>
      </c>
      <c r="X116" s="25" t="str">
        <f t="shared" si="37"/>
        <v xml:space="preserve"> </v>
      </c>
      <c r="Y116" s="25" t="str">
        <f t="shared" si="38"/>
        <v xml:space="preserve"> </v>
      </c>
      <c r="Z116" s="25" t="str">
        <f t="shared" si="39"/>
        <v xml:space="preserve"> </v>
      </c>
      <c r="AA116" s="25" t="str">
        <f t="shared" si="40"/>
        <v xml:space="preserve"> </v>
      </c>
      <c r="AB116" t="str">
        <f t="shared" si="41"/>
        <v/>
      </c>
      <c r="AC116" t="str">
        <f t="shared" si="42"/>
        <v xml:space="preserve"> </v>
      </c>
      <c r="AD116" t="str">
        <f t="shared" si="43"/>
        <v/>
      </c>
    </row>
    <row r="117" spans="1:30" x14ac:dyDescent="0.35">
      <c r="A117" t="str">
        <f>IF('My Dream 11 for a Match'!$B$2='Performance Cal'!$A117,'Performance Cal'!A117,IF('My Dream 11 for a Match'!$A$2='Performance Cal'!$A117,'Performance Cal'!A117,""))</f>
        <v/>
      </c>
      <c r="B117" t="str">
        <f>IF('My Dream 11 for a Match'!$B$2='Performance Cal'!$A117,'Performance Cal'!B117,IF('My Dream 11 for a Match'!$A$2='Performance Cal'!$A117,'Performance Cal'!B117,""))</f>
        <v/>
      </c>
      <c r="C117" t="str">
        <f>_xlfn.XLOOKUP(B117,'Team Player and role'!A:A,'Team Player and role'!C:C," ")</f>
        <v xml:space="preserve"> </v>
      </c>
      <c r="D117" t="str">
        <f>IF('My Dream 11 for a Match'!$B$2='Performance Cal'!$A117,'Performance Cal'!C117,IF('My Dream 11 for a Match'!$A$2='Performance Cal'!$A117,'Performance Cal'!C117,""))</f>
        <v/>
      </c>
      <c r="E117" t="str">
        <f>IF('My Dream 11 for a Match'!$B$2='Performance Cal'!$A117,'Performance Cal'!D117,IF('My Dream 11 for a Match'!$A$2='Performance Cal'!$A117,'Performance Cal'!D117,""))</f>
        <v/>
      </c>
      <c r="F117" t="str">
        <f>IF('My Dream 11 for a Match'!$B$2='Performance Cal'!$A117,'Performance Cal'!E117,IF('My Dream 11 for a Match'!$A$2='Performance Cal'!$A117,'Performance Cal'!E117,""))</f>
        <v/>
      </c>
      <c r="G117" t="str">
        <f>IF('My Dream 11 for a Match'!$B$2='Performance Cal'!$A117,'Performance Cal'!F117,IF('My Dream 11 for a Match'!$A$2='Performance Cal'!$A117,'Performance Cal'!F117,""))</f>
        <v/>
      </c>
      <c r="H117" s="25" t="str">
        <f t="shared" si="22"/>
        <v xml:space="preserve"> </v>
      </c>
      <c r="I117" s="25" t="str">
        <f t="shared" si="23"/>
        <v xml:space="preserve"> </v>
      </c>
      <c r="J117" s="25" t="str">
        <f t="shared" si="24"/>
        <v xml:space="preserve"> </v>
      </c>
      <c r="K117" s="25" t="str">
        <f t="shared" si="25"/>
        <v xml:space="preserve"> </v>
      </c>
      <c r="L117" s="25" t="str">
        <f t="shared" si="44"/>
        <v xml:space="preserve"> </v>
      </c>
      <c r="M117" s="25" t="str">
        <f t="shared" si="44"/>
        <v xml:space="preserve"> </v>
      </c>
      <c r="N117" s="25" t="str">
        <f t="shared" si="27"/>
        <v xml:space="preserve"> </v>
      </c>
      <c r="O117" s="25" t="str">
        <f t="shared" si="28"/>
        <v xml:space="preserve"> </v>
      </c>
      <c r="P117" s="25" t="str">
        <f t="shared" si="29"/>
        <v xml:space="preserve"> </v>
      </c>
      <c r="Q117" s="25" t="str">
        <f t="shared" si="30"/>
        <v xml:space="preserve"> </v>
      </c>
      <c r="R117" s="25" t="str">
        <f t="shared" si="31"/>
        <v xml:space="preserve"> </v>
      </c>
      <c r="S117" s="25" t="str">
        <f t="shared" si="32"/>
        <v xml:space="preserve"> </v>
      </c>
      <c r="T117" s="25" t="str">
        <f t="shared" si="33"/>
        <v xml:space="preserve"> </v>
      </c>
      <c r="U117" s="25" t="str">
        <f t="shared" si="34"/>
        <v xml:space="preserve"> </v>
      </c>
      <c r="V117" s="25" t="str">
        <f t="shared" si="35"/>
        <v xml:space="preserve"> </v>
      </c>
      <c r="W117" s="25" t="str">
        <f t="shared" si="36"/>
        <v xml:space="preserve"> </v>
      </c>
      <c r="X117" s="25" t="str">
        <f t="shared" si="37"/>
        <v xml:space="preserve"> </v>
      </c>
      <c r="Y117" s="25" t="str">
        <f t="shared" si="38"/>
        <v xml:space="preserve"> </v>
      </c>
      <c r="Z117" s="25" t="str">
        <f t="shared" si="39"/>
        <v xml:space="preserve"> </v>
      </c>
      <c r="AA117" s="25" t="str">
        <f t="shared" si="40"/>
        <v xml:space="preserve"> </v>
      </c>
      <c r="AB117" t="str">
        <f t="shared" si="41"/>
        <v/>
      </c>
      <c r="AC117" t="str">
        <f t="shared" si="42"/>
        <v xml:space="preserve"> </v>
      </c>
      <c r="AD117" t="str">
        <f t="shared" si="43"/>
        <v/>
      </c>
    </row>
    <row r="118" spans="1:30" x14ac:dyDescent="0.35">
      <c r="A118" t="str">
        <f>IF('My Dream 11 for a Match'!$B$2='Performance Cal'!$A118,'Performance Cal'!A118,IF('My Dream 11 for a Match'!$A$2='Performance Cal'!$A118,'Performance Cal'!A118,""))</f>
        <v>RR</v>
      </c>
      <c r="B118" t="str">
        <f>IF('My Dream 11 for a Match'!$B$2='Performance Cal'!$A118,'Performance Cal'!B118,IF('My Dream 11 for a Match'!$A$2='Performance Cal'!$A118,'Performance Cal'!B118,""))</f>
        <v>Trent Boult</v>
      </c>
      <c r="C118" t="str">
        <f>_xlfn.XLOOKUP(B118,'Team Player and role'!A:A,'Team Player and role'!C:C," ")</f>
        <v>Seamer</v>
      </c>
      <c r="D118">
        <f>IF('My Dream 11 for a Match'!$B$2='Performance Cal'!$A118,'Performance Cal'!C118,IF('My Dream 11 for a Match'!$A$2='Performance Cal'!$A118,'Performance Cal'!C118,""))</f>
        <v>57.28</v>
      </c>
      <c r="E118">
        <f>IF('My Dream 11 for a Match'!$B$2='Performance Cal'!$A118,'Performance Cal'!D118,IF('My Dream 11 for a Match'!$A$2='Performance Cal'!$A118,'Performance Cal'!D118,""))</f>
        <v>3314.6400000000003</v>
      </c>
      <c r="F118">
        <f>IF('My Dream 11 for a Match'!$B$2='Performance Cal'!$A118,'Performance Cal'!E118,IF('My Dream 11 for a Match'!$A$2='Performance Cal'!$A118,'Performance Cal'!E118,""))</f>
        <v>6</v>
      </c>
      <c r="G118">
        <f>IF('My Dream 11 for a Match'!$B$2='Performance Cal'!$A118,'Performance Cal'!F118,IF('My Dream 11 for a Match'!$A$2='Performance Cal'!$A118,'Performance Cal'!F118,""))</f>
        <v>3377.9200000000005</v>
      </c>
      <c r="H118" s="25">
        <f t="shared" si="22"/>
        <v>4971.9600000000009</v>
      </c>
      <c r="I118" s="25">
        <f t="shared" si="23"/>
        <v>2485.9800000000005</v>
      </c>
      <c r="J118" s="25">
        <f t="shared" si="24"/>
        <v>4043.8608000000004</v>
      </c>
      <c r="K118" s="25">
        <f t="shared" si="25"/>
        <v>2751.1512000000007</v>
      </c>
      <c r="L118" s="25">
        <f t="shared" si="44"/>
        <v>2320.248</v>
      </c>
      <c r="M118" s="25">
        <f t="shared" si="44"/>
        <v>2320.248</v>
      </c>
      <c r="N118" s="25">
        <f t="shared" si="27"/>
        <v>4309.0320000000011</v>
      </c>
      <c r="O118" s="25">
        <f t="shared" si="28"/>
        <v>3977.5680000000007</v>
      </c>
      <c r="P118" s="25">
        <f t="shared" si="29"/>
        <v>3646.1040000000003</v>
      </c>
      <c r="Q118" s="25">
        <f t="shared" si="30"/>
        <v>4640.496000000001</v>
      </c>
      <c r="R118" s="25">
        <f t="shared" si="31"/>
        <v>4971.9600000000009</v>
      </c>
      <c r="S118" s="25">
        <f t="shared" si="32"/>
        <v>2403.1140000000005</v>
      </c>
      <c r="T118" s="25">
        <f t="shared" si="33"/>
        <v>3397.5060000000008</v>
      </c>
      <c r="U118" s="25">
        <f t="shared" si="34"/>
        <v>3231.7740000000003</v>
      </c>
      <c r="V118" s="25">
        <f t="shared" si="35"/>
        <v>3182.0544</v>
      </c>
      <c r="W118" s="25">
        <f t="shared" si="36"/>
        <v>4176.4464000000007</v>
      </c>
      <c r="X118" s="25">
        <f t="shared" si="37"/>
        <v>4010.7144000000008</v>
      </c>
      <c r="Y118" s="25">
        <f t="shared" si="38"/>
        <v>2535.6996000000004</v>
      </c>
      <c r="Z118" s="25">
        <f t="shared" si="39"/>
        <v>3530.0916000000007</v>
      </c>
      <c r="AA118" s="25">
        <f t="shared" si="40"/>
        <v>3364.3596000000007</v>
      </c>
      <c r="AB118" t="str">
        <f t="shared" si="41"/>
        <v>RR</v>
      </c>
      <c r="AC118" t="str">
        <f t="shared" si="42"/>
        <v>Seamer</v>
      </c>
      <c r="AD118" t="str">
        <f t="shared" si="43"/>
        <v>Trent Boult</v>
      </c>
    </row>
    <row r="119" spans="1:30" x14ac:dyDescent="0.35">
      <c r="A119" t="str">
        <f>IF('My Dream 11 for a Match'!$B$2='Performance Cal'!$A119,'Performance Cal'!A119,IF('My Dream 11 for a Match'!$A$2='Performance Cal'!$A119,'Performance Cal'!A119,""))</f>
        <v/>
      </c>
      <c r="B119" t="str">
        <f>IF('My Dream 11 for a Match'!$B$2='Performance Cal'!$A119,'Performance Cal'!B119,IF('My Dream 11 for a Match'!$A$2='Performance Cal'!$A119,'Performance Cal'!B119,""))</f>
        <v/>
      </c>
      <c r="C119" t="str">
        <f>_xlfn.XLOOKUP(B119,'Team Player and role'!A:A,'Team Player and role'!C:C," ")</f>
        <v xml:space="preserve"> </v>
      </c>
      <c r="D119" t="str">
        <f>IF('My Dream 11 for a Match'!$B$2='Performance Cal'!$A119,'Performance Cal'!C119,IF('My Dream 11 for a Match'!$A$2='Performance Cal'!$A119,'Performance Cal'!C119,""))</f>
        <v/>
      </c>
      <c r="E119" t="str">
        <f>IF('My Dream 11 for a Match'!$B$2='Performance Cal'!$A119,'Performance Cal'!D119,IF('My Dream 11 for a Match'!$A$2='Performance Cal'!$A119,'Performance Cal'!D119,""))</f>
        <v/>
      </c>
      <c r="F119" t="str">
        <f>IF('My Dream 11 for a Match'!$B$2='Performance Cal'!$A119,'Performance Cal'!E119,IF('My Dream 11 for a Match'!$A$2='Performance Cal'!$A119,'Performance Cal'!E119,""))</f>
        <v/>
      </c>
      <c r="G119" t="str">
        <f>IF('My Dream 11 for a Match'!$B$2='Performance Cal'!$A119,'Performance Cal'!F119,IF('My Dream 11 for a Match'!$A$2='Performance Cal'!$A119,'Performance Cal'!F119,""))</f>
        <v/>
      </c>
      <c r="H119" s="25" t="str">
        <f t="shared" si="22"/>
        <v xml:space="preserve"> </v>
      </c>
      <c r="I119" s="25" t="str">
        <f t="shared" si="23"/>
        <v xml:space="preserve"> </v>
      </c>
      <c r="J119" s="25" t="str">
        <f t="shared" si="24"/>
        <v xml:space="preserve"> </v>
      </c>
      <c r="K119" s="25" t="str">
        <f t="shared" si="25"/>
        <v xml:space="preserve"> </v>
      </c>
      <c r="L119" s="25" t="str">
        <f t="shared" si="44"/>
        <v xml:space="preserve"> </v>
      </c>
      <c r="M119" s="25" t="str">
        <f t="shared" si="44"/>
        <v xml:space="preserve"> </v>
      </c>
      <c r="N119" s="25" t="str">
        <f t="shared" si="27"/>
        <v xml:space="preserve"> </v>
      </c>
      <c r="O119" s="25" t="str">
        <f t="shared" si="28"/>
        <v xml:space="preserve"> </v>
      </c>
      <c r="P119" s="25" t="str">
        <f t="shared" si="29"/>
        <v xml:space="preserve"> </v>
      </c>
      <c r="Q119" s="25" t="str">
        <f t="shared" si="30"/>
        <v xml:space="preserve"> </v>
      </c>
      <c r="R119" s="25" t="str">
        <f t="shared" si="31"/>
        <v xml:space="preserve"> </v>
      </c>
      <c r="S119" s="25" t="str">
        <f t="shared" si="32"/>
        <v xml:space="preserve"> </v>
      </c>
      <c r="T119" s="25" t="str">
        <f t="shared" si="33"/>
        <v xml:space="preserve"> </v>
      </c>
      <c r="U119" s="25" t="str">
        <f t="shared" si="34"/>
        <v xml:space="preserve"> </v>
      </c>
      <c r="V119" s="25" t="str">
        <f t="shared" si="35"/>
        <v xml:space="preserve"> </v>
      </c>
      <c r="W119" s="25" t="str">
        <f t="shared" si="36"/>
        <v xml:space="preserve"> </v>
      </c>
      <c r="X119" s="25" t="str">
        <f t="shared" si="37"/>
        <v xml:space="preserve"> </v>
      </c>
      <c r="Y119" s="25" t="str">
        <f t="shared" si="38"/>
        <v xml:space="preserve"> </v>
      </c>
      <c r="Z119" s="25" t="str">
        <f t="shared" si="39"/>
        <v xml:space="preserve"> </v>
      </c>
      <c r="AA119" s="25" t="str">
        <f t="shared" si="40"/>
        <v xml:space="preserve"> </v>
      </c>
      <c r="AB119" t="str">
        <f t="shared" si="41"/>
        <v/>
      </c>
      <c r="AC119" t="str">
        <f t="shared" si="42"/>
        <v xml:space="preserve"> </v>
      </c>
      <c r="AD119" t="str">
        <f t="shared" si="43"/>
        <v/>
      </c>
    </row>
    <row r="120" spans="1:30" x14ac:dyDescent="0.35">
      <c r="A120" t="str">
        <f>IF('My Dream 11 for a Match'!$B$2='Performance Cal'!$A120,'Performance Cal'!A120,IF('My Dream 11 for a Match'!$A$2='Performance Cal'!$A120,'Performance Cal'!A120,""))</f>
        <v/>
      </c>
      <c r="B120" t="str">
        <f>IF('My Dream 11 for a Match'!$B$2='Performance Cal'!$A120,'Performance Cal'!B120,IF('My Dream 11 for a Match'!$A$2='Performance Cal'!$A120,'Performance Cal'!B120,""))</f>
        <v/>
      </c>
      <c r="C120" t="str">
        <f>_xlfn.XLOOKUP(B120,'Team Player and role'!A:A,'Team Player and role'!C:C," ")</f>
        <v xml:space="preserve"> </v>
      </c>
      <c r="D120" t="str">
        <f>IF('My Dream 11 for a Match'!$B$2='Performance Cal'!$A120,'Performance Cal'!C120,IF('My Dream 11 for a Match'!$A$2='Performance Cal'!$A120,'Performance Cal'!C120,""))</f>
        <v/>
      </c>
      <c r="E120" t="str">
        <f>IF('My Dream 11 for a Match'!$B$2='Performance Cal'!$A120,'Performance Cal'!D120,IF('My Dream 11 for a Match'!$A$2='Performance Cal'!$A120,'Performance Cal'!D120,""))</f>
        <v/>
      </c>
      <c r="F120" t="str">
        <f>IF('My Dream 11 for a Match'!$B$2='Performance Cal'!$A120,'Performance Cal'!E120,IF('My Dream 11 for a Match'!$A$2='Performance Cal'!$A120,'Performance Cal'!E120,""))</f>
        <v/>
      </c>
      <c r="G120" t="str">
        <f>IF('My Dream 11 for a Match'!$B$2='Performance Cal'!$A120,'Performance Cal'!F120,IF('My Dream 11 for a Match'!$A$2='Performance Cal'!$A120,'Performance Cal'!F120,""))</f>
        <v/>
      </c>
      <c r="H120" s="25" t="str">
        <f t="shared" si="22"/>
        <v xml:space="preserve"> </v>
      </c>
      <c r="I120" s="25" t="str">
        <f t="shared" si="23"/>
        <v xml:space="preserve"> </v>
      </c>
      <c r="J120" s="25" t="str">
        <f t="shared" si="24"/>
        <v xml:space="preserve"> </v>
      </c>
      <c r="K120" s="25" t="str">
        <f t="shared" si="25"/>
        <v xml:space="preserve"> </v>
      </c>
      <c r="L120" s="25" t="str">
        <f t="shared" si="44"/>
        <v xml:space="preserve"> </v>
      </c>
      <c r="M120" s="25" t="str">
        <f t="shared" si="44"/>
        <v xml:space="preserve"> </v>
      </c>
      <c r="N120" s="25" t="str">
        <f t="shared" si="27"/>
        <v xml:space="preserve"> </v>
      </c>
      <c r="O120" s="25" t="str">
        <f t="shared" si="28"/>
        <v xml:space="preserve"> </v>
      </c>
      <c r="P120" s="25" t="str">
        <f t="shared" si="29"/>
        <v xml:space="preserve"> </v>
      </c>
      <c r="Q120" s="25" t="str">
        <f t="shared" si="30"/>
        <v xml:space="preserve"> </v>
      </c>
      <c r="R120" s="25" t="str">
        <f t="shared" si="31"/>
        <v xml:space="preserve"> </v>
      </c>
      <c r="S120" s="25" t="str">
        <f t="shared" si="32"/>
        <v xml:space="preserve"> </v>
      </c>
      <c r="T120" s="25" t="str">
        <f t="shared" si="33"/>
        <v xml:space="preserve"> </v>
      </c>
      <c r="U120" s="25" t="str">
        <f t="shared" si="34"/>
        <v xml:space="preserve"> </v>
      </c>
      <c r="V120" s="25" t="str">
        <f t="shared" si="35"/>
        <v xml:space="preserve"> </v>
      </c>
      <c r="W120" s="25" t="str">
        <f t="shared" si="36"/>
        <v xml:space="preserve"> </v>
      </c>
      <c r="X120" s="25" t="str">
        <f t="shared" si="37"/>
        <v xml:space="preserve"> </v>
      </c>
      <c r="Y120" s="25" t="str">
        <f t="shared" si="38"/>
        <v xml:space="preserve"> </v>
      </c>
      <c r="Z120" s="25" t="str">
        <f t="shared" si="39"/>
        <v xml:space="preserve"> </v>
      </c>
      <c r="AA120" s="25" t="str">
        <f t="shared" si="40"/>
        <v xml:space="preserve"> </v>
      </c>
      <c r="AB120" t="str">
        <f t="shared" si="41"/>
        <v/>
      </c>
      <c r="AC120" t="str">
        <f t="shared" si="42"/>
        <v xml:space="preserve"> </v>
      </c>
      <c r="AD120" t="str">
        <f t="shared" si="43"/>
        <v/>
      </c>
    </row>
    <row r="121" spans="1:30" x14ac:dyDescent="0.35">
      <c r="A121" t="str">
        <f>IF('My Dream 11 for a Match'!$B$2='Performance Cal'!$A121,'Performance Cal'!A121,IF('My Dream 11 for a Match'!$A$2='Performance Cal'!$A121,'Performance Cal'!A121,""))</f>
        <v/>
      </c>
      <c r="B121" t="str">
        <f>IF('My Dream 11 for a Match'!$B$2='Performance Cal'!$A121,'Performance Cal'!B121,IF('My Dream 11 for a Match'!$A$2='Performance Cal'!$A121,'Performance Cal'!B121,""))</f>
        <v/>
      </c>
      <c r="C121" t="str">
        <f>_xlfn.XLOOKUP(B121,'Team Player and role'!A:A,'Team Player and role'!C:C," ")</f>
        <v xml:space="preserve"> </v>
      </c>
      <c r="D121" t="str">
        <f>IF('My Dream 11 for a Match'!$B$2='Performance Cal'!$A121,'Performance Cal'!C121,IF('My Dream 11 for a Match'!$A$2='Performance Cal'!$A121,'Performance Cal'!C121,""))</f>
        <v/>
      </c>
      <c r="E121" t="str">
        <f>IF('My Dream 11 for a Match'!$B$2='Performance Cal'!$A121,'Performance Cal'!D121,IF('My Dream 11 for a Match'!$A$2='Performance Cal'!$A121,'Performance Cal'!D121,""))</f>
        <v/>
      </c>
      <c r="F121" t="str">
        <f>IF('My Dream 11 for a Match'!$B$2='Performance Cal'!$A121,'Performance Cal'!E121,IF('My Dream 11 for a Match'!$A$2='Performance Cal'!$A121,'Performance Cal'!E121,""))</f>
        <v/>
      </c>
      <c r="G121" t="str">
        <f>IF('My Dream 11 for a Match'!$B$2='Performance Cal'!$A121,'Performance Cal'!F121,IF('My Dream 11 for a Match'!$A$2='Performance Cal'!$A121,'Performance Cal'!F121,""))</f>
        <v/>
      </c>
      <c r="H121" s="25" t="str">
        <f t="shared" si="22"/>
        <v xml:space="preserve"> </v>
      </c>
      <c r="I121" s="25" t="str">
        <f t="shared" si="23"/>
        <v xml:space="preserve"> </v>
      </c>
      <c r="J121" s="25" t="str">
        <f t="shared" si="24"/>
        <v xml:space="preserve"> </v>
      </c>
      <c r="K121" s="25" t="str">
        <f t="shared" si="25"/>
        <v xml:space="preserve"> </v>
      </c>
      <c r="L121" s="25" t="str">
        <f t="shared" si="44"/>
        <v xml:space="preserve"> </v>
      </c>
      <c r="M121" s="25" t="str">
        <f t="shared" si="44"/>
        <v xml:space="preserve"> </v>
      </c>
      <c r="N121" s="25" t="str">
        <f t="shared" si="27"/>
        <v xml:space="preserve"> </v>
      </c>
      <c r="O121" s="25" t="str">
        <f t="shared" si="28"/>
        <v xml:space="preserve"> </v>
      </c>
      <c r="P121" s="25" t="str">
        <f t="shared" si="29"/>
        <v xml:space="preserve"> </v>
      </c>
      <c r="Q121" s="25" t="str">
        <f t="shared" si="30"/>
        <v xml:space="preserve"> </v>
      </c>
      <c r="R121" s="25" t="str">
        <f t="shared" si="31"/>
        <v xml:space="preserve"> </v>
      </c>
      <c r="S121" s="25" t="str">
        <f t="shared" si="32"/>
        <v xml:space="preserve"> </v>
      </c>
      <c r="T121" s="25" t="str">
        <f t="shared" si="33"/>
        <v xml:space="preserve"> </v>
      </c>
      <c r="U121" s="25" t="str">
        <f t="shared" si="34"/>
        <v xml:space="preserve"> </v>
      </c>
      <c r="V121" s="25" t="str">
        <f t="shared" si="35"/>
        <v xml:space="preserve"> </v>
      </c>
      <c r="W121" s="25" t="str">
        <f t="shared" si="36"/>
        <v xml:space="preserve"> </v>
      </c>
      <c r="X121" s="25" t="str">
        <f t="shared" si="37"/>
        <v xml:space="preserve"> </v>
      </c>
      <c r="Y121" s="25" t="str">
        <f t="shared" si="38"/>
        <v xml:space="preserve"> </v>
      </c>
      <c r="Z121" s="25" t="str">
        <f t="shared" si="39"/>
        <v xml:space="preserve"> </v>
      </c>
      <c r="AA121" s="25" t="str">
        <f t="shared" si="40"/>
        <v xml:space="preserve"> </v>
      </c>
      <c r="AB121" t="str">
        <f t="shared" si="41"/>
        <v/>
      </c>
      <c r="AC121" t="str">
        <f t="shared" si="42"/>
        <v xml:space="preserve"> </v>
      </c>
      <c r="AD121" t="str">
        <f t="shared" si="43"/>
        <v/>
      </c>
    </row>
    <row r="122" spans="1:30" x14ac:dyDescent="0.35">
      <c r="A122" t="str">
        <f>IF('My Dream 11 for a Match'!$B$2='Performance Cal'!$A122,'Performance Cal'!A122,IF('My Dream 11 for a Match'!$A$2='Performance Cal'!$A122,'Performance Cal'!A122,""))</f>
        <v/>
      </c>
      <c r="B122" t="str">
        <f>IF('My Dream 11 for a Match'!$B$2='Performance Cal'!$A122,'Performance Cal'!B122,IF('My Dream 11 for a Match'!$A$2='Performance Cal'!$A122,'Performance Cal'!B122,""))</f>
        <v/>
      </c>
      <c r="C122" t="str">
        <f>_xlfn.XLOOKUP(B122,'Team Player and role'!A:A,'Team Player and role'!C:C," ")</f>
        <v xml:space="preserve"> </v>
      </c>
      <c r="D122" t="str">
        <f>IF('My Dream 11 for a Match'!$B$2='Performance Cal'!$A122,'Performance Cal'!C122,IF('My Dream 11 for a Match'!$A$2='Performance Cal'!$A122,'Performance Cal'!C122,""))</f>
        <v/>
      </c>
      <c r="E122" t="str">
        <f>IF('My Dream 11 for a Match'!$B$2='Performance Cal'!$A122,'Performance Cal'!D122,IF('My Dream 11 for a Match'!$A$2='Performance Cal'!$A122,'Performance Cal'!D122,""))</f>
        <v/>
      </c>
      <c r="F122" t="str">
        <f>IF('My Dream 11 for a Match'!$B$2='Performance Cal'!$A122,'Performance Cal'!E122,IF('My Dream 11 for a Match'!$A$2='Performance Cal'!$A122,'Performance Cal'!E122,""))</f>
        <v/>
      </c>
      <c r="G122" t="str">
        <f>IF('My Dream 11 for a Match'!$B$2='Performance Cal'!$A122,'Performance Cal'!F122,IF('My Dream 11 for a Match'!$A$2='Performance Cal'!$A122,'Performance Cal'!F122,""))</f>
        <v/>
      </c>
      <c r="H122" s="25" t="str">
        <f t="shared" si="22"/>
        <v xml:space="preserve"> </v>
      </c>
      <c r="I122" s="25" t="str">
        <f t="shared" si="23"/>
        <v xml:space="preserve"> </v>
      </c>
      <c r="J122" s="25" t="str">
        <f t="shared" si="24"/>
        <v xml:space="preserve"> </v>
      </c>
      <c r="K122" s="25" t="str">
        <f t="shared" si="25"/>
        <v xml:space="preserve"> </v>
      </c>
      <c r="L122" s="25" t="str">
        <f t="shared" si="44"/>
        <v xml:space="preserve"> </v>
      </c>
      <c r="M122" s="25" t="str">
        <f t="shared" si="44"/>
        <v xml:space="preserve"> </v>
      </c>
      <c r="N122" s="25" t="str">
        <f t="shared" si="27"/>
        <v xml:space="preserve"> </v>
      </c>
      <c r="O122" s="25" t="str">
        <f t="shared" si="28"/>
        <v xml:space="preserve"> </v>
      </c>
      <c r="P122" s="25" t="str">
        <f t="shared" si="29"/>
        <v xml:space="preserve"> </v>
      </c>
      <c r="Q122" s="25" t="str">
        <f t="shared" si="30"/>
        <v xml:space="preserve"> </v>
      </c>
      <c r="R122" s="25" t="str">
        <f t="shared" si="31"/>
        <v xml:space="preserve"> </v>
      </c>
      <c r="S122" s="25" t="str">
        <f t="shared" si="32"/>
        <v xml:space="preserve"> </v>
      </c>
      <c r="T122" s="25" t="str">
        <f t="shared" si="33"/>
        <v xml:space="preserve"> </v>
      </c>
      <c r="U122" s="25" t="str">
        <f t="shared" si="34"/>
        <v xml:space="preserve"> </v>
      </c>
      <c r="V122" s="25" t="str">
        <f t="shared" si="35"/>
        <v xml:space="preserve"> </v>
      </c>
      <c r="W122" s="25" t="str">
        <f t="shared" si="36"/>
        <v xml:space="preserve"> </v>
      </c>
      <c r="X122" s="25" t="str">
        <f t="shared" si="37"/>
        <v xml:space="preserve"> </v>
      </c>
      <c r="Y122" s="25" t="str">
        <f t="shared" si="38"/>
        <v xml:space="preserve"> </v>
      </c>
      <c r="Z122" s="25" t="str">
        <f t="shared" si="39"/>
        <v xml:space="preserve"> </v>
      </c>
      <c r="AA122" s="25" t="str">
        <f t="shared" si="40"/>
        <v xml:space="preserve"> </v>
      </c>
      <c r="AB122" t="str">
        <f t="shared" si="41"/>
        <v/>
      </c>
      <c r="AC122" t="str">
        <f t="shared" si="42"/>
        <v xml:space="preserve"> </v>
      </c>
      <c r="AD122" t="str">
        <f t="shared" si="43"/>
        <v/>
      </c>
    </row>
    <row r="123" spans="1:30" x14ac:dyDescent="0.35">
      <c r="A123" t="str">
        <f>IF('My Dream 11 for a Match'!$B$2='Performance Cal'!$A123,'Performance Cal'!A123,IF('My Dream 11 for a Match'!$A$2='Performance Cal'!$A123,'Performance Cal'!A123,""))</f>
        <v/>
      </c>
      <c r="B123" t="str">
        <f>IF('My Dream 11 for a Match'!$B$2='Performance Cal'!$A123,'Performance Cal'!B123,IF('My Dream 11 for a Match'!$A$2='Performance Cal'!$A123,'Performance Cal'!B123,""))</f>
        <v/>
      </c>
      <c r="C123" t="str">
        <f>_xlfn.XLOOKUP(B123,'Team Player and role'!A:A,'Team Player and role'!C:C," ")</f>
        <v xml:space="preserve"> </v>
      </c>
      <c r="D123" t="str">
        <f>IF('My Dream 11 for a Match'!$B$2='Performance Cal'!$A123,'Performance Cal'!C123,IF('My Dream 11 for a Match'!$A$2='Performance Cal'!$A123,'Performance Cal'!C123,""))</f>
        <v/>
      </c>
      <c r="E123" t="str">
        <f>IF('My Dream 11 for a Match'!$B$2='Performance Cal'!$A123,'Performance Cal'!D123,IF('My Dream 11 for a Match'!$A$2='Performance Cal'!$A123,'Performance Cal'!D123,""))</f>
        <v/>
      </c>
      <c r="F123" t="str">
        <f>IF('My Dream 11 for a Match'!$B$2='Performance Cal'!$A123,'Performance Cal'!E123,IF('My Dream 11 for a Match'!$A$2='Performance Cal'!$A123,'Performance Cal'!E123,""))</f>
        <v/>
      </c>
      <c r="G123" t="str">
        <f>IF('My Dream 11 for a Match'!$B$2='Performance Cal'!$A123,'Performance Cal'!F123,IF('My Dream 11 for a Match'!$A$2='Performance Cal'!$A123,'Performance Cal'!F123,""))</f>
        <v/>
      </c>
      <c r="H123" s="25" t="str">
        <f t="shared" si="22"/>
        <v xml:space="preserve"> </v>
      </c>
      <c r="I123" s="25" t="str">
        <f t="shared" si="23"/>
        <v xml:space="preserve"> </v>
      </c>
      <c r="J123" s="25" t="str">
        <f t="shared" si="24"/>
        <v xml:space="preserve"> </v>
      </c>
      <c r="K123" s="25" t="str">
        <f t="shared" si="25"/>
        <v xml:space="preserve"> </v>
      </c>
      <c r="L123" s="25" t="str">
        <f t="shared" si="44"/>
        <v xml:space="preserve"> </v>
      </c>
      <c r="M123" s="25" t="str">
        <f t="shared" si="44"/>
        <v xml:space="preserve"> </v>
      </c>
      <c r="N123" s="25" t="str">
        <f t="shared" si="27"/>
        <v xml:space="preserve"> </v>
      </c>
      <c r="O123" s="25" t="str">
        <f t="shared" si="28"/>
        <v xml:space="preserve"> </v>
      </c>
      <c r="P123" s="25" t="str">
        <f t="shared" si="29"/>
        <v xml:space="preserve"> </v>
      </c>
      <c r="Q123" s="25" t="str">
        <f t="shared" si="30"/>
        <v xml:space="preserve"> </v>
      </c>
      <c r="R123" s="25" t="str">
        <f t="shared" si="31"/>
        <v xml:space="preserve"> </v>
      </c>
      <c r="S123" s="25" t="str">
        <f t="shared" si="32"/>
        <v xml:space="preserve"> </v>
      </c>
      <c r="T123" s="25" t="str">
        <f t="shared" si="33"/>
        <v xml:space="preserve"> </v>
      </c>
      <c r="U123" s="25" t="str">
        <f t="shared" si="34"/>
        <v xml:space="preserve"> </v>
      </c>
      <c r="V123" s="25" t="str">
        <f t="shared" si="35"/>
        <v xml:space="preserve"> </v>
      </c>
      <c r="W123" s="25" t="str">
        <f t="shared" si="36"/>
        <v xml:space="preserve"> </v>
      </c>
      <c r="X123" s="25" t="str">
        <f t="shared" si="37"/>
        <v xml:space="preserve"> </v>
      </c>
      <c r="Y123" s="25" t="str">
        <f t="shared" si="38"/>
        <v xml:space="preserve"> </v>
      </c>
      <c r="Z123" s="25" t="str">
        <f t="shared" si="39"/>
        <v xml:space="preserve"> </v>
      </c>
      <c r="AA123" s="25" t="str">
        <f t="shared" si="40"/>
        <v xml:space="preserve"> </v>
      </c>
      <c r="AB123" t="str">
        <f t="shared" si="41"/>
        <v/>
      </c>
      <c r="AC123" t="str">
        <f t="shared" si="42"/>
        <v xml:space="preserve"> </v>
      </c>
      <c r="AD123" t="str">
        <f t="shared" si="43"/>
        <v/>
      </c>
    </row>
    <row r="124" spans="1:30" x14ac:dyDescent="0.35">
      <c r="A124" t="str">
        <f>IF('My Dream 11 for a Match'!$B$2='Performance Cal'!$A124,'Performance Cal'!A124,IF('My Dream 11 for a Match'!$A$2='Performance Cal'!$A124,'Performance Cal'!A124,""))</f>
        <v/>
      </c>
      <c r="B124" t="str">
        <f>IF('My Dream 11 for a Match'!$B$2='Performance Cal'!$A124,'Performance Cal'!B124,IF('My Dream 11 for a Match'!$A$2='Performance Cal'!$A124,'Performance Cal'!B124,""))</f>
        <v/>
      </c>
      <c r="C124" t="str">
        <f>_xlfn.XLOOKUP(B124,'Team Player and role'!A:A,'Team Player and role'!C:C," ")</f>
        <v xml:space="preserve"> </v>
      </c>
      <c r="D124" t="str">
        <f>IF('My Dream 11 for a Match'!$B$2='Performance Cal'!$A124,'Performance Cal'!C124,IF('My Dream 11 for a Match'!$A$2='Performance Cal'!$A124,'Performance Cal'!C124,""))</f>
        <v/>
      </c>
      <c r="E124" t="str">
        <f>IF('My Dream 11 for a Match'!$B$2='Performance Cal'!$A124,'Performance Cal'!D124,IF('My Dream 11 for a Match'!$A$2='Performance Cal'!$A124,'Performance Cal'!D124,""))</f>
        <v/>
      </c>
      <c r="F124" t="str">
        <f>IF('My Dream 11 for a Match'!$B$2='Performance Cal'!$A124,'Performance Cal'!E124,IF('My Dream 11 for a Match'!$A$2='Performance Cal'!$A124,'Performance Cal'!E124,""))</f>
        <v/>
      </c>
      <c r="G124" t="str">
        <f>IF('My Dream 11 for a Match'!$B$2='Performance Cal'!$A124,'Performance Cal'!F124,IF('My Dream 11 for a Match'!$A$2='Performance Cal'!$A124,'Performance Cal'!F124,""))</f>
        <v/>
      </c>
      <c r="H124" s="25" t="str">
        <f t="shared" si="22"/>
        <v xml:space="preserve"> </v>
      </c>
      <c r="I124" s="25" t="str">
        <f t="shared" si="23"/>
        <v xml:space="preserve"> </v>
      </c>
      <c r="J124" s="25" t="str">
        <f t="shared" si="24"/>
        <v xml:space="preserve"> </v>
      </c>
      <c r="K124" s="25" t="str">
        <f t="shared" si="25"/>
        <v xml:space="preserve"> </v>
      </c>
      <c r="L124" s="25" t="str">
        <f t="shared" si="44"/>
        <v xml:space="preserve"> </v>
      </c>
      <c r="M124" s="25" t="str">
        <f t="shared" si="44"/>
        <v xml:space="preserve"> </v>
      </c>
      <c r="N124" s="25" t="str">
        <f t="shared" si="27"/>
        <v xml:space="preserve"> </v>
      </c>
      <c r="O124" s="25" t="str">
        <f t="shared" si="28"/>
        <v xml:space="preserve"> </v>
      </c>
      <c r="P124" s="25" t="str">
        <f t="shared" si="29"/>
        <v xml:space="preserve"> </v>
      </c>
      <c r="Q124" s="25" t="str">
        <f t="shared" si="30"/>
        <v xml:space="preserve"> </v>
      </c>
      <c r="R124" s="25" t="str">
        <f t="shared" si="31"/>
        <v xml:space="preserve"> </v>
      </c>
      <c r="S124" s="25" t="str">
        <f t="shared" si="32"/>
        <v xml:space="preserve"> </v>
      </c>
      <c r="T124" s="25" t="str">
        <f t="shared" si="33"/>
        <v xml:space="preserve"> </v>
      </c>
      <c r="U124" s="25" t="str">
        <f t="shared" si="34"/>
        <v xml:space="preserve"> </v>
      </c>
      <c r="V124" s="25" t="str">
        <f t="shared" si="35"/>
        <v xml:space="preserve"> </v>
      </c>
      <c r="W124" s="25" t="str">
        <f t="shared" si="36"/>
        <v xml:space="preserve"> </v>
      </c>
      <c r="X124" s="25" t="str">
        <f t="shared" si="37"/>
        <v xml:space="preserve"> </v>
      </c>
      <c r="Y124" s="25" t="str">
        <f t="shared" si="38"/>
        <v xml:space="preserve"> </v>
      </c>
      <c r="Z124" s="25" t="str">
        <f t="shared" si="39"/>
        <v xml:space="preserve"> </v>
      </c>
      <c r="AA124" s="25" t="str">
        <f t="shared" si="40"/>
        <v xml:space="preserve"> </v>
      </c>
      <c r="AB124" t="str">
        <f t="shared" si="41"/>
        <v/>
      </c>
      <c r="AC124" t="str">
        <f t="shared" si="42"/>
        <v xml:space="preserve"> </v>
      </c>
      <c r="AD124" t="str">
        <f t="shared" si="43"/>
        <v/>
      </c>
    </row>
    <row r="125" spans="1:30" x14ac:dyDescent="0.35">
      <c r="A125" t="str">
        <f>IF('My Dream 11 for a Match'!$B$2='Performance Cal'!$A125,'Performance Cal'!A125,IF('My Dream 11 for a Match'!$A$2='Performance Cal'!$A125,'Performance Cal'!A125,""))</f>
        <v/>
      </c>
      <c r="B125" t="str">
        <f>IF('My Dream 11 for a Match'!$B$2='Performance Cal'!$A125,'Performance Cal'!B125,IF('My Dream 11 for a Match'!$A$2='Performance Cal'!$A125,'Performance Cal'!B125,""))</f>
        <v/>
      </c>
      <c r="C125" t="str">
        <f>_xlfn.XLOOKUP(B125,'Team Player and role'!A:A,'Team Player and role'!C:C," ")</f>
        <v xml:space="preserve"> </v>
      </c>
      <c r="D125" t="str">
        <f>IF('My Dream 11 for a Match'!$B$2='Performance Cal'!$A125,'Performance Cal'!C125,IF('My Dream 11 for a Match'!$A$2='Performance Cal'!$A125,'Performance Cal'!C125,""))</f>
        <v/>
      </c>
      <c r="E125" t="str">
        <f>IF('My Dream 11 for a Match'!$B$2='Performance Cal'!$A125,'Performance Cal'!D125,IF('My Dream 11 for a Match'!$A$2='Performance Cal'!$A125,'Performance Cal'!D125,""))</f>
        <v/>
      </c>
      <c r="F125" t="str">
        <f>IF('My Dream 11 for a Match'!$B$2='Performance Cal'!$A125,'Performance Cal'!E125,IF('My Dream 11 for a Match'!$A$2='Performance Cal'!$A125,'Performance Cal'!E125,""))</f>
        <v/>
      </c>
      <c r="G125" t="str">
        <f>IF('My Dream 11 for a Match'!$B$2='Performance Cal'!$A125,'Performance Cal'!F125,IF('My Dream 11 for a Match'!$A$2='Performance Cal'!$A125,'Performance Cal'!F125,""))</f>
        <v/>
      </c>
      <c r="H125" s="25" t="str">
        <f t="shared" si="22"/>
        <v xml:space="preserve"> </v>
      </c>
      <c r="I125" s="25" t="str">
        <f t="shared" si="23"/>
        <v xml:space="preserve"> </v>
      </c>
      <c r="J125" s="25" t="str">
        <f t="shared" si="24"/>
        <v xml:space="preserve"> </v>
      </c>
      <c r="K125" s="25" t="str">
        <f t="shared" si="25"/>
        <v xml:space="preserve"> </v>
      </c>
      <c r="L125" s="25" t="str">
        <f t="shared" si="44"/>
        <v xml:space="preserve"> </v>
      </c>
      <c r="M125" s="25" t="str">
        <f t="shared" si="44"/>
        <v xml:space="preserve"> </v>
      </c>
      <c r="N125" s="25" t="str">
        <f t="shared" si="27"/>
        <v xml:space="preserve"> </v>
      </c>
      <c r="O125" s="25" t="str">
        <f t="shared" si="28"/>
        <v xml:space="preserve"> </v>
      </c>
      <c r="P125" s="25" t="str">
        <f t="shared" si="29"/>
        <v xml:space="preserve"> </v>
      </c>
      <c r="Q125" s="25" t="str">
        <f t="shared" si="30"/>
        <v xml:space="preserve"> </v>
      </c>
      <c r="R125" s="25" t="str">
        <f t="shared" si="31"/>
        <v xml:space="preserve"> </v>
      </c>
      <c r="S125" s="25" t="str">
        <f t="shared" si="32"/>
        <v xml:space="preserve"> </v>
      </c>
      <c r="T125" s="25" t="str">
        <f t="shared" si="33"/>
        <v xml:space="preserve"> </v>
      </c>
      <c r="U125" s="25" t="str">
        <f t="shared" si="34"/>
        <v xml:space="preserve"> </v>
      </c>
      <c r="V125" s="25" t="str">
        <f t="shared" si="35"/>
        <v xml:space="preserve"> </v>
      </c>
      <c r="W125" s="25" t="str">
        <f t="shared" si="36"/>
        <v xml:space="preserve"> </v>
      </c>
      <c r="X125" s="25" t="str">
        <f t="shared" si="37"/>
        <v xml:space="preserve"> </v>
      </c>
      <c r="Y125" s="25" t="str">
        <f t="shared" si="38"/>
        <v xml:space="preserve"> </v>
      </c>
      <c r="Z125" s="25" t="str">
        <f t="shared" si="39"/>
        <v xml:space="preserve"> </v>
      </c>
      <c r="AA125" s="25" t="str">
        <f t="shared" si="40"/>
        <v xml:space="preserve"> </v>
      </c>
      <c r="AB125" t="str">
        <f t="shared" si="41"/>
        <v/>
      </c>
      <c r="AC125" t="str">
        <f t="shared" si="42"/>
        <v xml:space="preserve"> </v>
      </c>
      <c r="AD125" t="str">
        <f t="shared" si="43"/>
        <v/>
      </c>
    </row>
    <row r="126" spans="1:30" x14ac:dyDescent="0.35">
      <c r="A126" t="str">
        <f>IF('My Dream 11 for a Match'!$B$2='Performance Cal'!$A126,'Performance Cal'!A126,IF('My Dream 11 for a Match'!$A$2='Performance Cal'!$A126,'Performance Cal'!A126,""))</f>
        <v/>
      </c>
      <c r="B126" t="str">
        <f>IF('My Dream 11 for a Match'!$B$2='Performance Cal'!$A126,'Performance Cal'!B126,IF('My Dream 11 for a Match'!$A$2='Performance Cal'!$A126,'Performance Cal'!B126,""))</f>
        <v/>
      </c>
      <c r="C126" t="str">
        <f>_xlfn.XLOOKUP(B126,'Team Player and role'!A:A,'Team Player and role'!C:C," ")</f>
        <v xml:space="preserve"> </v>
      </c>
      <c r="D126" t="str">
        <f>IF('My Dream 11 for a Match'!$B$2='Performance Cal'!$A126,'Performance Cal'!C126,IF('My Dream 11 for a Match'!$A$2='Performance Cal'!$A126,'Performance Cal'!C126,""))</f>
        <v/>
      </c>
      <c r="E126" t="str">
        <f>IF('My Dream 11 for a Match'!$B$2='Performance Cal'!$A126,'Performance Cal'!D126,IF('My Dream 11 for a Match'!$A$2='Performance Cal'!$A126,'Performance Cal'!D126,""))</f>
        <v/>
      </c>
      <c r="F126" t="str">
        <f>IF('My Dream 11 for a Match'!$B$2='Performance Cal'!$A126,'Performance Cal'!E126,IF('My Dream 11 for a Match'!$A$2='Performance Cal'!$A126,'Performance Cal'!E126,""))</f>
        <v/>
      </c>
      <c r="G126" t="str">
        <f>IF('My Dream 11 for a Match'!$B$2='Performance Cal'!$A126,'Performance Cal'!F126,IF('My Dream 11 for a Match'!$A$2='Performance Cal'!$A126,'Performance Cal'!F126,""))</f>
        <v/>
      </c>
      <c r="H126" s="25" t="str">
        <f t="shared" si="22"/>
        <v xml:space="preserve"> </v>
      </c>
      <c r="I126" s="25" t="str">
        <f t="shared" si="23"/>
        <v xml:space="preserve"> </v>
      </c>
      <c r="J126" s="25" t="str">
        <f t="shared" si="24"/>
        <v xml:space="preserve"> </v>
      </c>
      <c r="K126" s="25" t="str">
        <f t="shared" si="25"/>
        <v xml:space="preserve"> </v>
      </c>
      <c r="L126" s="25" t="str">
        <f t="shared" si="44"/>
        <v xml:space="preserve"> </v>
      </c>
      <c r="M126" s="25" t="str">
        <f t="shared" si="44"/>
        <v xml:space="preserve"> </v>
      </c>
      <c r="N126" s="25" t="str">
        <f t="shared" si="27"/>
        <v xml:space="preserve"> </v>
      </c>
      <c r="O126" s="25" t="str">
        <f t="shared" si="28"/>
        <v xml:space="preserve"> </v>
      </c>
      <c r="P126" s="25" t="str">
        <f t="shared" si="29"/>
        <v xml:space="preserve"> </v>
      </c>
      <c r="Q126" s="25" t="str">
        <f t="shared" si="30"/>
        <v xml:space="preserve"> </v>
      </c>
      <c r="R126" s="25" t="str">
        <f t="shared" si="31"/>
        <v xml:space="preserve"> </v>
      </c>
      <c r="S126" s="25" t="str">
        <f t="shared" si="32"/>
        <v xml:space="preserve"> </v>
      </c>
      <c r="T126" s="25" t="str">
        <f t="shared" si="33"/>
        <v xml:space="preserve"> </v>
      </c>
      <c r="U126" s="25" t="str">
        <f t="shared" si="34"/>
        <v xml:space="preserve"> </v>
      </c>
      <c r="V126" s="25" t="str">
        <f t="shared" si="35"/>
        <v xml:space="preserve"> </v>
      </c>
      <c r="W126" s="25" t="str">
        <f t="shared" si="36"/>
        <v xml:space="preserve"> </v>
      </c>
      <c r="X126" s="25" t="str">
        <f t="shared" si="37"/>
        <v xml:space="preserve"> </v>
      </c>
      <c r="Y126" s="25" t="str">
        <f t="shared" si="38"/>
        <v xml:space="preserve"> </v>
      </c>
      <c r="Z126" s="25" t="str">
        <f t="shared" si="39"/>
        <v xml:space="preserve"> </v>
      </c>
      <c r="AA126" s="25" t="str">
        <f t="shared" si="40"/>
        <v xml:space="preserve"> </v>
      </c>
      <c r="AB126" t="str">
        <f t="shared" si="41"/>
        <v/>
      </c>
      <c r="AC126" t="str">
        <f t="shared" si="42"/>
        <v xml:space="preserve"> </v>
      </c>
      <c r="AD126" t="str">
        <f t="shared" si="43"/>
        <v/>
      </c>
    </row>
    <row r="127" spans="1:30" x14ac:dyDescent="0.35">
      <c r="A127" t="str">
        <f>IF('My Dream 11 for a Match'!$B$2='Performance Cal'!$A127,'Performance Cal'!A127,IF('My Dream 11 for a Match'!$A$2='Performance Cal'!$A127,'Performance Cal'!A127,""))</f>
        <v/>
      </c>
      <c r="B127" t="str">
        <f>IF('My Dream 11 for a Match'!$B$2='Performance Cal'!$A127,'Performance Cal'!B127,IF('My Dream 11 for a Match'!$A$2='Performance Cal'!$A127,'Performance Cal'!B127,""))</f>
        <v/>
      </c>
      <c r="C127" t="str">
        <f>_xlfn.XLOOKUP(B127,'Team Player and role'!A:A,'Team Player and role'!C:C," ")</f>
        <v xml:space="preserve"> </v>
      </c>
      <c r="D127" t="str">
        <f>IF('My Dream 11 for a Match'!$B$2='Performance Cal'!$A127,'Performance Cal'!C127,IF('My Dream 11 for a Match'!$A$2='Performance Cal'!$A127,'Performance Cal'!C127,""))</f>
        <v/>
      </c>
      <c r="E127" t="str">
        <f>IF('My Dream 11 for a Match'!$B$2='Performance Cal'!$A127,'Performance Cal'!D127,IF('My Dream 11 for a Match'!$A$2='Performance Cal'!$A127,'Performance Cal'!D127,""))</f>
        <v/>
      </c>
      <c r="F127" t="str">
        <f>IF('My Dream 11 for a Match'!$B$2='Performance Cal'!$A127,'Performance Cal'!E127,IF('My Dream 11 for a Match'!$A$2='Performance Cal'!$A127,'Performance Cal'!E127,""))</f>
        <v/>
      </c>
      <c r="G127" t="str">
        <f>IF('My Dream 11 for a Match'!$B$2='Performance Cal'!$A127,'Performance Cal'!F127,IF('My Dream 11 for a Match'!$A$2='Performance Cal'!$A127,'Performance Cal'!F127,""))</f>
        <v/>
      </c>
      <c r="H127" s="25" t="str">
        <f t="shared" si="22"/>
        <v xml:space="preserve"> </v>
      </c>
      <c r="I127" s="25" t="str">
        <f t="shared" si="23"/>
        <v xml:space="preserve"> </v>
      </c>
      <c r="J127" s="25" t="str">
        <f t="shared" si="24"/>
        <v xml:space="preserve"> </v>
      </c>
      <c r="K127" s="25" t="str">
        <f t="shared" si="25"/>
        <v xml:space="preserve"> </v>
      </c>
      <c r="L127" s="25" t="str">
        <f t="shared" si="44"/>
        <v xml:space="preserve"> </v>
      </c>
      <c r="M127" s="25" t="str">
        <f t="shared" si="44"/>
        <v xml:space="preserve"> </v>
      </c>
      <c r="N127" s="25" t="str">
        <f t="shared" si="27"/>
        <v xml:space="preserve"> </v>
      </c>
      <c r="O127" s="25" t="str">
        <f t="shared" si="28"/>
        <v xml:space="preserve"> </v>
      </c>
      <c r="P127" s="25" t="str">
        <f t="shared" si="29"/>
        <v xml:space="preserve"> </v>
      </c>
      <c r="Q127" s="25" t="str">
        <f t="shared" si="30"/>
        <v xml:space="preserve"> </v>
      </c>
      <c r="R127" s="25" t="str">
        <f t="shared" si="31"/>
        <v xml:space="preserve"> </v>
      </c>
      <c r="S127" s="25" t="str">
        <f t="shared" si="32"/>
        <v xml:space="preserve"> </v>
      </c>
      <c r="T127" s="25" t="str">
        <f t="shared" si="33"/>
        <v xml:space="preserve"> </v>
      </c>
      <c r="U127" s="25" t="str">
        <f t="shared" si="34"/>
        <v xml:space="preserve"> </v>
      </c>
      <c r="V127" s="25" t="str">
        <f t="shared" si="35"/>
        <v xml:space="preserve"> </v>
      </c>
      <c r="W127" s="25" t="str">
        <f t="shared" si="36"/>
        <v xml:space="preserve"> </v>
      </c>
      <c r="X127" s="25" t="str">
        <f t="shared" si="37"/>
        <v xml:space="preserve"> </v>
      </c>
      <c r="Y127" s="25" t="str">
        <f t="shared" si="38"/>
        <v xml:space="preserve"> </v>
      </c>
      <c r="Z127" s="25" t="str">
        <f t="shared" si="39"/>
        <v xml:space="preserve"> </v>
      </c>
      <c r="AA127" s="25" t="str">
        <f t="shared" si="40"/>
        <v xml:space="preserve"> </v>
      </c>
      <c r="AB127" t="str">
        <f t="shared" si="41"/>
        <v/>
      </c>
      <c r="AC127" t="str">
        <f t="shared" si="42"/>
        <v xml:space="preserve"> </v>
      </c>
      <c r="AD127" t="str">
        <f t="shared" si="43"/>
        <v/>
      </c>
    </row>
    <row r="128" spans="1:30" x14ac:dyDescent="0.35">
      <c r="A128" t="str">
        <f>IF('My Dream 11 for a Match'!$B$2='Performance Cal'!$A128,'Performance Cal'!A128,IF('My Dream 11 for a Match'!$A$2='Performance Cal'!$A128,'Performance Cal'!A128,""))</f>
        <v>RR</v>
      </c>
      <c r="B128" t="str">
        <f>IF('My Dream 11 for a Match'!$B$2='Performance Cal'!$A128,'Performance Cal'!B128,IF('My Dream 11 for a Match'!$A$2='Performance Cal'!$A128,'Performance Cal'!B128,""))</f>
        <v>Sandeep Sharma</v>
      </c>
      <c r="C128" t="str">
        <f>_xlfn.XLOOKUP(B128,'Team Player and role'!A:A,'Team Player and role'!C:C," ")</f>
        <v>Seamer</v>
      </c>
      <c r="D128">
        <f>IF('My Dream 11 for a Match'!$B$2='Performance Cal'!$A128,'Performance Cal'!C128,IF('My Dream 11 for a Match'!$A$2='Performance Cal'!$A128,'Performance Cal'!C128,""))</f>
        <v>49.88</v>
      </c>
      <c r="E128">
        <f>IF('My Dream 11 for a Match'!$B$2='Performance Cal'!$A128,'Performance Cal'!D128,IF('My Dream 11 for a Match'!$A$2='Performance Cal'!$A128,'Performance Cal'!D128,""))</f>
        <v>2211.2400000000002</v>
      </c>
      <c r="F128">
        <f>IF('My Dream 11 for a Match'!$B$2='Performance Cal'!$A128,'Performance Cal'!E128,IF('My Dream 11 for a Match'!$A$2='Performance Cal'!$A128,'Performance Cal'!E128,""))</f>
        <v>6</v>
      </c>
      <c r="G128">
        <f>IF('My Dream 11 for a Match'!$B$2='Performance Cal'!$A128,'Performance Cal'!F128,IF('My Dream 11 for a Match'!$A$2='Performance Cal'!$A128,'Performance Cal'!F128,""))</f>
        <v>2267.1200000000003</v>
      </c>
      <c r="H128" s="25">
        <f t="shared" si="22"/>
        <v>3316.8600000000006</v>
      </c>
      <c r="I128" s="25">
        <f t="shared" si="23"/>
        <v>1658.4300000000003</v>
      </c>
      <c r="J128" s="25">
        <f t="shared" si="24"/>
        <v>2697.7128000000002</v>
      </c>
      <c r="K128" s="25">
        <f t="shared" si="25"/>
        <v>1835.3292000000001</v>
      </c>
      <c r="L128" s="25">
        <f t="shared" si="44"/>
        <v>1547.8680000000002</v>
      </c>
      <c r="M128" s="25">
        <f t="shared" si="44"/>
        <v>1547.8680000000002</v>
      </c>
      <c r="N128" s="25">
        <f t="shared" si="27"/>
        <v>2874.6120000000001</v>
      </c>
      <c r="O128" s="25">
        <f t="shared" si="28"/>
        <v>2653.4880000000003</v>
      </c>
      <c r="P128" s="25">
        <f t="shared" si="29"/>
        <v>2432.3640000000005</v>
      </c>
      <c r="Q128" s="25">
        <f t="shared" si="30"/>
        <v>3095.7360000000003</v>
      </c>
      <c r="R128" s="25">
        <f t="shared" si="31"/>
        <v>3316.8600000000006</v>
      </c>
      <c r="S128" s="25">
        <f t="shared" si="32"/>
        <v>1603.1490000000003</v>
      </c>
      <c r="T128" s="25">
        <f t="shared" si="33"/>
        <v>2266.5210000000002</v>
      </c>
      <c r="U128" s="25">
        <f t="shared" si="34"/>
        <v>2155.9590000000003</v>
      </c>
      <c r="V128" s="25">
        <f t="shared" si="35"/>
        <v>2122.7904000000003</v>
      </c>
      <c r="W128" s="25">
        <f t="shared" si="36"/>
        <v>2786.1624000000002</v>
      </c>
      <c r="X128" s="25">
        <f t="shared" si="37"/>
        <v>2675.6004000000003</v>
      </c>
      <c r="Y128" s="25">
        <f t="shared" si="38"/>
        <v>1691.5986000000003</v>
      </c>
      <c r="Z128" s="25">
        <f t="shared" si="39"/>
        <v>2354.9706000000001</v>
      </c>
      <c r="AA128" s="25">
        <f t="shared" si="40"/>
        <v>2244.4086000000002</v>
      </c>
      <c r="AB128" t="str">
        <f t="shared" si="41"/>
        <v>RR</v>
      </c>
      <c r="AC128" t="str">
        <f t="shared" si="42"/>
        <v>Seamer</v>
      </c>
      <c r="AD128" t="str">
        <f t="shared" si="43"/>
        <v>Sandeep Sharma</v>
      </c>
    </row>
    <row r="129" spans="1:30" x14ac:dyDescent="0.35">
      <c r="A129" t="str">
        <f>IF('My Dream 11 for a Match'!$B$2='Performance Cal'!$A129,'Performance Cal'!A129,IF('My Dream 11 for a Match'!$A$2='Performance Cal'!$A129,'Performance Cal'!A129,""))</f>
        <v/>
      </c>
      <c r="B129" t="str">
        <f>IF('My Dream 11 for a Match'!$B$2='Performance Cal'!$A129,'Performance Cal'!B129,IF('My Dream 11 for a Match'!$A$2='Performance Cal'!$A129,'Performance Cal'!B129,""))</f>
        <v/>
      </c>
      <c r="C129" t="str">
        <f>_xlfn.XLOOKUP(B129,'Team Player and role'!A:A,'Team Player and role'!C:C," ")</f>
        <v xml:space="preserve"> </v>
      </c>
      <c r="D129" t="str">
        <f>IF('My Dream 11 for a Match'!$B$2='Performance Cal'!$A129,'Performance Cal'!C129,IF('My Dream 11 for a Match'!$A$2='Performance Cal'!$A129,'Performance Cal'!C129,""))</f>
        <v/>
      </c>
      <c r="E129" t="str">
        <f>IF('My Dream 11 for a Match'!$B$2='Performance Cal'!$A129,'Performance Cal'!D129,IF('My Dream 11 for a Match'!$A$2='Performance Cal'!$A129,'Performance Cal'!D129,""))</f>
        <v/>
      </c>
      <c r="F129" t="str">
        <f>IF('My Dream 11 for a Match'!$B$2='Performance Cal'!$A129,'Performance Cal'!E129,IF('My Dream 11 for a Match'!$A$2='Performance Cal'!$A129,'Performance Cal'!E129,""))</f>
        <v/>
      </c>
      <c r="G129" t="str">
        <f>IF('My Dream 11 for a Match'!$B$2='Performance Cal'!$A129,'Performance Cal'!F129,IF('My Dream 11 for a Match'!$A$2='Performance Cal'!$A129,'Performance Cal'!F129,""))</f>
        <v/>
      </c>
      <c r="H129" s="25" t="str">
        <f t="shared" si="22"/>
        <v xml:space="preserve"> </v>
      </c>
      <c r="I129" s="25" t="str">
        <f t="shared" si="23"/>
        <v xml:space="preserve"> </v>
      </c>
      <c r="J129" s="25" t="str">
        <f t="shared" si="24"/>
        <v xml:space="preserve"> </v>
      </c>
      <c r="K129" s="25" t="str">
        <f t="shared" si="25"/>
        <v xml:space="preserve"> </v>
      </c>
      <c r="L129" s="25" t="str">
        <f t="shared" si="44"/>
        <v xml:space="preserve"> </v>
      </c>
      <c r="M129" s="25" t="str">
        <f t="shared" si="44"/>
        <v xml:space="preserve"> </v>
      </c>
      <c r="N129" s="25" t="str">
        <f t="shared" si="27"/>
        <v xml:space="preserve"> </v>
      </c>
      <c r="O129" s="25" t="str">
        <f t="shared" si="28"/>
        <v xml:space="preserve"> </v>
      </c>
      <c r="P129" s="25" t="str">
        <f t="shared" si="29"/>
        <v xml:space="preserve"> </v>
      </c>
      <c r="Q129" s="25" t="str">
        <f t="shared" si="30"/>
        <v xml:space="preserve"> </v>
      </c>
      <c r="R129" s="25" t="str">
        <f t="shared" si="31"/>
        <v xml:space="preserve"> </v>
      </c>
      <c r="S129" s="25" t="str">
        <f t="shared" si="32"/>
        <v xml:space="preserve"> </v>
      </c>
      <c r="T129" s="25" t="str">
        <f t="shared" si="33"/>
        <v xml:space="preserve"> </v>
      </c>
      <c r="U129" s="25" t="str">
        <f t="shared" si="34"/>
        <v xml:space="preserve"> </v>
      </c>
      <c r="V129" s="25" t="str">
        <f t="shared" si="35"/>
        <v xml:space="preserve"> </v>
      </c>
      <c r="W129" s="25" t="str">
        <f t="shared" si="36"/>
        <v xml:space="preserve"> </v>
      </c>
      <c r="X129" s="25" t="str">
        <f t="shared" si="37"/>
        <v xml:space="preserve"> </v>
      </c>
      <c r="Y129" s="25" t="str">
        <f t="shared" si="38"/>
        <v xml:space="preserve"> </v>
      </c>
      <c r="Z129" s="25" t="str">
        <f t="shared" si="39"/>
        <v xml:space="preserve"> </v>
      </c>
      <c r="AA129" s="25" t="str">
        <f t="shared" si="40"/>
        <v xml:space="preserve"> </v>
      </c>
      <c r="AB129" t="str">
        <f t="shared" si="41"/>
        <v/>
      </c>
      <c r="AC129" t="str">
        <f t="shared" si="42"/>
        <v xml:space="preserve"> </v>
      </c>
      <c r="AD129" t="str">
        <f t="shared" si="43"/>
        <v/>
      </c>
    </row>
    <row r="130" spans="1:30" x14ac:dyDescent="0.35">
      <c r="A130" t="str">
        <f>IF('My Dream 11 for a Match'!$B$2='Performance Cal'!$A130,'Performance Cal'!A130,IF('My Dream 11 for a Match'!$A$2='Performance Cal'!$A130,'Performance Cal'!A130,""))</f>
        <v/>
      </c>
      <c r="B130" t="str">
        <f>IF('My Dream 11 for a Match'!$B$2='Performance Cal'!$A130,'Performance Cal'!B130,IF('My Dream 11 for a Match'!$A$2='Performance Cal'!$A130,'Performance Cal'!B130,""))</f>
        <v/>
      </c>
      <c r="C130" t="str">
        <f>_xlfn.XLOOKUP(B130,'Team Player and role'!A:A,'Team Player and role'!C:C," ")</f>
        <v xml:space="preserve"> </v>
      </c>
      <c r="D130" t="str">
        <f>IF('My Dream 11 for a Match'!$B$2='Performance Cal'!$A130,'Performance Cal'!C130,IF('My Dream 11 for a Match'!$A$2='Performance Cal'!$A130,'Performance Cal'!C130,""))</f>
        <v/>
      </c>
      <c r="E130" t="str">
        <f>IF('My Dream 11 for a Match'!$B$2='Performance Cal'!$A130,'Performance Cal'!D130,IF('My Dream 11 for a Match'!$A$2='Performance Cal'!$A130,'Performance Cal'!D130,""))</f>
        <v/>
      </c>
      <c r="F130" t="str">
        <f>IF('My Dream 11 for a Match'!$B$2='Performance Cal'!$A130,'Performance Cal'!E130,IF('My Dream 11 for a Match'!$A$2='Performance Cal'!$A130,'Performance Cal'!E130,""))</f>
        <v/>
      </c>
      <c r="G130" t="str">
        <f>IF('My Dream 11 for a Match'!$B$2='Performance Cal'!$A130,'Performance Cal'!F130,IF('My Dream 11 for a Match'!$A$2='Performance Cal'!$A130,'Performance Cal'!F130,""))</f>
        <v/>
      </c>
      <c r="H130" s="25" t="str">
        <f t="shared" si="22"/>
        <v xml:space="preserve"> </v>
      </c>
      <c r="I130" s="25" t="str">
        <f t="shared" si="23"/>
        <v xml:space="preserve"> </v>
      </c>
      <c r="J130" s="25" t="str">
        <f t="shared" si="24"/>
        <v xml:space="preserve"> </v>
      </c>
      <c r="K130" s="25" t="str">
        <f t="shared" si="25"/>
        <v xml:space="preserve"> </v>
      </c>
      <c r="L130" s="25" t="str">
        <f t="shared" si="44"/>
        <v xml:space="preserve"> </v>
      </c>
      <c r="M130" s="25" t="str">
        <f t="shared" si="44"/>
        <v xml:space="preserve"> </v>
      </c>
      <c r="N130" s="25" t="str">
        <f t="shared" si="27"/>
        <v xml:space="preserve"> </v>
      </c>
      <c r="O130" s="25" t="str">
        <f t="shared" si="28"/>
        <v xml:space="preserve"> </v>
      </c>
      <c r="P130" s="25" t="str">
        <f t="shared" si="29"/>
        <v xml:space="preserve"> </v>
      </c>
      <c r="Q130" s="25" t="str">
        <f t="shared" si="30"/>
        <v xml:space="preserve"> </v>
      </c>
      <c r="R130" s="25" t="str">
        <f t="shared" si="31"/>
        <v xml:space="preserve"> </v>
      </c>
      <c r="S130" s="25" t="str">
        <f t="shared" si="32"/>
        <v xml:space="preserve"> </v>
      </c>
      <c r="T130" s="25" t="str">
        <f t="shared" si="33"/>
        <v xml:space="preserve"> </v>
      </c>
      <c r="U130" s="25" t="str">
        <f t="shared" si="34"/>
        <v xml:space="preserve"> </v>
      </c>
      <c r="V130" s="25" t="str">
        <f t="shared" si="35"/>
        <v xml:space="preserve"> </v>
      </c>
      <c r="W130" s="25" t="str">
        <f t="shared" si="36"/>
        <v xml:space="preserve"> </v>
      </c>
      <c r="X130" s="25" t="str">
        <f t="shared" si="37"/>
        <v xml:space="preserve"> </v>
      </c>
      <c r="Y130" s="25" t="str">
        <f t="shared" si="38"/>
        <v xml:space="preserve"> </v>
      </c>
      <c r="Z130" s="25" t="str">
        <f t="shared" si="39"/>
        <v xml:space="preserve"> </v>
      </c>
      <c r="AA130" s="25" t="str">
        <f t="shared" si="40"/>
        <v xml:space="preserve"> </v>
      </c>
      <c r="AB130" t="str">
        <f t="shared" si="41"/>
        <v/>
      </c>
      <c r="AC130" t="str">
        <f t="shared" si="42"/>
        <v xml:space="preserve"> </v>
      </c>
      <c r="AD130" t="str">
        <f t="shared" si="43"/>
        <v/>
      </c>
    </row>
    <row r="131" spans="1:30" x14ac:dyDescent="0.35">
      <c r="A131" t="str">
        <f>IF('My Dream 11 for a Match'!$B$2='Performance Cal'!$A131,'Performance Cal'!A131,IF('My Dream 11 for a Match'!$A$2='Performance Cal'!$A131,'Performance Cal'!A131,""))</f>
        <v/>
      </c>
      <c r="B131" t="str">
        <f>IF('My Dream 11 for a Match'!$B$2='Performance Cal'!$A131,'Performance Cal'!B131,IF('My Dream 11 for a Match'!$A$2='Performance Cal'!$A131,'Performance Cal'!B131,""))</f>
        <v/>
      </c>
      <c r="C131" t="str">
        <f>_xlfn.XLOOKUP(B131,'Team Player and role'!A:A,'Team Player and role'!C:C," ")</f>
        <v xml:space="preserve"> </v>
      </c>
      <c r="D131" t="str">
        <f>IF('My Dream 11 for a Match'!$B$2='Performance Cal'!$A131,'Performance Cal'!C131,IF('My Dream 11 for a Match'!$A$2='Performance Cal'!$A131,'Performance Cal'!C131,""))</f>
        <v/>
      </c>
      <c r="E131" t="str">
        <f>IF('My Dream 11 for a Match'!$B$2='Performance Cal'!$A131,'Performance Cal'!D131,IF('My Dream 11 for a Match'!$A$2='Performance Cal'!$A131,'Performance Cal'!D131,""))</f>
        <v/>
      </c>
      <c r="F131" t="str">
        <f>IF('My Dream 11 for a Match'!$B$2='Performance Cal'!$A131,'Performance Cal'!E131,IF('My Dream 11 for a Match'!$A$2='Performance Cal'!$A131,'Performance Cal'!E131,""))</f>
        <v/>
      </c>
      <c r="G131" t="str">
        <f>IF('My Dream 11 for a Match'!$B$2='Performance Cal'!$A131,'Performance Cal'!F131,IF('My Dream 11 for a Match'!$A$2='Performance Cal'!$A131,'Performance Cal'!F131,""))</f>
        <v/>
      </c>
      <c r="H131" s="25" t="str">
        <f t="shared" ref="H131:H194" si="45">IF($C131=" "," ",IF($C131="Seamer",($E131*150/100),($E131*120/100)))</f>
        <v xml:space="preserve"> </v>
      </c>
      <c r="I131" s="25" t="str">
        <f t="shared" ref="I131:I194" si="46">IF($C131=" "," ",IF($C131="Seamer",($E131*75/100),($E131*75/100)))</f>
        <v xml:space="preserve"> </v>
      </c>
      <c r="J131" s="25" t="str">
        <f t="shared" ref="J131:J194" si="47">IF($C131=" "," ",IF($C131="Seamer",($E131*122/100),($E131*122/100)))</f>
        <v xml:space="preserve"> </v>
      </c>
      <c r="K131" s="25" t="str">
        <f t="shared" ref="K131:K194" si="48">IF($C131=" "," ",IF($C131="Seamer",($E131*83/100),($E131*90/100)))</f>
        <v xml:space="preserve"> </v>
      </c>
      <c r="L131" s="25" t="str">
        <f t="shared" ref="L131:M162" si="49">IF($C131=" "," ",IF($C131="Seamer",($E131*70/100),($E131*60/100)))</f>
        <v xml:space="preserve"> </v>
      </c>
      <c r="M131" s="25" t="str">
        <f t="shared" si="49"/>
        <v xml:space="preserve"> </v>
      </c>
      <c r="N131" s="25" t="str">
        <f t="shared" ref="N131:N194" si="50">IF($C131=" "," ",IF($C131="Seamer",($E131*130/100),($E131*100/100)))</f>
        <v xml:space="preserve"> </v>
      </c>
      <c r="O131" s="25" t="str">
        <f t="shared" ref="O131:O194" si="51">IF($C131=" "," ",IF($C131="Seamer",($E131*120/100),($E131*120/100)))</f>
        <v xml:space="preserve"> </v>
      </c>
      <c r="P131" s="25" t="str">
        <f t="shared" ref="P131:P194" si="52">IF(H131=" ",H131,((H131+L131)/2))</f>
        <v xml:space="preserve"> </v>
      </c>
      <c r="Q131" s="25" t="str">
        <f t="shared" ref="Q131:Q194" si="53">IF(H131=" ",H131,((H131+N131)/2))</f>
        <v xml:space="preserve"> </v>
      </c>
      <c r="R131" s="25" t="str">
        <f t="shared" ref="R131:R194" si="54">H131</f>
        <v xml:space="preserve"> </v>
      </c>
      <c r="S131" s="25" t="str">
        <f t="shared" ref="S131:S194" si="55">IF(I131=" ",I131,((I131+L131)/2))</f>
        <v xml:space="preserve"> </v>
      </c>
      <c r="T131" s="25" t="str">
        <f t="shared" ref="T131:T194" si="56">IF(I131=" ",I131,((I131+N131)/2))</f>
        <v xml:space="preserve"> </v>
      </c>
      <c r="U131" s="25" t="str">
        <f t="shared" ref="U131:U194" si="57">IF(I131=" ",I131,((I131+O131)/2))</f>
        <v xml:space="preserve"> </v>
      </c>
      <c r="V131" s="25" t="str">
        <f t="shared" ref="V131:V194" si="58">IF(J131=" ",J131,((J131+L131)/2))</f>
        <v xml:space="preserve"> </v>
      </c>
      <c r="W131" s="25" t="str">
        <f t="shared" ref="W131:W194" si="59">IF(J131=" ",J131,((J131+N131)/2))</f>
        <v xml:space="preserve"> </v>
      </c>
      <c r="X131" s="25" t="str">
        <f t="shared" ref="X131:X194" si="60">IF(J131=" ",J131,((J131+O131)/2))</f>
        <v xml:space="preserve"> </v>
      </c>
      <c r="Y131" s="25" t="str">
        <f t="shared" ref="Y131:Y194" si="61">IF(K131=" ",K131,((K131+L131)/2))</f>
        <v xml:space="preserve"> </v>
      </c>
      <c r="Z131" s="25" t="str">
        <f t="shared" ref="Z131:Z194" si="62">IF(K131=" ",K131,((K131+N131)/2))</f>
        <v xml:space="preserve"> </v>
      </c>
      <c r="AA131" s="25" t="str">
        <f t="shared" ref="AA131:AA194" si="63">IF(K131=" ",K131,((K131+O131)/2))</f>
        <v xml:space="preserve"> </v>
      </c>
      <c r="AB131" t="str">
        <f t="shared" ref="AB131:AB194" si="64">A131</f>
        <v/>
      </c>
      <c r="AC131" t="str">
        <f t="shared" ref="AC131:AC194" si="65">C131</f>
        <v xml:space="preserve"> </v>
      </c>
      <c r="AD131" t="str">
        <f t="shared" ref="AD131:AD194" si="66">B131</f>
        <v/>
      </c>
    </row>
    <row r="132" spans="1:30" x14ac:dyDescent="0.35">
      <c r="A132" t="str">
        <f>IF('My Dream 11 for a Match'!$B$2='Performance Cal'!$A132,'Performance Cal'!A132,IF('My Dream 11 for a Match'!$A$2='Performance Cal'!$A132,'Performance Cal'!A132,""))</f>
        <v/>
      </c>
      <c r="B132" t="str">
        <f>IF('My Dream 11 for a Match'!$B$2='Performance Cal'!$A132,'Performance Cal'!B132,IF('My Dream 11 for a Match'!$A$2='Performance Cal'!$A132,'Performance Cal'!B132,""))</f>
        <v/>
      </c>
      <c r="C132" t="str">
        <f>_xlfn.XLOOKUP(B132,'Team Player and role'!A:A,'Team Player and role'!C:C," ")</f>
        <v xml:space="preserve"> </v>
      </c>
      <c r="D132" t="str">
        <f>IF('My Dream 11 for a Match'!$B$2='Performance Cal'!$A132,'Performance Cal'!C132,IF('My Dream 11 for a Match'!$A$2='Performance Cal'!$A132,'Performance Cal'!C132,""))</f>
        <v/>
      </c>
      <c r="E132" t="str">
        <f>IF('My Dream 11 for a Match'!$B$2='Performance Cal'!$A132,'Performance Cal'!D132,IF('My Dream 11 for a Match'!$A$2='Performance Cal'!$A132,'Performance Cal'!D132,""))</f>
        <v/>
      </c>
      <c r="F132" t="str">
        <f>IF('My Dream 11 for a Match'!$B$2='Performance Cal'!$A132,'Performance Cal'!E132,IF('My Dream 11 for a Match'!$A$2='Performance Cal'!$A132,'Performance Cal'!E132,""))</f>
        <v/>
      </c>
      <c r="G132" t="str">
        <f>IF('My Dream 11 for a Match'!$B$2='Performance Cal'!$A132,'Performance Cal'!F132,IF('My Dream 11 for a Match'!$A$2='Performance Cal'!$A132,'Performance Cal'!F132,""))</f>
        <v/>
      </c>
      <c r="H132" s="25" t="str">
        <f t="shared" si="45"/>
        <v xml:space="preserve"> </v>
      </c>
      <c r="I132" s="25" t="str">
        <f t="shared" si="46"/>
        <v xml:space="preserve"> </v>
      </c>
      <c r="J132" s="25" t="str">
        <f t="shared" si="47"/>
        <v xml:space="preserve"> </v>
      </c>
      <c r="K132" s="25" t="str">
        <f t="shared" si="48"/>
        <v xml:space="preserve"> </v>
      </c>
      <c r="L132" s="25" t="str">
        <f t="shared" si="49"/>
        <v xml:space="preserve"> </v>
      </c>
      <c r="M132" s="25" t="str">
        <f t="shared" si="49"/>
        <v xml:space="preserve"> </v>
      </c>
      <c r="N132" s="25" t="str">
        <f t="shared" si="50"/>
        <v xml:space="preserve"> </v>
      </c>
      <c r="O132" s="25" t="str">
        <f t="shared" si="51"/>
        <v xml:space="preserve"> </v>
      </c>
      <c r="P132" s="25" t="str">
        <f t="shared" si="52"/>
        <v xml:space="preserve"> </v>
      </c>
      <c r="Q132" s="25" t="str">
        <f t="shared" si="53"/>
        <v xml:space="preserve"> </v>
      </c>
      <c r="R132" s="25" t="str">
        <f t="shared" si="54"/>
        <v xml:space="preserve"> </v>
      </c>
      <c r="S132" s="25" t="str">
        <f t="shared" si="55"/>
        <v xml:space="preserve"> </v>
      </c>
      <c r="T132" s="25" t="str">
        <f t="shared" si="56"/>
        <v xml:space="preserve"> </v>
      </c>
      <c r="U132" s="25" t="str">
        <f t="shared" si="57"/>
        <v xml:space="preserve"> </v>
      </c>
      <c r="V132" s="25" t="str">
        <f t="shared" si="58"/>
        <v xml:space="preserve"> </v>
      </c>
      <c r="W132" s="25" t="str">
        <f t="shared" si="59"/>
        <v xml:space="preserve"> </v>
      </c>
      <c r="X132" s="25" t="str">
        <f t="shared" si="60"/>
        <v xml:space="preserve"> </v>
      </c>
      <c r="Y132" s="25" t="str">
        <f t="shared" si="61"/>
        <v xml:space="preserve"> </v>
      </c>
      <c r="Z132" s="25" t="str">
        <f t="shared" si="62"/>
        <v xml:space="preserve"> </v>
      </c>
      <c r="AA132" s="25" t="str">
        <f t="shared" si="63"/>
        <v xml:space="preserve"> </v>
      </c>
      <c r="AB132" t="str">
        <f t="shared" si="64"/>
        <v/>
      </c>
      <c r="AC132" t="str">
        <f t="shared" si="65"/>
        <v xml:space="preserve"> </v>
      </c>
      <c r="AD132" t="str">
        <f t="shared" si="66"/>
        <v/>
      </c>
    </row>
    <row r="133" spans="1:30" x14ac:dyDescent="0.35">
      <c r="A133" t="str">
        <f>IF('My Dream 11 for a Match'!$B$2='Performance Cal'!$A133,'Performance Cal'!A133,IF('My Dream 11 for a Match'!$A$2='Performance Cal'!$A133,'Performance Cal'!A133,""))</f>
        <v/>
      </c>
      <c r="B133" t="str">
        <f>IF('My Dream 11 for a Match'!$B$2='Performance Cal'!$A133,'Performance Cal'!B133,IF('My Dream 11 for a Match'!$A$2='Performance Cal'!$A133,'Performance Cal'!B133,""))</f>
        <v/>
      </c>
      <c r="C133" t="str">
        <f>_xlfn.XLOOKUP(B133,'Team Player and role'!A:A,'Team Player and role'!C:C," ")</f>
        <v xml:space="preserve"> </v>
      </c>
      <c r="D133" t="str">
        <f>IF('My Dream 11 for a Match'!$B$2='Performance Cal'!$A133,'Performance Cal'!C133,IF('My Dream 11 for a Match'!$A$2='Performance Cal'!$A133,'Performance Cal'!C133,""))</f>
        <v/>
      </c>
      <c r="E133" t="str">
        <f>IF('My Dream 11 for a Match'!$B$2='Performance Cal'!$A133,'Performance Cal'!D133,IF('My Dream 11 for a Match'!$A$2='Performance Cal'!$A133,'Performance Cal'!D133,""))</f>
        <v/>
      </c>
      <c r="F133" t="str">
        <f>IF('My Dream 11 for a Match'!$B$2='Performance Cal'!$A133,'Performance Cal'!E133,IF('My Dream 11 for a Match'!$A$2='Performance Cal'!$A133,'Performance Cal'!E133,""))</f>
        <v/>
      </c>
      <c r="G133" t="str">
        <f>IF('My Dream 11 for a Match'!$B$2='Performance Cal'!$A133,'Performance Cal'!F133,IF('My Dream 11 for a Match'!$A$2='Performance Cal'!$A133,'Performance Cal'!F133,""))</f>
        <v/>
      </c>
      <c r="H133" s="25" t="str">
        <f t="shared" si="45"/>
        <v xml:space="preserve"> </v>
      </c>
      <c r="I133" s="25" t="str">
        <f t="shared" si="46"/>
        <v xml:space="preserve"> </v>
      </c>
      <c r="J133" s="25" t="str">
        <f t="shared" si="47"/>
        <v xml:space="preserve"> </v>
      </c>
      <c r="K133" s="25" t="str">
        <f t="shared" si="48"/>
        <v xml:space="preserve"> </v>
      </c>
      <c r="L133" s="25" t="str">
        <f t="shared" si="49"/>
        <v xml:space="preserve"> </v>
      </c>
      <c r="M133" s="25" t="str">
        <f t="shared" si="49"/>
        <v xml:space="preserve"> </v>
      </c>
      <c r="N133" s="25" t="str">
        <f t="shared" si="50"/>
        <v xml:space="preserve"> </v>
      </c>
      <c r="O133" s="25" t="str">
        <f t="shared" si="51"/>
        <v xml:space="preserve"> </v>
      </c>
      <c r="P133" s="25" t="str">
        <f t="shared" si="52"/>
        <v xml:space="preserve"> </v>
      </c>
      <c r="Q133" s="25" t="str">
        <f t="shared" si="53"/>
        <v xml:space="preserve"> </v>
      </c>
      <c r="R133" s="25" t="str">
        <f t="shared" si="54"/>
        <v xml:space="preserve"> </v>
      </c>
      <c r="S133" s="25" t="str">
        <f t="shared" si="55"/>
        <v xml:space="preserve"> </v>
      </c>
      <c r="T133" s="25" t="str">
        <f t="shared" si="56"/>
        <v xml:space="preserve"> </v>
      </c>
      <c r="U133" s="25" t="str">
        <f t="shared" si="57"/>
        <v xml:space="preserve"> </v>
      </c>
      <c r="V133" s="25" t="str">
        <f t="shared" si="58"/>
        <v xml:space="preserve"> </v>
      </c>
      <c r="W133" s="25" t="str">
        <f t="shared" si="59"/>
        <v xml:space="preserve"> </v>
      </c>
      <c r="X133" s="25" t="str">
        <f t="shared" si="60"/>
        <v xml:space="preserve"> </v>
      </c>
      <c r="Y133" s="25" t="str">
        <f t="shared" si="61"/>
        <v xml:space="preserve"> </v>
      </c>
      <c r="Z133" s="25" t="str">
        <f t="shared" si="62"/>
        <v xml:space="preserve"> </v>
      </c>
      <c r="AA133" s="25" t="str">
        <f t="shared" si="63"/>
        <v xml:space="preserve"> </v>
      </c>
      <c r="AB133" t="str">
        <f t="shared" si="64"/>
        <v/>
      </c>
      <c r="AC133" t="str">
        <f t="shared" si="65"/>
        <v xml:space="preserve"> </v>
      </c>
      <c r="AD133" t="str">
        <f t="shared" si="66"/>
        <v/>
      </c>
    </row>
    <row r="134" spans="1:30" x14ac:dyDescent="0.35">
      <c r="A134" t="str">
        <f>IF('My Dream 11 for a Match'!$B$2='Performance Cal'!$A134,'Performance Cal'!A134,IF('My Dream 11 for a Match'!$A$2='Performance Cal'!$A134,'Performance Cal'!A134,""))</f>
        <v>RR</v>
      </c>
      <c r="B134" t="str">
        <f>IF('My Dream 11 for a Match'!$B$2='Performance Cal'!$A134,'Performance Cal'!B134,IF('My Dream 11 for a Match'!$A$2='Performance Cal'!$A134,'Performance Cal'!B134,""))</f>
        <v>Adam Zampa</v>
      </c>
      <c r="C134" t="str">
        <f>_xlfn.XLOOKUP(B134,'Team Player and role'!A:A,'Team Player and role'!C:C," ")</f>
        <v>Spinner</v>
      </c>
      <c r="D134">
        <f>IF('My Dream 11 for a Match'!$B$2='Performance Cal'!$A134,'Performance Cal'!C134,IF('My Dream 11 for a Match'!$A$2='Performance Cal'!$A134,'Performance Cal'!C134,""))</f>
        <v>13.280000000000001</v>
      </c>
      <c r="E134">
        <f>IF('My Dream 11 for a Match'!$B$2='Performance Cal'!$A134,'Performance Cal'!D134,IF('My Dream 11 for a Match'!$A$2='Performance Cal'!$A134,'Performance Cal'!D134,""))</f>
        <v>1186.8400000000001</v>
      </c>
      <c r="F134">
        <f>IF('My Dream 11 for a Match'!$B$2='Performance Cal'!$A134,'Performance Cal'!E134,IF('My Dream 11 for a Match'!$A$2='Performance Cal'!$A134,'Performance Cal'!E134,""))</f>
        <v>0</v>
      </c>
      <c r="G134">
        <f>IF('My Dream 11 for a Match'!$B$2='Performance Cal'!$A134,'Performance Cal'!F134,IF('My Dream 11 for a Match'!$A$2='Performance Cal'!$A134,'Performance Cal'!F134,""))</f>
        <v>1200.1200000000001</v>
      </c>
      <c r="H134" s="25">
        <f t="shared" si="45"/>
        <v>1424.2080000000001</v>
      </c>
      <c r="I134" s="25">
        <f t="shared" si="46"/>
        <v>890.13000000000011</v>
      </c>
      <c r="J134" s="25">
        <f t="shared" si="47"/>
        <v>1447.9448000000002</v>
      </c>
      <c r="K134" s="25">
        <f t="shared" si="48"/>
        <v>1068.1559999999999</v>
      </c>
      <c r="L134" s="25">
        <f t="shared" si="49"/>
        <v>712.10400000000004</v>
      </c>
      <c r="M134" s="25">
        <f t="shared" si="49"/>
        <v>712.10400000000004</v>
      </c>
      <c r="N134" s="25">
        <f t="shared" si="50"/>
        <v>1186.8400000000001</v>
      </c>
      <c r="O134" s="25">
        <f t="shared" si="51"/>
        <v>1424.2080000000001</v>
      </c>
      <c r="P134" s="25">
        <f t="shared" si="52"/>
        <v>1068.1559999999999</v>
      </c>
      <c r="Q134" s="25">
        <f t="shared" si="53"/>
        <v>1305.5240000000001</v>
      </c>
      <c r="R134" s="25">
        <f t="shared" si="54"/>
        <v>1424.2080000000001</v>
      </c>
      <c r="S134" s="25">
        <f t="shared" si="55"/>
        <v>801.11700000000008</v>
      </c>
      <c r="T134" s="25">
        <f t="shared" si="56"/>
        <v>1038.4850000000001</v>
      </c>
      <c r="U134" s="25">
        <f t="shared" si="57"/>
        <v>1157.1690000000001</v>
      </c>
      <c r="V134" s="25">
        <f t="shared" si="58"/>
        <v>1080.0244000000002</v>
      </c>
      <c r="W134" s="25">
        <f t="shared" si="59"/>
        <v>1317.3924000000002</v>
      </c>
      <c r="X134" s="25">
        <f t="shared" si="60"/>
        <v>1436.0764000000001</v>
      </c>
      <c r="Y134" s="25">
        <f t="shared" si="61"/>
        <v>890.13</v>
      </c>
      <c r="Z134" s="25">
        <f t="shared" si="62"/>
        <v>1127.498</v>
      </c>
      <c r="AA134" s="25">
        <f t="shared" si="63"/>
        <v>1246.182</v>
      </c>
      <c r="AB134" t="str">
        <f t="shared" si="64"/>
        <v>RR</v>
      </c>
      <c r="AC134" t="str">
        <f t="shared" si="65"/>
        <v>Spinner</v>
      </c>
      <c r="AD134" t="str">
        <f t="shared" si="66"/>
        <v>Adam Zampa</v>
      </c>
    </row>
    <row r="135" spans="1:30" x14ac:dyDescent="0.35">
      <c r="A135" t="str">
        <f>IF('My Dream 11 for a Match'!$B$2='Performance Cal'!$A135,'Performance Cal'!A135,IF('My Dream 11 for a Match'!$A$2='Performance Cal'!$A135,'Performance Cal'!A135,""))</f>
        <v/>
      </c>
      <c r="B135" t="str">
        <f>IF('My Dream 11 for a Match'!$B$2='Performance Cal'!$A135,'Performance Cal'!B135,IF('My Dream 11 for a Match'!$A$2='Performance Cal'!$A135,'Performance Cal'!B135,""))</f>
        <v/>
      </c>
      <c r="C135" t="str">
        <f>_xlfn.XLOOKUP(B135,'Team Player and role'!A:A,'Team Player and role'!C:C," ")</f>
        <v xml:space="preserve"> </v>
      </c>
      <c r="D135" t="str">
        <f>IF('My Dream 11 for a Match'!$B$2='Performance Cal'!$A135,'Performance Cal'!C135,IF('My Dream 11 for a Match'!$A$2='Performance Cal'!$A135,'Performance Cal'!C135,""))</f>
        <v/>
      </c>
      <c r="E135" t="str">
        <f>IF('My Dream 11 for a Match'!$B$2='Performance Cal'!$A135,'Performance Cal'!D135,IF('My Dream 11 for a Match'!$A$2='Performance Cal'!$A135,'Performance Cal'!D135,""))</f>
        <v/>
      </c>
      <c r="F135" t="str">
        <f>IF('My Dream 11 for a Match'!$B$2='Performance Cal'!$A135,'Performance Cal'!E135,IF('My Dream 11 for a Match'!$A$2='Performance Cal'!$A135,'Performance Cal'!E135,""))</f>
        <v/>
      </c>
      <c r="G135" t="str">
        <f>IF('My Dream 11 for a Match'!$B$2='Performance Cal'!$A135,'Performance Cal'!F135,IF('My Dream 11 for a Match'!$A$2='Performance Cal'!$A135,'Performance Cal'!F135,""))</f>
        <v/>
      </c>
      <c r="H135" s="25" t="str">
        <f t="shared" si="45"/>
        <v xml:space="preserve"> </v>
      </c>
      <c r="I135" s="25" t="str">
        <f t="shared" si="46"/>
        <v xml:space="preserve"> </v>
      </c>
      <c r="J135" s="25" t="str">
        <f t="shared" si="47"/>
        <v xml:space="preserve"> </v>
      </c>
      <c r="K135" s="25" t="str">
        <f t="shared" si="48"/>
        <v xml:space="preserve"> </v>
      </c>
      <c r="L135" s="25" t="str">
        <f t="shared" si="49"/>
        <v xml:space="preserve"> </v>
      </c>
      <c r="M135" s="25" t="str">
        <f t="shared" si="49"/>
        <v xml:space="preserve"> </v>
      </c>
      <c r="N135" s="25" t="str">
        <f t="shared" si="50"/>
        <v xml:space="preserve"> </v>
      </c>
      <c r="O135" s="25" t="str">
        <f t="shared" si="51"/>
        <v xml:space="preserve"> </v>
      </c>
      <c r="P135" s="25" t="str">
        <f t="shared" si="52"/>
        <v xml:space="preserve"> </v>
      </c>
      <c r="Q135" s="25" t="str">
        <f t="shared" si="53"/>
        <v xml:space="preserve"> </v>
      </c>
      <c r="R135" s="25" t="str">
        <f t="shared" si="54"/>
        <v xml:space="preserve"> </v>
      </c>
      <c r="S135" s="25" t="str">
        <f t="shared" si="55"/>
        <v xml:space="preserve"> </v>
      </c>
      <c r="T135" s="25" t="str">
        <f t="shared" si="56"/>
        <v xml:space="preserve"> </v>
      </c>
      <c r="U135" s="25" t="str">
        <f t="shared" si="57"/>
        <v xml:space="preserve"> </v>
      </c>
      <c r="V135" s="25" t="str">
        <f t="shared" si="58"/>
        <v xml:space="preserve"> </v>
      </c>
      <c r="W135" s="25" t="str">
        <f t="shared" si="59"/>
        <v xml:space="preserve"> </v>
      </c>
      <c r="X135" s="25" t="str">
        <f t="shared" si="60"/>
        <v xml:space="preserve"> </v>
      </c>
      <c r="Y135" s="25" t="str">
        <f t="shared" si="61"/>
        <v xml:space="preserve"> </v>
      </c>
      <c r="Z135" s="25" t="str">
        <f t="shared" si="62"/>
        <v xml:space="preserve"> </v>
      </c>
      <c r="AA135" s="25" t="str">
        <f t="shared" si="63"/>
        <v xml:space="preserve"> </v>
      </c>
      <c r="AB135" t="str">
        <f t="shared" si="64"/>
        <v/>
      </c>
      <c r="AC135" t="str">
        <f t="shared" si="65"/>
        <v xml:space="preserve"> </v>
      </c>
      <c r="AD135" t="str">
        <f t="shared" si="66"/>
        <v/>
      </c>
    </row>
    <row r="136" spans="1:30" x14ac:dyDescent="0.35">
      <c r="A136" t="str">
        <f>IF('My Dream 11 for a Match'!$B$2='Performance Cal'!$A136,'Performance Cal'!A136,IF('My Dream 11 for a Match'!$A$2='Performance Cal'!$A136,'Performance Cal'!A136,""))</f>
        <v/>
      </c>
      <c r="B136" t="str">
        <f>IF('My Dream 11 for a Match'!$B$2='Performance Cal'!$A136,'Performance Cal'!B136,IF('My Dream 11 for a Match'!$A$2='Performance Cal'!$A136,'Performance Cal'!B136,""))</f>
        <v/>
      </c>
      <c r="C136" t="str">
        <f>_xlfn.XLOOKUP(B136,'Team Player and role'!A:A,'Team Player and role'!C:C," ")</f>
        <v xml:space="preserve"> </v>
      </c>
      <c r="D136" t="str">
        <f>IF('My Dream 11 for a Match'!$B$2='Performance Cal'!$A136,'Performance Cal'!C136,IF('My Dream 11 for a Match'!$A$2='Performance Cal'!$A136,'Performance Cal'!C136,""))</f>
        <v/>
      </c>
      <c r="E136" t="str">
        <f>IF('My Dream 11 for a Match'!$B$2='Performance Cal'!$A136,'Performance Cal'!D136,IF('My Dream 11 for a Match'!$A$2='Performance Cal'!$A136,'Performance Cal'!D136,""))</f>
        <v/>
      </c>
      <c r="F136" t="str">
        <f>IF('My Dream 11 for a Match'!$B$2='Performance Cal'!$A136,'Performance Cal'!E136,IF('My Dream 11 for a Match'!$A$2='Performance Cal'!$A136,'Performance Cal'!E136,""))</f>
        <v/>
      </c>
      <c r="G136" t="str">
        <f>IF('My Dream 11 for a Match'!$B$2='Performance Cal'!$A136,'Performance Cal'!F136,IF('My Dream 11 for a Match'!$A$2='Performance Cal'!$A136,'Performance Cal'!F136,""))</f>
        <v/>
      </c>
      <c r="H136" s="25" t="str">
        <f t="shared" si="45"/>
        <v xml:space="preserve"> </v>
      </c>
      <c r="I136" s="25" t="str">
        <f t="shared" si="46"/>
        <v xml:space="preserve"> </v>
      </c>
      <c r="J136" s="25" t="str">
        <f t="shared" si="47"/>
        <v xml:space="preserve"> </v>
      </c>
      <c r="K136" s="25" t="str">
        <f t="shared" si="48"/>
        <v xml:space="preserve"> </v>
      </c>
      <c r="L136" s="25" t="str">
        <f t="shared" si="49"/>
        <v xml:space="preserve"> </v>
      </c>
      <c r="M136" s="25" t="str">
        <f t="shared" si="49"/>
        <v xml:space="preserve"> </v>
      </c>
      <c r="N136" s="25" t="str">
        <f t="shared" si="50"/>
        <v xml:space="preserve"> </v>
      </c>
      <c r="O136" s="25" t="str">
        <f t="shared" si="51"/>
        <v xml:space="preserve"> </v>
      </c>
      <c r="P136" s="25" t="str">
        <f t="shared" si="52"/>
        <v xml:space="preserve"> </v>
      </c>
      <c r="Q136" s="25" t="str">
        <f t="shared" si="53"/>
        <v xml:space="preserve"> </v>
      </c>
      <c r="R136" s="25" t="str">
        <f t="shared" si="54"/>
        <v xml:space="preserve"> </v>
      </c>
      <c r="S136" s="25" t="str">
        <f t="shared" si="55"/>
        <v xml:space="preserve"> </v>
      </c>
      <c r="T136" s="25" t="str">
        <f t="shared" si="56"/>
        <v xml:space="preserve"> </v>
      </c>
      <c r="U136" s="25" t="str">
        <f t="shared" si="57"/>
        <v xml:space="preserve"> </v>
      </c>
      <c r="V136" s="25" t="str">
        <f t="shared" si="58"/>
        <v xml:space="preserve"> </v>
      </c>
      <c r="W136" s="25" t="str">
        <f t="shared" si="59"/>
        <v xml:space="preserve"> </v>
      </c>
      <c r="X136" s="25" t="str">
        <f t="shared" si="60"/>
        <v xml:space="preserve"> </v>
      </c>
      <c r="Y136" s="25" t="str">
        <f t="shared" si="61"/>
        <v xml:space="preserve"> </v>
      </c>
      <c r="Z136" s="25" t="str">
        <f t="shared" si="62"/>
        <v xml:space="preserve"> </v>
      </c>
      <c r="AA136" s="25" t="str">
        <f t="shared" si="63"/>
        <v xml:space="preserve"> </v>
      </c>
      <c r="AB136" t="str">
        <f t="shared" si="64"/>
        <v/>
      </c>
      <c r="AC136" t="str">
        <f t="shared" si="65"/>
        <v xml:space="preserve"> </v>
      </c>
      <c r="AD136" t="str">
        <f t="shared" si="66"/>
        <v/>
      </c>
    </row>
    <row r="137" spans="1:30" x14ac:dyDescent="0.35">
      <c r="A137" t="str">
        <f>IF('My Dream 11 for a Match'!$B$2='Performance Cal'!$A137,'Performance Cal'!A137,IF('My Dream 11 for a Match'!$A$2='Performance Cal'!$A137,'Performance Cal'!A137,""))</f>
        <v>MI</v>
      </c>
      <c r="B137" t="str">
        <f>IF('My Dream 11 for a Match'!$B$2='Performance Cal'!$A137,'Performance Cal'!B137,IF('My Dream 11 for a Match'!$A$2='Performance Cal'!$A137,'Performance Cal'!B137,""))</f>
        <v>Riley Meredith</v>
      </c>
      <c r="C137" t="str">
        <f>_xlfn.XLOOKUP(B137,'Team Player and role'!A:A,'Team Player and role'!C:C," ")</f>
        <v>Seamer</v>
      </c>
      <c r="D137">
        <f>IF('My Dream 11 for a Match'!$B$2='Performance Cal'!$A137,'Performance Cal'!C137,IF('My Dream 11 for a Match'!$A$2='Performance Cal'!$A137,'Performance Cal'!C137,""))</f>
        <v>0</v>
      </c>
      <c r="E137">
        <f>IF('My Dream 11 for a Match'!$B$2='Performance Cal'!$A137,'Performance Cal'!D137,IF('My Dream 11 for a Match'!$A$2='Performance Cal'!$A137,'Performance Cal'!D137,""))</f>
        <v>589.64</v>
      </c>
      <c r="F137">
        <f>IF('My Dream 11 for a Match'!$B$2='Performance Cal'!$A137,'Performance Cal'!E137,IF('My Dream 11 for a Match'!$A$2='Performance Cal'!$A137,'Performance Cal'!E137,""))</f>
        <v>0</v>
      </c>
      <c r="G137">
        <f>IF('My Dream 11 for a Match'!$B$2='Performance Cal'!$A137,'Performance Cal'!F137,IF('My Dream 11 for a Match'!$A$2='Performance Cal'!$A137,'Performance Cal'!F137,""))</f>
        <v>589.64</v>
      </c>
      <c r="H137" s="25">
        <f t="shared" si="45"/>
        <v>884.46</v>
      </c>
      <c r="I137" s="25">
        <f t="shared" si="46"/>
        <v>442.23</v>
      </c>
      <c r="J137" s="25">
        <f t="shared" si="47"/>
        <v>719.36080000000004</v>
      </c>
      <c r="K137" s="25">
        <f t="shared" si="48"/>
        <v>489.40119999999996</v>
      </c>
      <c r="L137" s="25">
        <f t="shared" si="49"/>
        <v>412.74799999999993</v>
      </c>
      <c r="M137" s="25">
        <f t="shared" si="49"/>
        <v>412.74799999999993</v>
      </c>
      <c r="N137" s="25">
        <f t="shared" si="50"/>
        <v>766.53199999999993</v>
      </c>
      <c r="O137" s="25">
        <f t="shared" si="51"/>
        <v>707.56799999999998</v>
      </c>
      <c r="P137" s="25">
        <f t="shared" si="52"/>
        <v>648.60400000000004</v>
      </c>
      <c r="Q137" s="25">
        <f t="shared" si="53"/>
        <v>825.49599999999998</v>
      </c>
      <c r="R137" s="25">
        <f t="shared" si="54"/>
        <v>884.46</v>
      </c>
      <c r="S137" s="25">
        <f t="shared" si="55"/>
        <v>427.48899999999998</v>
      </c>
      <c r="T137" s="25">
        <f t="shared" si="56"/>
        <v>604.38099999999997</v>
      </c>
      <c r="U137" s="25">
        <f t="shared" si="57"/>
        <v>574.899</v>
      </c>
      <c r="V137" s="25">
        <f t="shared" si="58"/>
        <v>566.05439999999999</v>
      </c>
      <c r="W137" s="25">
        <f t="shared" si="59"/>
        <v>742.94640000000004</v>
      </c>
      <c r="X137" s="25">
        <f t="shared" si="60"/>
        <v>713.46440000000007</v>
      </c>
      <c r="Y137" s="25">
        <f t="shared" si="61"/>
        <v>451.07459999999992</v>
      </c>
      <c r="Z137" s="25">
        <f t="shared" si="62"/>
        <v>627.96659999999997</v>
      </c>
      <c r="AA137" s="25">
        <f t="shared" si="63"/>
        <v>598.4846</v>
      </c>
      <c r="AB137" t="str">
        <f t="shared" si="64"/>
        <v>MI</v>
      </c>
      <c r="AC137" t="str">
        <f t="shared" si="65"/>
        <v>Seamer</v>
      </c>
      <c r="AD137" t="str">
        <f t="shared" si="66"/>
        <v>Riley Meredith</v>
      </c>
    </row>
    <row r="138" spans="1:30" x14ac:dyDescent="0.35">
      <c r="A138" t="str">
        <f>IF('My Dream 11 for a Match'!$B$2='Performance Cal'!$A138,'Performance Cal'!A138,IF('My Dream 11 for a Match'!$A$2='Performance Cal'!$A138,'Performance Cal'!A138,""))</f>
        <v/>
      </c>
      <c r="B138" t="str">
        <f>IF('My Dream 11 for a Match'!$B$2='Performance Cal'!$A138,'Performance Cal'!B138,IF('My Dream 11 for a Match'!$A$2='Performance Cal'!$A138,'Performance Cal'!B138,""))</f>
        <v/>
      </c>
      <c r="C138" t="str">
        <f>_xlfn.XLOOKUP(B138,'Team Player and role'!A:A,'Team Player and role'!C:C," ")</f>
        <v xml:space="preserve"> </v>
      </c>
      <c r="D138" t="str">
        <f>IF('My Dream 11 for a Match'!$B$2='Performance Cal'!$A138,'Performance Cal'!C138,IF('My Dream 11 for a Match'!$A$2='Performance Cal'!$A138,'Performance Cal'!C138,""))</f>
        <v/>
      </c>
      <c r="E138" t="str">
        <f>IF('My Dream 11 for a Match'!$B$2='Performance Cal'!$A138,'Performance Cal'!D138,IF('My Dream 11 for a Match'!$A$2='Performance Cal'!$A138,'Performance Cal'!D138,""))</f>
        <v/>
      </c>
      <c r="F138" t="str">
        <f>IF('My Dream 11 for a Match'!$B$2='Performance Cal'!$A138,'Performance Cal'!E138,IF('My Dream 11 for a Match'!$A$2='Performance Cal'!$A138,'Performance Cal'!E138,""))</f>
        <v/>
      </c>
      <c r="G138" t="str">
        <f>IF('My Dream 11 for a Match'!$B$2='Performance Cal'!$A138,'Performance Cal'!F138,IF('My Dream 11 for a Match'!$A$2='Performance Cal'!$A138,'Performance Cal'!F138,""))</f>
        <v/>
      </c>
      <c r="H138" s="25" t="str">
        <f t="shared" si="45"/>
        <v xml:space="preserve"> </v>
      </c>
      <c r="I138" s="25" t="str">
        <f t="shared" si="46"/>
        <v xml:space="preserve"> </v>
      </c>
      <c r="J138" s="25" t="str">
        <f t="shared" si="47"/>
        <v xml:space="preserve"> </v>
      </c>
      <c r="K138" s="25" t="str">
        <f t="shared" si="48"/>
        <v xml:space="preserve"> </v>
      </c>
      <c r="L138" s="25" t="str">
        <f t="shared" si="49"/>
        <v xml:space="preserve"> </v>
      </c>
      <c r="M138" s="25" t="str">
        <f t="shared" si="49"/>
        <v xml:space="preserve"> </v>
      </c>
      <c r="N138" s="25" t="str">
        <f t="shared" si="50"/>
        <v xml:space="preserve"> </v>
      </c>
      <c r="O138" s="25" t="str">
        <f t="shared" si="51"/>
        <v xml:space="preserve"> </v>
      </c>
      <c r="P138" s="25" t="str">
        <f t="shared" si="52"/>
        <v xml:space="preserve"> </v>
      </c>
      <c r="Q138" s="25" t="str">
        <f t="shared" si="53"/>
        <v xml:space="preserve"> </v>
      </c>
      <c r="R138" s="25" t="str">
        <f t="shared" si="54"/>
        <v xml:space="preserve"> </v>
      </c>
      <c r="S138" s="25" t="str">
        <f t="shared" si="55"/>
        <v xml:space="preserve"> </v>
      </c>
      <c r="T138" s="25" t="str">
        <f t="shared" si="56"/>
        <v xml:space="preserve"> </v>
      </c>
      <c r="U138" s="25" t="str">
        <f t="shared" si="57"/>
        <v xml:space="preserve"> </v>
      </c>
      <c r="V138" s="25" t="str">
        <f t="shared" si="58"/>
        <v xml:space="preserve"> </v>
      </c>
      <c r="W138" s="25" t="str">
        <f t="shared" si="59"/>
        <v xml:space="preserve"> </v>
      </c>
      <c r="X138" s="25" t="str">
        <f t="shared" si="60"/>
        <v xml:space="preserve"> </v>
      </c>
      <c r="Y138" s="25" t="str">
        <f t="shared" si="61"/>
        <v xml:space="preserve"> </v>
      </c>
      <c r="Z138" s="25" t="str">
        <f t="shared" si="62"/>
        <v xml:space="preserve"> </v>
      </c>
      <c r="AA138" s="25" t="str">
        <f t="shared" si="63"/>
        <v xml:space="preserve"> </v>
      </c>
      <c r="AB138" t="str">
        <f t="shared" si="64"/>
        <v/>
      </c>
      <c r="AC138" t="str">
        <f t="shared" si="65"/>
        <v xml:space="preserve"> </v>
      </c>
      <c r="AD138" t="str">
        <f t="shared" si="66"/>
        <v/>
      </c>
    </row>
    <row r="139" spans="1:30" x14ac:dyDescent="0.35">
      <c r="A139" t="str">
        <f>IF('My Dream 11 for a Match'!$B$2='Performance Cal'!$A139,'Performance Cal'!A139,IF('My Dream 11 for a Match'!$A$2='Performance Cal'!$A139,'Performance Cal'!A139,""))</f>
        <v/>
      </c>
      <c r="B139" t="str">
        <f>IF('My Dream 11 for a Match'!$B$2='Performance Cal'!$A139,'Performance Cal'!B139,IF('My Dream 11 for a Match'!$A$2='Performance Cal'!$A139,'Performance Cal'!B139,""))</f>
        <v/>
      </c>
      <c r="C139" t="str">
        <f>_xlfn.XLOOKUP(B139,'Team Player and role'!A:A,'Team Player and role'!C:C," ")</f>
        <v xml:space="preserve"> </v>
      </c>
      <c r="D139" t="str">
        <f>IF('My Dream 11 for a Match'!$B$2='Performance Cal'!$A139,'Performance Cal'!C139,IF('My Dream 11 for a Match'!$A$2='Performance Cal'!$A139,'Performance Cal'!C139,""))</f>
        <v/>
      </c>
      <c r="E139" t="str">
        <f>IF('My Dream 11 for a Match'!$B$2='Performance Cal'!$A139,'Performance Cal'!D139,IF('My Dream 11 for a Match'!$A$2='Performance Cal'!$A139,'Performance Cal'!D139,""))</f>
        <v/>
      </c>
      <c r="F139" t="str">
        <f>IF('My Dream 11 for a Match'!$B$2='Performance Cal'!$A139,'Performance Cal'!E139,IF('My Dream 11 for a Match'!$A$2='Performance Cal'!$A139,'Performance Cal'!E139,""))</f>
        <v/>
      </c>
      <c r="G139" t="str">
        <f>IF('My Dream 11 for a Match'!$B$2='Performance Cal'!$A139,'Performance Cal'!F139,IF('My Dream 11 for a Match'!$A$2='Performance Cal'!$A139,'Performance Cal'!F139,""))</f>
        <v/>
      </c>
      <c r="H139" s="25" t="str">
        <f t="shared" si="45"/>
        <v xml:space="preserve"> </v>
      </c>
      <c r="I139" s="25" t="str">
        <f t="shared" si="46"/>
        <v xml:space="preserve"> </v>
      </c>
      <c r="J139" s="25" t="str">
        <f t="shared" si="47"/>
        <v xml:space="preserve"> </v>
      </c>
      <c r="K139" s="25" t="str">
        <f t="shared" si="48"/>
        <v xml:space="preserve"> </v>
      </c>
      <c r="L139" s="25" t="str">
        <f t="shared" si="49"/>
        <v xml:space="preserve"> </v>
      </c>
      <c r="M139" s="25" t="str">
        <f t="shared" si="49"/>
        <v xml:space="preserve"> </v>
      </c>
      <c r="N139" s="25" t="str">
        <f t="shared" si="50"/>
        <v xml:space="preserve"> </v>
      </c>
      <c r="O139" s="25" t="str">
        <f t="shared" si="51"/>
        <v xml:space="preserve"> </v>
      </c>
      <c r="P139" s="25" t="str">
        <f t="shared" si="52"/>
        <v xml:space="preserve"> </v>
      </c>
      <c r="Q139" s="25" t="str">
        <f t="shared" si="53"/>
        <v xml:space="preserve"> </v>
      </c>
      <c r="R139" s="25" t="str">
        <f t="shared" si="54"/>
        <v xml:space="preserve"> </v>
      </c>
      <c r="S139" s="25" t="str">
        <f t="shared" si="55"/>
        <v xml:space="preserve"> </v>
      </c>
      <c r="T139" s="25" t="str">
        <f t="shared" si="56"/>
        <v xml:space="preserve"> </v>
      </c>
      <c r="U139" s="25" t="str">
        <f t="shared" si="57"/>
        <v xml:space="preserve"> </v>
      </c>
      <c r="V139" s="25" t="str">
        <f t="shared" si="58"/>
        <v xml:space="preserve"> </v>
      </c>
      <c r="W139" s="25" t="str">
        <f t="shared" si="59"/>
        <v xml:space="preserve"> </v>
      </c>
      <c r="X139" s="25" t="str">
        <f t="shared" si="60"/>
        <v xml:space="preserve"> </v>
      </c>
      <c r="Y139" s="25" t="str">
        <f t="shared" si="61"/>
        <v xml:space="preserve"> </v>
      </c>
      <c r="Z139" s="25" t="str">
        <f t="shared" si="62"/>
        <v xml:space="preserve"> </v>
      </c>
      <c r="AA139" s="25" t="str">
        <f t="shared" si="63"/>
        <v xml:space="preserve"> </v>
      </c>
      <c r="AB139" t="str">
        <f t="shared" si="64"/>
        <v/>
      </c>
      <c r="AC139" t="str">
        <f t="shared" si="65"/>
        <v xml:space="preserve"> </v>
      </c>
      <c r="AD139" t="str">
        <f t="shared" si="66"/>
        <v/>
      </c>
    </row>
    <row r="140" spans="1:30" x14ac:dyDescent="0.35">
      <c r="A140" t="str">
        <f>IF('My Dream 11 for a Match'!$B$2='Performance Cal'!$A140,'Performance Cal'!A140,IF('My Dream 11 for a Match'!$A$2='Performance Cal'!$A140,'Performance Cal'!A140,""))</f>
        <v/>
      </c>
      <c r="B140" t="str">
        <f>IF('My Dream 11 for a Match'!$B$2='Performance Cal'!$A140,'Performance Cal'!B140,IF('My Dream 11 for a Match'!$A$2='Performance Cal'!$A140,'Performance Cal'!B140,""))</f>
        <v/>
      </c>
      <c r="C140" t="str">
        <f>_xlfn.XLOOKUP(B140,'Team Player and role'!A:A,'Team Player and role'!C:C," ")</f>
        <v xml:space="preserve"> </v>
      </c>
      <c r="D140" t="str">
        <f>IF('My Dream 11 for a Match'!$B$2='Performance Cal'!$A140,'Performance Cal'!C140,IF('My Dream 11 for a Match'!$A$2='Performance Cal'!$A140,'Performance Cal'!C140,""))</f>
        <v/>
      </c>
      <c r="E140" t="str">
        <f>IF('My Dream 11 for a Match'!$B$2='Performance Cal'!$A140,'Performance Cal'!D140,IF('My Dream 11 for a Match'!$A$2='Performance Cal'!$A140,'Performance Cal'!D140,""))</f>
        <v/>
      </c>
      <c r="F140" t="str">
        <f>IF('My Dream 11 for a Match'!$B$2='Performance Cal'!$A140,'Performance Cal'!E140,IF('My Dream 11 for a Match'!$A$2='Performance Cal'!$A140,'Performance Cal'!E140,""))</f>
        <v/>
      </c>
      <c r="G140" t="str">
        <f>IF('My Dream 11 for a Match'!$B$2='Performance Cal'!$A140,'Performance Cal'!F140,IF('My Dream 11 for a Match'!$A$2='Performance Cal'!$A140,'Performance Cal'!F140,""))</f>
        <v/>
      </c>
      <c r="H140" s="25" t="str">
        <f t="shared" si="45"/>
        <v xml:space="preserve"> </v>
      </c>
      <c r="I140" s="25" t="str">
        <f t="shared" si="46"/>
        <v xml:space="preserve"> </v>
      </c>
      <c r="J140" s="25" t="str">
        <f t="shared" si="47"/>
        <v xml:space="preserve"> </v>
      </c>
      <c r="K140" s="25" t="str">
        <f t="shared" si="48"/>
        <v xml:space="preserve"> </v>
      </c>
      <c r="L140" s="25" t="str">
        <f t="shared" si="49"/>
        <v xml:space="preserve"> </v>
      </c>
      <c r="M140" s="25" t="str">
        <f t="shared" si="49"/>
        <v xml:space="preserve"> </v>
      </c>
      <c r="N140" s="25" t="str">
        <f t="shared" si="50"/>
        <v xml:space="preserve"> </v>
      </c>
      <c r="O140" s="25" t="str">
        <f t="shared" si="51"/>
        <v xml:space="preserve"> </v>
      </c>
      <c r="P140" s="25" t="str">
        <f t="shared" si="52"/>
        <v xml:space="preserve"> </v>
      </c>
      <c r="Q140" s="25" t="str">
        <f t="shared" si="53"/>
        <v xml:space="preserve"> </v>
      </c>
      <c r="R140" s="25" t="str">
        <f t="shared" si="54"/>
        <v xml:space="preserve"> </v>
      </c>
      <c r="S140" s="25" t="str">
        <f t="shared" si="55"/>
        <v xml:space="preserve"> </v>
      </c>
      <c r="T140" s="25" t="str">
        <f t="shared" si="56"/>
        <v xml:space="preserve"> </v>
      </c>
      <c r="U140" s="25" t="str">
        <f t="shared" si="57"/>
        <v xml:space="preserve"> </v>
      </c>
      <c r="V140" s="25" t="str">
        <f t="shared" si="58"/>
        <v xml:space="preserve"> </v>
      </c>
      <c r="W140" s="25" t="str">
        <f t="shared" si="59"/>
        <v xml:space="preserve"> </v>
      </c>
      <c r="X140" s="25" t="str">
        <f t="shared" si="60"/>
        <v xml:space="preserve"> </v>
      </c>
      <c r="Y140" s="25" t="str">
        <f t="shared" si="61"/>
        <v xml:space="preserve"> </v>
      </c>
      <c r="Z140" s="25" t="str">
        <f t="shared" si="62"/>
        <v xml:space="preserve"> </v>
      </c>
      <c r="AA140" s="25" t="str">
        <f t="shared" si="63"/>
        <v xml:space="preserve"> </v>
      </c>
      <c r="AB140" t="str">
        <f t="shared" si="64"/>
        <v/>
      </c>
      <c r="AC140" t="str">
        <f t="shared" si="65"/>
        <v xml:space="preserve"> </v>
      </c>
      <c r="AD140" t="str">
        <f t="shared" si="66"/>
        <v/>
      </c>
    </row>
    <row r="141" spans="1:30" x14ac:dyDescent="0.35">
      <c r="A141" t="str">
        <f>IF('My Dream 11 for a Match'!$B$2='Performance Cal'!$A141,'Performance Cal'!A141,IF('My Dream 11 for a Match'!$A$2='Performance Cal'!$A141,'Performance Cal'!A141,""))</f>
        <v/>
      </c>
      <c r="B141" t="str">
        <f>IF('My Dream 11 for a Match'!$B$2='Performance Cal'!$A141,'Performance Cal'!B141,IF('My Dream 11 for a Match'!$A$2='Performance Cal'!$A141,'Performance Cal'!B141,""))</f>
        <v/>
      </c>
      <c r="C141" t="str">
        <f>_xlfn.XLOOKUP(B141,'Team Player and role'!A:A,'Team Player and role'!C:C," ")</f>
        <v xml:space="preserve"> </v>
      </c>
      <c r="D141" t="str">
        <f>IF('My Dream 11 for a Match'!$B$2='Performance Cal'!$A141,'Performance Cal'!C141,IF('My Dream 11 for a Match'!$A$2='Performance Cal'!$A141,'Performance Cal'!C141,""))</f>
        <v/>
      </c>
      <c r="E141" t="str">
        <f>IF('My Dream 11 for a Match'!$B$2='Performance Cal'!$A141,'Performance Cal'!D141,IF('My Dream 11 for a Match'!$A$2='Performance Cal'!$A141,'Performance Cal'!D141,""))</f>
        <v/>
      </c>
      <c r="F141" t="str">
        <f>IF('My Dream 11 for a Match'!$B$2='Performance Cal'!$A141,'Performance Cal'!E141,IF('My Dream 11 for a Match'!$A$2='Performance Cal'!$A141,'Performance Cal'!E141,""))</f>
        <v/>
      </c>
      <c r="G141" t="str">
        <f>IF('My Dream 11 for a Match'!$B$2='Performance Cal'!$A141,'Performance Cal'!F141,IF('My Dream 11 for a Match'!$A$2='Performance Cal'!$A141,'Performance Cal'!F141,""))</f>
        <v/>
      </c>
      <c r="H141" s="25" t="str">
        <f t="shared" si="45"/>
        <v xml:space="preserve"> </v>
      </c>
      <c r="I141" s="25" t="str">
        <f t="shared" si="46"/>
        <v xml:space="preserve"> </v>
      </c>
      <c r="J141" s="25" t="str">
        <f t="shared" si="47"/>
        <v xml:space="preserve"> </v>
      </c>
      <c r="K141" s="25" t="str">
        <f t="shared" si="48"/>
        <v xml:space="preserve"> </v>
      </c>
      <c r="L141" s="25" t="str">
        <f t="shared" si="49"/>
        <v xml:space="preserve"> </v>
      </c>
      <c r="M141" s="25" t="str">
        <f t="shared" si="49"/>
        <v xml:space="preserve"> </v>
      </c>
      <c r="N141" s="25" t="str">
        <f t="shared" si="50"/>
        <v xml:space="preserve"> </v>
      </c>
      <c r="O141" s="25" t="str">
        <f t="shared" si="51"/>
        <v xml:space="preserve"> </v>
      </c>
      <c r="P141" s="25" t="str">
        <f t="shared" si="52"/>
        <v xml:space="preserve"> </v>
      </c>
      <c r="Q141" s="25" t="str">
        <f t="shared" si="53"/>
        <v xml:space="preserve"> </v>
      </c>
      <c r="R141" s="25" t="str">
        <f t="shared" si="54"/>
        <v xml:space="preserve"> </v>
      </c>
      <c r="S141" s="25" t="str">
        <f t="shared" si="55"/>
        <v xml:space="preserve"> </v>
      </c>
      <c r="T141" s="25" t="str">
        <f t="shared" si="56"/>
        <v xml:space="preserve"> </v>
      </c>
      <c r="U141" s="25" t="str">
        <f t="shared" si="57"/>
        <v xml:space="preserve"> </v>
      </c>
      <c r="V141" s="25" t="str">
        <f t="shared" si="58"/>
        <v xml:space="preserve"> </v>
      </c>
      <c r="W141" s="25" t="str">
        <f t="shared" si="59"/>
        <v xml:space="preserve"> </v>
      </c>
      <c r="X141" s="25" t="str">
        <f t="shared" si="60"/>
        <v xml:space="preserve"> </v>
      </c>
      <c r="Y141" s="25" t="str">
        <f t="shared" si="61"/>
        <v xml:space="preserve"> </v>
      </c>
      <c r="Z141" s="25" t="str">
        <f t="shared" si="62"/>
        <v xml:space="preserve"> </v>
      </c>
      <c r="AA141" s="25" t="str">
        <f t="shared" si="63"/>
        <v xml:space="preserve"> </v>
      </c>
      <c r="AB141" t="str">
        <f t="shared" si="64"/>
        <v/>
      </c>
      <c r="AC141" t="str">
        <f t="shared" si="65"/>
        <v xml:space="preserve"> </v>
      </c>
      <c r="AD141" t="str">
        <f t="shared" si="66"/>
        <v/>
      </c>
    </row>
    <row r="142" spans="1:30" x14ac:dyDescent="0.35">
      <c r="A142" t="str">
        <f>IF('My Dream 11 for a Match'!$B$2='Performance Cal'!$A142,'Performance Cal'!A142,IF('My Dream 11 for a Match'!$A$2='Performance Cal'!$A142,'Performance Cal'!A142,""))</f>
        <v/>
      </c>
      <c r="B142" t="str">
        <f>IF('My Dream 11 for a Match'!$B$2='Performance Cal'!$A142,'Performance Cal'!B142,IF('My Dream 11 for a Match'!$A$2='Performance Cal'!$A142,'Performance Cal'!B142,""))</f>
        <v/>
      </c>
      <c r="C142" t="str">
        <f>_xlfn.XLOOKUP(B142,'Team Player and role'!A:A,'Team Player and role'!C:C," ")</f>
        <v xml:space="preserve"> </v>
      </c>
      <c r="D142" t="str">
        <f>IF('My Dream 11 for a Match'!$B$2='Performance Cal'!$A142,'Performance Cal'!C142,IF('My Dream 11 for a Match'!$A$2='Performance Cal'!$A142,'Performance Cal'!C142,""))</f>
        <v/>
      </c>
      <c r="E142" t="str">
        <f>IF('My Dream 11 for a Match'!$B$2='Performance Cal'!$A142,'Performance Cal'!D142,IF('My Dream 11 for a Match'!$A$2='Performance Cal'!$A142,'Performance Cal'!D142,""))</f>
        <v/>
      </c>
      <c r="F142" t="str">
        <f>IF('My Dream 11 for a Match'!$B$2='Performance Cal'!$A142,'Performance Cal'!E142,IF('My Dream 11 for a Match'!$A$2='Performance Cal'!$A142,'Performance Cal'!E142,""))</f>
        <v/>
      </c>
      <c r="G142" t="str">
        <f>IF('My Dream 11 for a Match'!$B$2='Performance Cal'!$A142,'Performance Cal'!F142,IF('My Dream 11 for a Match'!$A$2='Performance Cal'!$A142,'Performance Cal'!F142,""))</f>
        <v/>
      </c>
      <c r="H142" s="25" t="str">
        <f t="shared" si="45"/>
        <v xml:space="preserve"> </v>
      </c>
      <c r="I142" s="25" t="str">
        <f t="shared" si="46"/>
        <v xml:space="preserve"> </v>
      </c>
      <c r="J142" s="25" t="str">
        <f t="shared" si="47"/>
        <v xml:space="preserve"> </v>
      </c>
      <c r="K142" s="25" t="str">
        <f t="shared" si="48"/>
        <v xml:space="preserve"> </v>
      </c>
      <c r="L142" s="25" t="str">
        <f t="shared" si="49"/>
        <v xml:space="preserve"> </v>
      </c>
      <c r="M142" s="25" t="str">
        <f t="shared" si="49"/>
        <v xml:space="preserve"> </v>
      </c>
      <c r="N142" s="25" t="str">
        <f t="shared" si="50"/>
        <v xml:space="preserve"> </v>
      </c>
      <c r="O142" s="25" t="str">
        <f t="shared" si="51"/>
        <v xml:space="preserve"> </v>
      </c>
      <c r="P142" s="25" t="str">
        <f t="shared" si="52"/>
        <v xml:space="preserve"> </v>
      </c>
      <c r="Q142" s="25" t="str">
        <f t="shared" si="53"/>
        <v xml:space="preserve"> </v>
      </c>
      <c r="R142" s="25" t="str">
        <f t="shared" si="54"/>
        <v xml:space="preserve"> </v>
      </c>
      <c r="S142" s="25" t="str">
        <f t="shared" si="55"/>
        <v xml:space="preserve"> </v>
      </c>
      <c r="T142" s="25" t="str">
        <f t="shared" si="56"/>
        <v xml:space="preserve"> </v>
      </c>
      <c r="U142" s="25" t="str">
        <f t="shared" si="57"/>
        <v xml:space="preserve"> </v>
      </c>
      <c r="V142" s="25" t="str">
        <f t="shared" si="58"/>
        <v xml:space="preserve"> </v>
      </c>
      <c r="W142" s="25" t="str">
        <f t="shared" si="59"/>
        <v xml:space="preserve"> </v>
      </c>
      <c r="X142" s="25" t="str">
        <f t="shared" si="60"/>
        <v xml:space="preserve"> </v>
      </c>
      <c r="Y142" s="25" t="str">
        <f t="shared" si="61"/>
        <v xml:space="preserve"> </v>
      </c>
      <c r="Z142" s="25" t="str">
        <f t="shared" si="62"/>
        <v xml:space="preserve"> </v>
      </c>
      <c r="AA142" s="25" t="str">
        <f t="shared" si="63"/>
        <v xml:space="preserve"> </v>
      </c>
      <c r="AB142" t="str">
        <f t="shared" si="64"/>
        <v/>
      </c>
      <c r="AC142" t="str">
        <f t="shared" si="65"/>
        <v xml:space="preserve"> </v>
      </c>
      <c r="AD142" t="str">
        <f t="shared" si="66"/>
        <v/>
      </c>
    </row>
    <row r="143" spans="1:30" x14ac:dyDescent="0.35">
      <c r="A143" t="str">
        <f>IF('My Dream 11 for a Match'!$B$2='Performance Cal'!$A143,'Performance Cal'!A143,IF('My Dream 11 for a Match'!$A$2='Performance Cal'!$A143,'Performance Cal'!A143,""))</f>
        <v/>
      </c>
      <c r="B143" t="str">
        <f>IF('My Dream 11 for a Match'!$B$2='Performance Cal'!$A143,'Performance Cal'!B143,IF('My Dream 11 for a Match'!$A$2='Performance Cal'!$A143,'Performance Cal'!B143,""))</f>
        <v/>
      </c>
      <c r="C143" t="str">
        <f>_xlfn.XLOOKUP(B143,'Team Player and role'!A:A,'Team Player and role'!C:C," ")</f>
        <v xml:space="preserve"> </v>
      </c>
      <c r="D143" t="str">
        <f>IF('My Dream 11 for a Match'!$B$2='Performance Cal'!$A143,'Performance Cal'!C143,IF('My Dream 11 for a Match'!$A$2='Performance Cal'!$A143,'Performance Cal'!C143,""))</f>
        <v/>
      </c>
      <c r="E143" t="str">
        <f>IF('My Dream 11 for a Match'!$B$2='Performance Cal'!$A143,'Performance Cal'!D143,IF('My Dream 11 for a Match'!$A$2='Performance Cal'!$A143,'Performance Cal'!D143,""))</f>
        <v/>
      </c>
      <c r="F143" t="str">
        <f>IF('My Dream 11 for a Match'!$B$2='Performance Cal'!$A143,'Performance Cal'!E143,IF('My Dream 11 for a Match'!$A$2='Performance Cal'!$A143,'Performance Cal'!E143,""))</f>
        <v/>
      </c>
      <c r="G143" t="str">
        <f>IF('My Dream 11 for a Match'!$B$2='Performance Cal'!$A143,'Performance Cal'!F143,IF('My Dream 11 for a Match'!$A$2='Performance Cal'!$A143,'Performance Cal'!F143,""))</f>
        <v/>
      </c>
      <c r="H143" s="25" t="str">
        <f t="shared" si="45"/>
        <v xml:space="preserve"> </v>
      </c>
      <c r="I143" s="25" t="str">
        <f t="shared" si="46"/>
        <v xml:space="preserve"> </v>
      </c>
      <c r="J143" s="25" t="str">
        <f t="shared" si="47"/>
        <v xml:space="preserve"> </v>
      </c>
      <c r="K143" s="25" t="str">
        <f t="shared" si="48"/>
        <v xml:space="preserve"> </v>
      </c>
      <c r="L143" s="25" t="str">
        <f t="shared" si="49"/>
        <v xml:space="preserve"> </v>
      </c>
      <c r="M143" s="25" t="str">
        <f t="shared" si="49"/>
        <v xml:space="preserve"> </v>
      </c>
      <c r="N143" s="25" t="str">
        <f t="shared" si="50"/>
        <v xml:space="preserve"> </v>
      </c>
      <c r="O143" s="25" t="str">
        <f t="shared" si="51"/>
        <v xml:space="preserve"> </v>
      </c>
      <c r="P143" s="25" t="str">
        <f t="shared" si="52"/>
        <v xml:space="preserve"> </v>
      </c>
      <c r="Q143" s="25" t="str">
        <f t="shared" si="53"/>
        <v xml:space="preserve"> </v>
      </c>
      <c r="R143" s="25" t="str">
        <f t="shared" si="54"/>
        <v xml:space="preserve"> </v>
      </c>
      <c r="S143" s="25" t="str">
        <f t="shared" si="55"/>
        <v xml:space="preserve"> </v>
      </c>
      <c r="T143" s="25" t="str">
        <f t="shared" si="56"/>
        <v xml:space="preserve"> </v>
      </c>
      <c r="U143" s="25" t="str">
        <f t="shared" si="57"/>
        <v xml:space="preserve"> </v>
      </c>
      <c r="V143" s="25" t="str">
        <f t="shared" si="58"/>
        <v xml:space="preserve"> </v>
      </c>
      <c r="W143" s="25" t="str">
        <f t="shared" si="59"/>
        <v xml:space="preserve"> </v>
      </c>
      <c r="X143" s="25" t="str">
        <f t="shared" si="60"/>
        <v xml:space="preserve"> </v>
      </c>
      <c r="Y143" s="25" t="str">
        <f t="shared" si="61"/>
        <v xml:space="preserve"> </v>
      </c>
      <c r="Z143" s="25" t="str">
        <f t="shared" si="62"/>
        <v xml:space="preserve"> </v>
      </c>
      <c r="AA143" s="25" t="str">
        <f t="shared" si="63"/>
        <v xml:space="preserve"> </v>
      </c>
      <c r="AB143" t="str">
        <f t="shared" si="64"/>
        <v/>
      </c>
      <c r="AC143" t="str">
        <f t="shared" si="65"/>
        <v xml:space="preserve"> </v>
      </c>
      <c r="AD143" t="str">
        <f t="shared" si="66"/>
        <v/>
      </c>
    </row>
    <row r="144" spans="1:30" x14ac:dyDescent="0.35">
      <c r="A144" t="str">
        <f>IF('My Dream 11 for a Match'!$B$2='Performance Cal'!$A144,'Performance Cal'!A144,IF('My Dream 11 for a Match'!$A$2='Performance Cal'!$A144,'Performance Cal'!A144,""))</f>
        <v/>
      </c>
      <c r="B144" t="str">
        <f>IF('My Dream 11 for a Match'!$B$2='Performance Cal'!$A144,'Performance Cal'!B144,IF('My Dream 11 for a Match'!$A$2='Performance Cal'!$A144,'Performance Cal'!B144,""))</f>
        <v/>
      </c>
      <c r="C144" t="str">
        <f>_xlfn.XLOOKUP(B144,'Team Player and role'!A:A,'Team Player and role'!C:C," ")</f>
        <v xml:space="preserve"> </v>
      </c>
      <c r="D144" t="str">
        <f>IF('My Dream 11 for a Match'!$B$2='Performance Cal'!$A144,'Performance Cal'!C144,IF('My Dream 11 for a Match'!$A$2='Performance Cal'!$A144,'Performance Cal'!C144,""))</f>
        <v/>
      </c>
      <c r="E144" t="str">
        <f>IF('My Dream 11 for a Match'!$B$2='Performance Cal'!$A144,'Performance Cal'!D144,IF('My Dream 11 for a Match'!$A$2='Performance Cal'!$A144,'Performance Cal'!D144,""))</f>
        <v/>
      </c>
      <c r="F144" t="str">
        <f>IF('My Dream 11 for a Match'!$B$2='Performance Cal'!$A144,'Performance Cal'!E144,IF('My Dream 11 for a Match'!$A$2='Performance Cal'!$A144,'Performance Cal'!E144,""))</f>
        <v/>
      </c>
      <c r="G144" t="str">
        <f>IF('My Dream 11 for a Match'!$B$2='Performance Cal'!$A144,'Performance Cal'!F144,IF('My Dream 11 for a Match'!$A$2='Performance Cal'!$A144,'Performance Cal'!F144,""))</f>
        <v/>
      </c>
      <c r="H144" s="25" t="str">
        <f t="shared" si="45"/>
        <v xml:space="preserve"> </v>
      </c>
      <c r="I144" s="25" t="str">
        <f t="shared" si="46"/>
        <v xml:space="preserve"> </v>
      </c>
      <c r="J144" s="25" t="str">
        <f t="shared" si="47"/>
        <v xml:space="preserve"> </v>
      </c>
      <c r="K144" s="25" t="str">
        <f t="shared" si="48"/>
        <v xml:space="preserve"> </v>
      </c>
      <c r="L144" s="25" t="str">
        <f t="shared" si="49"/>
        <v xml:space="preserve"> </v>
      </c>
      <c r="M144" s="25" t="str">
        <f t="shared" si="49"/>
        <v xml:space="preserve"> </v>
      </c>
      <c r="N144" s="25" t="str">
        <f t="shared" si="50"/>
        <v xml:space="preserve"> </v>
      </c>
      <c r="O144" s="25" t="str">
        <f t="shared" si="51"/>
        <v xml:space="preserve"> </v>
      </c>
      <c r="P144" s="25" t="str">
        <f t="shared" si="52"/>
        <v xml:space="preserve"> </v>
      </c>
      <c r="Q144" s="25" t="str">
        <f t="shared" si="53"/>
        <v xml:space="preserve"> </v>
      </c>
      <c r="R144" s="25" t="str">
        <f t="shared" si="54"/>
        <v xml:space="preserve"> </v>
      </c>
      <c r="S144" s="25" t="str">
        <f t="shared" si="55"/>
        <v xml:space="preserve"> </v>
      </c>
      <c r="T144" s="25" t="str">
        <f t="shared" si="56"/>
        <v xml:space="preserve"> </v>
      </c>
      <c r="U144" s="25" t="str">
        <f t="shared" si="57"/>
        <v xml:space="preserve"> </v>
      </c>
      <c r="V144" s="25" t="str">
        <f t="shared" si="58"/>
        <v xml:space="preserve"> </v>
      </c>
      <c r="W144" s="25" t="str">
        <f t="shared" si="59"/>
        <v xml:space="preserve"> </v>
      </c>
      <c r="X144" s="25" t="str">
        <f t="shared" si="60"/>
        <v xml:space="preserve"> </v>
      </c>
      <c r="Y144" s="25" t="str">
        <f t="shared" si="61"/>
        <v xml:space="preserve"> </v>
      </c>
      <c r="Z144" s="25" t="str">
        <f t="shared" si="62"/>
        <v xml:space="preserve"> </v>
      </c>
      <c r="AA144" s="25" t="str">
        <f t="shared" si="63"/>
        <v xml:space="preserve"> </v>
      </c>
      <c r="AB144" t="str">
        <f t="shared" si="64"/>
        <v/>
      </c>
      <c r="AC144" t="str">
        <f t="shared" si="65"/>
        <v xml:space="preserve"> </v>
      </c>
      <c r="AD144" t="str">
        <f t="shared" si="66"/>
        <v/>
      </c>
    </row>
    <row r="145" spans="1:30" x14ac:dyDescent="0.35">
      <c r="A145" t="str">
        <f>IF('My Dream 11 for a Match'!$B$2='Performance Cal'!$A145,'Performance Cal'!A145,IF('My Dream 11 for a Match'!$A$2='Performance Cal'!$A145,'Performance Cal'!A145,""))</f>
        <v/>
      </c>
      <c r="B145" t="str">
        <f>IF('My Dream 11 for a Match'!$B$2='Performance Cal'!$A145,'Performance Cal'!B145,IF('My Dream 11 for a Match'!$A$2='Performance Cal'!$A145,'Performance Cal'!B145,""))</f>
        <v/>
      </c>
      <c r="C145" t="str">
        <f>_xlfn.XLOOKUP(B145,'Team Player and role'!A:A,'Team Player and role'!C:C," ")</f>
        <v xml:space="preserve"> </v>
      </c>
      <c r="D145" t="str">
        <f>IF('My Dream 11 for a Match'!$B$2='Performance Cal'!$A145,'Performance Cal'!C145,IF('My Dream 11 for a Match'!$A$2='Performance Cal'!$A145,'Performance Cal'!C145,""))</f>
        <v/>
      </c>
      <c r="E145" t="str">
        <f>IF('My Dream 11 for a Match'!$B$2='Performance Cal'!$A145,'Performance Cal'!D145,IF('My Dream 11 for a Match'!$A$2='Performance Cal'!$A145,'Performance Cal'!D145,""))</f>
        <v/>
      </c>
      <c r="F145" t="str">
        <f>IF('My Dream 11 for a Match'!$B$2='Performance Cal'!$A145,'Performance Cal'!E145,IF('My Dream 11 for a Match'!$A$2='Performance Cal'!$A145,'Performance Cal'!E145,""))</f>
        <v/>
      </c>
      <c r="G145" t="str">
        <f>IF('My Dream 11 for a Match'!$B$2='Performance Cal'!$A145,'Performance Cal'!F145,IF('My Dream 11 for a Match'!$A$2='Performance Cal'!$A145,'Performance Cal'!F145,""))</f>
        <v/>
      </c>
      <c r="H145" s="25" t="str">
        <f t="shared" si="45"/>
        <v xml:space="preserve"> </v>
      </c>
      <c r="I145" s="25" t="str">
        <f t="shared" si="46"/>
        <v xml:space="preserve"> </v>
      </c>
      <c r="J145" s="25" t="str">
        <f t="shared" si="47"/>
        <v xml:space="preserve"> </v>
      </c>
      <c r="K145" s="25" t="str">
        <f t="shared" si="48"/>
        <v xml:space="preserve"> </v>
      </c>
      <c r="L145" s="25" t="str">
        <f t="shared" si="49"/>
        <v xml:space="preserve"> </v>
      </c>
      <c r="M145" s="25" t="str">
        <f t="shared" si="49"/>
        <v xml:space="preserve"> </v>
      </c>
      <c r="N145" s="25" t="str">
        <f t="shared" si="50"/>
        <v xml:space="preserve"> </v>
      </c>
      <c r="O145" s="25" t="str">
        <f t="shared" si="51"/>
        <v xml:space="preserve"> </v>
      </c>
      <c r="P145" s="25" t="str">
        <f t="shared" si="52"/>
        <v xml:space="preserve"> </v>
      </c>
      <c r="Q145" s="25" t="str">
        <f t="shared" si="53"/>
        <v xml:space="preserve"> </v>
      </c>
      <c r="R145" s="25" t="str">
        <f t="shared" si="54"/>
        <v xml:space="preserve"> </v>
      </c>
      <c r="S145" s="25" t="str">
        <f t="shared" si="55"/>
        <v xml:space="preserve"> </v>
      </c>
      <c r="T145" s="25" t="str">
        <f t="shared" si="56"/>
        <v xml:space="preserve"> </v>
      </c>
      <c r="U145" s="25" t="str">
        <f t="shared" si="57"/>
        <v xml:space="preserve"> </v>
      </c>
      <c r="V145" s="25" t="str">
        <f t="shared" si="58"/>
        <v xml:space="preserve"> </v>
      </c>
      <c r="W145" s="25" t="str">
        <f t="shared" si="59"/>
        <v xml:space="preserve"> </v>
      </c>
      <c r="X145" s="25" t="str">
        <f t="shared" si="60"/>
        <v xml:space="preserve"> </v>
      </c>
      <c r="Y145" s="25" t="str">
        <f t="shared" si="61"/>
        <v xml:space="preserve"> </v>
      </c>
      <c r="Z145" s="25" t="str">
        <f t="shared" si="62"/>
        <v xml:space="preserve"> </v>
      </c>
      <c r="AA145" s="25" t="str">
        <f t="shared" si="63"/>
        <v xml:space="preserve"> </v>
      </c>
      <c r="AB145" t="str">
        <f t="shared" si="64"/>
        <v/>
      </c>
      <c r="AC145" t="str">
        <f t="shared" si="65"/>
        <v xml:space="preserve"> </v>
      </c>
      <c r="AD145" t="str">
        <f t="shared" si="66"/>
        <v/>
      </c>
    </row>
    <row r="146" spans="1:30" x14ac:dyDescent="0.35">
      <c r="A146" t="str">
        <f>IF('My Dream 11 for a Match'!$B$2='Performance Cal'!$A146,'Performance Cal'!A146,IF('My Dream 11 for a Match'!$A$2='Performance Cal'!$A146,'Performance Cal'!A146,""))</f>
        <v>MI</v>
      </c>
      <c r="B146" t="str">
        <f>IF('My Dream 11 for a Match'!$B$2='Performance Cal'!$A146,'Performance Cal'!B146,IF('My Dream 11 for a Match'!$A$2='Performance Cal'!$A146,'Performance Cal'!B146,""))</f>
        <v>Arshad Khan</v>
      </c>
      <c r="C146" t="str">
        <f>_xlfn.XLOOKUP(B146,'Team Player and role'!A:A,'Team Player and role'!C:C," ")</f>
        <v>Seamer</v>
      </c>
      <c r="D146">
        <f>IF('My Dream 11 for a Match'!$B$2='Performance Cal'!$A146,'Performance Cal'!C146,IF('My Dream 11 for a Match'!$A$2='Performance Cal'!$A146,'Performance Cal'!C146,""))</f>
        <v>31.680000000000003</v>
      </c>
      <c r="E146">
        <f>IF('My Dream 11 for a Match'!$B$2='Performance Cal'!$A146,'Performance Cal'!D146,IF('My Dream 11 for a Match'!$A$2='Performance Cal'!$A146,'Performance Cal'!D146,""))</f>
        <v>418.63999999999993</v>
      </c>
      <c r="F146">
        <f>IF('My Dream 11 for a Match'!$B$2='Performance Cal'!$A146,'Performance Cal'!E146,IF('My Dream 11 for a Match'!$A$2='Performance Cal'!$A146,'Performance Cal'!E146,""))</f>
        <v>0</v>
      </c>
      <c r="G146">
        <f>IF('My Dream 11 for a Match'!$B$2='Performance Cal'!$A146,'Performance Cal'!F146,IF('My Dream 11 for a Match'!$A$2='Performance Cal'!$A146,'Performance Cal'!F146,""))</f>
        <v>450.31999999999994</v>
      </c>
      <c r="H146" s="25">
        <f t="shared" si="45"/>
        <v>627.95999999999992</v>
      </c>
      <c r="I146" s="25">
        <f t="shared" si="46"/>
        <v>313.97999999999996</v>
      </c>
      <c r="J146" s="25">
        <f t="shared" si="47"/>
        <v>510.74079999999992</v>
      </c>
      <c r="K146" s="25">
        <f t="shared" si="48"/>
        <v>347.47119999999995</v>
      </c>
      <c r="L146" s="25">
        <f t="shared" si="49"/>
        <v>293.04799999999994</v>
      </c>
      <c r="M146" s="25">
        <f t="shared" si="49"/>
        <v>293.04799999999994</v>
      </c>
      <c r="N146" s="25">
        <f t="shared" si="50"/>
        <v>544.23199999999986</v>
      </c>
      <c r="O146" s="25">
        <f t="shared" si="51"/>
        <v>502.36799999999988</v>
      </c>
      <c r="P146" s="25">
        <f t="shared" si="52"/>
        <v>460.50399999999991</v>
      </c>
      <c r="Q146" s="25">
        <f t="shared" si="53"/>
        <v>586.09599999999989</v>
      </c>
      <c r="R146" s="25">
        <f t="shared" si="54"/>
        <v>627.95999999999992</v>
      </c>
      <c r="S146" s="25">
        <f t="shared" si="55"/>
        <v>303.51399999999995</v>
      </c>
      <c r="T146" s="25">
        <f t="shared" si="56"/>
        <v>429.10599999999988</v>
      </c>
      <c r="U146" s="25">
        <f t="shared" si="57"/>
        <v>408.17399999999992</v>
      </c>
      <c r="V146" s="25">
        <f t="shared" si="58"/>
        <v>401.89439999999991</v>
      </c>
      <c r="W146" s="25">
        <f t="shared" si="59"/>
        <v>527.48639999999989</v>
      </c>
      <c r="X146" s="25">
        <f t="shared" si="60"/>
        <v>506.55439999999987</v>
      </c>
      <c r="Y146" s="25">
        <f t="shared" si="61"/>
        <v>320.25959999999998</v>
      </c>
      <c r="Z146" s="25">
        <f t="shared" si="62"/>
        <v>445.85159999999991</v>
      </c>
      <c r="AA146" s="25">
        <f t="shared" si="63"/>
        <v>424.91959999999995</v>
      </c>
      <c r="AB146" t="str">
        <f t="shared" si="64"/>
        <v>MI</v>
      </c>
      <c r="AC146" t="str">
        <f t="shared" si="65"/>
        <v>Seamer</v>
      </c>
      <c r="AD146" t="str">
        <f t="shared" si="66"/>
        <v>Arshad Khan</v>
      </c>
    </row>
    <row r="147" spans="1:30" x14ac:dyDescent="0.35">
      <c r="A147" t="str">
        <f>IF('My Dream 11 for a Match'!$B$2='Performance Cal'!$A147,'Performance Cal'!A147,IF('My Dream 11 for a Match'!$A$2='Performance Cal'!$A147,'Performance Cal'!A147,""))</f>
        <v/>
      </c>
      <c r="B147" t="str">
        <f>IF('My Dream 11 for a Match'!$B$2='Performance Cal'!$A147,'Performance Cal'!B147,IF('My Dream 11 for a Match'!$A$2='Performance Cal'!$A147,'Performance Cal'!B147,""))</f>
        <v/>
      </c>
      <c r="C147" t="str">
        <f>_xlfn.XLOOKUP(B147,'Team Player and role'!A:A,'Team Player and role'!C:C," ")</f>
        <v xml:space="preserve"> </v>
      </c>
      <c r="D147" t="str">
        <f>IF('My Dream 11 for a Match'!$B$2='Performance Cal'!$A147,'Performance Cal'!C147,IF('My Dream 11 for a Match'!$A$2='Performance Cal'!$A147,'Performance Cal'!C147,""))</f>
        <v/>
      </c>
      <c r="E147" t="str">
        <f>IF('My Dream 11 for a Match'!$B$2='Performance Cal'!$A147,'Performance Cal'!D147,IF('My Dream 11 for a Match'!$A$2='Performance Cal'!$A147,'Performance Cal'!D147,""))</f>
        <v/>
      </c>
      <c r="F147" t="str">
        <f>IF('My Dream 11 for a Match'!$B$2='Performance Cal'!$A147,'Performance Cal'!E147,IF('My Dream 11 for a Match'!$A$2='Performance Cal'!$A147,'Performance Cal'!E147,""))</f>
        <v/>
      </c>
      <c r="G147" t="str">
        <f>IF('My Dream 11 for a Match'!$B$2='Performance Cal'!$A147,'Performance Cal'!F147,IF('My Dream 11 for a Match'!$A$2='Performance Cal'!$A147,'Performance Cal'!F147,""))</f>
        <v/>
      </c>
      <c r="H147" s="25" t="str">
        <f t="shared" si="45"/>
        <v xml:space="preserve"> </v>
      </c>
      <c r="I147" s="25" t="str">
        <f t="shared" si="46"/>
        <v xml:space="preserve"> </v>
      </c>
      <c r="J147" s="25" t="str">
        <f t="shared" si="47"/>
        <v xml:space="preserve"> </v>
      </c>
      <c r="K147" s="25" t="str">
        <f t="shared" si="48"/>
        <v xml:space="preserve"> </v>
      </c>
      <c r="L147" s="25" t="str">
        <f t="shared" si="49"/>
        <v xml:space="preserve"> </v>
      </c>
      <c r="M147" s="25" t="str">
        <f t="shared" si="49"/>
        <v xml:space="preserve"> </v>
      </c>
      <c r="N147" s="25" t="str">
        <f t="shared" si="50"/>
        <v xml:space="preserve"> </v>
      </c>
      <c r="O147" s="25" t="str">
        <f t="shared" si="51"/>
        <v xml:space="preserve"> </v>
      </c>
      <c r="P147" s="25" t="str">
        <f t="shared" si="52"/>
        <v xml:space="preserve"> </v>
      </c>
      <c r="Q147" s="25" t="str">
        <f t="shared" si="53"/>
        <v xml:space="preserve"> </v>
      </c>
      <c r="R147" s="25" t="str">
        <f t="shared" si="54"/>
        <v xml:space="preserve"> </v>
      </c>
      <c r="S147" s="25" t="str">
        <f t="shared" si="55"/>
        <v xml:space="preserve"> </v>
      </c>
      <c r="T147" s="25" t="str">
        <f t="shared" si="56"/>
        <v xml:space="preserve"> </v>
      </c>
      <c r="U147" s="25" t="str">
        <f t="shared" si="57"/>
        <v xml:space="preserve"> </v>
      </c>
      <c r="V147" s="25" t="str">
        <f t="shared" si="58"/>
        <v xml:space="preserve"> </v>
      </c>
      <c r="W147" s="25" t="str">
        <f t="shared" si="59"/>
        <v xml:space="preserve"> </v>
      </c>
      <c r="X147" s="25" t="str">
        <f t="shared" si="60"/>
        <v xml:space="preserve"> </v>
      </c>
      <c r="Y147" s="25" t="str">
        <f t="shared" si="61"/>
        <v xml:space="preserve"> </v>
      </c>
      <c r="Z147" s="25" t="str">
        <f t="shared" si="62"/>
        <v xml:space="preserve"> </v>
      </c>
      <c r="AA147" s="25" t="str">
        <f t="shared" si="63"/>
        <v xml:space="preserve"> </v>
      </c>
      <c r="AB147" t="str">
        <f t="shared" si="64"/>
        <v/>
      </c>
      <c r="AC147" t="str">
        <f t="shared" si="65"/>
        <v xml:space="preserve"> </v>
      </c>
      <c r="AD147" t="str">
        <f t="shared" si="66"/>
        <v/>
      </c>
    </row>
    <row r="148" spans="1:30" x14ac:dyDescent="0.35">
      <c r="A148" t="str">
        <f>IF('My Dream 11 for a Match'!$B$2='Performance Cal'!$A148,'Performance Cal'!A148,IF('My Dream 11 for a Match'!$A$2='Performance Cal'!$A148,'Performance Cal'!A148,""))</f>
        <v>MI</v>
      </c>
      <c r="B148" t="str">
        <f>IF('My Dream 11 for a Match'!$B$2='Performance Cal'!$A148,'Performance Cal'!B148,IF('My Dream 11 for a Match'!$A$2='Performance Cal'!$A148,'Performance Cal'!B148,""))</f>
        <v>Kumar Kartikeya</v>
      </c>
      <c r="C148" t="str">
        <f>_xlfn.XLOOKUP(B148,'Team Player and role'!A:A,'Team Player and role'!C:C," ")</f>
        <v>Seamer</v>
      </c>
      <c r="D148">
        <f>IF('My Dream 11 for a Match'!$B$2='Performance Cal'!$A148,'Performance Cal'!C148,IF('My Dream 11 for a Match'!$A$2='Performance Cal'!$A148,'Performance Cal'!C148,""))</f>
        <v>0</v>
      </c>
      <c r="E148">
        <f>IF('My Dream 11 for a Match'!$B$2='Performance Cal'!$A148,'Performance Cal'!D148,IF('My Dream 11 for a Match'!$A$2='Performance Cal'!$A148,'Performance Cal'!D148,""))</f>
        <v>460.43999999999994</v>
      </c>
      <c r="F148">
        <f>IF('My Dream 11 for a Match'!$B$2='Performance Cal'!$A148,'Performance Cal'!E148,IF('My Dream 11 for a Match'!$A$2='Performance Cal'!$A148,'Performance Cal'!E148,""))</f>
        <v>0</v>
      </c>
      <c r="G148">
        <f>IF('My Dream 11 for a Match'!$B$2='Performance Cal'!$A148,'Performance Cal'!F148,IF('My Dream 11 for a Match'!$A$2='Performance Cal'!$A148,'Performance Cal'!F148,""))</f>
        <v>460.43999999999994</v>
      </c>
      <c r="H148" s="25">
        <f t="shared" si="45"/>
        <v>690.65999999999985</v>
      </c>
      <c r="I148" s="25">
        <f t="shared" si="46"/>
        <v>345.32999999999993</v>
      </c>
      <c r="J148" s="25">
        <f t="shared" si="47"/>
        <v>561.7367999999999</v>
      </c>
      <c r="K148" s="25">
        <f t="shared" si="48"/>
        <v>382.16519999999997</v>
      </c>
      <c r="L148" s="25">
        <f t="shared" si="49"/>
        <v>322.30799999999994</v>
      </c>
      <c r="M148" s="25">
        <f t="shared" si="49"/>
        <v>322.30799999999994</v>
      </c>
      <c r="N148" s="25">
        <f t="shared" si="50"/>
        <v>598.57199999999989</v>
      </c>
      <c r="O148" s="25">
        <f t="shared" si="51"/>
        <v>552.52799999999991</v>
      </c>
      <c r="P148" s="25">
        <f t="shared" si="52"/>
        <v>506.48399999999992</v>
      </c>
      <c r="Q148" s="25">
        <f t="shared" si="53"/>
        <v>644.61599999999987</v>
      </c>
      <c r="R148" s="25">
        <f t="shared" si="54"/>
        <v>690.65999999999985</v>
      </c>
      <c r="S148" s="25">
        <f t="shared" si="55"/>
        <v>333.81899999999996</v>
      </c>
      <c r="T148" s="25">
        <f t="shared" si="56"/>
        <v>471.95099999999991</v>
      </c>
      <c r="U148" s="25">
        <f t="shared" si="57"/>
        <v>448.92899999999992</v>
      </c>
      <c r="V148" s="25">
        <f t="shared" si="58"/>
        <v>442.02239999999995</v>
      </c>
      <c r="W148" s="25">
        <f t="shared" si="59"/>
        <v>580.1543999999999</v>
      </c>
      <c r="X148" s="25">
        <f t="shared" si="60"/>
        <v>557.13239999999996</v>
      </c>
      <c r="Y148" s="25">
        <f t="shared" si="61"/>
        <v>352.23659999999995</v>
      </c>
      <c r="Z148" s="25">
        <f t="shared" si="62"/>
        <v>490.3685999999999</v>
      </c>
      <c r="AA148" s="25">
        <f t="shared" si="63"/>
        <v>467.34659999999997</v>
      </c>
      <c r="AB148" t="str">
        <f t="shared" si="64"/>
        <v>MI</v>
      </c>
      <c r="AC148" t="str">
        <f t="shared" si="65"/>
        <v>Seamer</v>
      </c>
      <c r="AD148" t="str">
        <f t="shared" si="66"/>
        <v>Kumar Kartikeya</v>
      </c>
    </row>
    <row r="149" spans="1:30" x14ac:dyDescent="0.35">
      <c r="A149" t="str">
        <f>IF('My Dream 11 for a Match'!$B$2='Performance Cal'!$A149,'Performance Cal'!A149,IF('My Dream 11 for a Match'!$A$2='Performance Cal'!$A149,'Performance Cal'!A149,""))</f>
        <v/>
      </c>
      <c r="B149" t="str">
        <f>IF('My Dream 11 for a Match'!$B$2='Performance Cal'!$A149,'Performance Cal'!B149,IF('My Dream 11 for a Match'!$A$2='Performance Cal'!$A149,'Performance Cal'!B149,""))</f>
        <v/>
      </c>
      <c r="C149" t="str">
        <f>_xlfn.XLOOKUP(B149,'Team Player and role'!A:A,'Team Player and role'!C:C," ")</f>
        <v xml:space="preserve"> </v>
      </c>
      <c r="D149" t="str">
        <f>IF('My Dream 11 for a Match'!$B$2='Performance Cal'!$A149,'Performance Cal'!C149,IF('My Dream 11 for a Match'!$A$2='Performance Cal'!$A149,'Performance Cal'!C149,""))</f>
        <v/>
      </c>
      <c r="E149" t="str">
        <f>IF('My Dream 11 for a Match'!$B$2='Performance Cal'!$A149,'Performance Cal'!D149,IF('My Dream 11 for a Match'!$A$2='Performance Cal'!$A149,'Performance Cal'!D149,""))</f>
        <v/>
      </c>
      <c r="F149" t="str">
        <f>IF('My Dream 11 for a Match'!$B$2='Performance Cal'!$A149,'Performance Cal'!E149,IF('My Dream 11 for a Match'!$A$2='Performance Cal'!$A149,'Performance Cal'!E149,""))</f>
        <v/>
      </c>
      <c r="G149" t="str">
        <f>IF('My Dream 11 for a Match'!$B$2='Performance Cal'!$A149,'Performance Cal'!F149,IF('My Dream 11 for a Match'!$A$2='Performance Cal'!$A149,'Performance Cal'!F149,""))</f>
        <v/>
      </c>
      <c r="H149" s="25" t="str">
        <f t="shared" si="45"/>
        <v xml:space="preserve"> </v>
      </c>
      <c r="I149" s="25" t="str">
        <f t="shared" si="46"/>
        <v xml:space="preserve"> </v>
      </c>
      <c r="J149" s="25" t="str">
        <f t="shared" si="47"/>
        <v xml:space="preserve"> </v>
      </c>
      <c r="K149" s="25" t="str">
        <f t="shared" si="48"/>
        <v xml:space="preserve"> </v>
      </c>
      <c r="L149" s="25" t="str">
        <f t="shared" si="49"/>
        <v xml:space="preserve"> </v>
      </c>
      <c r="M149" s="25" t="str">
        <f t="shared" si="49"/>
        <v xml:space="preserve"> </v>
      </c>
      <c r="N149" s="25" t="str">
        <f t="shared" si="50"/>
        <v xml:space="preserve"> </v>
      </c>
      <c r="O149" s="25" t="str">
        <f t="shared" si="51"/>
        <v xml:space="preserve"> </v>
      </c>
      <c r="P149" s="25" t="str">
        <f t="shared" si="52"/>
        <v xml:space="preserve"> </v>
      </c>
      <c r="Q149" s="25" t="str">
        <f t="shared" si="53"/>
        <v xml:space="preserve"> </v>
      </c>
      <c r="R149" s="25" t="str">
        <f t="shared" si="54"/>
        <v xml:space="preserve"> </v>
      </c>
      <c r="S149" s="25" t="str">
        <f t="shared" si="55"/>
        <v xml:space="preserve"> </v>
      </c>
      <c r="T149" s="25" t="str">
        <f t="shared" si="56"/>
        <v xml:space="preserve"> </v>
      </c>
      <c r="U149" s="25" t="str">
        <f t="shared" si="57"/>
        <v xml:space="preserve"> </v>
      </c>
      <c r="V149" s="25" t="str">
        <f t="shared" si="58"/>
        <v xml:space="preserve"> </v>
      </c>
      <c r="W149" s="25" t="str">
        <f t="shared" si="59"/>
        <v xml:space="preserve"> </v>
      </c>
      <c r="X149" s="25" t="str">
        <f t="shared" si="60"/>
        <v xml:space="preserve"> </v>
      </c>
      <c r="Y149" s="25" t="str">
        <f t="shared" si="61"/>
        <v xml:space="preserve"> </v>
      </c>
      <c r="Z149" s="25" t="str">
        <f t="shared" si="62"/>
        <v xml:space="preserve"> </v>
      </c>
      <c r="AA149" s="25" t="str">
        <f t="shared" si="63"/>
        <v xml:space="preserve"> </v>
      </c>
      <c r="AB149" t="str">
        <f t="shared" si="64"/>
        <v/>
      </c>
      <c r="AC149" t="str">
        <f t="shared" si="65"/>
        <v xml:space="preserve"> </v>
      </c>
      <c r="AD149" t="str">
        <f t="shared" si="66"/>
        <v/>
      </c>
    </row>
    <row r="150" spans="1:30" x14ac:dyDescent="0.35">
      <c r="A150" t="str">
        <f>IF('My Dream 11 for a Match'!$B$2='Performance Cal'!$A150,'Performance Cal'!A150,IF('My Dream 11 for a Match'!$A$2='Performance Cal'!$A150,'Performance Cal'!A150,""))</f>
        <v>RR</v>
      </c>
      <c r="B150" t="str">
        <f>IF('My Dream 11 for a Match'!$B$2='Performance Cal'!$A150,'Performance Cal'!B150,IF('My Dream 11 for a Match'!$A$2='Performance Cal'!$A150,'Performance Cal'!B150,""))</f>
        <v>Jason Holder</v>
      </c>
      <c r="C150" t="str">
        <f>_xlfn.XLOOKUP(B150,'Team Player and role'!A:A,'Team Player and role'!C:C," ")</f>
        <v>Seamer</v>
      </c>
      <c r="D150">
        <f>IF('My Dream 11 for a Match'!$B$2='Performance Cal'!$A150,'Performance Cal'!C150,IF('My Dream 11 for a Match'!$A$2='Performance Cal'!$A150,'Performance Cal'!C150,""))</f>
        <v>53.28</v>
      </c>
      <c r="E150">
        <f>IF('My Dream 11 for a Match'!$B$2='Performance Cal'!$A150,'Performance Cal'!D150,IF('My Dream 11 for a Match'!$A$2='Performance Cal'!$A150,'Performance Cal'!D150,""))</f>
        <v>569.83999999999992</v>
      </c>
      <c r="F150">
        <f>IF('My Dream 11 for a Match'!$B$2='Performance Cal'!$A150,'Performance Cal'!E150,IF('My Dream 11 for a Match'!$A$2='Performance Cal'!$A150,'Performance Cal'!E150,""))</f>
        <v>5</v>
      </c>
      <c r="G150">
        <f>IF('My Dream 11 for a Match'!$B$2='Performance Cal'!$A150,'Performance Cal'!F150,IF('My Dream 11 for a Match'!$A$2='Performance Cal'!$A150,'Performance Cal'!F150,""))</f>
        <v>628.11999999999989</v>
      </c>
      <c r="H150" s="25">
        <f t="shared" si="45"/>
        <v>854.75999999999988</v>
      </c>
      <c r="I150" s="25">
        <f t="shared" si="46"/>
        <v>427.37999999999994</v>
      </c>
      <c r="J150" s="25">
        <f t="shared" si="47"/>
        <v>695.20479999999998</v>
      </c>
      <c r="K150" s="25">
        <f t="shared" si="48"/>
        <v>472.96719999999993</v>
      </c>
      <c r="L150" s="25">
        <f t="shared" si="49"/>
        <v>398.88799999999998</v>
      </c>
      <c r="M150" s="25">
        <f t="shared" si="49"/>
        <v>398.88799999999998</v>
      </c>
      <c r="N150" s="25">
        <f t="shared" si="50"/>
        <v>740.7919999999998</v>
      </c>
      <c r="O150" s="25">
        <f t="shared" si="51"/>
        <v>683.80799999999988</v>
      </c>
      <c r="P150" s="25">
        <f t="shared" si="52"/>
        <v>626.82399999999996</v>
      </c>
      <c r="Q150" s="25">
        <f t="shared" si="53"/>
        <v>797.77599999999984</v>
      </c>
      <c r="R150" s="25">
        <f t="shared" si="54"/>
        <v>854.75999999999988</v>
      </c>
      <c r="S150" s="25">
        <f t="shared" si="55"/>
        <v>413.13399999999996</v>
      </c>
      <c r="T150" s="25">
        <f t="shared" si="56"/>
        <v>584.0859999999999</v>
      </c>
      <c r="U150" s="25">
        <f t="shared" si="57"/>
        <v>555.59399999999994</v>
      </c>
      <c r="V150" s="25">
        <f t="shared" si="58"/>
        <v>547.04639999999995</v>
      </c>
      <c r="W150" s="25">
        <f t="shared" si="59"/>
        <v>717.99839999999995</v>
      </c>
      <c r="X150" s="25">
        <f t="shared" si="60"/>
        <v>689.50639999999999</v>
      </c>
      <c r="Y150" s="25">
        <f t="shared" si="61"/>
        <v>435.92759999999998</v>
      </c>
      <c r="Z150" s="25">
        <f t="shared" si="62"/>
        <v>606.87959999999987</v>
      </c>
      <c r="AA150" s="25">
        <f t="shared" si="63"/>
        <v>578.38759999999991</v>
      </c>
      <c r="AB150" t="str">
        <f t="shared" si="64"/>
        <v>RR</v>
      </c>
      <c r="AC150" t="str">
        <f t="shared" si="65"/>
        <v>Seamer</v>
      </c>
      <c r="AD150" t="str">
        <f t="shared" si="66"/>
        <v>Jason Holder</v>
      </c>
    </row>
    <row r="151" spans="1:30" x14ac:dyDescent="0.35">
      <c r="A151" t="str">
        <f>IF('My Dream 11 for a Match'!$B$2='Performance Cal'!$A151,'Performance Cal'!A151,IF('My Dream 11 for a Match'!$A$2='Performance Cal'!$A151,'Performance Cal'!A151,""))</f>
        <v/>
      </c>
      <c r="B151" t="str">
        <f>IF('My Dream 11 for a Match'!$B$2='Performance Cal'!$A151,'Performance Cal'!B151,IF('My Dream 11 for a Match'!$A$2='Performance Cal'!$A151,'Performance Cal'!B151,""))</f>
        <v/>
      </c>
      <c r="C151" t="str">
        <f>_xlfn.XLOOKUP(B151,'Team Player and role'!A:A,'Team Player and role'!C:C," ")</f>
        <v xml:space="preserve"> </v>
      </c>
      <c r="D151" t="str">
        <f>IF('My Dream 11 for a Match'!$B$2='Performance Cal'!$A151,'Performance Cal'!C151,IF('My Dream 11 for a Match'!$A$2='Performance Cal'!$A151,'Performance Cal'!C151,""))</f>
        <v/>
      </c>
      <c r="E151" t="str">
        <f>IF('My Dream 11 for a Match'!$B$2='Performance Cal'!$A151,'Performance Cal'!D151,IF('My Dream 11 for a Match'!$A$2='Performance Cal'!$A151,'Performance Cal'!D151,""))</f>
        <v/>
      </c>
      <c r="F151" t="str">
        <f>IF('My Dream 11 for a Match'!$B$2='Performance Cal'!$A151,'Performance Cal'!E151,IF('My Dream 11 for a Match'!$A$2='Performance Cal'!$A151,'Performance Cal'!E151,""))</f>
        <v/>
      </c>
      <c r="G151" t="str">
        <f>IF('My Dream 11 for a Match'!$B$2='Performance Cal'!$A151,'Performance Cal'!F151,IF('My Dream 11 for a Match'!$A$2='Performance Cal'!$A151,'Performance Cal'!F151,""))</f>
        <v/>
      </c>
      <c r="H151" s="25" t="str">
        <f t="shared" si="45"/>
        <v xml:space="preserve"> </v>
      </c>
      <c r="I151" s="25" t="str">
        <f t="shared" si="46"/>
        <v xml:space="preserve"> </v>
      </c>
      <c r="J151" s="25" t="str">
        <f t="shared" si="47"/>
        <v xml:space="preserve"> </v>
      </c>
      <c r="K151" s="25" t="str">
        <f t="shared" si="48"/>
        <v xml:space="preserve"> </v>
      </c>
      <c r="L151" s="25" t="str">
        <f t="shared" si="49"/>
        <v xml:space="preserve"> </v>
      </c>
      <c r="M151" s="25" t="str">
        <f t="shared" si="49"/>
        <v xml:space="preserve"> </v>
      </c>
      <c r="N151" s="25" t="str">
        <f t="shared" si="50"/>
        <v xml:space="preserve"> </v>
      </c>
      <c r="O151" s="25" t="str">
        <f t="shared" si="51"/>
        <v xml:space="preserve"> </v>
      </c>
      <c r="P151" s="25" t="str">
        <f t="shared" si="52"/>
        <v xml:space="preserve"> </v>
      </c>
      <c r="Q151" s="25" t="str">
        <f t="shared" si="53"/>
        <v xml:space="preserve"> </v>
      </c>
      <c r="R151" s="25" t="str">
        <f t="shared" si="54"/>
        <v xml:space="preserve"> </v>
      </c>
      <c r="S151" s="25" t="str">
        <f t="shared" si="55"/>
        <v xml:space="preserve"> </v>
      </c>
      <c r="T151" s="25" t="str">
        <f t="shared" si="56"/>
        <v xml:space="preserve"> </v>
      </c>
      <c r="U151" s="25" t="str">
        <f t="shared" si="57"/>
        <v xml:space="preserve"> </v>
      </c>
      <c r="V151" s="25" t="str">
        <f t="shared" si="58"/>
        <v xml:space="preserve"> </v>
      </c>
      <c r="W151" s="25" t="str">
        <f t="shared" si="59"/>
        <v xml:space="preserve"> </v>
      </c>
      <c r="X151" s="25" t="str">
        <f t="shared" si="60"/>
        <v xml:space="preserve"> </v>
      </c>
      <c r="Y151" s="25" t="str">
        <f t="shared" si="61"/>
        <v xml:space="preserve"> </v>
      </c>
      <c r="Z151" s="25" t="str">
        <f t="shared" si="62"/>
        <v xml:space="preserve"> </v>
      </c>
      <c r="AA151" s="25" t="str">
        <f t="shared" si="63"/>
        <v xml:space="preserve"> </v>
      </c>
      <c r="AB151" t="str">
        <f t="shared" si="64"/>
        <v/>
      </c>
      <c r="AC151" t="str">
        <f t="shared" si="65"/>
        <v xml:space="preserve"> </v>
      </c>
      <c r="AD151" t="str">
        <f t="shared" si="66"/>
        <v/>
      </c>
    </row>
    <row r="152" spans="1:30" x14ac:dyDescent="0.35">
      <c r="A152" t="str">
        <f>IF('My Dream 11 for a Match'!$B$2='Performance Cal'!$A152,'Performance Cal'!A152,IF('My Dream 11 for a Match'!$A$2='Performance Cal'!$A152,'Performance Cal'!A152,""))</f>
        <v>RR</v>
      </c>
      <c r="B152" t="str">
        <f>IF('My Dream 11 for a Match'!$B$2='Performance Cal'!$A152,'Performance Cal'!B152,IF('My Dream 11 for a Match'!$A$2='Performance Cal'!$A152,'Performance Cal'!B152,""))</f>
        <v>Navdeep Saini</v>
      </c>
      <c r="C152" t="str">
        <f>_xlfn.XLOOKUP(B152,'Team Player and role'!A:A,'Team Player and role'!C:C," ")</f>
        <v>Seamer</v>
      </c>
      <c r="D152">
        <f>IF('My Dream 11 for a Match'!$B$2='Performance Cal'!$A152,'Performance Cal'!C152,IF('My Dream 11 for a Match'!$A$2='Performance Cal'!$A152,'Performance Cal'!C152,""))</f>
        <v>14.4</v>
      </c>
      <c r="E152">
        <f>IF('My Dream 11 for a Match'!$B$2='Performance Cal'!$A152,'Performance Cal'!D152,IF('My Dream 11 for a Match'!$A$2='Performance Cal'!$A152,'Performance Cal'!D152,""))</f>
        <v>679.04</v>
      </c>
      <c r="F152">
        <f>IF('My Dream 11 for a Match'!$B$2='Performance Cal'!$A152,'Performance Cal'!E152,IF('My Dream 11 for a Match'!$A$2='Performance Cal'!$A152,'Performance Cal'!E152,""))</f>
        <v>0</v>
      </c>
      <c r="G152">
        <f>IF('My Dream 11 for a Match'!$B$2='Performance Cal'!$A152,'Performance Cal'!F152,IF('My Dream 11 for a Match'!$A$2='Performance Cal'!$A152,'Performance Cal'!F152,""))</f>
        <v>693.43999999999994</v>
      </c>
      <c r="H152" s="25">
        <f t="shared" si="45"/>
        <v>1018.56</v>
      </c>
      <c r="I152" s="25">
        <f t="shared" si="46"/>
        <v>509.28</v>
      </c>
      <c r="J152" s="25">
        <f t="shared" si="47"/>
        <v>828.42879999999991</v>
      </c>
      <c r="K152" s="25">
        <f t="shared" si="48"/>
        <v>563.60320000000002</v>
      </c>
      <c r="L152" s="25">
        <f t="shared" si="49"/>
        <v>475.32799999999997</v>
      </c>
      <c r="M152" s="25">
        <f t="shared" si="49"/>
        <v>475.32799999999997</v>
      </c>
      <c r="N152" s="25">
        <f t="shared" si="50"/>
        <v>882.75199999999995</v>
      </c>
      <c r="O152" s="25">
        <f t="shared" si="51"/>
        <v>814.84799999999984</v>
      </c>
      <c r="P152" s="25">
        <f t="shared" si="52"/>
        <v>746.94399999999996</v>
      </c>
      <c r="Q152" s="25">
        <f t="shared" si="53"/>
        <v>950.65599999999995</v>
      </c>
      <c r="R152" s="25">
        <f t="shared" si="54"/>
        <v>1018.56</v>
      </c>
      <c r="S152" s="25">
        <f t="shared" si="55"/>
        <v>492.30399999999997</v>
      </c>
      <c r="T152" s="25">
        <f t="shared" si="56"/>
        <v>696.01599999999996</v>
      </c>
      <c r="U152" s="25">
        <f t="shared" si="57"/>
        <v>662.06399999999985</v>
      </c>
      <c r="V152" s="25">
        <f t="shared" si="58"/>
        <v>651.87839999999994</v>
      </c>
      <c r="W152" s="25">
        <f t="shared" si="59"/>
        <v>855.59039999999993</v>
      </c>
      <c r="X152" s="25">
        <f t="shared" si="60"/>
        <v>821.63839999999982</v>
      </c>
      <c r="Y152" s="25">
        <f t="shared" si="61"/>
        <v>519.46559999999999</v>
      </c>
      <c r="Z152" s="25">
        <f t="shared" si="62"/>
        <v>723.17759999999998</v>
      </c>
      <c r="AA152" s="25">
        <f t="shared" si="63"/>
        <v>689.22559999999999</v>
      </c>
      <c r="AB152" t="str">
        <f t="shared" si="64"/>
        <v>RR</v>
      </c>
      <c r="AC152" t="str">
        <f t="shared" si="65"/>
        <v>Seamer</v>
      </c>
      <c r="AD152" t="str">
        <f t="shared" si="66"/>
        <v>Navdeep Saini</v>
      </c>
    </row>
    <row r="153" spans="1:30" x14ac:dyDescent="0.35">
      <c r="A153" t="str">
        <f>IF('My Dream 11 for a Match'!$B$2='Performance Cal'!$A153,'Performance Cal'!A153,IF('My Dream 11 for a Match'!$A$2='Performance Cal'!$A153,'Performance Cal'!A153,""))</f>
        <v/>
      </c>
      <c r="B153" t="str">
        <f>IF('My Dream 11 for a Match'!$B$2='Performance Cal'!$A153,'Performance Cal'!B153,IF('My Dream 11 for a Match'!$A$2='Performance Cal'!$A153,'Performance Cal'!B153,""))</f>
        <v/>
      </c>
      <c r="C153" t="str">
        <f>_xlfn.XLOOKUP(B153,'Team Player and role'!A:A,'Team Player and role'!C:C," ")</f>
        <v xml:space="preserve"> </v>
      </c>
      <c r="D153" t="str">
        <f>IF('My Dream 11 for a Match'!$B$2='Performance Cal'!$A153,'Performance Cal'!C153,IF('My Dream 11 for a Match'!$A$2='Performance Cal'!$A153,'Performance Cal'!C153,""))</f>
        <v/>
      </c>
      <c r="E153" t="str">
        <f>IF('My Dream 11 for a Match'!$B$2='Performance Cal'!$A153,'Performance Cal'!D153,IF('My Dream 11 for a Match'!$A$2='Performance Cal'!$A153,'Performance Cal'!D153,""))</f>
        <v/>
      </c>
      <c r="F153" t="str">
        <f>IF('My Dream 11 for a Match'!$B$2='Performance Cal'!$A153,'Performance Cal'!E153,IF('My Dream 11 for a Match'!$A$2='Performance Cal'!$A153,'Performance Cal'!E153,""))</f>
        <v/>
      </c>
      <c r="G153" t="str">
        <f>IF('My Dream 11 for a Match'!$B$2='Performance Cal'!$A153,'Performance Cal'!F153,IF('My Dream 11 for a Match'!$A$2='Performance Cal'!$A153,'Performance Cal'!F153,""))</f>
        <v/>
      </c>
      <c r="H153" s="25" t="str">
        <f t="shared" si="45"/>
        <v xml:space="preserve"> </v>
      </c>
      <c r="I153" s="25" t="str">
        <f t="shared" si="46"/>
        <v xml:space="preserve"> </v>
      </c>
      <c r="J153" s="25" t="str">
        <f t="shared" si="47"/>
        <v xml:space="preserve"> </v>
      </c>
      <c r="K153" s="25" t="str">
        <f t="shared" si="48"/>
        <v xml:space="preserve"> </v>
      </c>
      <c r="L153" s="25" t="str">
        <f t="shared" si="49"/>
        <v xml:space="preserve"> </v>
      </c>
      <c r="M153" s="25" t="str">
        <f t="shared" si="49"/>
        <v xml:space="preserve"> </v>
      </c>
      <c r="N153" s="25" t="str">
        <f t="shared" si="50"/>
        <v xml:space="preserve"> </v>
      </c>
      <c r="O153" s="25" t="str">
        <f t="shared" si="51"/>
        <v xml:space="preserve"> </v>
      </c>
      <c r="P153" s="25" t="str">
        <f t="shared" si="52"/>
        <v xml:space="preserve"> </v>
      </c>
      <c r="Q153" s="25" t="str">
        <f t="shared" si="53"/>
        <v xml:space="preserve"> </v>
      </c>
      <c r="R153" s="25" t="str">
        <f t="shared" si="54"/>
        <v xml:space="preserve"> </v>
      </c>
      <c r="S153" s="25" t="str">
        <f t="shared" si="55"/>
        <v xml:space="preserve"> </v>
      </c>
      <c r="T153" s="25" t="str">
        <f t="shared" si="56"/>
        <v xml:space="preserve"> </v>
      </c>
      <c r="U153" s="25" t="str">
        <f t="shared" si="57"/>
        <v xml:space="preserve"> </v>
      </c>
      <c r="V153" s="25" t="str">
        <f t="shared" si="58"/>
        <v xml:space="preserve"> </v>
      </c>
      <c r="W153" s="25" t="str">
        <f t="shared" si="59"/>
        <v xml:space="preserve"> </v>
      </c>
      <c r="X153" s="25" t="str">
        <f t="shared" si="60"/>
        <v xml:space="preserve"> </v>
      </c>
      <c r="Y153" s="25" t="str">
        <f t="shared" si="61"/>
        <v xml:space="preserve"> </v>
      </c>
      <c r="Z153" s="25" t="str">
        <f t="shared" si="62"/>
        <v xml:space="preserve"> </v>
      </c>
      <c r="AA153" s="25" t="str">
        <f t="shared" si="63"/>
        <v xml:space="preserve"> </v>
      </c>
      <c r="AB153" t="str">
        <f t="shared" si="64"/>
        <v/>
      </c>
      <c r="AC153" t="str">
        <f t="shared" si="65"/>
        <v xml:space="preserve"> </v>
      </c>
      <c r="AD153" t="str">
        <f t="shared" si="66"/>
        <v/>
      </c>
    </row>
    <row r="154" spans="1:30" x14ac:dyDescent="0.35">
      <c r="A154" t="str">
        <f>IF('My Dream 11 for a Match'!$B$2='Performance Cal'!$A154,'Performance Cal'!A154,IF('My Dream 11 for a Match'!$A$2='Performance Cal'!$A154,'Performance Cal'!A154,""))</f>
        <v/>
      </c>
      <c r="B154" t="str">
        <f>IF('My Dream 11 for a Match'!$B$2='Performance Cal'!$A154,'Performance Cal'!B154,IF('My Dream 11 for a Match'!$A$2='Performance Cal'!$A154,'Performance Cal'!B154,""))</f>
        <v/>
      </c>
      <c r="C154" t="str">
        <f>_xlfn.XLOOKUP(B154,'Team Player and role'!A:A,'Team Player and role'!C:C," ")</f>
        <v xml:space="preserve"> </v>
      </c>
      <c r="D154" t="str">
        <f>IF('My Dream 11 for a Match'!$B$2='Performance Cal'!$A154,'Performance Cal'!C154,IF('My Dream 11 for a Match'!$A$2='Performance Cal'!$A154,'Performance Cal'!C154,""))</f>
        <v/>
      </c>
      <c r="E154" t="str">
        <f>IF('My Dream 11 for a Match'!$B$2='Performance Cal'!$A154,'Performance Cal'!D154,IF('My Dream 11 for a Match'!$A$2='Performance Cal'!$A154,'Performance Cal'!D154,""))</f>
        <v/>
      </c>
      <c r="F154" t="str">
        <f>IF('My Dream 11 for a Match'!$B$2='Performance Cal'!$A154,'Performance Cal'!E154,IF('My Dream 11 for a Match'!$A$2='Performance Cal'!$A154,'Performance Cal'!E154,""))</f>
        <v/>
      </c>
      <c r="G154" t="str">
        <f>IF('My Dream 11 for a Match'!$B$2='Performance Cal'!$A154,'Performance Cal'!F154,IF('My Dream 11 for a Match'!$A$2='Performance Cal'!$A154,'Performance Cal'!F154,""))</f>
        <v/>
      </c>
      <c r="H154" s="25" t="str">
        <f t="shared" si="45"/>
        <v xml:space="preserve"> </v>
      </c>
      <c r="I154" s="25" t="str">
        <f t="shared" si="46"/>
        <v xml:space="preserve"> </v>
      </c>
      <c r="J154" s="25" t="str">
        <f t="shared" si="47"/>
        <v xml:space="preserve"> </v>
      </c>
      <c r="K154" s="25" t="str">
        <f t="shared" si="48"/>
        <v xml:space="preserve"> </v>
      </c>
      <c r="L154" s="25" t="str">
        <f t="shared" si="49"/>
        <v xml:space="preserve"> </v>
      </c>
      <c r="M154" s="25" t="str">
        <f t="shared" si="49"/>
        <v xml:space="preserve"> </v>
      </c>
      <c r="N154" s="25" t="str">
        <f t="shared" si="50"/>
        <v xml:space="preserve"> </v>
      </c>
      <c r="O154" s="25" t="str">
        <f t="shared" si="51"/>
        <v xml:space="preserve"> </v>
      </c>
      <c r="P154" s="25" t="str">
        <f t="shared" si="52"/>
        <v xml:space="preserve"> </v>
      </c>
      <c r="Q154" s="25" t="str">
        <f t="shared" si="53"/>
        <v xml:space="preserve"> </v>
      </c>
      <c r="R154" s="25" t="str">
        <f t="shared" si="54"/>
        <v xml:space="preserve"> </v>
      </c>
      <c r="S154" s="25" t="str">
        <f t="shared" si="55"/>
        <v xml:space="preserve"> </v>
      </c>
      <c r="T154" s="25" t="str">
        <f t="shared" si="56"/>
        <v xml:space="preserve"> </v>
      </c>
      <c r="U154" s="25" t="str">
        <f t="shared" si="57"/>
        <v xml:space="preserve"> </v>
      </c>
      <c r="V154" s="25" t="str">
        <f t="shared" si="58"/>
        <v xml:space="preserve"> </v>
      </c>
      <c r="W154" s="25" t="str">
        <f t="shared" si="59"/>
        <v xml:space="preserve"> </v>
      </c>
      <c r="X154" s="25" t="str">
        <f t="shared" si="60"/>
        <v xml:space="preserve"> </v>
      </c>
      <c r="Y154" s="25" t="str">
        <f t="shared" si="61"/>
        <v xml:space="preserve"> </v>
      </c>
      <c r="Z154" s="25" t="str">
        <f t="shared" si="62"/>
        <v xml:space="preserve"> </v>
      </c>
      <c r="AA154" s="25" t="str">
        <f t="shared" si="63"/>
        <v xml:space="preserve"> </v>
      </c>
      <c r="AB154" t="str">
        <f t="shared" si="64"/>
        <v/>
      </c>
      <c r="AC154" t="str">
        <f t="shared" si="65"/>
        <v xml:space="preserve"> </v>
      </c>
      <c r="AD154" t="str">
        <f t="shared" si="66"/>
        <v/>
      </c>
    </row>
    <row r="155" spans="1:30" x14ac:dyDescent="0.35">
      <c r="A155" t="str">
        <f>IF('My Dream 11 for a Match'!$B$2='Performance Cal'!$A155,'Performance Cal'!A155,IF('My Dream 11 for a Match'!$A$2='Performance Cal'!$A155,'Performance Cal'!A155,""))</f>
        <v/>
      </c>
      <c r="B155" t="str">
        <f>IF('My Dream 11 for a Match'!$B$2='Performance Cal'!$A155,'Performance Cal'!B155,IF('My Dream 11 for a Match'!$A$2='Performance Cal'!$A155,'Performance Cal'!B155,""))</f>
        <v/>
      </c>
      <c r="C155" t="str">
        <f>_xlfn.XLOOKUP(B155,'Team Player and role'!A:A,'Team Player and role'!C:C," ")</f>
        <v xml:space="preserve"> </v>
      </c>
      <c r="D155" t="str">
        <f>IF('My Dream 11 for a Match'!$B$2='Performance Cal'!$A155,'Performance Cal'!C155,IF('My Dream 11 for a Match'!$A$2='Performance Cal'!$A155,'Performance Cal'!C155,""))</f>
        <v/>
      </c>
      <c r="E155" t="str">
        <f>IF('My Dream 11 for a Match'!$B$2='Performance Cal'!$A155,'Performance Cal'!D155,IF('My Dream 11 for a Match'!$A$2='Performance Cal'!$A155,'Performance Cal'!D155,""))</f>
        <v/>
      </c>
      <c r="F155" t="str">
        <f>IF('My Dream 11 for a Match'!$B$2='Performance Cal'!$A155,'Performance Cal'!E155,IF('My Dream 11 for a Match'!$A$2='Performance Cal'!$A155,'Performance Cal'!E155,""))</f>
        <v/>
      </c>
      <c r="G155" t="str">
        <f>IF('My Dream 11 for a Match'!$B$2='Performance Cal'!$A155,'Performance Cal'!F155,IF('My Dream 11 for a Match'!$A$2='Performance Cal'!$A155,'Performance Cal'!F155,""))</f>
        <v/>
      </c>
      <c r="H155" s="25" t="str">
        <f t="shared" si="45"/>
        <v xml:space="preserve"> </v>
      </c>
      <c r="I155" s="25" t="str">
        <f t="shared" si="46"/>
        <v xml:space="preserve"> </v>
      </c>
      <c r="J155" s="25" t="str">
        <f t="shared" si="47"/>
        <v xml:space="preserve"> </v>
      </c>
      <c r="K155" s="25" t="str">
        <f t="shared" si="48"/>
        <v xml:space="preserve"> </v>
      </c>
      <c r="L155" s="25" t="str">
        <f t="shared" si="49"/>
        <v xml:space="preserve"> </v>
      </c>
      <c r="M155" s="25" t="str">
        <f t="shared" si="49"/>
        <v xml:space="preserve"> </v>
      </c>
      <c r="N155" s="25" t="str">
        <f t="shared" si="50"/>
        <v xml:space="preserve"> </v>
      </c>
      <c r="O155" s="25" t="str">
        <f t="shared" si="51"/>
        <v xml:space="preserve"> </v>
      </c>
      <c r="P155" s="25" t="str">
        <f t="shared" si="52"/>
        <v xml:space="preserve"> </v>
      </c>
      <c r="Q155" s="25" t="str">
        <f t="shared" si="53"/>
        <v xml:space="preserve"> </v>
      </c>
      <c r="R155" s="25" t="str">
        <f t="shared" si="54"/>
        <v xml:space="preserve"> </v>
      </c>
      <c r="S155" s="25" t="str">
        <f t="shared" si="55"/>
        <v xml:space="preserve"> </v>
      </c>
      <c r="T155" s="25" t="str">
        <f t="shared" si="56"/>
        <v xml:space="preserve"> </v>
      </c>
      <c r="U155" s="25" t="str">
        <f t="shared" si="57"/>
        <v xml:space="preserve"> </v>
      </c>
      <c r="V155" s="25" t="str">
        <f t="shared" si="58"/>
        <v xml:space="preserve"> </v>
      </c>
      <c r="W155" s="25" t="str">
        <f t="shared" si="59"/>
        <v xml:space="preserve"> </v>
      </c>
      <c r="X155" s="25" t="str">
        <f t="shared" si="60"/>
        <v xml:space="preserve"> </v>
      </c>
      <c r="Y155" s="25" t="str">
        <f t="shared" si="61"/>
        <v xml:space="preserve"> </v>
      </c>
      <c r="Z155" s="25" t="str">
        <f t="shared" si="62"/>
        <v xml:space="preserve"> </v>
      </c>
      <c r="AA155" s="25" t="str">
        <f t="shared" si="63"/>
        <v xml:space="preserve"> </v>
      </c>
      <c r="AB155" t="str">
        <f t="shared" si="64"/>
        <v/>
      </c>
      <c r="AC155" t="str">
        <f t="shared" si="65"/>
        <v xml:space="preserve"> </v>
      </c>
      <c r="AD155" t="str">
        <f t="shared" si="66"/>
        <v/>
      </c>
    </row>
    <row r="156" spans="1:30" x14ac:dyDescent="0.35">
      <c r="A156" t="str">
        <f>IF('My Dream 11 for a Match'!$B$2='Performance Cal'!$A156,'Performance Cal'!A156,IF('My Dream 11 for a Match'!$A$2='Performance Cal'!$A156,'Performance Cal'!A156,""))</f>
        <v/>
      </c>
      <c r="B156" t="str">
        <f>IF('My Dream 11 for a Match'!$B$2='Performance Cal'!$A156,'Performance Cal'!B156,IF('My Dream 11 for a Match'!$A$2='Performance Cal'!$A156,'Performance Cal'!B156,""))</f>
        <v/>
      </c>
      <c r="C156" t="str">
        <f>_xlfn.XLOOKUP(B156,'Team Player and role'!A:A,'Team Player and role'!C:C," ")</f>
        <v xml:space="preserve"> </v>
      </c>
      <c r="D156" t="str">
        <f>IF('My Dream 11 for a Match'!$B$2='Performance Cal'!$A156,'Performance Cal'!C156,IF('My Dream 11 for a Match'!$A$2='Performance Cal'!$A156,'Performance Cal'!C156,""))</f>
        <v/>
      </c>
      <c r="E156" t="str">
        <f>IF('My Dream 11 for a Match'!$B$2='Performance Cal'!$A156,'Performance Cal'!D156,IF('My Dream 11 for a Match'!$A$2='Performance Cal'!$A156,'Performance Cal'!D156,""))</f>
        <v/>
      </c>
      <c r="F156" t="str">
        <f>IF('My Dream 11 for a Match'!$B$2='Performance Cal'!$A156,'Performance Cal'!E156,IF('My Dream 11 for a Match'!$A$2='Performance Cal'!$A156,'Performance Cal'!E156,""))</f>
        <v/>
      </c>
      <c r="G156" t="str">
        <f>IF('My Dream 11 for a Match'!$B$2='Performance Cal'!$A156,'Performance Cal'!F156,IF('My Dream 11 for a Match'!$A$2='Performance Cal'!$A156,'Performance Cal'!F156,""))</f>
        <v/>
      </c>
      <c r="H156" s="25" t="str">
        <f t="shared" si="45"/>
        <v xml:space="preserve"> </v>
      </c>
      <c r="I156" s="25" t="str">
        <f t="shared" si="46"/>
        <v xml:space="preserve"> </v>
      </c>
      <c r="J156" s="25" t="str">
        <f t="shared" si="47"/>
        <v xml:space="preserve"> </v>
      </c>
      <c r="K156" s="25" t="str">
        <f t="shared" si="48"/>
        <v xml:space="preserve"> </v>
      </c>
      <c r="L156" s="25" t="str">
        <f t="shared" si="49"/>
        <v xml:space="preserve"> </v>
      </c>
      <c r="M156" s="25" t="str">
        <f t="shared" si="49"/>
        <v xml:space="preserve"> </v>
      </c>
      <c r="N156" s="25" t="str">
        <f t="shared" si="50"/>
        <v xml:space="preserve"> </v>
      </c>
      <c r="O156" s="25" t="str">
        <f t="shared" si="51"/>
        <v xml:space="preserve"> </v>
      </c>
      <c r="P156" s="25" t="str">
        <f t="shared" si="52"/>
        <v xml:space="preserve"> </v>
      </c>
      <c r="Q156" s="25" t="str">
        <f t="shared" si="53"/>
        <v xml:space="preserve"> </v>
      </c>
      <c r="R156" s="25" t="str">
        <f t="shared" si="54"/>
        <v xml:space="preserve"> </v>
      </c>
      <c r="S156" s="25" t="str">
        <f t="shared" si="55"/>
        <v xml:space="preserve"> </v>
      </c>
      <c r="T156" s="25" t="str">
        <f t="shared" si="56"/>
        <v xml:space="preserve"> </v>
      </c>
      <c r="U156" s="25" t="str">
        <f t="shared" si="57"/>
        <v xml:space="preserve"> </v>
      </c>
      <c r="V156" s="25" t="str">
        <f t="shared" si="58"/>
        <v xml:space="preserve"> </v>
      </c>
      <c r="W156" s="25" t="str">
        <f t="shared" si="59"/>
        <v xml:space="preserve"> </v>
      </c>
      <c r="X156" s="25" t="str">
        <f t="shared" si="60"/>
        <v xml:space="preserve"> </v>
      </c>
      <c r="Y156" s="25" t="str">
        <f t="shared" si="61"/>
        <v xml:space="preserve"> </v>
      </c>
      <c r="Z156" s="25" t="str">
        <f t="shared" si="62"/>
        <v xml:space="preserve"> </v>
      </c>
      <c r="AA156" s="25" t="str">
        <f t="shared" si="63"/>
        <v xml:space="preserve"> </v>
      </c>
      <c r="AB156" t="str">
        <f t="shared" si="64"/>
        <v/>
      </c>
      <c r="AC156" t="str">
        <f t="shared" si="65"/>
        <v xml:space="preserve"> </v>
      </c>
      <c r="AD156" t="str">
        <f t="shared" si="66"/>
        <v/>
      </c>
    </row>
    <row r="157" spans="1:30" x14ac:dyDescent="0.35">
      <c r="A157" t="str">
        <f>IF('My Dream 11 for a Match'!$B$2='Performance Cal'!$A157,'Performance Cal'!A157,IF('My Dream 11 for a Match'!$A$2='Performance Cal'!$A157,'Performance Cal'!A157,""))</f>
        <v/>
      </c>
      <c r="B157" t="str">
        <f>IF('My Dream 11 for a Match'!$B$2='Performance Cal'!$A157,'Performance Cal'!B157,IF('My Dream 11 for a Match'!$A$2='Performance Cal'!$A157,'Performance Cal'!B157,""))</f>
        <v/>
      </c>
      <c r="C157" t="str">
        <f>_xlfn.XLOOKUP(B157,'Team Player and role'!A:A,'Team Player and role'!C:C," ")</f>
        <v xml:space="preserve"> </v>
      </c>
      <c r="D157" t="str">
        <f>IF('My Dream 11 for a Match'!$B$2='Performance Cal'!$A157,'Performance Cal'!C157,IF('My Dream 11 for a Match'!$A$2='Performance Cal'!$A157,'Performance Cal'!C157,""))</f>
        <v/>
      </c>
      <c r="E157" t="str">
        <f>IF('My Dream 11 for a Match'!$B$2='Performance Cal'!$A157,'Performance Cal'!D157,IF('My Dream 11 for a Match'!$A$2='Performance Cal'!$A157,'Performance Cal'!D157,""))</f>
        <v/>
      </c>
      <c r="F157" t="str">
        <f>IF('My Dream 11 for a Match'!$B$2='Performance Cal'!$A157,'Performance Cal'!E157,IF('My Dream 11 for a Match'!$A$2='Performance Cal'!$A157,'Performance Cal'!E157,""))</f>
        <v/>
      </c>
      <c r="G157" t="str">
        <f>IF('My Dream 11 for a Match'!$B$2='Performance Cal'!$A157,'Performance Cal'!F157,IF('My Dream 11 for a Match'!$A$2='Performance Cal'!$A157,'Performance Cal'!F157,""))</f>
        <v/>
      </c>
      <c r="H157" s="25" t="str">
        <f t="shared" si="45"/>
        <v xml:space="preserve"> </v>
      </c>
      <c r="I157" s="25" t="str">
        <f t="shared" si="46"/>
        <v xml:space="preserve"> </v>
      </c>
      <c r="J157" s="25" t="str">
        <f t="shared" si="47"/>
        <v xml:space="preserve"> </v>
      </c>
      <c r="K157" s="25" t="str">
        <f t="shared" si="48"/>
        <v xml:space="preserve"> </v>
      </c>
      <c r="L157" s="25" t="str">
        <f t="shared" si="49"/>
        <v xml:space="preserve"> </v>
      </c>
      <c r="M157" s="25" t="str">
        <f t="shared" si="49"/>
        <v xml:space="preserve"> </v>
      </c>
      <c r="N157" s="25" t="str">
        <f t="shared" si="50"/>
        <v xml:space="preserve"> </v>
      </c>
      <c r="O157" s="25" t="str">
        <f t="shared" si="51"/>
        <v xml:space="preserve"> </v>
      </c>
      <c r="P157" s="25" t="str">
        <f t="shared" si="52"/>
        <v xml:space="preserve"> </v>
      </c>
      <c r="Q157" s="25" t="str">
        <f t="shared" si="53"/>
        <v xml:space="preserve"> </v>
      </c>
      <c r="R157" s="25" t="str">
        <f t="shared" si="54"/>
        <v xml:space="preserve"> </v>
      </c>
      <c r="S157" s="25" t="str">
        <f t="shared" si="55"/>
        <v xml:space="preserve"> </v>
      </c>
      <c r="T157" s="25" t="str">
        <f t="shared" si="56"/>
        <v xml:space="preserve"> </v>
      </c>
      <c r="U157" s="25" t="str">
        <f t="shared" si="57"/>
        <v xml:space="preserve"> </v>
      </c>
      <c r="V157" s="25" t="str">
        <f t="shared" si="58"/>
        <v xml:space="preserve"> </v>
      </c>
      <c r="W157" s="25" t="str">
        <f t="shared" si="59"/>
        <v xml:space="preserve"> </v>
      </c>
      <c r="X157" s="25" t="str">
        <f t="shared" si="60"/>
        <v xml:space="preserve"> </v>
      </c>
      <c r="Y157" s="25" t="str">
        <f t="shared" si="61"/>
        <v xml:space="preserve"> </v>
      </c>
      <c r="Z157" s="25" t="str">
        <f t="shared" si="62"/>
        <v xml:space="preserve"> </v>
      </c>
      <c r="AA157" s="25" t="str">
        <f t="shared" si="63"/>
        <v xml:space="preserve"> </v>
      </c>
      <c r="AB157" t="str">
        <f t="shared" si="64"/>
        <v/>
      </c>
      <c r="AC157" t="str">
        <f t="shared" si="65"/>
        <v xml:space="preserve"> </v>
      </c>
      <c r="AD157" t="str">
        <f t="shared" si="66"/>
        <v/>
      </c>
    </row>
    <row r="158" spans="1:30" x14ac:dyDescent="0.35">
      <c r="A158" t="str">
        <f>IF('My Dream 11 for a Match'!$B$2='Performance Cal'!$A158,'Performance Cal'!A158,IF('My Dream 11 for a Match'!$A$2='Performance Cal'!$A158,'Performance Cal'!A158,""))</f>
        <v>MI</v>
      </c>
      <c r="B158" t="str">
        <f>IF('My Dream 11 for a Match'!$B$2='Performance Cal'!$A158,'Performance Cal'!B158,IF('My Dream 11 for a Match'!$A$2='Performance Cal'!$A158,'Performance Cal'!B158,""))</f>
        <v>Arjun Tendulkar</v>
      </c>
      <c r="C158" t="str">
        <f>_xlfn.XLOOKUP(B158,'Team Player and role'!A:A,'Team Player and role'!C:C," ")</f>
        <v>Seamer</v>
      </c>
      <c r="D158">
        <f>IF('My Dream 11 for a Match'!$B$2='Performance Cal'!$A158,'Performance Cal'!C158,IF('My Dream 11 for a Match'!$A$2='Performance Cal'!$A158,'Performance Cal'!C158,""))</f>
        <v>52.879999999999995</v>
      </c>
      <c r="E158">
        <f>IF('My Dream 11 for a Match'!$B$2='Performance Cal'!$A158,'Performance Cal'!D158,IF('My Dream 11 for a Match'!$A$2='Performance Cal'!$A158,'Performance Cal'!D158,""))</f>
        <v>532.04</v>
      </c>
      <c r="F158">
        <f>IF('My Dream 11 for a Match'!$B$2='Performance Cal'!$A158,'Performance Cal'!E158,IF('My Dream 11 for a Match'!$A$2='Performance Cal'!$A158,'Performance Cal'!E158,""))</f>
        <v>0</v>
      </c>
      <c r="G158">
        <f>IF('My Dream 11 for a Match'!$B$2='Performance Cal'!$A158,'Performance Cal'!F158,IF('My Dream 11 for a Match'!$A$2='Performance Cal'!$A158,'Performance Cal'!F158,""))</f>
        <v>584.91999999999996</v>
      </c>
      <c r="H158" s="25">
        <f t="shared" si="45"/>
        <v>798.06</v>
      </c>
      <c r="I158" s="25">
        <f t="shared" si="46"/>
        <v>399.03</v>
      </c>
      <c r="J158" s="25">
        <f t="shared" si="47"/>
        <v>649.08879999999999</v>
      </c>
      <c r="K158" s="25">
        <f t="shared" si="48"/>
        <v>441.59320000000002</v>
      </c>
      <c r="L158" s="25">
        <f t="shared" si="49"/>
        <v>372.42799999999994</v>
      </c>
      <c r="M158" s="25">
        <f t="shared" si="49"/>
        <v>372.42799999999994</v>
      </c>
      <c r="N158" s="25">
        <f t="shared" si="50"/>
        <v>691.65199999999993</v>
      </c>
      <c r="O158" s="25">
        <f t="shared" si="51"/>
        <v>638.44799999999998</v>
      </c>
      <c r="P158" s="25">
        <f t="shared" si="52"/>
        <v>585.24399999999991</v>
      </c>
      <c r="Q158" s="25">
        <f t="shared" si="53"/>
        <v>744.85599999999999</v>
      </c>
      <c r="R158" s="25">
        <f t="shared" si="54"/>
        <v>798.06</v>
      </c>
      <c r="S158" s="25">
        <f t="shared" si="55"/>
        <v>385.72899999999993</v>
      </c>
      <c r="T158" s="25">
        <f t="shared" si="56"/>
        <v>545.34099999999989</v>
      </c>
      <c r="U158" s="25">
        <f t="shared" si="57"/>
        <v>518.73900000000003</v>
      </c>
      <c r="V158" s="25">
        <f t="shared" si="58"/>
        <v>510.75839999999994</v>
      </c>
      <c r="W158" s="25">
        <f t="shared" si="59"/>
        <v>670.37040000000002</v>
      </c>
      <c r="X158" s="25">
        <f t="shared" si="60"/>
        <v>643.76839999999993</v>
      </c>
      <c r="Y158" s="25">
        <f t="shared" si="61"/>
        <v>407.01059999999995</v>
      </c>
      <c r="Z158" s="25">
        <f t="shared" si="62"/>
        <v>566.62259999999992</v>
      </c>
      <c r="AA158" s="25">
        <f t="shared" si="63"/>
        <v>540.02060000000006</v>
      </c>
      <c r="AB158" t="str">
        <f t="shared" si="64"/>
        <v>MI</v>
      </c>
      <c r="AC158" t="str">
        <f t="shared" si="65"/>
        <v>Seamer</v>
      </c>
      <c r="AD158" t="str">
        <f t="shared" si="66"/>
        <v>Arjun Tendulkar</v>
      </c>
    </row>
    <row r="159" spans="1:30" x14ac:dyDescent="0.35">
      <c r="A159" t="str">
        <f>IF('My Dream 11 for a Match'!$B$2='Performance Cal'!$A159,'Performance Cal'!A159,IF('My Dream 11 for a Match'!$A$2='Performance Cal'!$A159,'Performance Cal'!A159,""))</f>
        <v/>
      </c>
      <c r="B159" t="str">
        <f>IF('My Dream 11 for a Match'!$B$2='Performance Cal'!$A159,'Performance Cal'!B159,IF('My Dream 11 for a Match'!$A$2='Performance Cal'!$A159,'Performance Cal'!B159,""))</f>
        <v/>
      </c>
      <c r="C159" t="str">
        <f>_xlfn.XLOOKUP(B159,'Team Player and role'!A:A,'Team Player and role'!C:C," ")</f>
        <v xml:space="preserve"> </v>
      </c>
      <c r="D159" t="str">
        <f>IF('My Dream 11 for a Match'!$B$2='Performance Cal'!$A159,'Performance Cal'!C159,IF('My Dream 11 for a Match'!$A$2='Performance Cal'!$A159,'Performance Cal'!C159,""))</f>
        <v/>
      </c>
      <c r="E159" t="str">
        <f>IF('My Dream 11 for a Match'!$B$2='Performance Cal'!$A159,'Performance Cal'!D159,IF('My Dream 11 for a Match'!$A$2='Performance Cal'!$A159,'Performance Cal'!D159,""))</f>
        <v/>
      </c>
      <c r="F159" t="str">
        <f>IF('My Dream 11 for a Match'!$B$2='Performance Cal'!$A159,'Performance Cal'!E159,IF('My Dream 11 for a Match'!$A$2='Performance Cal'!$A159,'Performance Cal'!E159,""))</f>
        <v/>
      </c>
      <c r="G159" t="str">
        <f>IF('My Dream 11 for a Match'!$B$2='Performance Cal'!$A159,'Performance Cal'!F159,IF('My Dream 11 for a Match'!$A$2='Performance Cal'!$A159,'Performance Cal'!F159,""))</f>
        <v/>
      </c>
      <c r="H159" s="25" t="str">
        <f t="shared" si="45"/>
        <v xml:space="preserve"> </v>
      </c>
      <c r="I159" s="25" t="str">
        <f t="shared" si="46"/>
        <v xml:space="preserve"> </v>
      </c>
      <c r="J159" s="25" t="str">
        <f t="shared" si="47"/>
        <v xml:space="preserve"> </v>
      </c>
      <c r="K159" s="25" t="str">
        <f t="shared" si="48"/>
        <v xml:space="preserve"> </v>
      </c>
      <c r="L159" s="25" t="str">
        <f t="shared" si="49"/>
        <v xml:space="preserve"> </v>
      </c>
      <c r="M159" s="25" t="str">
        <f t="shared" si="49"/>
        <v xml:space="preserve"> </v>
      </c>
      <c r="N159" s="25" t="str">
        <f t="shared" si="50"/>
        <v xml:space="preserve"> </v>
      </c>
      <c r="O159" s="25" t="str">
        <f t="shared" si="51"/>
        <v xml:space="preserve"> </v>
      </c>
      <c r="P159" s="25" t="str">
        <f t="shared" si="52"/>
        <v xml:space="preserve"> </v>
      </c>
      <c r="Q159" s="25" t="str">
        <f t="shared" si="53"/>
        <v xml:space="preserve"> </v>
      </c>
      <c r="R159" s="25" t="str">
        <f t="shared" si="54"/>
        <v xml:space="preserve"> </v>
      </c>
      <c r="S159" s="25" t="str">
        <f t="shared" si="55"/>
        <v xml:space="preserve"> </v>
      </c>
      <c r="T159" s="25" t="str">
        <f t="shared" si="56"/>
        <v xml:space="preserve"> </v>
      </c>
      <c r="U159" s="25" t="str">
        <f t="shared" si="57"/>
        <v xml:space="preserve"> </v>
      </c>
      <c r="V159" s="25" t="str">
        <f t="shared" si="58"/>
        <v xml:space="preserve"> </v>
      </c>
      <c r="W159" s="25" t="str">
        <f t="shared" si="59"/>
        <v xml:space="preserve"> </v>
      </c>
      <c r="X159" s="25" t="str">
        <f t="shared" si="60"/>
        <v xml:space="preserve"> </v>
      </c>
      <c r="Y159" s="25" t="str">
        <f t="shared" si="61"/>
        <v xml:space="preserve"> </v>
      </c>
      <c r="Z159" s="25" t="str">
        <f t="shared" si="62"/>
        <v xml:space="preserve"> </v>
      </c>
      <c r="AA159" s="25" t="str">
        <f t="shared" si="63"/>
        <v xml:space="preserve"> </v>
      </c>
      <c r="AB159" t="str">
        <f t="shared" si="64"/>
        <v/>
      </c>
      <c r="AC159" t="str">
        <f t="shared" si="65"/>
        <v xml:space="preserve"> </v>
      </c>
      <c r="AD159" t="str">
        <f t="shared" si="66"/>
        <v/>
      </c>
    </row>
    <row r="160" spans="1:30" x14ac:dyDescent="0.35">
      <c r="A160" t="str">
        <f>IF('My Dream 11 for a Match'!$B$2='Performance Cal'!$A160,'Performance Cal'!A160,IF('My Dream 11 for a Match'!$A$2='Performance Cal'!$A160,'Performance Cal'!A160,""))</f>
        <v>RR</v>
      </c>
      <c r="B160" t="str">
        <f>IF('My Dream 11 for a Match'!$B$2='Performance Cal'!$A160,'Performance Cal'!B160,IF('My Dream 11 for a Match'!$A$2='Performance Cal'!$A160,'Performance Cal'!B160,""))</f>
        <v>KM Asif</v>
      </c>
      <c r="C160" t="str">
        <f>_xlfn.XLOOKUP(B160,'Team Player and role'!A:A,'Team Player and role'!C:C," ")</f>
        <v>Seamer</v>
      </c>
      <c r="D160">
        <f>IF('My Dream 11 for a Match'!$B$2='Performance Cal'!$A160,'Performance Cal'!C160,IF('My Dream 11 for a Match'!$A$2='Performance Cal'!$A160,'Performance Cal'!C160,""))</f>
        <v>0</v>
      </c>
      <c r="E160">
        <f>IF('My Dream 11 for a Match'!$B$2='Performance Cal'!$A160,'Performance Cal'!D160,IF('My Dream 11 for a Match'!$A$2='Performance Cal'!$A160,'Performance Cal'!D160,""))</f>
        <v>446.03999999999996</v>
      </c>
      <c r="F160">
        <f>IF('My Dream 11 for a Match'!$B$2='Performance Cal'!$A160,'Performance Cal'!E160,IF('My Dream 11 for a Match'!$A$2='Performance Cal'!$A160,'Performance Cal'!E160,""))</f>
        <v>0</v>
      </c>
      <c r="G160">
        <f>IF('My Dream 11 for a Match'!$B$2='Performance Cal'!$A160,'Performance Cal'!F160,IF('My Dream 11 for a Match'!$A$2='Performance Cal'!$A160,'Performance Cal'!F160,""))</f>
        <v>446.03999999999996</v>
      </c>
      <c r="H160" s="25">
        <f t="shared" si="45"/>
        <v>669.06</v>
      </c>
      <c r="I160" s="25">
        <f t="shared" si="46"/>
        <v>334.53</v>
      </c>
      <c r="J160" s="25">
        <f t="shared" si="47"/>
        <v>544.16879999999992</v>
      </c>
      <c r="K160" s="25">
        <f t="shared" si="48"/>
        <v>370.21319999999997</v>
      </c>
      <c r="L160" s="25">
        <f t="shared" si="49"/>
        <v>312.22799999999995</v>
      </c>
      <c r="M160" s="25">
        <f t="shared" si="49"/>
        <v>312.22799999999995</v>
      </c>
      <c r="N160" s="25">
        <f t="shared" si="50"/>
        <v>579.85199999999998</v>
      </c>
      <c r="O160" s="25">
        <f t="shared" si="51"/>
        <v>535.24799999999993</v>
      </c>
      <c r="P160" s="25">
        <f t="shared" si="52"/>
        <v>490.64399999999995</v>
      </c>
      <c r="Q160" s="25">
        <f t="shared" si="53"/>
        <v>624.4559999999999</v>
      </c>
      <c r="R160" s="25">
        <f t="shared" si="54"/>
        <v>669.06</v>
      </c>
      <c r="S160" s="25">
        <f t="shared" si="55"/>
        <v>323.37899999999996</v>
      </c>
      <c r="T160" s="25">
        <f t="shared" si="56"/>
        <v>457.19099999999997</v>
      </c>
      <c r="U160" s="25">
        <f t="shared" si="57"/>
        <v>434.88899999999995</v>
      </c>
      <c r="V160" s="25">
        <f t="shared" si="58"/>
        <v>428.19839999999994</v>
      </c>
      <c r="W160" s="25">
        <f t="shared" si="59"/>
        <v>562.01039999999989</v>
      </c>
      <c r="X160" s="25">
        <f t="shared" si="60"/>
        <v>539.70839999999998</v>
      </c>
      <c r="Y160" s="25">
        <f t="shared" si="61"/>
        <v>341.22059999999999</v>
      </c>
      <c r="Z160" s="25">
        <f t="shared" si="62"/>
        <v>475.0326</v>
      </c>
      <c r="AA160" s="25">
        <f t="shared" si="63"/>
        <v>452.73059999999998</v>
      </c>
      <c r="AB160" t="str">
        <f t="shared" si="64"/>
        <v>RR</v>
      </c>
      <c r="AC160" t="str">
        <f t="shared" si="65"/>
        <v>Seamer</v>
      </c>
      <c r="AD160" t="str">
        <f t="shared" si="66"/>
        <v>KM Asif</v>
      </c>
    </row>
    <row r="161" spans="1:30" x14ac:dyDescent="0.35">
      <c r="A161" t="str">
        <f>IF('My Dream 11 for a Match'!$B$2='Performance Cal'!$A161,'Performance Cal'!A161,IF('My Dream 11 for a Match'!$A$2='Performance Cal'!$A161,'Performance Cal'!A161,""))</f>
        <v>MI</v>
      </c>
      <c r="B161" t="str">
        <f>IF('My Dream 11 for a Match'!$B$2='Performance Cal'!$A161,'Performance Cal'!B161,IF('My Dream 11 for a Match'!$A$2='Performance Cal'!$A161,'Performance Cal'!B161,""))</f>
        <v>Chris Jordan</v>
      </c>
      <c r="C161" t="str">
        <f>_xlfn.XLOOKUP(B161,'Team Player and role'!A:A,'Team Player and role'!C:C," ")</f>
        <v>Seamer</v>
      </c>
      <c r="D161">
        <f>IF('My Dream 11 for a Match'!$B$2='Performance Cal'!$A161,'Performance Cal'!C161,IF('My Dream 11 for a Match'!$A$2='Performance Cal'!$A161,'Performance Cal'!C161,""))</f>
        <v>27.680000000000003</v>
      </c>
      <c r="E161">
        <f>IF('My Dream 11 for a Match'!$B$2='Performance Cal'!$A161,'Performance Cal'!D161,IF('My Dream 11 for a Match'!$A$2='Performance Cal'!$A161,'Performance Cal'!D161,""))</f>
        <v>363.64</v>
      </c>
      <c r="F161">
        <f>IF('My Dream 11 for a Match'!$B$2='Performance Cal'!$A161,'Performance Cal'!E161,IF('My Dream 11 for a Match'!$A$2='Performance Cal'!$A161,'Performance Cal'!E161,""))</f>
        <v>0</v>
      </c>
      <c r="G161">
        <f>IF('My Dream 11 for a Match'!$B$2='Performance Cal'!$A161,'Performance Cal'!F161,IF('My Dream 11 for a Match'!$A$2='Performance Cal'!$A161,'Performance Cal'!F161,""))</f>
        <v>391.32</v>
      </c>
      <c r="H161" s="25">
        <f t="shared" si="45"/>
        <v>545.46</v>
      </c>
      <c r="I161" s="25">
        <f t="shared" si="46"/>
        <v>272.73</v>
      </c>
      <c r="J161" s="25">
        <f t="shared" si="47"/>
        <v>443.64080000000001</v>
      </c>
      <c r="K161" s="25">
        <f t="shared" si="48"/>
        <v>301.82119999999998</v>
      </c>
      <c r="L161" s="25">
        <f t="shared" si="49"/>
        <v>254.548</v>
      </c>
      <c r="M161" s="25">
        <f t="shared" si="49"/>
        <v>254.548</v>
      </c>
      <c r="N161" s="25">
        <f t="shared" si="50"/>
        <v>472.73199999999997</v>
      </c>
      <c r="O161" s="25">
        <f t="shared" si="51"/>
        <v>436.36799999999994</v>
      </c>
      <c r="P161" s="25">
        <f t="shared" si="52"/>
        <v>400.00400000000002</v>
      </c>
      <c r="Q161" s="25">
        <f t="shared" si="53"/>
        <v>509.096</v>
      </c>
      <c r="R161" s="25">
        <f t="shared" si="54"/>
        <v>545.46</v>
      </c>
      <c r="S161" s="25">
        <f t="shared" si="55"/>
        <v>263.63900000000001</v>
      </c>
      <c r="T161" s="25">
        <f t="shared" si="56"/>
        <v>372.73099999999999</v>
      </c>
      <c r="U161" s="25">
        <f t="shared" si="57"/>
        <v>354.54899999999998</v>
      </c>
      <c r="V161" s="25">
        <f t="shared" si="58"/>
        <v>349.09440000000001</v>
      </c>
      <c r="W161" s="25">
        <f t="shared" si="59"/>
        <v>458.18639999999999</v>
      </c>
      <c r="X161" s="25">
        <f t="shared" si="60"/>
        <v>440.00439999999998</v>
      </c>
      <c r="Y161" s="25">
        <f t="shared" si="61"/>
        <v>278.18459999999999</v>
      </c>
      <c r="Z161" s="25">
        <f t="shared" si="62"/>
        <v>387.27659999999997</v>
      </c>
      <c r="AA161" s="25">
        <f t="shared" si="63"/>
        <v>369.09459999999996</v>
      </c>
      <c r="AB161" t="str">
        <f t="shared" si="64"/>
        <v>MI</v>
      </c>
      <c r="AC161" t="str">
        <f t="shared" si="65"/>
        <v>Seamer</v>
      </c>
      <c r="AD161" t="str">
        <f t="shared" si="66"/>
        <v>Chris Jordan</v>
      </c>
    </row>
    <row r="162" spans="1:30" x14ac:dyDescent="0.35">
      <c r="A162" t="str">
        <f>IF('My Dream 11 for a Match'!$B$2='Performance Cal'!$A162,'Performance Cal'!A162,IF('My Dream 11 for a Match'!$A$2='Performance Cal'!$A162,'Performance Cal'!A162,""))</f>
        <v>MI</v>
      </c>
      <c r="B162" t="str">
        <f>IF('My Dream 11 for a Match'!$B$2='Performance Cal'!$A162,'Performance Cal'!B162,IF('My Dream 11 for a Match'!$A$2='Performance Cal'!$A162,'Performance Cal'!B162,""))</f>
        <v>Hrithik Shokeen</v>
      </c>
      <c r="C162" t="str">
        <f>_xlfn.XLOOKUP(B162,'Team Player and role'!A:A,'Team Player and role'!C:C," ")</f>
        <v>Spinner</v>
      </c>
      <c r="D162">
        <f>IF('My Dream 11 for a Match'!$B$2='Performance Cal'!$A162,'Performance Cal'!C162,IF('My Dream 11 for a Match'!$A$2='Performance Cal'!$A162,'Performance Cal'!C162,""))</f>
        <v>72.679999999999993</v>
      </c>
      <c r="E162">
        <f>IF('My Dream 11 for a Match'!$B$2='Performance Cal'!$A162,'Performance Cal'!D162,IF('My Dream 11 for a Match'!$A$2='Performance Cal'!$A162,'Performance Cal'!D162,""))</f>
        <v>360.43999999999994</v>
      </c>
      <c r="F162">
        <f>IF('My Dream 11 for a Match'!$B$2='Performance Cal'!$A162,'Performance Cal'!E162,IF('My Dream 11 for a Match'!$A$2='Performance Cal'!$A162,'Performance Cal'!E162,""))</f>
        <v>5</v>
      </c>
      <c r="G162">
        <f>IF('My Dream 11 for a Match'!$B$2='Performance Cal'!$A162,'Performance Cal'!F162,IF('My Dream 11 for a Match'!$A$2='Performance Cal'!$A162,'Performance Cal'!F162,""))</f>
        <v>438.11999999999995</v>
      </c>
      <c r="H162" s="25">
        <f t="shared" si="45"/>
        <v>432.52799999999996</v>
      </c>
      <c r="I162" s="25">
        <f t="shared" si="46"/>
        <v>270.33</v>
      </c>
      <c r="J162" s="25">
        <f t="shared" si="47"/>
        <v>439.7367999999999</v>
      </c>
      <c r="K162" s="25">
        <f t="shared" si="48"/>
        <v>324.39599999999996</v>
      </c>
      <c r="L162" s="25">
        <f t="shared" si="49"/>
        <v>216.26399999999998</v>
      </c>
      <c r="M162" s="25">
        <f t="shared" si="49"/>
        <v>216.26399999999998</v>
      </c>
      <c r="N162" s="25">
        <f t="shared" si="50"/>
        <v>360.43999999999994</v>
      </c>
      <c r="O162" s="25">
        <f t="shared" si="51"/>
        <v>432.52799999999996</v>
      </c>
      <c r="P162" s="25">
        <f t="shared" si="52"/>
        <v>324.39599999999996</v>
      </c>
      <c r="Q162" s="25">
        <f t="shared" si="53"/>
        <v>396.48399999999992</v>
      </c>
      <c r="R162" s="25">
        <f t="shared" si="54"/>
        <v>432.52799999999996</v>
      </c>
      <c r="S162" s="25">
        <f t="shared" si="55"/>
        <v>243.29699999999997</v>
      </c>
      <c r="T162" s="25">
        <f t="shared" si="56"/>
        <v>315.38499999999999</v>
      </c>
      <c r="U162" s="25">
        <f t="shared" si="57"/>
        <v>351.42899999999997</v>
      </c>
      <c r="V162" s="25">
        <f t="shared" si="58"/>
        <v>328.00039999999996</v>
      </c>
      <c r="W162" s="25">
        <f t="shared" si="59"/>
        <v>400.08839999999992</v>
      </c>
      <c r="X162" s="25">
        <f t="shared" si="60"/>
        <v>436.13239999999996</v>
      </c>
      <c r="Y162" s="25">
        <f t="shared" si="61"/>
        <v>270.33</v>
      </c>
      <c r="Z162" s="25">
        <f t="shared" si="62"/>
        <v>342.41799999999995</v>
      </c>
      <c r="AA162" s="25">
        <f t="shared" si="63"/>
        <v>378.46199999999999</v>
      </c>
      <c r="AB162" t="str">
        <f t="shared" si="64"/>
        <v>MI</v>
      </c>
      <c r="AC162" t="str">
        <f t="shared" si="65"/>
        <v>Spinner</v>
      </c>
      <c r="AD162" t="str">
        <f t="shared" si="66"/>
        <v>Hrithik Shokeen</v>
      </c>
    </row>
    <row r="163" spans="1:30" x14ac:dyDescent="0.35">
      <c r="A163" t="str">
        <f>IF('My Dream 11 for a Match'!$B$2='Performance Cal'!$A163,'Performance Cal'!A163,IF('My Dream 11 for a Match'!$A$2='Performance Cal'!$A163,'Performance Cal'!A163,""))</f>
        <v/>
      </c>
      <c r="B163" t="str">
        <f>IF('My Dream 11 for a Match'!$B$2='Performance Cal'!$A163,'Performance Cal'!B163,IF('My Dream 11 for a Match'!$A$2='Performance Cal'!$A163,'Performance Cal'!B163,""))</f>
        <v/>
      </c>
      <c r="C163" t="str">
        <f>_xlfn.XLOOKUP(B163,'Team Player and role'!A:A,'Team Player and role'!C:C," ")</f>
        <v xml:space="preserve"> </v>
      </c>
      <c r="D163" t="str">
        <f>IF('My Dream 11 for a Match'!$B$2='Performance Cal'!$A163,'Performance Cal'!C163,IF('My Dream 11 for a Match'!$A$2='Performance Cal'!$A163,'Performance Cal'!C163,""))</f>
        <v/>
      </c>
      <c r="E163" t="str">
        <f>IF('My Dream 11 for a Match'!$B$2='Performance Cal'!$A163,'Performance Cal'!D163,IF('My Dream 11 for a Match'!$A$2='Performance Cal'!$A163,'Performance Cal'!D163,""))</f>
        <v/>
      </c>
      <c r="F163" t="str">
        <f>IF('My Dream 11 for a Match'!$B$2='Performance Cal'!$A163,'Performance Cal'!E163,IF('My Dream 11 for a Match'!$A$2='Performance Cal'!$A163,'Performance Cal'!E163,""))</f>
        <v/>
      </c>
      <c r="G163" t="str">
        <f>IF('My Dream 11 for a Match'!$B$2='Performance Cal'!$A163,'Performance Cal'!F163,IF('My Dream 11 for a Match'!$A$2='Performance Cal'!$A163,'Performance Cal'!F163,""))</f>
        <v/>
      </c>
      <c r="H163" s="25" t="str">
        <f t="shared" si="45"/>
        <v xml:space="preserve"> </v>
      </c>
      <c r="I163" s="25" t="str">
        <f t="shared" si="46"/>
        <v xml:space="preserve"> </v>
      </c>
      <c r="J163" s="25" t="str">
        <f t="shared" si="47"/>
        <v xml:space="preserve"> </v>
      </c>
      <c r="K163" s="25" t="str">
        <f t="shared" si="48"/>
        <v xml:space="preserve"> </v>
      </c>
      <c r="L163" s="25" t="str">
        <f t="shared" ref="L163:M194" si="67">IF($C163=" "," ",IF($C163="Seamer",($E163*70/100),($E163*60/100)))</f>
        <v xml:space="preserve"> </v>
      </c>
      <c r="M163" s="25" t="str">
        <f t="shared" si="67"/>
        <v xml:space="preserve"> </v>
      </c>
      <c r="N163" s="25" t="str">
        <f t="shared" si="50"/>
        <v xml:space="preserve"> </v>
      </c>
      <c r="O163" s="25" t="str">
        <f t="shared" si="51"/>
        <v xml:space="preserve"> </v>
      </c>
      <c r="P163" s="25" t="str">
        <f t="shared" si="52"/>
        <v xml:space="preserve"> </v>
      </c>
      <c r="Q163" s="25" t="str">
        <f t="shared" si="53"/>
        <v xml:space="preserve"> </v>
      </c>
      <c r="R163" s="25" t="str">
        <f t="shared" si="54"/>
        <v xml:space="preserve"> </v>
      </c>
      <c r="S163" s="25" t="str">
        <f t="shared" si="55"/>
        <v xml:space="preserve"> </v>
      </c>
      <c r="T163" s="25" t="str">
        <f t="shared" si="56"/>
        <v xml:space="preserve"> </v>
      </c>
      <c r="U163" s="25" t="str">
        <f t="shared" si="57"/>
        <v xml:space="preserve"> </v>
      </c>
      <c r="V163" s="25" t="str">
        <f t="shared" si="58"/>
        <v xml:space="preserve"> </v>
      </c>
      <c r="W163" s="25" t="str">
        <f t="shared" si="59"/>
        <v xml:space="preserve"> </v>
      </c>
      <c r="X163" s="25" t="str">
        <f t="shared" si="60"/>
        <v xml:space="preserve"> </v>
      </c>
      <c r="Y163" s="25" t="str">
        <f t="shared" si="61"/>
        <v xml:space="preserve"> </v>
      </c>
      <c r="Z163" s="25" t="str">
        <f t="shared" si="62"/>
        <v xml:space="preserve"> </v>
      </c>
      <c r="AA163" s="25" t="str">
        <f t="shared" si="63"/>
        <v xml:space="preserve"> </v>
      </c>
      <c r="AB163" t="str">
        <f t="shared" si="64"/>
        <v/>
      </c>
      <c r="AC163" t="str">
        <f t="shared" si="65"/>
        <v xml:space="preserve"> </v>
      </c>
      <c r="AD163" t="str">
        <f t="shared" si="66"/>
        <v/>
      </c>
    </row>
    <row r="164" spans="1:30" x14ac:dyDescent="0.35">
      <c r="A164" t="str">
        <f>IF('My Dream 11 for a Match'!$B$2='Performance Cal'!$A164,'Performance Cal'!A164,IF('My Dream 11 for a Match'!$A$2='Performance Cal'!$A164,'Performance Cal'!A164,""))</f>
        <v/>
      </c>
      <c r="B164" t="str">
        <f>IF('My Dream 11 for a Match'!$B$2='Performance Cal'!$A164,'Performance Cal'!B164,IF('My Dream 11 for a Match'!$A$2='Performance Cal'!$A164,'Performance Cal'!B164,""))</f>
        <v/>
      </c>
      <c r="C164" t="str">
        <f>_xlfn.XLOOKUP(B164,'Team Player and role'!A:A,'Team Player and role'!C:C," ")</f>
        <v xml:space="preserve"> </v>
      </c>
      <c r="D164" t="str">
        <f>IF('My Dream 11 for a Match'!$B$2='Performance Cal'!$A164,'Performance Cal'!C164,IF('My Dream 11 for a Match'!$A$2='Performance Cal'!$A164,'Performance Cal'!C164,""))</f>
        <v/>
      </c>
      <c r="E164" t="str">
        <f>IF('My Dream 11 for a Match'!$B$2='Performance Cal'!$A164,'Performance Cal'!D164,IF('My Dream 11 for a Match'!$A$2='Performance Cal'!$A164,'Performance Cal'!D164,""))</f>
        <v/>
      </c>
      <c r="F164" t="str">
        <f>IF('My Dream 11 for a Match'!$B$2='Performance Cal'!$A164,'Performance Cal'!E164,IF('My Dream 11 for a Match'!$A$2='Performance Cal'!$A164,'Performance Cal'!E164,""))</f>
        <v/>
      </c>
      <c r="G164" t="str">
        <f>IF('My Dream 11 for a Match'!$B$2='Performance Cal'!$A164,'Performance Cal'!F164,IF('My Dream 11 for a Match'!$A$2='Performance Cal'!$A164,'Performance Cal'!F164,""))</f>
        <v/>
      </c>
      <c r="H164" s="25" t="str">
        <f t="shared" si="45"/>
        <v xml:space="preserve"> </v>
      </c>
      <c r="I164" s="25" t="str">
        <f t="shared" si="46"/>
        <v xml:space="preserve"> </v>
      </c>
      <c r="J164" s="25" t="str">
        <f t="shared" si="47"/>
        <v xml:space="preserve"> </v>
      </c>
      <c r="K164" s="25" t="str">
        <f t="shared" si="48"/>
        <v xml:space="preserve"> </v>
      </c>
      <c r="L164" s="25" t="str">
        <f t="shared" si="67"/>
        <v xml:space="preserve"> </v>
      </c>
      <c r="M164" s="25" t="str">
        <f t="shared" si="67"/>
        <v xml:space="preserve"> </v>
      </c>
      <c r="N164" s="25" t="str">
        <f t="shared" si="50"/>
        <v xml:space="preserve"> </v>
      </c>
      <c r="O164" s="25" t="str">
        <f t="shared" si="51"/>
        <v xml:space="preserve"> </v>
      </c>
      <c r="P164" s="25" t="str">
        <f t="shared" si="52"/>
        <v xml:space="preserve"> </v>
      </c>
      <c r="Q164" s="25" t="str">
        <f t="shared" si="53"/>
        <v xml:space="preserve"> </v>
      </c>
      <c r="R164" s="25" t="str">
        <f t="shared" si="54"/>
        <v xml:space="preserve"> </v>
      </c>
      <c r="S164" s="25" t="str">
        <f t="shared" si="55"/>
        <v xml:space="preserve"> </v>
      </c>
      <c r="T164" s="25" t="str">
        <f t="shared" si="56"/>
        <v xml:space="preserve"> </v>
      </c>
      <c r="U164" s="25" t="str">
        <f t="shared" si="57"/>
        <v xml:space="preserve"> </v>
      </c>
      <c r="V164" s="25" t="str">
        <f t="shared" si="58"/>
        <v xml:space="preserve"> </v>
      </c>
      <c r="W164" s="25" t="str">
        <f t="shared" si="59"/>
        <v xml:space="preserve"> </v>
      </c>
      <c r="X164" s="25" t="str">
        <f t="shared" si="60"/>
        <v xml:space="preserve"> </v>
      </c>
      <c r="Y164" s="25" t="str">
        <f t="shared" si="61"/>
        <v xml:space="preserve"> </v>
      </c>
      <c r="Z164" s="25" t="str">
        <f t="shared" si="62"/>
        <v xml:space="preserve"> </v>
      </c>
      <c r="AA164" s="25" t="str">
        <f t="shared" si="63"/>
        <v xml:space="preserve"> </v>
      </c>
      <c r="AB164" t="str">
        <f t="shared" si="64"/>
        <v/>
      </c>
      <c r="AC164" t="str">
        <f t="shared" si="65"/>
        <v xml:space="preserve"> </v>
      </c>
      <c r="AD164" t="str">
        <f t="shared" si="66"/>
        <v/>
      </c>
    </row>
    <row r="165" spans="1:30" x14ac:dyDescent="0.35">
      <c r="A165" t="str">
        <f>IF('My Dream 11 for a Match'!$B$2='Performance Cal'!$A165,'Performance Cal'!A165,IF('My Dream 11 for a Match'!$A$2='Performance Cal'!$A165,'Performance Cal'!A165,""))</f>
        <v>RR</v>
      </c>
      <c r="B165" t="str">
        <f>IF('My Dream 11 for a Match'!$B$2='Performance Cal'!$A165,'Performance Cal'!B165,IF('My Dream 11 for a Match'!$A$2='Performance Cal'!$A165,'Performance Cal'!B165,""))</f>
        <v>Kuldip Yadav</v>
      </c>
      <c r="C165" t="str">
        <f>_xlfn.XLOOKUP(B165,'Team Player and role'!A:A,'Team Player and role'!C:C," ")</f>
        <v>Spinner</v>
      </c>
      <c r="D165">
        <f>IF('My Dream 11 for a Match'!$B$2='Performance Cal'!$A165,'Performance Cal'!C165,IF('My Dream 11 for a Match'!$A$2='Performance Cal'!$A165,'Performance Cal'!C165,""))</f>
        <v>0</v>
      </c>
      <c r="E165">
        <f>IF('My Dream 11 for a Match'!$B$2='Performance Cal'!$A165,'Performance Cal'!D165,IF('My Dream 11 for a Match'!$A$2='Performance Cal'!$A165,'Performance Cal'!D165,""))</f>
        <v>526.24</v>
      </c>
      <c r="F165">
        <f>IF('My Dream 11 for a Match'!$B$2='Performance Cal'!$A165,'Performance Cal'!E165,IF('My Dream 11 for a Match'!$A$2='Performance Cal'!$A165,'Performance Cal'!E165,""))</f>
        <v>0</v>
      </c>
      <c r="G165">
        <f>IF('My Dream 11 for a Match'!$B$2='Performance Cal'!$A165,'Performance Cal'!F165,IF('My Dream 11 for a Match'!$A$2='Performance Cal'!$A165,'Performance Cal'!F165,""))</f>
        <v>526.24</v>
      </c>
      <c r="H165" s="25">
        <f t="shared" si="45"/>
        <v>631.48800000000006</v>
      </c>
      <c r="I165" s="25">
        <f t="shared" si="46"/>
        <v>394.68</v>
      </c>
      <c r="J165" s="25">
        <f t="shared" si="47"/>
        <v>642.01279999999997</v>
      </c>
      <c r="K165" s="25">
        <f t="shared" si="48"/>
        <v>473.61599999999999</v>
      </c>
      <c r="L165" s="25">
        <f t="shared" si="67"/>
        <v>315.74400000000003</v>
      </c>
      <c r="M165" s="25">
        <f t="shared" si="67"/>
        <v>315.74400000000003</v>
      </c>
      <c r="N165" s="25">
        <f t="shared" si="50"/>
        <v>526.24</v>
      </c>
      <c r="O165" s="25">
        <f t="shared" si="51"/>
        <v>631.48800000000006</v>
      </c>
      <c r="P165" s="25">
        <f t="shared" si="52"/>
        <v>473.61600000000004</v>
      </c>
      <c r="Q165" s="25">
        <f t="shared" si="53"/>
        <v>578.86400000000003</v>
      </c>
      <c r="R165" s="25">
        <f t="shared" si="54"/>
        <v>631.48800000000006</v>
      </c>
      <c r="S165" s="25">
        <f t="shared" si="55"/>
        <v>355.21199999999999</v>
      </c>
      <c r="T165" s="25">
        <f t="shared" si="56"/>
        <v>460.46000000000004</v>
      </c>
      <c r="U165" s="25">
        <f t="shared" si="57"/>
        <v>513.08400000000006</v>
      </c>
      <c r="V165" s="25">
        <f t="shared" si="58"/>
        <v>478.8784</v>
      </c>
      <c r="W165" s="25">
        <f t="shared" si="59"/>
        <v>584.12639999999999</v>
      </c>
      <c r="X165" s="25">
        <f t="shared" si="60"/>
        <v>636.75040000000001</v>
      </c>
      <c r="Y165" s="25">
        <f t="shared" si="61"/>
        <v>394.68</v>
      </c>
      <c r="Z165" s="25">
        <f t="shared" si="62"/>
        <v>499.928</v>
      </c>
      <c r="AA165" s="25">
        <f t="shared" si="63"/>
        <v>552.55200000000002</v>
      </c>
      <c r="AB165" t="str">
        <f t="shared" si="64"/>
        <v>RR</v>
      </c>
      <c r="AC165" t="str">
        <f t="shared" si="65"/>
        <v>Spinner</v>
      </c>
      <c r="AD165" t="str">
        <f t="shared" si="66"/>
        <v>Kuldip Yadav</v>
      </c>
    </row>
    <row r="166" spans="1:30" x14ac:dyDescent="0.35">
      <c r="A166" t="str">
        <f>IF('My Dream 11 for a Match'!$B$2='Performance Cal'!$A166,'Performance Cal'!A166,IF('My Dream 11 for a Match'!$A$2='Performance Cal'!$A166,'Performance Cal'!A166,""))</f>
        <v/>
      </c>
      <c r="B166" t="str">
        <f>IF('My Dream 11 for a Match'!$B$2='Performance Cal'!$A166,'Performance Cal'!B166,IF('My Dream 11 for a Match'!$A$2='Performance Cal'!$A166,'Performance Cal'!B166,""))</f>
        <v/>
      </c>
      <c r="C166" t="str">
        <f>_xlfn.XLOOKUP(B166,'Team Player and role'!A:A,'Team Player and role'!C:C," ")</f>
        <v xml:space="preserve"> </v>
      </c>
      <c r="D166" t="str">
        <f>IF('My Dream 11 for a Match'!$B$2='Performance Cal'!$A166,'Performance Cal'!C166,IF('My Dream 11 for a Match'!$A$2='Performance Cal'!$A166,'Performance Cal'!C166,""))</f>
        <v/>
      </c>
      <c r="E166" t="str">
        <f>IF('My Dream 11 for a Match'!$B$2='Performance Cal'!$A166,'Performance Cal'!D166,IF('My Dream 11 for a Match'!$A$2='Performance Cal'!$A166,'Performance Cal'!D166,""))</f>
        <v/>
      </c>
      <c r="F166" t="str">
        <f>IF('My Dream 11 for a Match'!$B$2='Performance Cal'!$A166,'Performance Cal'!E166,IF('My Dream 11 for a Match'!$A$2='Performance Cal'!$A166,'Performance Cal'!E166,""))</f>
        <v/>
      </c>
      <c r="G166" t="str">
        <f>IF('My Dream 11 for a Match'!$B$2='Performance Cal'!$A166,'Performance Cal'!F166,IF('My Dream 11 for a Match'!$A$2='Performance Cal'!$A166,'Performance Cal'!F166,""))</f>
        <v/>
      </c>
      <c r="H166" s="25" t="str">
        <f t="shared" si="45"/>
        <v xml:space="preserve"> </v>
      </c>
      <c r="I166" s="25" t="str">
        <f t="shared" si="46"/>
        <v xml:space="preserve"> </v>
      </c>
      <c r="J166" s="25" t="str">
        <f t="shared" si="47"/>
        <v xml:space="preserve"> </v>
      </c>
      <c r="K166" s="25" t="str">
        <f t="shared" si="48"/>
        <v xml:space="preserve"> </v>
      </c>
      <c r="L166" s="25" t="str">
        <f t="shared" si="67"/>
        <v xml:space="preserve"> </v>
      </c>
      <c r="M166" s="25" t="str">
        <f t="shared" si="67"/>
        <v xml:space="preserve"> </v>
      </c>
      <c r="N166" s="25" t="str">
        <f t="shared" si="50"/>
        <v xml:space="preserve"> </v>
      </c>
      <c r="O166" s="25" t="str">
        <f t="shared" si="51"/>
        <v xml:space="preserve"> </v>
      </c>
      <c r="P166" s="25" t="str">
        <f t="shared" si="52"/>
        <v xml:space="preserve"> </v>
      </c>
      <c r="Q166" s="25" t="str">
        <f t="shared" si="53"/>
        <v xml:space="preserve"> </v>
      </c>
      <c r="R166" s="25" t="str">
        <f t="shared" si="54"/>
        <v xml:space="preserve"> </v>
      </c>
      <c r="S166" s="25" t="str">
        <f t="shared" si="55"/>
        <v xml:space="preserve"> </v>
      </c>
      <c r="T166" s="25" t="str">
        <f t="shared" si="56"/>
        <v xml:space="preserve"> </v>
      </c>
      <c r="U166" s="25" t="str">
        <f t="shared" si="57"/>
        <v xml:space="preserve"> </v>
      </c>
      <c r="V166" s="25" t="str">
        <f t="shared" si="58"/>
        <v xml:space="preserve"> </v>
      </c>
      <c r="W166" s="25" t="str">
        <f t="shared" si="59"/>
        <v xml:space="preserve"> </v>
      </c>
      <c r="X166" s="25" t="str">
        <f t="shared" si="60"/>
        <v xml:space="preserve"> </v>
      </c>
      <c r="Y166" s="25" t="str">
        <f t="shared" si="61"/>
        <v xml:space="preserve"> </v>
      </c>
      <c r="Z166" s="25" t="str">
        <f t="shared" si="62"/>
        <v xml:space="preserve"> </v>
      </c>
      <c r="AA166" s="25" t="str">
        <f t="shared" si="63"/>
        <v xml:space="preserve"> </v>
      </c>
      <c r="AB166" t="str">
        <f t="shared" si="64"/>
        <v/>
      </c>
      <c r="AC166" t="str">
        <f t="shared" si="65"/>
        <v xml:space="preserve"> </v>
      </c>
      <c r="AD166" t="str">
        <f t="shared" si="66"/>
        <v/>
      </c>
    </row>
    <row r="167" spans="1:30" x14ac:dyDescent="0.35">
      <c r="A167" t="str">
        <f>IF('My Dream 11 for a Match'!$B$2='Performance Cal'!$A167,'Performance Cal'!A167,IF('My Dream 11 for a Match'!$A$2='Performance Cal'!$A167,'Performance Cal'!A167,""))</f>
        <v/>
      </c>
      <c r="B167" t="str">
        <f>IF('My Dream 11 for a Match'!$B$2='Performance Cal'!$A167,'Performance Cal'!B167,IF('My Dream 11 for a Match'!$A$2='Performance Cal'!$A167,'Performance Cal'!B167,""))</f>
        <v/>
      </c>
      <c r="C167" t="str">
        <f>_xlfn.XLOOKUP(B167,'Team Player and role'!A:A,'Team Player and role'!C:C," ")</f>
        <v xml:space="preserve"> </v>
      </c>
      <c r="D167" t="str">
        <f>IF('My Dream 11 for a Match'!$B$2='Performance Cal'!$A167,'Performance Cal'!C167,IF('My Dream 11 for a Match'!$A$2='Performance Cal'!$A167,'Performance Cal'!C167,""))</f>
        <v/>
      </c>
      <c r="E167" t="str">
        <f>IF('My Dream 11 for a Match'!$B$2='Performance Cal'!$A167,'Performance Cal'!D167,IF('My Dream 11 for a Match'!$A$2='Performance Cal'!$A167,'Performance Cal'!D167,""))</f>
        <v/>
      </c>
      <c r="F167" t="str">
        <f>IF('My Dream 11 for a Match'!$B$2='Performance Cal'!$A167,'Performance Cal'!E167,IF('My Dream 11 for a Match'!$A$2='Performance Cal'!$A167,'Performance Cal'!E167,""))</f>
        <v/>
      </c>
      <c r="G167" t="str">
        <f>IF('My Dream 11 for a Match'!$B$2='Performance Cal'!$A167,'Performance Cal'!F167,IF('My Dream 11 for a Match'!$A$2='Performance Cal'!$A167,'Performance Cal'!F167,""))</f>
        <v/>
      </c>
      <c r="H167" s="25" t="str">
        <f t="shared" si="45"/>
        <v xml:space="preserve"> </v>
      </c>
      <c r="I167" s="25" t="str">
        <f t="shared" si="46"/>
        <v xml:space="preserve"> </v>
      </c>
      <c r="J167" s="25" t="str">
        <f t="shared" si="47"/>
        <v xml:space="preserve"> </v>
      </c>
      <c r="K167" s="25" t="str">
        <f t="shared" si="48"/>
        <v xml:space="preserve"> </v>
      </c>
      <c r="L167" s="25" t="str">
        <f t="shared" si="67"/>
        <v xml:space="preserve"> </v>
      </c>
      <c r="M167" s="25" t="str">
        <f t="shared" si="67"/>
        <v xml:space="preserve"> </v>
      </c>
      <c r="N167" s="25" t="str">
        <f t="shared" si="50"/>
        <v xml:space="preserve"> </v>
      </c>
      <c r="O167" s="25" t="str">
        <f t="shared" si="51"/>
        <v xml:space="preserve"> </v>
      </c>
      <c r="P167" s="25" t="str">
        <f t="shared" si="52"/>
        <v xml:space="preserve"> </v>
      </c>
      <c r="Q167" s="25" t="str">
        <f t="shared" si="53"/>
        <v xml:space="preserve"> </v>
      </c>
      <c r="R167" s="25" t="str">
        <f t="shared" si="54"/>
        <v xml:space="preserve"> </v>
      </c>
      <c r="S167" s="25" t="str">
        <f t="shared" si="55"/>
        <v xml:space="preserve"> </v>
      </c>
      <c r="T167" s="25" t="str">
        <f t="shared" si="56"/>
        <v xml:space="preserve"> </v>
      </c>
      <c r="U167" s="25" t="str">
        <f t="shared" si="57"/>
        <v xml:space="preserve"> </v>
      </c>
      <c r="V167" s="25" t="str">
        <f t="shared" si="58"/>
        <v xml:space="preserve"> </v>
      </c>
      <c r="W167" s="25" t="str">
        <f t="shared" si="59"/>
        <v xml:space="preserve"> </v>
      </c>
      <c r="X167" s="25" t="str">
        <f t="shared" si="60"/>
        <v xml:space="preserve"> </v>
      </c>
      <c r="Y167" s="25" t="str">
        <f t="shared" si="61"/>
        <v xml:space="preserve"> </v>
      </c>
      <c r="Z167" s="25" t="str">
        <f t="shared" si="62"/>
        <v xml:space="preserve"> </v>
      </c>
      <c r="AA167" s="25" t="str">
        <f t="shared" si="63"/>
        <v xml:space="preserve"> </v>
      </c>
      <c r="AB167" t="str">
        <f t="shared" si="64"/>
        <v/>
      </c>
      <c r="AC167" t="str">
        <f t="shared" si="65"/>
        <v xml:space="preserve"> </v>
      </c>
      <c r="AD167" t="str">
        <f t="shared" si="66"/>
        <v/>
      </c>
    </row>
    <row r="168" spans="1:30" x14ac:dyDescent="0.35">
      <c r="A168" t="str">
        <f>IF('My Dream 11 for a Match'!$B$2='Performance Cal'!$A168,'Performance Cal'!A168,IF('My Dream 11 for a Match'!$A$2='Performance Cal'!$A168,'Performance Cal'!A168,""))</f>
        <v>MI</v>
      </c>
      <c r="B168" t="str">
        <f>IF('My Dream 11 for a Match'!$B$2='Performance Cal'!$A168,'Performance Cal'!B168,IF('My Dream 11 for a Match'!$A$2='Performance Cal'!$A168,'Performance Cal'!B168,""))</f>
        <v>Jofra Archer</v>
      </c>
      <c r="C168" t="str">
        <f>_xlfn.XLOOKUP(B168,'Team Player and role'!A:A,'Team Player and role'!C:C," ")</f>
        <v>Seamer</v>
      </c>
      <c r="D168">
        <f>IF('My Dream 11 for a Match'!$B$2='Performance Cal'!$A168,'Performance Cal'!C168,IF('My Dream 11 for a Match'!$A$2='Performance Cal'!$A168,'Performance Cal'!C168,""))</f>
        <v>72.679999999999993</v>
      </c>
      <c r="E168">
        <f>IF('My Dream 11 for a Match'!$B$2='Performance Cal'!$A168,'Performance Cal'!D168,IF('My Dream 11 for a Match'!$A$2='Performance Cal'!$A168,'Performance Cal'!D168,""))</f>
        <v>474.43999999999994</v>
      </c>
      <c r="F168">
        <f>IF('My Dream 11 for a Match'!$B$2='Performance Cal'!$A168,'Performance Cal'!E168,IF('My Dream 11 for a Match'!$A$2='Performance Cal'!$A168,'Performance Cal'!E168,""))</f>
        <v>0</v>
      </c>
      <c r="G168">
        <f>IF('My Dream 11 for a Match'!$B$2='Performance Cal'!$A168,'Performance Cal'!F168,IF('My Dream 11 for a Match'!$A$2='Performance Cal'!$A168,'Performance Cal'!F168,""))</f>
        <v>547.11999999999989</v>
      </c>
      <c r="H168" s="25">
        <f t="shared" si="45"/>
        <v>711.65999999999985</v>
      </c>
      <c r="I168" s="25">
        <f t="shared" si="46"/>
        <v>355.82999999999993</v>
      </c>
      <c r="J168" s="25">
        <f t="shared" si="47"/>
        <v>578.81679999999994</v>
      </c>
      <c r="K168" s="25">
        <f t="shared" si="48"/>
        <v>393.78519999999997</v>
      </c>
      <c r="L168" s="25">
        <f t="shared" si="67"/>
        <v>332.10799999999995</v>
      </c>
      <c r="M168" s="25">
        <f t="shared" si="67"/>
        <v>332.10799999999995</v>
      </c>
      <c r="N168" s="25">
        <f t="shared" si="50"/>
        <v>616.77199999999993</v>
      </c>
      <c r="O168" s="25">
        <f t="shared" si="51"/>
        <v>569.32799999999997</v>
      </c>
      <c r="P168" s="25">
        <f t="shared" si="52"/>
        <v>521.8839999999999</v>
      </c>
      <c r="Q168" s="25">
        <f t="shared" si="53"/>
        <v>664.21599999999989</v>
      </c>
      <c r="R168" s="25">
        <f t="shared" si="54"/>
        <v>711.65999999999985</v>
      </c>
      <c r="S168" s="25">
        <f t="shared" si="55"/>
        <v>343.96899999999994</v>
      </c>
      <c r="T168" s="25">
        <f t="shared" si="56"/>
        <v>486.30099999999993</v>
      </c>
      <c r="U168" s="25">
        <f t="shared" si="57"/>
        <v>462.57899999999995</v>
      </c>
      <c r="V168" s="25">
        <f t="shared" si="58"/>
        <v>455.46239999999995</v>
      </c>
      <c r="W168" s="25">
        <f t="shared" si="59"/>
        <v>597.7944</v>
      </c>
      <c r="X168" s="25">
        <f t="shared" si="60"/>
        <v>574.07240000000002</v>
      </c>
      <c r="Y168" s="25">
        <f t="shared" si="61"/>
        <v>362.94659999999999</v>
      </c>
      <c r="Z168" s="25">
        <f t="shared" si="62"/>
        <v>505.27859999999998</v>
      </c>
      <c r="AA168" s="25">
        <f t="shared" si="63"/>
        <v>481.5566</v>
      </c>
      <c r="AB168" t="str">
        <f t="shared" si="64"/>
        <v>MI</v>
      </c>
      <c r="AC168" t="str">
        <f t="shared" si="65"/>
        <v>Seamer</v>
      </c>
      <c r="AD168" t="str">
        <f t="shared" si="66"/>
        <v>Jofra Archer</v>
      </c>
    </row>
    <row r="169" spans="1:30" x14ac:dyDescent="0.35">
      <c r="A169" t="str">
        <f>IF('My Dream 11 for a Match'!$B$2='Performance Cal'!$A169,'Performance Cal'!A169,IF('My Dream 11 for a Match'!$A$2='Performance Cal'!$A169,'Performance Cal'!A169,""))</f>
        <v/>
      </c>
      <c r="B169" t="str">
        <f>IF('My Dream 11 for a Match'!$B$2='Performance Cal'!$A169,'Performance Cal'!B169,IF('My Dream 11 for a Match'!$A$2='Performance Cal'!$A169,'Performance Cal'!B169,""))</f>
        <v/>
      </c>
      <c r="C169" t="str">
        <f>_xlfn.XLOOKUP(B169,'Team Player and role'!A:A,'Team Player and role'!C:C," ")</f>
        <v xml:space="preserve"> </v>
      </c>
      <c r="D169" t="str">
        <f>IF('My Dream 11 for a Match'!$B$2='Performance Cal'!$A169,'Performance Cal'!C169,IF('My Dream 11 for a Match'!$A$2='Performance Cal'!$A169,'Performance Cal'!C169,""))</f>
        <v/>
      </c>
      <c r="E169" t="str">
        <f>IF('My Dream 11 for a Match'!$B$2='Performance Cal'!$A169,'Performance Cal'!D169,IF('My Dream 11 for a Match'!$A$2='Performance Cal'!$A169,'Performance Cal'!D169,""))</f>
        <v/>
      </c>
      <c r="F169" t="str">
        <f>IF('My Dream 11 for a Match'!$B$2='Performance Cal'!$A169,'Performance Cal'!E169,IF('My Dream 11 for a Match'!$A$2='Performance Cal'!$A169,'Performance Cal'!E169,""))</f>
        <v/>
      </c>
      <c r="G169" t="str">
        <f>IF('My Dream 11 for a Match'!$B$2='Performance Cal'!$A169,'Performance Cal'!F169,IF('My Dream 11 for a Match'!$A$2='Performance Cal'!$A169,'Performance Cal'!F169,""))</f>
        <v/>
      </c>
      <c r="H169" s="25" t="str">
        <f t="shared" si="45"/>
        <v xml:space="preserve"> </v>
      </c>
      <c r="I169" s="25" t="str">
        <f t="shared" si="46"/>
        <v xml:space="preserve"> </v>
      </c>
      <c r="J169" s="25" t="str">
        <f t="shared" si="47"/>
        <v xml:space="preserve"> </v>
      </c>
      <c r="K169" s="25" t="str">
        <f t="shared" si="48"/>
        <v xml:space="preserve"> </v>
      </c>
      <c r="L169" s="25" t="str">
        <f t="shared" si="67"/>
        <v xml:space="preserve"> </v>
      </c>
      <c r="M169" s="25" t="str">
        <f t="shared" si="67"/>
        <v xml:space="preserve"> </v>
      </c>
      <c r="N169" s="25" t="str">
        <f t="shared" si="50"/>
        <v xml:space="preserve"> </v>
      </c>
      <c r="O169" s="25" t="str">
        <f t="shared" si="51"/>
        <v xml:space="preserve"> </v>
      </c>
      <c r="P169" s="25" t="str">
        <f t="shared" si="52"/>
        <v xml:space="preserve"> </v>
      </c>
      <c r="Q169" s="25" t="str">
        <f t="shared" si="53"/>
        <v xml:space="preserve"> </v>
      </c>
      <c r="R169" s="25" t="str">
        <f t="shared" si="54"/>
        <v xml:space="preserve"> </v>
      </c>
      <c r="S169" s="25" t="str">
        <f t="shared" si="55"/>
        <v xml:space="preserve"> </v>
      </c>
      <c r="T169" s="25" t="str">
        <f t="shared" si="56"/>
        <v xml:space="preserve"> </v>
      </c>
      <c r="U169" s="25" t="str">
        <f t="shared" si="57"/>
        <v xml:space="preserve"> </v>
      </c>
      <c r="V169" s="25" t="str">
        <f t="shared" si="58"/>
        <v xml:space="preserve"> </v>
      </c>
      <c r="W169" s="25" t="str">
        <f t="shared" si="59"/>
        <v xml:space="preserve"> </v>
      </c>
      <c r="X169" s="25" t="str">
        <f t="shared" si="60"/>
        <v xml:space="preserve"> </v>
      </c>
      <c r="Y169" s="25" t="str">
        <f t="shared" si="61"/>
        <v xml:space="preserve"> </v>
      </c>
      <c r="Z169" s="25" t="str">
        <f t="shared" si="62"/>
        <v xml:space="preserve"> </v>
      </c>
      <c r="AA169" s="25" t="str">
        <f t="shared" si="63"/>
        <v xml:space="preserve"> </v>
      </c>
      <c r="AB169" t="str">
        <f t="shared" si="64"/>
        <v/>
      </c>
      <c r="AC169" t="str">
        <f t="shared" si="65"/>
        <v xml:space="preserve"> </v>
      </c>
      <c r="AD169" t="str">
        <f t="shared" si="66"/>
        <v/>
      </c>
    </row>
    <row r="170" spans="1:30" x14ac:dyDescent="0.35">
      <c r="A170" t="str">
        <f>IF('My Dream 11 for a Match'!$B$2='Performance Cal'!$A170,'Performance Cal'!A170,IF('My Dream 11 for a Match'!$A$2='Performance Cal'!$A170,'Performance Cal'!A170,""))</f>
        <v>MI</v>
      </c>
      <c r="B170" t="str">
        <f>IF('My Dream 11 for a Match'!$B$2='Performance Cal'!$A170,'Performance Cal'!B170,IF('My Dream 11 for a Match'!$A$2='Performance Cal'!$A170,'Performance Cal'!B170,""))</f>
        <v>Tristan Stubbs</v>
      </c>
      <c r="C170" t="str">
        <f>_xlfn.XLOOKUP(B170,'Team Player and role'!A:A,'Team Player and role'!C:C," ")</f>
        <v>Seamer</v>
      </c>
      <c r="D170">
        <f>IF('My Dream 11 for a Match'!$B$2='Performance Cal'!$A170,'Performance Cal'!C170,IF('My Dream 11 for a Match'!$A$2='Performance Cal'!$A170,'Performance Cal'!C170,""))</f>
        <v>24.080000000000002</v>
      </c>
      <c r="E170">
        <f>IF('My Dream 11 for a Match'!$B$2='Performance Cal'!$A170,'Performance Cal'!D170,IF('My Dream 11 for a Match'!$A$2='Performance Cal'!$A170,'Performance Cal'!D170,""))</f>
        <v>1065.44</v>
      </c>
      <c r="F170">
        <f>IF('My Dream 11 for a Match'!$B$2='Performance Cal'!$A170,'Performance Cal'!E170,IF('My Dream 11 for a Match'!$A$2='Performance Cal'!$A170,'Performance Cal'!E170,""))</f>
        <v>0</v>
      </c>
      <c r="G170">
        <f>IF('My Dream 11 for a Match'!$B$2='Performance Cal'!$A170,'Performance Cal'!F170,IF('My Dream 11 for a Match'!$A$2='Performance Cal'!$A170,'Performance Cal'!F170,""))</f>
        <v>1089.52</v>
      </c>
      <c r="H170" s="25">
        <f t="shared" si="45"/>
        <v>1598.16</v>
      </c>
      <c r="I170" s="25">
        <f t="shared" si="46"/>
        <v>799.08</v>
      </c>
      <c r="J170" s="25">
        <f t="shared" si="47"/>
        <v>1299.8368</v>
      </c>
      <c r="K170" s="25">
        <f t="shared" si="48"/>
        <v>884.3152</v>
      </c>
      <c r="L170" s="25">
        <f t="shared" si="67"/>
        <v>745.80799999999999</v>
      </c>
      <c r="M170" s="25">
        <f t="shared" si="67"/>
        <v>745.80799999999999</v>
      </c>
      <c r="N170" s="25">
        <f t="shared" si="50"/>
        <v>1385.0720000000001</v>
      </c>
      <c r="O170" s="25">
        <f t="shared" si="51"/>
        <v>1278.528</v>
      </c>
      <c r="P170" s="25">
        <f t="shared" si="52"/>
        <v>1171.9839999999999</v>
      </c>
      <c r="Q170" s="25">
        <f t="shared" si="53"/>
        <v>1491.616</v>
      </c>
      <c r="R170" s="25">
        <f t="shared" si="54"/>
        <v>1598.16</v>
      </c>
      <c r="S170" s="25">
        <f t="shared" si="55"/>
        <v>772.44399999999996</v>
      </c>
      <c r="T170" s="25">
        <f t="shared" si="56"/>
        <v>1092.076</v>
      </c>
      <c r="U170" s="25">
        <f t="shared" si="57"/>
        <v>1038.8040000000001</v>
      </c>
      <c r="V170" s="25">
        <f t="shared" si="58"/>
        <v>1022.8224</v>
      </c>
      <c r="W170" s="25">
        <f t="shared" si="59"/>
        <v>1342.4544000000001</v>
      </c>
      <c r="X170" s="25">
        <f t="shared" si="60"/>
        <v>1289.1824000000001</v>
      </c>
      <c r="Y170" s="25">
        <f t="shared" si="61"/>
        <v>815.0616</v>
      </c>
      <c r="Z170" s="25">
        <f t="shared" si="62"/>
        <v>1134.6936000000001</v>
      </c>
      <c r="AA170" s="25">
        <f t="shared" si="63"/>
        <v>1081.4216000000001</v>
      </c>
      <c r="AB170" t="str">
        <f t="shared" si="64"/>
        <v>MI</v>
      </c>
      <c r="AC170" t="str">
        <f t="shared" si="65"/>
        <v>Seamer</v>
      </c>
      <c r="AD170" t="str">
        <f t="shared" si="66"/>
        <v>Tristan Stubbs</v>
      </c>
    </row>
    <row r="171" spans="1:30" x14ac:dyDescent="0.35">
      <c r="A171" t="str">
        <f>IF('My Dream 11 for a Match'!$B$2='Performance Cal'!$A171,'Performance Cal'!A171,IF('My Dream 11 for a Match'!$A$2='Performance Cal'!$A171,'Performance Cal'!A171,""))</f>
        <v/>
      </c>
      <c r="B171" t="str">
        <f>IF('My Dream 11 for a Match'!$B$2='Performance Cal'!$A171,'Performance Cal'!B171,IF('My Dream 11 for a Match'!$A$2='Performance Cal'!$A171,'Performance Cal'!B171,""))</f>
        <v/>
      </c>
      <c r="C171" t="str">
        <f>_xlfn.XLOOKUP(B171,'Team Player and role'!A:A,'Team Player and role'!C:C," ")</f>
        <v xml:space="preserve"> </v>
      </c>
      <c r="D171" t="str">
        <f>IF('My Dream 11 for a Match'!$B$2='Performance Cal'!$A171,'Performance Cal'!C171,IF('My Dream 11 for a Match'!$A$2='Performance Cal'!$A171,'Performance Cal'!C171,""))</f>
        <v/>
      </c>
      <c r="E171" t="str">
        <f>IF('My Dream 11 for a Match'!$B$2='Performance Cal'!$A171,'Performance Cal'!D171,IF('My Dream 11 for a Match'!$A$2='Performance Cal'!$A171,'Performance Cal'!D171,""))</f>
        <v/>
      </c>
      <c r="F171" t="str">
        <f>IF('My Dream 11 for a Match'!$B$2='Performance Cal'!$A171,'Performance Cal'!E171,IF('My Dream 11 for a Match'!$A$2='Performance Cal'!$A171,'Performance Cal'!E171,""))</f>
        <v/>
      </c>
      <c r="G171" t="str">
        <f>IF('My Dream 11 for a Match'!$B$2='Performance Cal'!$A171,'Performance Cal'!F171,IF('My Dream 11 for a Match'!$A$2='Performance Cal'!$A171,'Performance Cal'!F171,""))</f>
        <v/>
      </c>
      <c r="H171" s="25" t="str">
        <f t="shared" si="45"/>
        <v xml:space="preserve"> </v>
      </c>
      <c r="I171" s="25" t="str">
        <f t="shared" si="46"/>
        <v xml:space="preserve"> </v>
      </c>
      <c r="J171" s="25" t="str">
        <f t="shared" si="47"/>
        <v xml:space="preserve"> </v>
      </c>
      <c r="K171" s="25" t="str">
        <f t="shared" si="48"/>
        <v xml:space="preserve"> </v>
      </c>
      <c r="L171" s="25" t="str">
        <f t="shared" si="67"/>
        <v xml:space="preserve"> </v>
      </c>
      <c r="M171" s="25" t="str">
        <f t="shared" si="67"/>
        <v xml:space="preserve"> </v>
      </c>
      <c r="N171" s="25" t="str">
        <f t="shared" si="50"/>
        <v xml:space="preserve"> </v>
      </c>
      <c r="O171" s="25" t="str">
        <f t="shared" si="51"/>
        <v xml:space="preserve"> </v>
      </c>
      <c r="P171" s="25" t="str">
        <f t="shared" si="52"/>
        <v xml:space="preserve"> </v>
      </c>
      <c r="Q171" s="25" t="str">
        <f t="shared" si="53"/>
        <v xml:space="preserve"> </v>
      </c>
      <c r="R171" s="25" t="str">
        <f t="shared" si="54"/>
        <v xml:space="preserve"> </v>
      </c>
      <c r="S171" s="25" t="str">
        <f t="shared" si="55"/>
        <v xml:space="preserve"> </v>
      </c>
      <c r="T171" s="25" t="str">
        <f t="shared" si="56"/>
        <v xml:space="preserve"> </v>
      </c>
      <c r="U171" s="25" t="str">
        <f t="shared" si="57"/>
        <v xml:space="preserve"> </v>
      </c>
      <c r="V171" s="25" t="str">
        <f t="shared" si="58"/>
        <v xml:space="preserve"> </v>
      </c>
      <c r="W171" s="25" t="str">
        <f t="shared" si="59"/>
        <v xml:space="preserve"> </v>
      </c>
      <c r="X171" s="25" t="str">
        <f t="shared" si="60"/>
        <v xml:space="preserve"> </v>
      </c>
      <c r="Y171" s="25" t="str">
        <f t="shared" si="61"/>
        <v xml:space="preserve"> </v>
      </c>
      <c r="Z171" s="25" t="str">
        <f t="shared" si="62"/>
        <v xml:space="preserve"> </v>
      </c>
      <c r="AA171" s="25" t="str">
        <f t="shared" si="63"/>
        <v xml:space="preserve"> </v>
      </c>
      <c r="AB171" t="str">
        <f t="shared" si="64"/>
        <v/>
      </c>
      <c r="AC171" t="str">
        <f t="shared" si="65"/>
        <v xml:space="preserve"> </v>
      </c>
      <c r="AD171" t="str">
        <f t="shared" si="66"/>
        <v/>
      </c>
    </row>
    <row r="172" spans="1:30" x14ac:dyDescent="0.35">
      <c r="A172" t="str">
        <f>IF('My Dream 11 for a Match'!$B$2='Performance Cal'!$A172,'Performance Cal'!A172,IF('My Dream 11 for a Match'!$A$2='Performance Cal'!$A172,'Performance Cal'!A172,""))</f>
        <v/>
      </c>
      <c r="B172" t="str">
        <f>IF('My Dream 11 for a Match'!$B$2='Performance Cal'!$A172,'Performance Cal'!B172,IF('My Dream 11 for a Match'!$A$2='Performance Cal'!$A172,'Performance Cal'!B172,""))</f>
        <v/>
      </c>
      <c r="C172" t="str">
        <f>_xlfn.XLOOKUP(B172,'Team Player and role'!A:A,'Team Player and role'!C:C," ")</f>
        <v xml:space="preserve"> </v>
      </c>
      <c r="D172" t="str">
        <f>IF('My Dream 11 for a Match'!$B$2='Performance Cal'!$A172,'Performance Cal'!C172,IF('My Dream 11 for a Match'!$A$2='Performance Cal'!$A172,'Performance Cal'!C172,""))</f>
        <v/>
      </c>
      <c r="E172" t="str">
        <f>IF('My Dream 11 for a Match'!$B$2='Performance Cal'!$A172,'Performance Cal'!D172,IF('My Dream 11 for a Match'!$A$2='Performance Cal'!$A172,'Performance Cal'!D172,""))</f>
        <v/>
      </c>
      <c r="F172" t="str">
        <f>IF('My Dream 11 for a Match'!$B$2='Performance Cal'!$A172,'Performance Cal'!E172,IF('My Dream 11 for a Match'!$A$2='Performance Cal'!$A172,'Performance Cal'!E172,""))</f>
        <v/>
      </c>
      <c r="G172" t="str">
        <f>IF('My Dream 11 for a Match'!$B$2='Performance Cal'!$A172,'Performance Cal'!F172,IF('My Dream 11 for a Match'!$A$2='Performance Cal'!$A172,'Performance Cal'!F172,""))</f>
        <v/>
      </c>
      <c r="H172" s="25" t="str">
        <f t="shared" si="45"/>
        <v xml:space="preserve"> </v>
      </c>
      <c r="I172" s="25" t="str">
        <f t="shared" si="46"/>
        <v xml:space="preserve"> </v>
      </c>
      <c r="J172" s="25" t="str">
        <f t="shared" si="47"/>
        <v xml:space="preserve"> </v>
      </c>
      <c r="K172" s="25" t="str">
        <f t="shared" si="48"/>
        <v xml:space="preserve"> </v>
      </c>
      <c r="L172" s="25" t="str">
        <f t="shared" si="67"/>
        <v xml:space="preserve"> </v>
      </c>
      <c r="M172" s="25" t="str">
        <f t="shared" si="67"/>
        <v xml:space="preserve"> </v>
      </c>
      <c r="N172" s="25" t="str">
        <f t="shared" si="50"/>
        <v xml:space="preserve"> </v>
      </c>
      <c r="O172" s="25" t="str">
        <f t="shared" si="51"/>
        <v xml:space="preserve"> </v>
      </c>
      <c r="P172" s="25" t="str">
        <f t="shared" si="52"/>
        <v xml:space="preserve"> </v>
      </c>
      <c r="Q172" s="25" t="str">
        <f t="shared" si="53"/>
        <v xml:space="preserve"> </v>
      </c>
      <c r="R172" s="25" t="str">
        <f t="shared" si="54"/>
        <v xml:space="preserve"> </v>
      </c>
      <c r="S172" s="25" t="str">
        <f t="shared" si="55"/>
        <v xml:space="preserve"> </v>
      </c>
      <c r="T172" s="25" t="str">
        <f t="shared" si="56"/>
        <v xml:space="preserve"> </v>
      </c>
      <c r="U172" s="25" t="str">
        <f t="shared" si="57"/>
        <v xml:space="preserve"> </v>
      </c>
      <c r="V172" s="25" t="str">
        <f t="shared" si="58"/>
        <v xml:space="preserve"> </v>
      </c>
      <c r="W172" s="25" t="str">
        <f t="shared" si="59"/>
        <v xml:space="preserve"> </v>
      </c>
      <c r="X172" s="25" t="str">
        <f t="shared" si="60"/>
        <v xml:space="preserve"> </v>
      </c>
      <c r="Y172" s="25" t="str">
        <f t="shared" si="61"/>
        <v xml:space="preserve"> </v>
      </c>
      <c r="Z172" s="25" t="str">
        <f t="shared" si="62"/>
        <v xml:space="preserve"> </v>
      </c>
      <c r="AA172" s="25" t="str">
        <f t="shared" si="63"/>
        <v xml:space="preserve"> </v>
      </c>
      <c r="AB172" t="str">
        <f t="shared" si="64"/>
        <v/>
      </c>
      <c r="AC172" t="str">
        <f t="shared" si="65"/>
        <v xml:space="preserve"> </v>
      </c>
      <c r="AD172" t="str">
        <f t="shared" si="66"/>
        <v/>
      </c>
    </row>
    <row r="173" spans="1:30" x14ac:dyDescent="0.35">
      <c r="A173" t="str">
        <f>IF('My Dream 11 for a Match'!$B$2='Performance Cal'!$A173,'Performance Cal'!A173,IF('My Dream 11 for a Match'!$A$2='Performance Cal'!$A173,'Performance Cal'!A173,""))</f>
        <v/>
      </c>
      <c r="B173" t="str">
        <f>IF('My Dream 11 for a Match'!$B$2='Performance Cal'!$A173,'Performance Cal'!B173,IF('My Dream 11 for a Match'!$A$2='Performance Cal'!$A173,'Performance Cal'!B173,""))</f>
        <v/>
      </c>
      <c r="C173" t="str">
        <f>_xlfn.XLOOKUP(B173,'Team Player and role'!A:A,'Team Player and role'!C:C," ")</f>
        <v xml:space="preserve"> </v>
      </c>
      <c r="D173" t="str">
        <f>IF('My Dream 11 for a Match'!$B$2='Performance Cal'!$A173,'Performance Cal'!C173,IF('My Dream 11 for a Match'!$A$2='Performance Cal'!$A173,'Performance Cal'!C173,""))</f>
        <v/>
      </c>
      <c r="E173" t="str">
        <f>IF('My Dream 11 for a Match'!$B$2='Performance Cal'!$A173,'Performance Cal'!D173,IF('My Dream 11 for a Match'!$A$2='Performance Cal'!$A173,'Performance Cal'!D173,""))</f>
        <v/>
      </c>
      <c r="F173" t="str">
        <f>IF('My Dream 11 for a Match'!$B$2='Performance Cal'!$A173,'Performance Cal'!E173,IF('My Dream 11 for a Match'!$A$2='Performance Cal'!$A173,'Performance Cal'!E173,""))</f>
        <v/>
      </c>
      <c r="G173" t="str">
        <f>IF('My Dream 11 for a Match'!$B$2='Performance Cal'!$A173,'Performance Cal'!F173,IF('My Dream 11 for a Match'!$A$2='Performance Cal'!$A173,'Performance Cal'!F173,""))</f>
        <v/>
      </c>
      <c r="H173" s="25" t="str">
        <f t="shared" si="45"/>
        <v xml:space="preserve"> </v>
      </c>
      <c r="I173" s="25" t="str">
        <f t="shared" si="46"/>
        <v xml:space="preserve"> </v>
      </c>
      <c r="J173" s="25" t="str">
        <f t="shared" si="47"/>
        <v xml:space="preserve"> </v>
      </c>
      <c r="K173" s="25" t="str">
        <f t="shared" si="48"/>
        <v xml:space="preserve"> </v>
      </c>
      <c r="L173" s="25" t="str">
        <f t="shared" si="67"/>
        <v xml:space="preserve"> </v>
      </c>
      <c r="M173" s="25" t="str">
        <f t="shared" si="67"/>
        <v xml:space="preserve"> </v>
      </c>
      <c r="N173" s="25" t="str">
        <f t="shared" si="50"/>
        <v xml:space="preserve"> </v>
      </c>
      <c r="O173" s="25" t="str">
        <f t="shared" si="51"/>
        <v xml:space="preserve"> </v>
      </c>
      <c r="P173" s="25" t="str">
        <f t="shared" si="52"/>
        <v xml:space="preserve"> </v>
      </c>
      <c r="Q173" s="25" t="str">
        <f t="shared" si="53"/>
        <v xml:space="preserve"> </v>
      </c>
      <c r="R173" s="25" t="str">
        <f t="shared" si="54"/>
        <v xml:space="preserve"> </v>
      </c>
      <c r="S173" s="25" t="str">
        <f t="shared" si="55"/>
        <v xml:space="preserve"> </v>
      </c>
      <c r="T173" s="25" t="str">
        <f t="shared" si="56"/>
        <v xml:space="preserve"> </v>
      </c>
      <c r="U173" s="25" t="str">
        <f t="shared" si="57"/>
        <v xml:space="preserve"> </v>
      </c>
      <c r="V173" s="25" t="str">
        <f t="shared" si="58"/>
        <v xml:space="preserve"> </v>
      </c>
      <c r="W173" s="25" t="str">
        <f t="shared" si="59"/>
        <v xml:space="preserve"> </v>
      </c>
      <c r="X173" s="25" t="str">
        <f t="shared" si="60"/>
        <v xml:space="preserve"> </v>
      </c>
      <c r="Y173" s="25" t="str">
        <f t="shared" si="61"/>
        <v xml:space="preserve"> </v>
      </c>
      <c r="Z173" s="25" t="str">
        <f t="shared" si="62"/>
        <v xml:space="preserve"> </v>
      </c>
      <c r="AA173" s="25" t="str">
        <f t="shared" si="63"/>
        <v xml:space="preserve"> </v>
      </c>
      <c r="AB173" t="str">
        <f t="shared" si="64"/>
        <v/>
      </c>
      <c r="AC173" t="str">
        <f t="shared" si="65"/>
        <v xml:space="preserve"> </v>
      </c>
      <c r="AD173" t="str">
        <f t="shared" si="66"/>
        <v/>
      </c>
    </row>
    <row r="174" spans="1:30" x14ac:dyDescent="0.35">
      <c r="A174" t="str">
        <f>IF('My Dream 11 for a Match'!$B$2='Performance Cal'!$A174,'Performance Cal'!A174,IF('My Dream 11 for a Match'!$A$2='Performance Cal'!$A174,'Performance Cal'!A174,""))</f>
        <v/>
      </c>
      <c r="B174" t="str">
        <f>IF('My Dream 11 for a Match'!$B$2='Performance Cal'!$A174,'Performance Cal'!B174,IF('My Dream 11 for a Match'!$A$2='Performance Cal'!$A174,'Performance Cal'!B174,""))</f>
        <v/>
      </c>
      <c r="C174" t="str">
        <f>_xlfn.XLOOKUP(B174,'Team Player and role'!A:A,'Team Player and role'!C:C," ")</f>
        <v xml:space="preserve"> </v>
      </c>
      <c r="D174" t="str">
        <f>IF('My Dream 11 for a Match'!$B$2='Performance Cal'!$A174,'Performance Cal'!C174,IF('My Dream 11 for a Match'!$A$2='Performance Cal'!$A174,'Performance Cal'!C174,""))</f>
        <v/>
      </c>
      <c r="E174" t="str">
        <f>IF('My Dream 11 for a Match'!$B$2='Performance Cal'!$A174,'Performance Cal'!D174,IF('My Dream 11 for a Match'!$A$2='Performance Cal'!$A174,'Performance Cal'!D174,""))</f>
        <v/>
      </c>
      <c r="F174" t="str">
        <f>IF('My Dream 11 for a Match'!$B$2='Performance Cal'!$A174,'Performance Cal'!E174,IF('My Dream 11 for a Match'!$A$2='Performance Cal'!$A174,'Performance Cal'!E174,""))</f>
        <v/>
      </c>
      <c r="G174" t="str">
        <f>IF('My Dream 11 for a Match'!$B$2='Performance Cal'!$A174,'Performance Cal'!F174,IF('My Dream 11 for a Match'!$A$2='Performance Cal'!$A174,'Performance Cal'!F174,""))</f>
        <v/>
      </c>
      <c r="H174" s="25" t="str">
        <f t="shared" si="45"/>
        <v xml:space="preserve"> </v>
      </c>
      <c r="I174" s="25" t="str">
        <f t="shared" si="46"/>
        <v xml:space="preserve"> </v>
      </c>
      <c r="J174" s="25" t="str">
        <f t="shared" si="47"/>
        <v xml:space="preserve"> </v>
      </c>
      <c r="K174" s="25" t="str">
        <f t="shared" si="48"/>
        <v xml:space="preserve"> </v>
      </c>
      <c r="L174" s="25" t="str">
        <f t="shared" si="67"/>
        <v xml:space="preserve"> </v>
      </c>
      <c r="M174" s="25" t="str">
        <f t="shared" si="67"/>
        <v xml:space="preserve"> </v>
      </c>
      <c r="N174" s="25" t="str">
        <f t="shared" si="50"/>
        <v xml:space="preserve"> </v>
      </c>
      <c r="O174" s="25" t="str">
        <f t="shared" si="51"/>
        <v xml:space="preserve"> </v>
      </c>
      <c r="P174" s="25" t="str">
        <f t="shared" si="52"/>
        <v xml:space="preserve"> </v>
      </c>
      <c r="Q174" s="25" t="str">
        <f t="shared" si="53"/>
        <v xml:space="preserve"> </v>
      </c>
      <c r="R174" s="25" t="str">
        <f t="shared" si="54"/>
        <v xml:space="preserve"> </v>
      </c>
      <c r="S174" s="25" t="str">
        <f t="shared" si="55"/>
        <v xml:space="preserve"> </v>
      </c>
      <c r="T174" s="25" t="str">
        <f t="shared" si="56"/>
        <v xml:space="preserve"> </v>
      </c>
      <c r="U174" s="25" t="str">
        <f t="shared" si="57"/>
        <v xml:space="preserve"> </v>
      </c>
      <c r="V174" s="25" t="str">
        <f t="shared" si="58"/>
        <v xml:space="preserve"> </v>
      </c>
      <c r="W174" s="25" t="str">
        <f t="shared" si="59"/>
        <v xml:space="preserve"> </v>
      </c>
      <c r="X174" s="25" t="str">
        <f t="shared" si="60"/>
        <v xml:space="preserve"> </v>
      </c>
      <c r="Y174" s="25" t="str">
        <f t="shared" si="61"/>
        <v xml:space="preserve"> </v>
      </c>
      <c r="Z174" s="25" t="str">
        <f t="shared" si="62"/>
        <v xml:space="preserve"> </v>
      </c>
      <c r="AA174" s="25" t="str">
        <f t="shared" si="63"/>
        <v xml:space="preserve"> </v>
      </c>
      <c r="AB174" t="str">
        <f t="shared" si="64"/>
        <v/>
      </c>
      <c r="AC174" t="str">
        <f t="shared" si="65"/>
        <v xml:space="preserve"> </v>
      </c>
      <c r="AD174" t="str">
        <f t="shared" si="66"/>
        <v/>
      </c>
    </row>
    <row r="175" spans="1:30" x14ac:dyDescent="0.35">
      <c r="A175" t="str">
        <f>IF('My Dream 11 for a Match'!$B$2='Performance Cal'!$A175,'Performance Cal'!A175,IF('My Dream 11 for a Match'!$A$2='Performance Cal'!$A175,'Performance Cal'!A175,""))</f>
        <v/>
      </c>
      <c r="B175" t="str">
        <f>IF('My Dream 11 for a Match'!$B$2='Performance Cal'!$A175,'Performance Cal'!B175,IF('My Dream 11 for a Match'!$A$2='Performance Cal'!$A175,'Performance Cal'!B175,""))</f>
        <v/>
      </c>
      <c r="C175" t="str">
        <f>_xlfn.XLOOKUP(B175,'Team Player and role'!A:A,'Team Player and role'!C:C," ")</f>
        <v xml:space="preserve"> </v>
      </c>
      <c r="D175" t="str">
        <f>IF('My Dream 11 for a Match'!$B$2='Performance Cal'!$A175,'Performance Cal'!C175,IF('My Dream 11 for a Match'!$A$2='Performance Cal'!$A175,'Performance Cal'!C175,""))</f>
        <v/>
      </c>
      <c r="E175" t="str">
        <f>IF('My Dream 11 for a Match'!$B$2='Performance Cal'!$A175,'Performance Cal'!D175,IF('My Dream 11 for a Match'!$A$2='Performance Cal'!$A175,'Performance Cal'!D175,""))</f>
        <v/>
      </c>
      <c r="F175" t="str">
        <f>IF('My Dream 11 for a Match'!$B$2='Performance Cal'!$A175,'Performance Cal'!E175,IF('My Dream 11 for a Match'!$A$2='Performance Cal'!$A175,'Performance Cal'!E175,""))</f>
        <v/>
      </c>
      <c r="G175" t="str">
        <f>IF('My Dream 11 for a Match'!$B$2='Performance Cal'!$A175,'Performance Cal'!F175,IF('My Dream 11 for a Match'!$A$2='Performance Cal'!$A175,'Performance Cal'!F175,""))</f>
        <v/>
      </c>
      <c r="H175" s="25" t="str">
        <f t="shared" si="45"/>
        <v xml:space="preserve"> </v>
      </c>
      <c r="I175" s="25" t="str">
        <f t="shared" si="46"/>
        <v xml:space="preserve"> </v>
      </c>
      <c r="J175" s="25" t="str">
        <f t="shared" si="47"/>
        <v xml:space="preserve"> </v>
      </c>
      <c r="K175" s="25" t="str">
        <f t="shared" si="48"/>
        <v xml:space="preserve"> </v>
      </c>
      <c r="L175" s="25" t="str">
        <f t="shared" si="67"/>
        <v xml:space="preserve"> </v>
      </c>
      <c r="M175" s="25" t="str">
        <f t="shared" si="67"/>
        <v xml:space="preserve"> </v>
      </c>
      <c r="N175" s="25" t="str">
        <f t="shared" si="50"/>
        <v xml:space="preserve"> </v>
      </c>
      <c r="O175" s="25" t="str">
        <f t="shared" si="51"/>
        <v xml:space="preserve"> </v>
      </c>
      <c r="P175" s="25" t="str">
        <f t="shared" si="52"/>
        <v xml:space="preserve"> </v>
      </c>
      <c r="Q175" s="25" t="str">
        <f t="shared" si="53"/>
        <v xml:space="preserve"> </v>
      </c>
      <c r="R175" s="25" t="str">
        <f t="shared" si="54"/>
        <v xml:space="preserve"> </v>
      </c>
      <c r="S175" s="25" t="str">
        <f t="shared" si="55"/>
        <v xml:space="preserve"> </v>
      </c>
      <c r="T175" s="25" t="str">
        <f t="shared" si="56"/>
        <v xml:space="preserve"> </v>
      </c>
      <c r="U175" s="25" t="str">
        <f t="shared" si="57"/>
        <v xml:space="preserve"> </v>
      </c>
      <c r="V175" s="25" t="str">
        <f t="shared" si="58"/>
        <v xml:space="preserve"> </v>
      </c>
      <c r="W175" s="25" t="str">
        <f t="shared" si="59"/>
        <v xml:space="preserve"> </v>
      </c>
      <c r="X175" s="25" t="str">
        <f t="shared" si="60"/>
        <v xml:space="preserve"> </v>
      </c>
      <c r="Y175" s="25" t="str">
        <f t="shared" si="61"/>
        <v xml:space="preserve"> </v>
      </c>
      <c r="Z175" s="25" t="str">
        <f t="shared" si="62"/>
        <v xml:space="preserve"> </v>
      </c>
      <c r="AA175" s="25" t="str">
        <f t="shared" si="63"/>
        <v xml:space="preserve"> </v>
      </c>
      <c r="AB175" t="str">
        <f t="shared" si="64"/>
        <v/>
      </c>
      <c r="AC175" t="str">
        <f t="shared" si="65"/>
        <v xml:space="preserve"> </v>
      </c>
      <c r="AD175" t="str">
        <f t="shared" si="66"/>
        <v/>
      </c>
    </row>
    <row r="176" spans="1:30" x14ac:dyDescent="0.35">
      <c r="A176" t="str">
        <f>IF('My Dream 11 for a Match'!$B$2='Performance Cal'!$A176,'Performance Cal'!A176,IF('My Dream 11 for a Match'!$A$2='Performance Cal'!$A176,'Performance Cal'!A176,""))</f>
        <v/>
      </c>
      <c r="B176" t="str">
        <f>IF('My Dream 11 for a Match'!$B$2='Performance Cal'!$A176,'Performance Cal'!B176,IF('My Dream 11 for a Match'!$A$2='Performance Cal'!$A176,'Performance Cal'!B176,""))</f>
        <v/>
      </c>
      <c r="C176" t="str">
        <f>_xlfn.XLOOKUP(B176,'Team Player and role'!A:A,'Team Player and role'!C:C," ")</f>
        <v xml:space="preserve"> </v>
      </c>
      <c r="D176" t="str">
        <f>IF('My Dream 11 for a Match'!$B$2='Performance Cal'!$A176,'Performance Cal'!C176,IF('My Dream 11 for a Match'!$A$2='Performance Cal'!$A176,'Performance Cal'!C176,""))</f>
        <v/>
      </c>
      <c r="E176" t="str">
        <f>IF('My Dream 11 for a Match'!$B$2='Performance Cal'!$A176,'Performance Cal'!D176,IF('My Dream 11 for a Match'!$A$2='Performance Cal'!$A176,'Performance Cal'!D176,""))</f>
        <v/>
      </c>
      <c r="F176" t="str">
        <f>IF('My Dream 11 for a Match'!$B$2='Performance Cal'!$A176,'Performance Cal'!E176,IF('My Dream 11 for a Match'!$A$2='Performance Cal'!$A176,'Performance Cal'!E176,""))</f>
        <v/>
      </c>
      <c r="G176" t="str">
        <f>IF('My Dream 11 for a Match'!$B$2='Performance Cal'!$A176,'Performance Cal'!F176,IF('My Dream 11 for a Match'!$A$2='Performance Cal'!$A176,'Performance Cal'!F176,""))</f>
        <v/>
      </c>
      <c r="H176" s="25" t="str">
        <f t="shared" si="45"/>
        <v xml:space="preserve"> </v>
      </c>
      <c r="I176" s="25" t="str">
        <f t="shared" si="46"/>
        <v xml:space="preserve"> </v>
      </c>
      <c r="J176" s="25" t="str">
        <f t="shared" si="47"/>
        <v xml:space="preserve"> </v>
      </c>
      <c r="K176" s="25" t="str">
        <f t="shared" si="48"/>
        <v xml:space="preserve"> </v>
      </c>
      <c r="L176" s="25" t="str">
        <f t="shared" si="67"/>
        <v xml:space="preserve"> </v>
      </c>
      <c r="M176" s="25" t="str">
        <f t="shared" si="67"/>
        <v xml:space="preserve"> </v>
      </c>
      <c r="N176" s="25" t="str">
        <f t="shared" si="50"/>
        <v xml:space="preserve"> </v>
      </c>
      <c r="O176" s="25" t="str">
        <f t="shared" si="51"/>
        <v xml:space="preserve"> </v>
      </c>
      <c r="P176" s="25" t="str">
        <f t="shared" si="52"/>
        <v xml:space="preserve"> </v>
      </c>
      <c r="Q176" s="25" t="str">
        <f t="shared" si="53"/>
        <v xml:space="preserve"> </v>
      </c>
      <c r="R176" s="25" t="str">
        <f t="shared" si="54"/>
        <v xml:space="preserve"> </v>
      </c>
      <c r="S176" s="25" t="str">
        <f t="shared" si="55"/>
        <v xml:space="preserve"> </v>
      </c>
      <c r="T176" s="25" t="str">
        <f t="shared" si="56"/>
        <v xml:space="preserve"> </v>
      </c>
      <c r="U176" s="25" t="str">
        <f t="shared" si="57"/>
        <v xml:space="preserve"> </v>
      </c>
      <c r="V176" s="25" t="str">
        <f t="shared" si="58"/>
        <v xml:space="preserve"> </v>
      </c>
      <c r="W176" s="25" t="str">
        <f t="shared" si="59"/>
        <v xml:space="preserve"> </v>
      </c>
      <c r="X176" s="25" t="str">
        <f t="shared" si="60"/>
        <v xml:space="preserve"> </v>
      </c>
      <c r="Y176" s="25" t="str">
        <f t="shared" si="61"/>
        <v xml:space="preserve"> </v>
      </c>
      <c r="Z176" s="25" t="str">
        <f t="shared" si="62"/>
        <v xml:space="preserve"> </v>
      </c>
      <c r="AA176" s="25" t="str">
        <f t="shared" si="63"/>
        <v xml:space="preserve"> </v>
      </c>
      <c r="AB176" t="str">
        <f t="shared" si="64"/>
        <v/>
      </c>
      <c r="AC176" t="str">
        <f t="shared" si="65"/>
        <v xml:space="preserve"> </v>
      </c>
      <c r="AD176" t="str">
        <f t="shared" si="66"/>
        <v/>
      </c>
    </row>
    <row r="177" spans="1:30" x14ac:dyDescent="0.35">
      <c r="A177" t="str">
        <f>IF('My Dream 11 for a Match'!$B$2='Performance Cal'!$A177,'Performance Cal'!A177,IF('My Dream 11 for a Match'!$A$2='Performance Cal'!$A177,'Performance Cal'!A177,""))</f>
        <v/>
      </c>
      <c r="B177" t="str">
        <f>IF('My Dream 11 for a Match'!$B$2='Performance Cal'!$A177,'Performance Cal'!B177,IF('My Dream 11 for a Match'!$A$2='Performance Cal'!$A177,'Performance Cal'!B177,""))</f>
        <v/>
      </c>
      <c r="C177" t="str">
        <f>_xlfn.XLOOKUP(B177,'Team Player and role'!A:A,'Team Player and role'!C:C," ")</f>
        <v xml:space="preserve"> </v>
      </c>
      <c r="D177" t="str">
        <f>IF('My Dream 11 for a Match'!$B$2='Performance Cal'!$A177,'Performance Cal'!C177,IF('My Dream 11 for a Match'!$A$2='Performance Cal'!$A177,'Performance Cal'!C177,""))</f>
        <v/>
      </c>
      <c r="E177" t="str">
        <f>IF('My Dream 11 for a Match'!$B$2='Performance Cal'!$A177,'Performance Cal'!D177,IF('My Dream 11 for a Match'!$A$2='Performance Cal'!$A177,'Performance Cal'!D177,""))</f>
        <v/>
      </c>
      <c r="F177" t="str">
        <f>IF('My Dream 11 for a Match'!$B$2='Performance Cal'!$A177,'Performance Cal'!E177,IF('My Dream 11 for a Match'!$A$2='Performance Cal'!$A177,'Performance Cal'!E177,""))</f>
        <v/>
      </c>
      <c r="G177" t="str">
        <f>IF('My Dream 11 for a Match'!$B$2='Performance Cal'!$A177,'Performance Cal'!F177,IF('My Dream 11 for a Match'!$A$2='Performance Cal'!$A177,'Performance Cal'!F177,""))</f>
        <v/>
      </c>
      <c r="H177" s="25" t="str">
        <f t="shared" si="45"/>
        <v xml:space="preserve"> </v>
      </c>
      <c r="I177" s="25" t="str">
        <f t="shared" si="46"/>
        <v xml:space="preserve"> </v>
      </c>
      <c r="J177" s="25" t="str">
        <f t="shared" si="47"/>
        <v xml:space="preserve"> </v>
      </c>
      <c r="K177" s="25" t="str">
        <f t="shared" si="48"/>
        <v xml:space="preserve"> </v>
      </c>
      <c r="L177" s="25" t="str">
        <f t="shared" si="67"/>
        <v xml:space="preserve"> </v>
      </c>
      <c r="M177" s="25" t="str">
        <f t="shared" si="67"/>
        <v xml:space="preserve"> </v>
      </c>
      <c r="N177" s="25" t="str">
        <f t="shared" si="50"/>
        <v xml:space="preserve"> </v>
      </c>
      <c r="O177" s="25" t="str">
        <f t="shared" si="51"/>
        <v xml:space="preserve"> </v>
      </c>
      <c r="P177" s="25" t="str">
        <f t="shared" si="52"/>
        <v xml:space="preserve"> </v>
      </c>
      <c r="Q177" s="25" t="str">
        <f t="shared" si="53"/>
        <v xml:space="preserve"> </v>
      </c>
      <c r="R177" s="25" t="str">
        <f t="shared" si="54"/>
        <v xml:space="preserve"> </v>
      </c>
      <c r="S177" s="25" t="str">
        <f t="shared" si="55"/>
        <v xml:space="preserve"> </v>
      </c>
      <c r="T177" s="25" t="str">
        <f t="shared" si="56"/>
        <v xml:space="preserve"> </v>
      </c>
      <c r="U177" s="25" t="str">
        <f t="shared" si="57"/>
        <v xml:space="preserve"> </v>
      </c>
      <c r="V177" s="25" t="str">
        <f t="shared" si="58"/>
        <v xml:space="preserve"> </v>
      </c>
      <c r="W177" s="25" t="str">
        <f t="shared" si="59"/>
        <v xml:space="preserve"> </v>
      </c>
      <c r="X177" s="25" t="str">
        <f t="shared" si="60"/>
        <v xml:space="preserve"> </v>
      </c>
      <c r="Y177" s="25" t="str">
        <f t="shared" si="61"/>
        <v xml:space="preserve"> </v>
      </c>
      <c r="Z177" s="25" t="str">
        <f t="shared" si="62"/>
        <v xml:space="preserve"> </v>
      </c>
      <c r="AA177" s="25" t="str">
        <f t="shared" si="63"/>
        <v xml:space="preserve"> </v>
      </c>
      <c r="AB177" t="str">
        <f t="shared" si="64"/>
        <v/>
      </c>
      <c r="AC177" t="str">
        <f t="shared" si="65"/>
        <v xml:space="preserve"> </v>
      </c>
      <c r="AD177" t="str">
        <f t="shared" si="66"/>
        <v/>
      </c>
    </row>
    <row r="178" spans="1:30" x14ac:dyDescent="0.35">
      <c r="A178" t="str">
        <f>IF('My Dream 11 for a Match'!$B$2='Performance Cal'!$A178,'Performance Cal'!A178,IF('My Dream 11 for a Match'!$A$2='Performance Cal'!$A178,'Performance Cal'!A178,""))</f>
        <v/>
      </c>
      <c r="B178" t="str">
        <f>IF('My Dream 11 for a Match'!$B$2='Performance Cal'!$A178,'Performance Cal'!B178,IF('My Dream 11 for a Match'!$A$2='Performance Cal'!$A178,'Performance Cal'!B178,""))</f>
        <v/>
      </c>
      <c r="C178" t="str">
        <f>_xlfn.XLOOKUP(B178,'Team Player and role'!A:A,'Team Player and role'!C:C," ")</f>
        <v xml:space="preserve"> </v>
      </c>
      <c r="D178" t="str">
        <f>IF('My Dream 11 for a Match'!$B$2='Performance Cal'!$A178,'Performance Cal'!C178,IF('My Dream 11 for a Match'!$A$2='Performance Cal'!$A178,'Performance Cal'!C178,""))</f>
        <v/>
      </c>
      <c r="E178" t="str">
        <f>IF('My Dream 11 for a Match'!$B$2='Performance Cal'!$A178,'Performance Cal'!D178,IF('My Dream 11 for a Match'!$A$2='Performance Cal'!$A178,'Performance Cal'!D178,""))</f>
        <v/>
      </c>
      <c r="F178" t="str">
        <f>IF('My Dream 11 for a Match'!$B$2='Performance Cal'!$A178,'Performance Cal'!E178,IF('My Dream 11 for a Match'!$A$2='Performance Cal'!$A178,'Performance Cal'!E178,""))</f>
        <v/>
      </c>
      <c r="G178" t="str">
        <f>IF('My Dream 11 for a Match'!$B$2='Performance Cal'!$A178,'Performance Cal'!F178,IF('My Dream 11 for a Match'!$A$2='Performance Cal'!$A178,'Performance Cal'!F178,""))</f>
        <v/>
      </c>
      <c r="H178" s="25" t="str">
        <f t="shared" si="45"/>
        <v xml:space="preserve"> </v>
      </c>
      <c r="I178" s="25" t="str">
        <f t="shared" si="46"/>
        <v xml:space="preserve"> </v>
      </c>
      <c r="J178" s="25" t="str">
        <f t="shared" si="47"/>
        <v xml:space="preserve"> </v>
      </c>
      <c r="K178" s="25" t="str">
        <f t="shared" si="48"/>
        <v xml:space="preserve"> </v>
      </c>
      <c r="L178" s="25" t="str">
        <f t="shared" si="67"/>
        <v xml:space="preserve"> </v>
      </c>
      <c r="M178" s="25" t="str">
        <f t="shared" si="67"/>
        <v xml:space="preserve"> </v>
      </c>
      <c r="N178" s="25" t="str">
        <f t="shared" si="50"/>
        <v xml:space="preserve"> </v>
      </c>
      <c r="O178" s="25" t="str">
        <f t="shared" si="51"/>
        <v xml:space="preserve"> </v>
      </c>
      <c r="P178" s="25" t="str">
        <f t="shared" si="52"/>
        <v xml:space="preserve"> </v>
      </c>
      <c r="Q178" s="25" t="str">
        <f t="shared" si="53"/>
        <v xml:space="preserve"> </v>
      </c>
      <c r="R178" s="25" t="str">
        <f t="shared" si="54"/>
        <v xml:space="preserve"> </v>
      </c>
      <c r="S178" s="25" t="str">
        <f t="shared" si="55"/>
        <v xml:space="preserve"> </v>
      </c>
      <c r="T178" s="25" t="str">
        <f t="shared" si="56"/>
        <v xml:space="preserve"> </v>
      </c>
      <c r="U178" s="25" t="str">
        <f t="shared" si="57"/>
        <v xml:space="preserve"> </v>
      </c>
      <c r="V178" s="25" t="str">
        <f t="shared" si="58"/>
        <v xml:space="preserve"> </v>
      </c>
      <c r="W178" s="25" t="str">
        <f t="shared" si="59"/>
        <v xml:space="preserve"> </v>
      </c>
      <c r="X178" s="25" t="str">
        <f t="shared" si="60"/>
        <v xml:space="preserve"> </v>
      </c>
      <c r="Y178" s="25" t="str">
        <f t="shared" si="61"/>
        <v xml:space="preserve"> </v>
      </c>
      <c r="Z178" s="25" t="str">
        <f t="shared" si="62"/>
        <v xml:space="preserve"> </v>
      </c>
      <c r="AA178" s="25" t="str">
        <f t="shared" si="63"/>
        <v xml:space="preserve"> </v>
      </c>
      <c r="AB178" t="str">
        <f t="shared" si="64"/>
        <v/>
      </c>
      <c r="AC178" t="str">
        <f t="shared" si="65"/>
        <v xml:space="preserve"> </v>
      </c>
      <c r="AD178" t="str">
        <f t="shared" si="66"/>
        <v/>
      </c>
    </row>
    <row r="179" spans="1:30" x14ac:dyDescent="0.35">
      <c r="A179" t="str">
        <f>IF('My Dream 11 for a Match'!$B$2='Performance Cal'!$A179,'Performance Cal'!A179,IF('My Dream 11 for a Match'!$A$2='Performance Cal'!$A179,'Performance Cal'!A179,""))</f>
        <v/>
      </c>
      <c r="B179" t="str">
        <f>IF('My Dream 11 for a Match'!$B$2='Performance Cal'!$A179,'Performance Cal'!B179,IF('My Dream 11 for a Match'!$A$2='Performance Cal'!$A179,'Performance Cal'!B179,""))</f>
        <v/>
      </c>
      <c r="C179" t="str">
        <f>_xlfn.XLOOKUP(B179,'Team Player and role'!A:A,'Team Player and role'!C:C," ")</f>
        <v xml:space="preserve"> </v>
      </c>
      <c r="D179" t="str">
        <f>IF('My Dream 11 for a Match'!$B$2='Performance Cal'!$A179,'Performance Cal'!C179,IF('My Dream 11 for a Match'!$A$2='Performance Cal'!$A179,'Performance Cal'!C179,""))</f>
        <v/>
      </c>
      <c r="E179" t="str">
        <f>IF('My Dream 11 for a Match'!$B$2='Performance Cal'!$A179,'Performance Cal'!D179,IF('My Dream 11 for a Match'!$A$2='Performance Cal'!$A179,'Performance Cal'!D179,""))</f>
        <v/>
      </c>
      <c r="F179" t="str">
        <f>IF('My Dream 11 for a Match'!$B$2='Performance Cal'!$A179,'Performance Cal'!E179,IF('My Dream 11 for a Match'!$A$2='Performance Cal'!$A179,'Performance Cal'!E179,""))</f>
        <v/>
      </c>
      <c r="G179" t="str">
        <f>IF('My Dream 11 for a Match'!$B$2='Performance Cal'!$A179,'Performance Cal'!F179,IF('My Dream 11 for a Match'!$A$2='Performance Cal'!$A179,'Performance Cal'!F179,""))</f>
        <v/>
      </c>
      <c r="H179" s="25" t="str">
        <f t="shared" si="45"/>
        <v xml:space="preserve"> </v>
      </c>
      <c r="I179" s="25" t="str">
        <f t="shared" si="46"/>
        <v xml:space="preserve"> </v>
      </c>
      <c r="J179" s="25" t="str">
        <f t="shared" si="47"/>
        <v xml:space="preserve"> </v>
      </c>
      <c r="K179" s="25" t="str">
        <f t="shared" si="48"/>
        <v xml:space="preserve"> </v>
      </c>
      <c r="L179" s="25" t="str">
        <f t="shared" si="67"/>
        <v xml:space="preserve"> </v>
      </c>
      <c r="M179" s="25" t="str">
        <f t="shared" si="67"/>
        <v xml:space="preserve"> </v>
      </c>
      <c r="N179" s="25" t="str">
        <f t="shared" si="50"/>
        <v xml:space="preserve"> </v>
      </c>
      <c r="O179" s="25" t="str">
        <f t="shared" si="51"/>
        <v xml:space="preserve"> </v>
      </c>
      <c r="P179" s="25" t="str">
        <f t="shared" si="52"/>
        <v xml:space="preserve"> </v>
      </c>
      <c r="Q179" s="25" t="str">
        <f t="shared" si="53"/>
        <v xml:space="preserve"> </v>
      </c>
      <c r="R179" s="25" t="str">
        <f t="shared" si="54"/>
        <v xml:space="preserve"> </v>
      </c>
      <c r="S179" s="25" t="str">
        <f t="shared" si="55"/>
        <v xml:space="preserve"> </v>
      </c>
      <c r="T179" s="25" t="str">
        <f t="shared" si="56"/>
        <v xml:space="preserve"> </v>
      </c>
      <c r="U179" s="25" t="str">
        <f t="shared" si="57"/>
        <v xml:space="preserve"> </v>
      </c>
      <c r="V179" s="25" t="str">
        <f t="shared" si="58"/>
        <v xml:space="preserve"> </v>
      </c>
      <c r="W179" s="25" t="str">
        <f t="shared" si="59"/>
        <v xml:space="preserve"> </v>
      </c>
      <c r="X179" s="25" t="str">
        <f t="shared" si="60"/>
        <v xml:space="preserve"> </v>
      </c>
      <c r="Y179" s="25" t="str">
        <f t="shared" si="61"/>
        <v xml:space="preserve"> </v>
      </c>
      <c r="Z179" s="25" t="str">
        <f t="shared" si="62"/>
        <v xml:space="preserve"> </v>
      </c>
      <c r="AA179" s="25" t="str">
        <f t="shared" si="63"/>
        <v xml:space="preserve"> </v>
      </c>
      <c r="AB179" t="str">
        <f t="shared" si="64"/>
        <v/>
      </c>
      <c r="AC179" t="str">
        <f t="shared" si="65"/>
        <v xml:space="preserve"> </v>
      </c>
      <c r="AD179" t="str">
        <f t="shared" si="66"/>
        <v/>
      </c>
    </row>
    <row r="180" spans="1:30" x14ac:dyDescent="0.35">
      <c r="A180" t="str">
        <f>IF('My Dream 11 for a Match'!$B$2='Performance Cal'!$A180,'Performance Cal'!A180,IF('My Dream 11 for a Match'!$A$2='Performance Cal'!$A180,'Performance Cal'!A180,""))</f>
        <v/>
      </c>
      <c r="B180" t="str">
        <f>IF('My Dream 11 for a Match'!$B$2='Performance Cal'!$A180,'Performance Cal'!B180,IF('My Dream 11 for a Match'!$A$2='Performance Cal'!$A180,'Performance Cal'!B180,""))</f>
        <v/>
      </c>
      <c r="C180" t="str">
        <f>_xlfn.XLOOKUP(B180,'Team Player and role'!A:A,'Team Player and role'!C:C," ")</f>
        <v xml:space="preserve"> </v>
      </c>
      <c r="D180" t="str">
        <f>IF('My Dream 11 for a Match'!$B$2='Performance Cal'!$A180,'Performance Cal'!C180,IF('My Dream 11 for a Match'!$A$2='Performance Cal'!$A180,'Performance Cal'!C180,""))</f>
        <v/>
      </c>
      <c r="E180" t="str">
        <f>IF('My Dream 11 for a Match'!$B$2='Performance Cal'!$A180,'Performance Cal'!D180,IF('My Dream 11 for a Match'!$A$2='Performance Cal'!$A180,'Performance Cal'!D180,""))</f>
        <v/>
      </c>
      <c r="F180" t="str">
        <f>IF('My Dream 11 for a Match'!$B$2='Performance Cal'!$A180,'Performance Cal'!E180,IF('My Dream 11 for a Match'!$A$2='Performance Cal'!$A180,'Performance Cal'!E180,""))</f>
        <v/>
      </c>
      <c r="G180" t="str">
        <f>IF('My Dream 11 for a Match'!$B$2='Performance Cal'!$A180,'Performance Cal'!F180,IF('My Dream 11 for a Match'!$A$2='Performance Cal'!$A180,'Performance Cal'!F180,""))</f>
        <v/>
      </c>
      <c r="H180" s="25" t="str">
        <f t="shared" si="45"/>
        <v xml:space="preserve"> </v>
      </c>
      <c r="I180" s="25" t="str">
        <f t="shared" si="46"/>
        <v xml:space="preserve"> </v>
      </c>
      <c r="J180" s="25" t="str">
        <f t="shared" si="47"/>
        <v xml:space="preserve"> </v>
      </c>
      <c r="K180" s="25" t="str">
        <f t="shared" si="48"/>
        <v xml:space="preserve"> </v>
      </c>
      <c r="L180" s="25" t="str">
        <f t="shared" si="67"/>
        <v xml:space="preserve"> </v>
      </c>
      <c r="M180" s="25" t="str">
        <f t="shared" si="67"/>
        <v xml:space="preserve"> </v>
      </c>
      <c r="N180" s="25" t="str">
        <f t="shared" si="50"/>
        <v xml:space="preserve"> </v>
      </c>
      <c r="O180" s="25" t="str">
        <f t="shared" si="51"/>
        <v xml:space="preserve"> </v>
      </c>
      <c r="P180" s="25" t="str">
        <f t="shared" si="52"/>
        <v xml:space="preserve"> </v>
      </c>
      <c r="Q180" s="25" t="str">
        <f t="shared" si="53"/>
        <v xml:space="preserve"> </v>
      </c>
      <c r="R180" s="25" t="str">
        <f t="shared" si="54"/>
        <v xml:space="preserve"> </v>
      </c>
      <c r="S180" s="25" t="str">
        <f t="shared" si="55"/>
        <v xml:space="preserve"> </v>
      </c>
      <c r="T180" s="25" t="str">
        <f t="shared" si="56"/>
        <v xml:space="preserve"> </v>
      </c>
      <c r="U180" s="25" t="str">
        <f t="shared" si="57"/>
        <v xml:space="preserve"> </v>
      </c>
      <c r="V180" s="25" t="str">
        <f t="shared" si="58"/>
        <v xml:space="preserve"> </v>
      </c>
      <c r="W180" s="25" t="str">
        <f t="shared" si="59"/>
        <v xml:space="preserve"> </v>
      </c>
      <c r="X180" s="25" t="str">
        <f t="shared" si="60"/>
        <v xml:space="preserve"> </v>
      </c>
      <c r="Y180" s="25" t="str">
        <f t="shared" si="61"/>
        <v xml:space="preserve"> </v>
      </c>
      <c r="Z180" s="25" t="str">
        <f t="shared" si="62"/>
        <v xml:space="preserve"> </v>
      </c>
      <c r="AA180" s="25" t="str">
        <f t="shared" si="63"/>
        <v xml:space="preserve"> </v>
      </c>
      <c r="AB180" t="str">
        <f t="shared" si="64"/>
        <v/>
      </c>
      <c r="AC180" t="str">
        <f t="shared" si="65"/>
        <v xml:space="preserve"> </v>
      </c>
      <c r="AD180" t="str">
        <f t="shared" si="66"/>
        <v/>
      </c>
    </row>
    <row r="181" spans="1:30" x14ac:dyDescent="0.35">
      <c r="A181" t="str">
        <f>IF('My Dream 11 for a Match'!$B$2='Performance Cal'!$A181,'Performance Cal'!A181,IF('My Dream 11 for a Match'!$A$2='Performance Cal'!$A181,'Performance Cal'!A181,""))</f>
        <v/>
      </c>
      <c r="B181" t="str">
        <f>IF('My Dream 11 for a Match'!$B$2='Performance Cal'!$A181,'Performance Cal'!B181,IF('My Dream 11 for a Match'!$A$2='Performance Cal'!$A181,'Performance Cal'!B181,""))</f>
        <v/>
      </c>
      <c r="C181" t="str">
        <f>_xlfn.XLOOKUP(B181,'Team Player and role'!A:A,'Team Player and role'!C:C," ")</f>
        <v xml:space="preserve"> </v>
      </c>
      <c r="D181" t="str">
        <f>IF('My Dream 11 for a Match'!$B$2='Performance Cal'!$A181,'Performance Cal'!C181,IF('My Dream 11 for a Match'!$A$2='Performance Cal'!$A181,'Performance Cal'!C181,""))</f>
        <v/>
      </c>
      <c r="E181" t="str">
        <f>IF('My Dream 11 for a Match'!$B$2='Performance Cal'!$A181,'Performance Cal'!D181,IF('My Dream 11 for a Match'!$A$2='Performance Cal'!$A181,'Performance Cal'!D181,""))</f>
        <v/>
      </c>
      <c r="F181" t="str">
        <f>IF('My Dream 11 for a Match'!$B$2='Performance Cal'!$A181,'Performance Cal'!E181,IF('My Dream 11 for a Match'!$A$2='Performance Cal'!$A181,'Performance Cal'!E181,""))</f>
        <v/>
      </c>
      <c r="G181" t="str">
        <f>IF('My Dream 11 for a Match'!$B$2='Performance Cal'!$A181,'Performance Cal'!F181,IF('My Dream 11 for a Match'!$A$2='Performance Cal'!$A181,'Performance Cal'!F181,""))</f>
        <v/>
      </c>
      <c r="H181" s="25" t="str">
        <f t="shared" si="45"/>
        <v xml:space="preserve"> </v>
      </c>
      <c r="I181" s="25" t="str">
        <f t="shared" si="46"/>
        <v xml:space="preserve"> </v>
      </c>
      <c r="J181" s="25" t="str">
        <f t="shared" si="47"/>
        <v xml:space="preserve"> </v>
      </c>
      <c r="K181" s="25" t="str">
        <f t="shared" si="48"/>
        <v xml:space="preserve"> </v>
      </c>
      <c r="L181" s="25" t="str">
        <f t="shared" si="67"/>
        <v xml:space="preserve"> </v>
      </c>
      <c r="M181" s="25" t="str">
        <f t="shared" si="67"/>
        <v xml:space="preserve"> </v>
      </c>
      <c r="N181" s="25" t="str">
        <f t="shared" si="50"/>
        <v xml:space="preserve"> </v>
      </c>
      <c r="O181" s="25" t="str">
        <f t="shared" si="51"/>
        <v xml:space="preserve"> </v>
      </c>
      <c r="P181" s="25" t="str">
        <f t="shared" si="52"/>
        <v xml:space="preserve"> </v>
      </c>
      <c r="Q181" s="25" t="str">
        <f t="shared" si="53"/>
        <v xml:space="preserve"> </v>
      </c>
      <c r="R181" s="25" t="str">
        <f t="shared" si="54"/>
        <v xml:space="preserve"> </v>
      </c>
      <c r="S181" s="25" t="str">
        <f t="shared" si="55"/>
        <v xml:space="preserve"> </v>
      </c>
      <c r="T181" s="25" t="str">
        <f t="shared" si="56"/>
        <v xml:space="preserve"> </v>
      </c>
      <c r="U181" s="25" t="str">
        <f t="shared" si="57"/>
        <v xml:space="preserve"> </v>
      </c>
      <c r="V181" s="25" t="str">
        <f t="shared" si="58"/>
        <v xml:space="preserve"> </v>
      </c>
      <c r="W181" s="25" t="str">
        <f t="shared" si="59"/>
        <v xml:space="preserve"> </v>
      </c>
      <c r="X181" s="25" t="str">
        <f t="shared" si="60"/>
        <v xml:space="preserve"> </v>
      </c>
      <c r="Y181" s="25" t="str">
        <f t="shared" si="61"/>
        <v xml:space="preserve"> </v>
      </c>
      <c r="Z181" s="25" t="str">
        <f t="shared" si="62"/>
        <v xml:space="preserve"> </v>
      </c>
      <c r="AA181" s="25" t="str">
        <f t="shared" si="63"/>
        <v xml:space="preserve"> </v>
      </c>
      <c r="AB181" t="str">
        <f t="shared" si="64"/>
        <v/>
      </c>
      <c r="AC181" t="str">
        <f t="shared" si="65"/>
        <v xml:space="preserve"> </v>
      </c>
      <c r="AD181" t="str">
        <f t="shared" si="66"/>
        <v/>
      </c>
    </row>
    <row r="182" spans="1:30" x14ac:dyDescent="0.35">
      <c r="A182" t="str">
        <f>IF('My Dream 11 for a Match'!$B$2='Performance Cal'!$A182,'Performance Cal'!A182,IF('My Dream 11 for a Match'!$A$2='Performance Cal'!$A182,'Performance Cal'!A182,""))</f>
        <v/>
      </c>
      <c r="B182" t="str">
        <f>IF('My Dream 11 for a Match'!$B$2='Performance Cal'!$A182,'Performance Cal'!B182,IF('My Dream 11 for a Match'!$A$2='Performance Cal'!$A182,'Performance Cal'!B182,""))</f>
        <v/>
      </c>
      <c r="C182" t="str">
        <f>_xlfn.XLOOKUP(B182,'Team Player and role'!A:A,'Team Player and role'!C:C," ")</f>
        <v xml:space="preserve"> </v>
      </c>
      <c r="D182" t="str">
        <f>IF('My Dream 11 for a Match'!$B$2='Performance Cal'!$A182,'Performance Cal'!C182,IF('My Dream 11 for a Match'!$A$2='Performance Cal'!$A182,'Performance Cal'!C182,""))</f>
        <v/>
      </c>
      <c r="E182" t="str">
        <f>IF('My Dream 11 for a Match'!$B$2='Performance Cal'!$A182,'Performance Cal'!D182,IF('My Dream 11 for a Match'!$A$2='Performance Cal'!$A182,'Performance Cal'!D182,""))</f>
        <v/>
      </c>
      <c r="F182" t="str">
        <f>IF('My Dream 11 for a Match'!$B$2='Performance Cal'!$A182,'Performance Cal'!E182,IF('My Dream 11 for a Match'!$A$2='Performance Cal'!$A182,'Performance Cal'!E182,""))</f>
        <v/>
      </c>
      <c r="G182" t="str">
        <f>IF('My Dream 11 for a Match'!$B$2='Performance Cal'!$A182,'Performance Cal'!F182,IF('My Dream 11 for a Match'!$A$2='Performance Cal'!$A182,'Performance Cal'!F182,""))</f>
        <v/>
      </c>
      <c r="H182" s="25" t="str">
        <f t="shared" si="45"/>
        <v xml:space="preserve"> </v>
      </c>
      <c r="I182" s="25" t="str">
        <f t="shared" si="46"/>
        <v xml:space="preserve"> </v>
      </c>
      <c r="J182" s="25" t="str">
        <f t="shared" si="47"/>
        <v xml:space="preserve"> </v>
      </c>
      <c r="K182" s="25" t="str">
        <f t="shared" si="48"/>
        <v xml:space="preserve"> </v>
      </c>
      <c r="L182" s="25" t="str">
        <f t="shared" si="67"/>
        <v xml:space="preserve"> </v>
      </c>
      <c r="M182" s="25" t="str">
        <f t="shared" si="67"/>
        <v xml:space="preserve"> </v>
      </c>
      <c r="N182" s="25" t="str">
        <f t="shared" si="50"/>
        <v xml:space="preserve"> </v>
      </c>
      <c r="O182" s="25" t="str">
        <f t="shared" si="51"/>
        <v xml:space="preserve"> </v>
      </c>
      <c r="P182" s="25" t="str">
        <f t="shared" si="52"/>
        <v xml:space="preserve"> </v>
      </c>
      <c r="Q182" s="25" t="str">
        <f t="shared" si="53"/>
        <v xml:space="preserve"> </v>
      </c>
      <c r="R182" s="25" t="str">
        <f t="shared" si="54"/>
        <v xml:space="preserve"> </v>
      </c>
      <c r="S182" s="25" t="str">
        <f t="shared" si="55"/>
        <v xml:space="preserve"> </v>
      </c>
      <c r="T182" s="25" t="str">
        <f t="shared" si="56"/>
        <v xml:space="preserve"> </v>
      </c>
      <c r="U182" s="25" t="str">
        <f t="shared" si="57"/>
        <v xml:space="preserve"> </v>
      </c>
      <c r="V182" s="25" t="str">
        <f t="shared" si="58"/>
        <v xml:space="preserve"> </v>
      </c>
      <c r="W182" s="25" t="str">
        <f t="shared" si="59"/>
        <v xml:space="preserve"> </v>
      </c>
      <c r="X182" s="25" t="str">
        <f t="shared" si="60"/>
        <v xml:space="preserve"> </v>
      </c>
      <c r="Y182" s="25" t="str">
        <f t="shared" si="61"/>
        <v xml:space="preserve"> </v>
      </c>
      <c r="Z182" s="25" t="str">
        <f t="shared" si="62"/>
        <v xml:space="preserve"> </v>
      </c>
      <c r="AA182" s="25" t="str">
        <f t="shared" si="63"/>
        <v xml:space="preserve"> </v>
      </c>
      <c r="AB182" t="str">
        <f t="shared" si="64"/>
        <v/>
      </c>
      <c r="AC182" t="str">
        <f t="shared" si="65"/>
        <v xml:space="preserve"> </v>
      </c>
      <c r="AD182" t="str">
        <f t="shared" si="66"/>
        <v/>
      </c>
    </row>
    <row r="183" spans="1:30" x14ac:dyDescent="0.35">
      <c r="A183" t="str">
        <f>IF('My Dream 11 for a Match'!$B$2='Performance Cal'!$A183,'Performance Cal'!A183,IF('My Dream 11 for a Match'!$A$2='Performance Cal'!$A183,'Performance Cal'!A183,""))</f>
        <v/>
      </c>
      <c r="B183" t="str">
        <f>IF('My Dream 11 for a Match'!$B$2='Performance Cal'!$A183,'Performance Cal'!B183,IF('My Dream 11 for a Match'!$A$2='Performance Cal'!$A183,'Performance Cal'!B183,""))</f>
        <v/>
      </c>
      <c r="C183" t="str">
        <f>_xlfn.XLOOKUP(B183,'Team Player and role'!A:A,'Team Player and role'!C:C," ")</f>
        <v xml:space="preserve"> </v>
      </c>
      <c r="D183" t="str">
        <f>IF('My Dream 11 for a Match'!$B$2='Performance Cal'!$A183,'Performance Cal'!C183,IF('My Dream 11 for a Match'!$A$2='Performance Cal'!$A183,'Performance Cal'!C183,""))</f>
        <v/>
      </c>
      <c r="E183" t="str">
        <f>IF('My Dream 11 for a Match'!$B$2='Performance Cal'!$A183,'Performance Cal'!D183,IF('My Dream 11 for a Match'!$A$2='Performance Cal'!$A183,'Performance Cal'!D183,""))</f>
        <v/>
      </c>
      <c r="F183" t="str">
        <f>IF('My Dream 11 for a Match'!$B$2='Performance Cal'!$A183,'Performance Cal'!E183,IF('My Dream 11 for a Match'!$A$2='Performance Cal'!$A183,'Performance Cal'!E183,""))</f>
        <v/>
      </c>
      <c r="G183" t="str">
        <f>IF('My Dream 11 for a Match'!$B$2='Performance Cal'!$A183,'Performance Cal'!F183,IF('My Dream 11 for a Match'!$A$2='Performance Cal'!$A183,'Performance Cal'!F183,""))</f>
        <v/>
      </c>
      <c r="H183" s="25" t="str">
        <f t="shared" si="45"/>
        <v xml:space="preserve"> </v>
      </c>
      <c r="I183" s="25" t="str">
        <f t="shared" si="46"/>
        <v xml:space="preserve"> </v>
      </c>
      <c r="J183" s="25" t="str">
        <f t="shared" si="47"/>
        <v xml:space="preserve"> </v>
      </c>
      <c r="K183" s="25" t="str">
        <f t="shared" si="48"/>
        <v xml:space="preserve"> </v>
      </c>
      <c r="L183" s="25" t="str">
        <f t="shared" si="67"/>
        <v xml:space="preserve"> </v>
      </c>
      <c r="M183" s="25" t="str">
        <f t="shared" si="67"/>
        <v xml:space="preserve"> </v>
      </c>
      <c r="N183" s="25" t="str">
        <f t="shared" si="50"/>
        <v xml:space="preserve"> </v>
      </c>
      <c r="O183" s="25" t="str">
        <f t="shared" si="51"/>
        <v xml:space="preserve"> </v>
      </c>
      <c r="P183" s="25" t="str">
        <f t="shared" si="52"/>
        <v xml:space="preserve"> </v>
      </c>
      <c r="Q183" s="25" t="str">
        <f t="shared" si="53"/>
        <v xml:space="preserve"> </v>
      </c>
      <c r="R183" s="25" t="str">
        <f t="shared" si="54"/>
        <v xml:space="preserve"> </v>
      </c>
      <c r="S183" s="25" t="str">
        <f t="shared" si="55"/>
        <v xml:space="preserve"> </v>
      </c>
      <c r="T183" s="25" t="str">
        <f t="shared" si="56"/>
        <v xml:space="preserve"> </v>
      </c>
      <c r="U183" s="25" t="str">
        <f t="shared" si="57"/>
        <v xml:space="preserve"> </v>
      </c>
      <c r="V183" s="25" t="str">
        <f t="shared" si="58"/>
        <v xml:space="preserve"> </v>
      </c>
      <c r="W183" s="25" t="str">
        <f t="shared" si="59"/>
        <v xml:space="preserve"> </v>
      </c>
      <c r="X183" s="25" t="str">
        <f t="shared" si="60"/>
        <v xml:space="preserve"> </v>
      </c>
      <c r="Y183" s="25" t="str">
        <f t="shared" si="61"/>
        <v xml:space="preserve"> </v>
      </c>
      <c r="Z183" s="25" t="str">
        <f t="shared" si="62"/>
        <v xml:space="preserve"> </v>
      </c>
      <c r="AA183" s="25" t="str">
        <f t="shared" si="63"/>
        <v xml:space="preserve"> </v>
      </c>
      <c r="AB183" t="str">
        <f t="shared" si="64"/>
        <v/>
      </c>
      <c r="AC183" t="str">
        <f t="shared" si="65"/>
        <v xml:space="preserve"> </v>
      </c>
      <c r="AD183" t="str">
        <f t="shared" si="66"/>
        <v/>
      </c>
    </row>
    <row r="184" spans="1:30" x14ac:dyDescent="0.35">
      <c r="A184" t="str">
        <f>IF('My Dream 11 for a Match'!$B$2='Performance Cal'!$A184,'Performance Cal'!A184,IF('My Dream 11 for a Match'!$A$2='Performance Cal'!$A184,'Performance Cal'!A184,""))</f>
        <v/>
      </c>
      <c r="B184" t="str">
        <f>IF('My Dream 11 for a Match'!$B$2='Performance Cal'!$A184,'Performance Cal'!B184,IF('My Dream 11 for a Match'!$A$2='Performance Cal'!$A184,'Performance Cal'!B184,""))</f>
        <v/>
      </c>
      <c r="C184" t="str">
        <f>_xlfn.XLOOKUP(B184,'Team Player and role'!A:A,'Team Player and role'!C:C," ")</f>
        <v xml:space="preserve"> </v>
      </c>
      <c r="D184" t="str">
        <f>IF('My Dream 11 for a Match'!$B$2='Performance Cal'!$A184,'Performance Cal'!C184,IF('My Dream 11 for a Match'!$A$2='Performance Cal'!$A184,'Performance Cal'!C184,""))</f>
        <v/>
      </c>
      <c r="E184" t="str">
        <f>IF('My Dream 11 for a Match'!$B$2='Performance Cal'!$A184,'Performance Cal'!D184,IF('My Dream 11 for a Match'!$A$2='Performance Cal'!$A184,'Performance Cal'!D184,""))</f>
        <v/>
      </c>
      <c r="F184" t="str">
        <f>IF('My Dream 11 for a Match'!$B$2='Performance Cal'!$A184,'Performance Cal'!E184,IF('My Dream 11 for a Match'!$A$2='Performance Cal'!$A184,'Performance Cal'!E184,""))</f>
        <v/>
      </c>
      <c r="G184" t="str">
        <f>IF('My Dream 11 for a Match'!$B$2='Performance Cal'!$A184,'Performance Cal'!F184,IF('My Dream 11 for a Match'!$A$2='Performance Cal'!$A184,'Performance Cal'!F184,""))</f>
        <v/>
      </c>
      <c r="H184" s="25" t="str">
        <f t="shared" si="45"/>
        <v xml:space="preserve"> </v>
      </c>
      <c r="I184" s="25" t="str">
        <f t="shared" si="46"/>
        <v xml:space="preserve"> </v>
      </c>
      <c r="J184" s="25" t="str">
        <f t="shared" si="47"/>
        <v xml:space="preserve"> </v>
      </c>
      <c r="K184" s="25" t="str">
        <f t="shared" si="48"/>
        <v xml:space="preserve"> </v>
      </c>
      <c r="L184" s="25" t="str">
        <f t="shared" si="67"/>
        <v xml:space="preserve"> </v>
      </c>
      <c r="M184" s="25" t="str">
        <f t="shared" si="67"/>
        <v xml:space="preserve"> </v>
      </c>
      <c r="N184" s="25" t="str">
        <f t="shared" si="50"/>
        <v xml:space="preserve"> </v>
      </c>
      <c r="O184" s="25" t="str">
        <f t="shared" si="51"/>
        <v xml:space="preserve"> </v>
      </c>
      <c r="P184" s="25" t="str">
        <f t="shared" si="52"/>
        <v xml:space="preserve"> </v>
      </c>
      <c r="Q184" s="25" t="str">
        <f t="shared" si="53"/>
        <v xml:space="preserve"> </v>
      </c>
      <c r="R184" s="25" t="str">
        <f t="shared" si="54"/>
        <v xml:space="preserve"> </v>
      </c>
      <c r="S184" s="25" t="str">
        <f t="shared" si="55"/>
        <v xml:space="preserve"> </v>
      </c>
      <c r="T184" s="25" t="str">
        <f t="shared" si="56"/>
        <v xml:space="preserve"> </v>
      </c>
      <c r="U184" s="25" t="str">
        <f t="shared" si="57"/>
        <v xml:space="preserve"> </v>
      </c>
      <c r="V184" s="25" t="str">
        <f t="shared" si="58"/>
        <v xml:space="preserve"> </v>
      </c>
      <c r="W184" s="25" t="str">
        <f t="shared" si="59"/>
        <v xml:space="preserve"> </v>
      </c>
      <c r="X184" s="25" t="str">
        <f t="shared" si="60"/>
        <v xml:space="preserve"> </v>
      </c>
      <c r="Y184" s="25" t="str">
        <f t="shared" si="61"/>
        <v xml:space="preserve"> </v>
      </c>
      <c r="Z184" s="25" t="str">
        <f t="shared" si="62"/>
        <v xml:space="preserve"> </v>
      </c>
      <c r="AA184" s="25" t="str">
        <f t="shared" si="63"/>
        <v xml:space="preserve"> </v>
      </c>
      <c r="AB184" t="str">
        <f t="shared" si="64"/>
        <v/>
      </c>
      <c r="AC184" t="str">
        <f t="shared" si="65"/>
        <v xml:space="preserve"> </v>
      </c>
      <c r="AD184" t="str">
        <f t="shared" si="66"/>
        <v/>
      </c>
    </row>
    <row r="185" spans="1:30" x14ac:dyDescent="0.35">
      <c r="A185" t="str">
        <f>IF('My Dream 11 for a Match'!$B$2='Performance Cal'!$A185,'Performance Cal'!A185,IF('My Dream 11 for a Match'!$A$2='Performance Cal'!$A185,'Performance Cal'!A185,""))</f>
        <v/>
      </c>
      <c r="B185" t="str">
        <f>IF('My Dream 11 for a Match'!$B$2='Performance Cal'!$A185,'Performance Cal'!B185,IF('My Dream 11 for a Match'!$A$2='Performance Cal'!$A185,'Performance Cal'!B185,""))</f>
        <v/>
      </c>
      <c r="C185" t="str">
        <f>_xlfn.XLOOKUP(B185,'Team Player and role'!A:A,'Team Player and role'!C:C," ")</f>
        <v xml:space="preserve"> </v>
      </c>
      <c r="D185" t="str">
        <f>IF('My Dream 11 for a Match'!$B$2='Performance Cal'!$A185,'Performance Cal'!C185,IF('My Dream 11 for a Match'!$A$2='Performance Cal'!$A185,'Performance Cal'!C185,""))</f>
        <v/>
      </c>
      <c r="E185" t="str">
        <f>IF('My Dream 11 for a Match'!$B$2='Performance Cal'!$A185,'Performance Cal'!D185,IF('My Dream 11 for a Match'!$A$2='Performance Cal'!$A185,'Performance Cal'!D185,""))</f>
        <v/>
      </c>
      <c r="F185" t="str">
        <f>IF('My Dream 11 for a Match'!$B$2='Performance Cal'!$A185,'Performance Cal'!E185,IF('My Dream 11 for a Match'!$A$2='Performance Cal'!$A185,'Performance Cal'!E185,""))</f>
        <v/>
      </c>
      <c r="G185" t="str">
        <f>IF('My Dream 11 for a Match'!$B$2='Performance Cal'!$A185,'Performance Cal'!F185,IF('My Dream 11 for a Match'!$A$2='Performance Cal'!$A185,'Performance Cal'!F185,""))</f>
        <v/>
      </c>
      <c r="H185" s="25" t="str">
        <f t="shared" si="45"/>
        <v xml:space="preserve"> </v>
      </c>
      <c r="I185" s="25" t="str">
        <f t="shared" si="46"/>
        <v xml:space="preserve"> </v>
      </c>
      <c r="J185" s="25" t="str">
        <f t="shared" si="47"/>
        <v xml:space="preserve"> </v>
      </c>
      <c r="K185" s="25" t="str">
        <f t="shared" si="48"/>
        <v xml:space="preserve"> </v>
      </c>
      <c r="L185" s="25" t="str">
        <f t="shared" si="67"/>
        <v xml:space="preserve"> </v>
      </c>
      <c r="M185" s="25" t="str">
        <f t="shared" si="67"/>
        <v xml:space="preserve"> </v>
      </c>
      <c r="N185" s="25" t="str">
        <f t="shared" si="50"/>
        <v xml:space="preserve"> </v>
      </c>
      <c r="O185" s="25" t="str">
        <f t="shared" si="51"/>
        <v xml:space="preserve"> </v>
      </c>
      <c r="P185" s="25" t="str">
        <f t="shared" si="52"/>
        <v xml:space="preserve"> </v>
      </c>
      <c r="Q185" s="25" t="str">
        <f t="shared" si="53"/>
        <v xml:space="preserve"> </v>
      </c>
      <c r="R185" s="25" t="str">
        <f t="shared" si="54"/>
        <v xml:space="preserve"> </v>
      </c>
      <c r="S185" s="25" t="str">
        <f t="shared" si="55"/>
        <v xml:space="preserve"> </v>
      </c>
      <c r="T185" s="25" t="str">
        <f t="shared" si="56"/>
        <v xml:space="preserve"> </v>
      </c>
      <c r="U185" s="25" t="str">
        <f t="shared" si="57"/>
        <v xml:space="preserve"> </v>
      </c>
      <c r="V185" s="25" t="str">
        <f t="shared" si="58"/>
        <v xml:space="preserve"> </v>
      </c>
      <c r="W185" s="25" t="str">
        <f t="shared" si="59"/>
        <v xml:space="preserve"> </v>
      </c>
      <c r="X185" s="25" t="str">
        <f t="shared" si="60"/>
        <v xml:space="preserve"> </v>
      </c>
      <c r="Y185" s="25" t="str">
        <f t="shared" si="61"/>
        <v xml:space="preserve"> </v>
      </c>
      <c r="Z185" s="25" t="str">
        <f t="shared" si="62"/>
        <v xml:space="preserve"> </v>
      </c>
      <c r="AA185" s="25" t="str">
        <f t="shared" si="63"/>
        <v xml:space="preserve"> </v>
      </c>
      <c r="AB185" t="str">
        <f t="shared" si="64"/>
        <v/>
      </c>
      <c r="AC185" t="str">
        <f t="shared" si="65"/>
        <v xml:space="preserve"> </v>
      </c>
      <c r="AD185" t="str">
        <f t="shared" si="66"/>
        <v/>
      </c>
    </row>
    <row r="186" spans="1:30" x14ac:dyDescent="0.35">
      <c r="A186" t="str">
        <f>IF('My Dream 11 for a Match'!$B$2='Performance Cal'!$A186,'Performance Cal'!A186,IF('My Dream 11 for a Match'!$A$2='Performance Cal'!$A186,'Performance Cal'!A186,""))</f>
        <v/>
      </c>
      <c r="B186" t="str">
        <f>IF('My Dream 11 for a Match'!$B$2='Performance Cal'!$A186,'Performance Cal'!B186,IF('My Dream 11 for a Match'!$A$2='Performance Cal'!$A186,'Performance Cal'!B186,""))</f>
        <v/>
      </c>
      <c r="C186" t="str">
        <f>_xlfn.XLOOKUP(B186,'Team Player and role'!A:A,'Team Player and role'!C:C," ")</f>
        <v xml:space="preserve"> </v>
      </c>
      <c r="D186" t="str">
        <f>IF('My Dream 11 for a Match'!$B$2='Performance Cal'!$A186,'Performance Cal'!C186,IF('My Dream 11 for a Match'!$A$2='Performance Cal'!$A186,'Performance Cal'!C186,""))</f>
        <v/>
      </c>
      <c r="E186" t="str">
        <f>IF('My Dream 11 for a Match'!$B$2='Performance Cal'!$A186,'Performance Cal'!D186,IF('My Dream 11 for a Match'!$A$2='Performance Cal'!$A186,'Performance Cal'!D186,""))</f>
        <v/>
      </c>
      <c r="F186" t="str">
        <f>IF('My Dream 11 for a Match'!$B$2='Performance Cal'!$A186,'Performance Cal'!E186,IF('My Dream 11 for a Match'!$A$2='Performance Cal'!$A186,'Performance Cal'!E186,""))</f>
        <v/>
      </c>
      <c r="G186" t="str">
        <f>IF('My Dream 11 for a Match'!$B$2='Performance Cal'!$A186,'Performance Cal'!F186,IF('My Dream 11 for a Match'!$A$2='Performance Cal'!$A186,'Performance Cal'!F186,""))</f>
        <v/>
      </c>
      <c r="H186" s="25" t="str">
        <f t="shared" si="45"/>
        <v xml:space="preserve"> </v>
      </c>
      <c r="I186" s="25" t="str">
        <f t="shared" si="46"/>
        <v xml:space="preserve"> </v>
      </c>
      <c r="J186" s="25" t="str">
        <f t="shared" si="47"/>
        <v xml:space="preserve"> </v>
      </c>
      <c r="K186" s="25" t="str">
        <f t="shared" si="48"/>
        <v xml:space="preserve"> </v>
      </c>
      <c r="L186" s="25" t="str">
        <f t="shared" si="67"/>
        <v xml:space="preserve"> </v>
      </c>
      <c r="M186" s="25" t="str">
        <f t="shared" si="67"/>
        <v xml:space="preserve"> </v>
      </c>
      <c r="N186" s="25" t="str">
        <f t="shared" si="50"/>
        <v xml:space="preserve"> </v>
      </c>
      <c r="O186" s="25" t="str">
        <f t="shared" si="51"/>
        <v xml:space="preserve"> </v>
      </c>
      <c r="P186" s="25" t="str">
        <f t="shared" si="52"/>
        <v xml:space="preserve"> </v>
      </c>
      <c r="Q186" s="25" t="str">
        <f t="shared" si="53"/>
        <v xml:space="preserve"> </v>
      </c>
      <c r="R186" s="25" t="str">
        <f t="shared" si="54"/>
        <v xml:space="preserve"> </v>
      </c>
      <c r="S186" s="25" t="str">
        <f t="shared" si="55"/>
        <v xml:space="preserve"> </v>
      </c>
      <c r="T186" s="25" t="str">
        <f t="shared" si="56"/>
        <v xml:space="preserve"> </v>
      </c>
      <c r="U186" s="25" t="str">
        <f t="shared" si="57"/>
        <v xml:space="preserve"> </v>
      </c>
      <c r="V186" s="25" t="str">
        <f t="shared" si="58"/>
        <v xml:space="preserve"> </v>
      </c>
      <c r="W186" s="25" t="str">
        <f t="shared" si="59"/>
        <v xml:space="preserve"> </v>
      </c>
      <c r="X186" s="25" t="str">
        <f t="shared" si="60"/>
        <v xml:space="preserve"> </v>
      </c>
      <c r="Y186" s="25" t="str">
        <f t="shared" si="61"/>
        <v xml:space="preserve"> </v>
      </c>
      <c r="Z186" s="25" t="str">
        <f t="shared" si="62"/>
        <v xml:space="preserve"> </v>
      </c>
      <c r="AA186" s="25" t="str">
        <f t="shared" si="63"/>
        <v xml:space="preserve"> </v>
      </c>
      <c r="AB186" t="str">
        <f t="shared" si="64"/>
        <v/>
      </c>
      <c r="AC186" t="str">
        <f t="shared" si="65"/>
        <v xml:space="preserve"> </v>
      </c>
      <c r="AD186" t="str">
        <f t="shared" si="66"/>
        <v/>
      </c>
    </row>
    <row r="187" spans="1:30" x14ac:dyDescent="0.35">
      <c r="A187" t="str">
        <f>IF('My Dream 11 for a Match'!$B$2='Performance Cal'!$A187,'Performance Cal'!A187,IF('My Dream 11 for a Match'!$A$2='Performance Cal'!$A187,'Performance Cal'!A187,""))</f>
        <v/>
      </c>
      <c r="B187" t="str">
        <f>IF('My Dream 11 for a Match'!$B$2='Performance Cal'!$A187,'Performance Cal'!B187,IF('My Dream 11 for a Match'!$A$2='Performance Cal'!$A187,'Performance Cal'!B187,""))</f>
        <v/>
      </c>
      <c r="C187" t="str">
        <f>_xlfn.XLOOKUP(B187,'Team Player and role'!A:A,'Team Player and role'!C:C," ")</f>
        <v xml:space="preserve"> </v>
      </c>
      <c r="D187" t="str">
        <f>IF('My Dream 11 for a Match'!$B$2='Performance Cal'!$A187,'Performance Cal'!C187,IF('My Dream 11 for a Match'!$A$2='Performance Cal'!$A187,'Performance Cal'!C187,""))</f>
        <v/>
      </c>
      <c r="E187" t="str">
        <f>IF('My Dream 11 for a Match'!$B$2='Performance Cal'!$A187,'Performance Cal'!D187,IF('My Dream 11 for a Match'!$A$2='Performance Cal'!$A187,'Performance Cal'!D187,""))</f>
        <v/>
      </c>
      <c r="F187" t="str">
        <f>IF('My Dream 11 for a Match'!$B$2='Performance Cal'!$A187,'Performance Cal'!E187,IF('My Dream 11 for a Match'!$A$2='Performance Cal'!$A187,'Performance Cal'!E187,""))</f>
        <v/>
      </c>
      <c r="G187" t="str">
        <f>IF('My Dream 11 for a Match'!$B$2='Performance Cal'!$A187,'Performance Cal'!F187,IF('My Dream 11 for a Match'!$A$2='Performance Cal'!$A187,'Performance Cal'!F187,""))</f>
        <v/>
      </c>
      <c r="H187" s="25" t="str">
        <f t="shared" si="45"/>
        <v xml:space="preserve"> </v>
      </c>
      <c r="I187" s="25" t="str">
        <f t="shared" si="46"/>
        <v xml:space="preserve"> </v>
      </c>
      <c r="J187" s="25" t="str">
        <f t="shared" si="47"/>
        <v xml:space="preserve"> </v>
      </c>
      <c r="K187" s="25" t="str">
        <f t="shared" si="48"/>
        <v xml:space="preserve"> </v>
      </c>
      <c r="L187" s="25" t="str">
        <f t="shared" si="67"/>
        <v xml:space="preserve"> </v>
      </c>
      <c r="M187" s="25" t="str">
        <f t="shared" si="67"/>
        <v xml:space="preserve"> </v>
      </c>
      <c r="N187" s="25" t="str">
        <f t="shared" si="50"/>
        <v xml:space="preserve"> </v>
      </c>
      <c r="O187" s="25" t="str">
        <f t="shared" si="51"/>
        <v xml:space="preserve"> </v>
      </c>
      <c r="P187" s="25" t="str">
        <f t="shared" si="52"/>
        <v xml:space="preserve"> </v>
      </c>
      <c r="Q187" s="25" t="str">
        <f t="shared" si="53"/>
        <v xml:space="preserve"> </v>
      </c>
      <c r="R187" s="25" t="str">
        <f t="shared" si="54"/>
        <v xml:space="preserve"> </v>
      </c>
      <c r="S187" s="25" t="str">
        <f t="shared" si="55"/>
        <v xml:space="preserve"> </v>
      </c>
      <c r="T187" s="25" t="str">
        <f t="shared" si="56"/>
        <v xml:space="preserve"> </v>
      </c>
      <c r="U187" s="25" t="str">
        <f t="shared" si="57"/>
        <v xml:space="preserve"> </v>
      </c>
      <c r="V187" s="25" t="str">
        <f t="shared" si="58"/>
        <v xml:space="preserve"> </v>
      </c>
      <c r="W187" s="25" t="str">
        <f t="shared" si="59"/>
        <v xml:space="preserve"> </v>
      </c>
      <c r="X187" s="25" t="str">
        <f t="shared" si="60"/>
        <v xml:space="preserve"> </v>
      </c>
      <c r="Y187" s="25" t="str">
        <f t="shared" si="61"/>
        <v xml:space="preserve"> </v>
      </c>
      <c r="Z187" s="25" t="str">
        <f t="shared" si="62"/>
        <v xml:space="preserve"> </v>
      </c>
      <c r="AA187" s="25" t="str">
        <f t="shared" si="63"/>
        <v xml:space="preserve"> </v>
      </c>
      <c r="AB187" t="str">
        <f t="shared" si="64"/>
        <v/>
      </c>
      <c r="AC187" t="str">
        <f t="shared" si="65"/>
        <v xml:space="preserve"> </v>
      </c>
      <c r="AD187" t="str">
        <f t="shared" si="66"/>
        <v/>
      </c>
    </row>
    <row r="188" spans="1:30" x14ac:dyDescent="0.35">
      <c r="A188" t="str">
        <f>IF('My Dream 11 for a Match'!$B$2='Performance Cal'!$A188,'Performance Cal'!A188,IF('My Dream 11 for a Match'!$A$2='Performance Cal'!$A188,'Performance Cal'!A188,""))</f>
        <v/>
      </c>
      <c r="B188" t="str">
        <f>IF('My Dream 11 for a Match'!$B$2='Performance Cal'!$A188,'Performance Cal'!B188,IF('My Dream 11 for a Match'!$A$2='Performance Cal'!$A188,'Performance Cal'!B188,""))</f>
        <v/>
      </c>
      <c r="C188" t="str">
        <f>_xlfn.XLOOKUP(B188,'Team Player and role'!A:A,'Team Player and role'!C:C," ")</f>
        <v xml:space="preserve"> </v>
      </c>
      <c r="D188" t="str">
        <f>IF('My Dream 11 for a Match'!$B$2='Performance Cal'!$A188,'Performance Cal'!C188,IF('My Dream 11 for a Match'!$A$2='Performance Cal'!$A188,'Performance Cal'!C188,""))</f>
        <v/>
      </c>
      <c r="E188" t="str">
        <f>IF('My Dream 11 for a Match'!$B$2='Performance Cal'!$A188,'Performance Cal'!D188,IF('My Dream 11 for a Match'!$A$2='Performance Cal'!$A188,'Performance Cal'!D188,""))</f>
        <v/>
      </c>
      <c r="F188" t="str">
        <f>IF('My Dream 11 for a Match'!$B$2='Performance Cal'!$A188,'Performance Cal'!E188,IF('My Dream 11 for a Match'!$A$2='Performance Cal'!$A188,'Performance Cal'!E188,""))</f>
        <v/>
      </c>
      <c r="G188" t="str">
        <f>IF('My Dream 11 for a Match'!$B$2='Performance Cal'!$A188,'Performance Cal'!F188,IF('My Dream 11 for a Match'!$A$2='Performance Cal'!$A188,'Performance Cal'!F188,""))</f>
        <v/>
      </c>
      <c r="H188" s="25" t="str">
        <f t="shared" si="45"/>
        <v xml:space="preserve"> </v>
      </c>
      <c r="I188" s="25" t="str">
        <f t="shared" si="46"/>
        <v xml:space="preserve"> </v>
      </c>
      <c r="J188" s="25" t="str">
        <f t="shared" si="47"/>
        <v xml:space="preserve"> </v>
      </c>
      <c r="K188" s="25" t="str">
        <f t="shared" si="48"/>
        <v xml:space="preserve"> </v>
      </c>
      <c r="L188" s="25" t="str">
        <f t="shared" si="67"/>
        <v xml:space="preserve"> </v>
      </c>
      <c r="M188" s="25" t="str">
        <f t="shared" si="67"/>
        <v xml:space="preserve"> </v>
      </c>
      <c r="N188" s="25" t="str">
        <f t="shared" si="50"/>
        <v xml:space="preserve"> </v>
      </c>
      <c r="O188" s="25" t="str">
        <f t="shared" si="51"/>
        <v xml:space="preserve"> </v>
      </c>
      <c r="P188" s="25" t="str">
        <f t="shared" si="52"/>
        <v xml:space="preserve"> </v>
      </c>
      <c r="Q188" s="25" t="str">
        <f t="shared" si="53"/>
        <v xml:space="preserve"> </v>
      </c>
      <c r="R188" s="25" t="str">
        <f t="shared" si="54"/>
        <v xml:space="preserve"> </v>
      </c>
      <c r="S188" s="25" t="str">
        <f t="shared" si="55"/>
        <v xml:space="preserve"> </v>
      </c>
      <c r="T188" s="25" t="str">
        <f t="shared" si="56"/>
        <v xml:space="preserve"> </v>
      </c>
      <c r="U188" s="25" t="str">
        <f t="shared" si="57"/>
        <v xml:space="preserve"> </v>
      </c>
      <c r="V188" s="25" t="str">
        <f t="shared" si="58"/>
        <v xml:space="preserve"> </v>
      </c>
      <c r="W188" s="25" t="str">
        <f t="shared" si="59"/>
        <v xml:space="preserve"> </v>
      </c>
      <c r="X188" s="25" t="str">
        <f t="shared" si="60"/>
        <v xml:space="preserve"> </v>
      </c>
      <c r="Y188" s="25" t="str">
        <f t="shared" si="61"/>
        <v xml:space="preserve"> </v>
      </c>
      <c r="Z188" s="25" t="str">
        <f t="shared" si="62"/>
        <v xml:space="preserve"> </v>
      </c>
      <c r="AA188" s="25" t="str">
        <f t="shared" si="63"/>
        <v xml:space="preserve"> </v>
      </c>
      <c r="AB188" t="str">
        <f t="shared" si="64"/>
        <v/>
      </c>
      <c r="AC188" t="str">
        <f t="shared" si="65"/>
        <v xml:space="preserve"> </v>
      </c>
      <c r="AD188" t="str">
        <f t="shared" si="66"/>
        <v/>
      </c>
    </row>
    <row r="189" spans="1:30" x14ac:dyDescent="0.35">
      <c r="A189" t="str">
        <f>IF('My Dream 11 for a Match'!$B$2='Performance Cal'!$A189,'Performance Cal'!A189,IF('My Dream 11 for a Match'!$A$2='Performance Cal'!$A189,'Performance Cal'!A189,""))</f>
        <v/>
      </c>
      <c r="B189" t="str">
        <f>IF('My Dream 11 for a Match'!$B$2='Performance Cal'!$A189,'Performance Cal'!B189,IF('My Dream 11 for a Match'!$A$2='Performance Cal'!$A189,'Performance Cal'!B189,""))</f>
        <v/>
      </c>
      <c r="C189" t="str">
        <f>_xlfn.XLOOKUP(B189,'Team Player and role'!A:A,'Team Player and role'!C:C," ")</f>
        <v xml:space="preserve"> </v>
      </c>
      <c r="D189" t="str">
        <f>IF('My Dream 11 for a Match'!$B$2='Performance Cal'!$A189,'Performance Cal'!C189,IF('My Dream 11 for a Match'!$A$2='Performance Cal'!$A189,'Performance Cal'!C189,""))</f>
        <v/>
      </c>
      <c r="E189" t="str">
        <f>IF('My Dream 11 for a Match'!$B$2='Performance Cal'!$A189,'Performance Cal'!D189,IF('My Dream 11 for a Match'!$A$2='Performance Cal'!$A189,'Performance Cal'!D189,""))</f>
        <v/>
      </c>
      <c r="F189" t="str">
        <f>IF('My Dream 11 for a Match'!$B$2='Performance Cal'!$A189,'Performance Cal'!E189,IF('My Dream 11 for a Match'!$A$2='Performance Cal'!$A189,'Performance Cal'!E189,""))</f>
        <v/>
      </c>
      <c r="G189" t="str">
        <f>IF('My Dream 11 for a Match'!$B$2='Performance Cal'!$A189,'Performance Cal'!F189,IF('My Dream 11 for a Match'!$A$2='Performance Cal'!$A189,'Performance Cal'!F189,""))</f>
        <v/>
      </c>
      <c r="H189" s="25" t="str">
        <f t="shared" si="45"/>
        <v xml:space="preserve"> </v>
      </c>
      <c r="I189" s="25" t="str">
        <f t="shared" si="46"/>
        <v xml:space="preserve"> </v>
      </c>
      <c r="J189" s="25" t="str">
        <f t="shared" si="47"/>
        <v xml:space="preserve"> </v>
      </c>
      <c r="K189" s="25" t="str">
        <f t="shared" si="48"/>
        <v xml:space="preserve"> </v>
      </c>
      <c r="L189" s="25" t="str">
        <f t="shared" si="67"/>
        <v xml:space="preserve"> </v>
      </c>
      <c r="M189" s="25" t="str">
        <f t="shared" si="67"/>
        <v xml:space="preserve"> </v>
      </c>
      <c r="N189" s="25" t="str">
        <f t="shared" si="50"/>
        <v xml:space="preserve"> </v>
      </c>
      <c r="O189" s="25" t="str">
        <f t="shared" si="51"/>
        <v xml:space="preserve"> </v>
      </c>
      <c r="P189" s="25" t="str">
        <f t="shared" si="52"/>
        <v xml:space="preserve"> </v>
      </c>
      <c r="Q189" s="25" t="str">
        <f t="shared" si="53"/>
        <v xml:space="preserve"> </v>
      </c>
      <c r="R189" s="25" t="str">
        <f t="shared" si="54"/>
        <v xml:space="preserve"> </v>
      </c>
      <c r="S189" s="25" t="str">
        <f t="shared" si="55"/>
        <v xml:space="preserve"> </v>
      </c>
      <c r="T189" s="25" t="str">
        <f t="shared" si="56"/>
        <v xml:space="preserve"> </v>
      </c>
      <c r="U189" s="25" t="str">
        <f t="shared" si="57"/>
        <v xml:space="preserve"> </v>
      </c>
      <c r="V189" s="25" t="str">
        <f t="shared" si="58"/>
        <v xml:space="preserve"> </v>
      </c>
      <c r="W189" s="25" t="str">
        <f t="shared" si="59"/>
        <v xml:space="preserve"> </v>
      </c>
      <c r="X189" s="25" t="str">
        <f t="shared" si="60"/>
        <v xml:space="preserve"> </v>
      </c>
      <c r="Y189" s="25" t="str">
        <f t="shared" si="61"/>
        <v xml:space="preserve"> </v>
      </c>
      <c r="Z189" s="25" t="str">
        <f t="shared" si="62"/>
        <v xml:space="preserve"> </v>
      </c>
      <c r="AA189" s="25" t="str">
        <f t="shared" si="63"/>
        <v xml:space="preserve"> </v>
      </c>
      <c r="AB189" t="str">
        <f t="shared" si="64"/>
        <v/>
      </c>
      <c r="AC189" t="str">
        <f t="shared" si="65"/>
        <v xml:space="preserve"> </v>
      </c>
      <c r="AD189" t="str">
        <f t="shared" si="66"/>
        <v/>
      </c>
    </row>
    <row r="190" spans="1:30" x14ac:dyDescent="0.35">
      <c r="A190" t="str">
        <f>IF('My Dream 11 for a Match'!$B$2='Performance Cal'!$A190,'Performance Cal'!A190,IF('My Dream 11 for a Match'!$A$2='Performance Cal'!$A190,'Performance Cal'!A190,""))</f>
        <v/>
      </c>
      <c r="B190" t="str">
        <f>IF('My Dream 11 for a Match'!$B$2='Performance Cal'!$A190,'Performance Cal'!B190,IF('My Dream 11 for a Match'!$A$2='Performance Cal'!$A190,'Performance Cal'!B190,""))</f>
        <v/>
      </c>
      <c r="C190" t="str">
        <f>_xlfn.XLOOKUP(B190,'Team Player and role'!A:A,'Team Player and role'!C:C," ")</f>
        <v xml:space="preserve"> </v>
      </c>
      <c r="D190" t="str">
        <f>IF('My Dream 11 for a Match'!$B$2='Performance Cal'!$A190,'Performance Cal'!C190,IF('My Dream 11 for a Match'!$A$2='Performance Cal'!$A190,'Performance Cal'!C190,""))</f>
        <v/>
      </c>
      <c r="E190" t="str">
        <f>IF('My Dream 11 for a Match'!$B$2='Performance Cal'!$A190,'Performance Cal'!D190,IF('My Dream 11 for a Match'!$A$2='Performance Cal'!$A190,'Performance Cal'!D190,""))</f>
        <v/>
      </c>
      <c r="F190" t="str">
        <f>IF('My Dream 11 for a Match'!$B$2='Performance Cal'!$A190,'Performance Cal'!E190,IF('My Dream 11 for a Match'!$A$2='Performance Cal'!$A190,'Performance Cal'!E190,""))</f>
        <v/>
      </c>
      <c r="G190" t="str">
        <f>IF('My Dream 11 for a Match'!$B$2='Performance Cal'!$A190,'Performance Cal'!F190,IF('My Dream 11 for a Match'!$A$2='Performance Cal'!$A190,'Performance Cal'!F190,""))</f>
        <v/>
      </c>
      <c r="H190" s="25" t="str">
        <f t="shared" si="45"/>
        <v xml:space="preserve"> </v>
      </c>
      <c r="I190" s="25" t="str">
        <f t="shared" si="46"/>
        <v xml:space="preserve"> </v>
      </c>
      <c r="J190" s="25" t="str">
        <f t="shared" si="47"/>
        <v xml:space="preserve"> </v>
      </c>
      <c r="K190" s="25" t="str">
        <f t="shared" si="48"/>
        <v xml:space="preserve"> </v>
      </c>
      <c r="L190" s="25" t="str">
        <f t="shared" si="67"/>
        <v xml:space="preserve"> </v>
      </c>
      <c r="M190" s="25" t="str">
        <f t="shared" si="67"/>
        <v xml:space="preserve"> </v>
      </c>
      <c r="N190" s="25" t="str">
        <f t="shared" si="50"/>
        <v xml:space="preserve"> </v>
      </c>
      <c r="O190" s="25" t="str">
        <f t="shared" si="51"/>
        <v xml:space="preserve"> </v>
      </c>
      <c r="P190" s="25" t="str">
        <f t="shared" si="52"/>
        <v xml:space="preserve"> </v>
      </c>
      <c r="Q190" s="25" t="str">
        <f t="shared" si="53"/>
        <v xml:space="preserve"> </v>
      </c>
      <c r="R190" s="25" t="str">
        <f t="shared" si="54"/>
        <v xml:space="preserve"> </v>
      </c>
      <c r="S190" s="25" t="str">
        <f t="shared" si="55"/>
        <v xml:space="preserve"> </v>
      </c>
      <c r="T190" s="25" t="str">
        <f t="shared" si="56"/>
        <v xml:space="preserve"> </v>
      </c>
      <c r="U190" s="25" t="str">
        <f t="shared" si="57"/>
        <v xml:space="preserve"> </v>
      </c>
      <c r="V190" s="25" t="str">
        <f t="shared" si="58"/>
        <v xml:space="preserve"> </v>
      </c>
      <c r="W190" s="25" t="str">
        <f t="shared" si="59"/>
        <v xml:space="preserve"> </v>
      </c>
      <c r="X190" s="25" t="str">
        <f t="shared" si="60"/>
        <v xml:space="preserve"> </v>
      </c>
      <c r="Y190" s="25" t="str">
        <f t="shared" si="61"/>
        <v xml:space="preserve"> </v>
      </c>
      <c r="Z190" s="25" t="str">
        <f t="shared" si="62"/>
        <v xml:space="preserve"> </v>
      </c>
      <c r="AA190" s="25" t="str">
        <f t="shared" si="63"/>
        <v xml:space="preserve"> </v>
      </c>
      <c r="AB190" t="str">
        <f t="shared" si="64"/>
        <v/>
      </c>
      <c r="AC190" t="str">
        <f t="shared" si="65"/>
        <v xml:space="preserve"> </v>
      </c>
      <c r="AD190" t="str">
        <f t="shared" si="66"/>
        <v/>
      </c>
    </row>
    <row r="191" spans="1:30" x14ac:dyDescent="0.35">
      <c r="A191" t="str">
        <f>IF('My Dream 11 for a Match'!$B$2='Performance Cal'!$A191,'Performance Cal'!A191,IF('My Dream 11 for a Match'!$A$2='Performance Cal'!$A191,'Performance Cal'!A191,""))</f>
        <v/>
      </c>
      <c r="B191" t="str">
        <f>IF('My Dream 11 for a Match'!$B$2='Performance Cal'!$A191,'Performance Cal'!B191,IF('My Dream 11 for a Match'!$A$2='Performance Cal'!$A191,'Performance Cal'!B191,""))</f>
        <v/>
      </c>
      <c r="C191" t="str">
        <f>_xlfn.XLOOKUP(B191,'Team Player and role'!A:A,'Team Player and role'!C:C," ")</f>
        <v xml:space="preserve"> </v>
      </c>
      <c r="D191" t="str">
        <f>IF('My Dream 11 for a Match'!$B$2='Performance Cal'!$A191,'Performance Cal'!C191,IF('My Dream 11 for a Match'!$A$2='Performance Cal'!$A191,'Performance Cal'!C191,""))</f>
        <v/>
      </c>
      <c r="E191" t="str">
        <f>IF('My Dream 11 for a Match'!$B$2='Performance Cal'!$A191,'Performance Cal'!D191,IF('My Dream 11 for a Match'!$A$2='Performance Cal'!$A191,'Performance Cal'!D191,""))</f>
        <v/>
      </c>
      <c r="F191" t="str">
        <f>IF('My Dream 11 for a Match'!$B$2='Performance Cal'!$A191,'Performance Cal'!E191,IF('My Dream 11 for a Match'!$A$2='Performance Cal'!$A191,'Performance Cal'!E191,""))</f>
        <v/>
      </c>
      <c r="G191" t="str">
        <f>IF('My Dream 11 for a Match'!$B$2='Performance Cal'!$A191,'Performance Cal'!F191,IF('My Dream 11 for a Match'!$A$2='Performance Cal'!$A191,'Performance Cal'!F191,""))</f>
        <v/>
      </c>
      <c r="H191" s="25" t="str">
        <f t="shared" si="45"/>
        <v xml:space="preserve"> </v>
      </c>
      <c r="I191" s="25" t="str">
        <f t="shared" si="46"/>
        <v xml:space="preserve"> </v>
      </c>
      <c r="J191" s="25" t="str">
        <f t="shared" si="47"/>
        <v xml:space="preserve"> </v>
      </c>
      <c r="K191" s="25" t="str">
        <f t="shared" si="48"/>
        <v xml:space="preserve"> </v>
      </c>
      <c r="L191" s="25" t="str">
        <f t="shared" si="67"/>
        <v xml:space="preserve"> </v>
      </c>
      <c r="M191" s="25" t="str">
        <f t="shared" si="67"/>
        <v xml:space="preserve"> </v>
      </c>
      <c r="N191" s="25" t="str">
        <f t="shared" si="50"/>
        <v xml:space="preserve"> </v>
      </c>
      <c r="O191" s="25" t="str">
        <f t="shared" si="51"/>
        <v xml:space="preserve"> </v>
      </c>
      <c r="P191" s="25" t="str">
        <f t="shared" si="52"/>
        <v xml:space="preserve"> </v>
      </c>
      <c r="Q191" s="25" t="str">
        <f t="shared" si="53"/>
        <v xml:space="preserve"> </v>
      </c>
      <c r="R191" s="25" t="str">
        <f t="shared" si="54"/>
        <v xml:space="preserve"> </v>
      </c>
      <c r="S191" s="25" t="str">
        <f t="shared" si="55"/>
        <v xml:space="preserve"> </v>
      </c>
      <c r="T191" s="25" t="str">
        <f t="shared" si="56"/>
        <v xml:space="preserve"> </v>
      </c>
      <c r="U191" s="25" t="str">
        <f t="shared" si="57"/>
        <v xml:space="preserve"> </v>
      </c>
      <c r="V191" s="25" t="str">
        <f t="shared" si="58"/>
        <v xml:space="preserve"> </v>
      </c>
      <c r="W191" s="25" t="str">
        <f t="shared" si="59"/>
        <v xml:space="preserve"> </v>
      </c>
      <c r="X191" s="25" t="str">
        <f t="shared" si="60"/>
        <v xml:space="preserve"> </v>
      </c>
      <c r="Y191" s="25" t="str">
        <f t="shared" si="61"/>
        <v xml:space="preserve"> </v>
      </c>
      <c r="Z191" s="25" t="str">
        <f t="shared" si="62"/>
        <v xml:space="preserve"> </v>
      </c>
      <c r="AA191" s="25" t="str">
        <f t="shared" si="63"/>
        <v xml:space="preserve"> </v>
      </c>
      <c r="AB191" t="str">
        <f t="shared" si="64"/>
        <v/>
      </c>
      <c r="AC191" t="str">
        <f t="shared" si="65"/>
        <v xml:space="preserve"> </v>
      </c>
      <c r="AD191" t="str">
        <f t="shared" si="66"/>
        <v/>
      </c>
    </row>
    <row r="192" spans="1:30" x14ac:dyDescent="0.35">
      <c r="A192" t="str">
        <f>IF('My Dream 11 for a Match'!$B$2='Performance Cal'!$A192,'Performance Cal'!A192,IF('My Dream 11 for a Match'!$A$2='Performance Cal'!$A192,'Performance Cal'!A192,""))</f>
        <v/>
      </c>
      <c r="B192" t="str">
        <f>IF('My Dream 11 for a Match'!$B$2='Performance Cal'!$A192,'Performance Cal'!B192,IF('My Dream 11 for a Match'!$A$2='Performance Cal'!$A192,'Performance Cal'!B192,""))</f>
        <v/>
      </c>
      <c r="C192" t="str">
        <f>_xlfn.XLOOKUP(B192,'Team Player and role'!A:A,'Team Player and role'!C:C," ")</f>
        <v xml:space="preserve"> </v>
      </c>
      <c r="D192" t="str">
        <f>IF('My Dream 11 for a Match'!$B$2='Performance Cal'!$A192,'Performance Cal'!C192,IF('My Dream 11 for a Match'!$A$2='Performance Cal'!$A192,'Performance Cal'!C192,""))</f>
        <v/>
      </c>
      <c r="E192" t="str">
        <f>IF('My Dream 11 for a Match'!$B$2='Performance Cal'!$A192,'Performance Cal'!D192,IF('My Dream 11 for a Match'!$A$2='Performance Cal'!$A192,'Performance Cal'!D192,""))</f>
        <v/>
      </c>
      <c r="F192" t="str">
        <f>IF('My Dream 11 for a Match'!$B$2='Performance Cal'!$A192,'Performance Cal'!E192,IF('My Dream 11 for a Match'!$A$2='Performance Cal'!$A192,'Performance Cal'!E192,""))</f>
        <v/>
      </c>
      <c r="G192" t="str">
        <f>IF('My Dream 11 for a Match'!$B$2='Performance Cal'!$A192,'Performance Cal'!F192,IF('My Dream 11 for a Match'!$A$2='Performance Cal'!$A192,'Performance Cal'!F192,""))</f>
        <v/>
      </c>
      <c r="H192" s="25" t="str">
        <f t="shared" si="45"/>
        <v xml:space="preserve"> </v>
      </c>
      <c r="I192" s="25" t="str">
        <f t="shared" si="46"/>
        <v xml:space="preserve"> </v>
      </c>
      <c r="J192" s="25" t="str">
        <f t="shared" si="47"/>
        <v xml:space="preserve"> </v>
      </c>
      <c r="K192" s="25" t="str">
        <f t="shared" si="48"/>
        <v xml:space="preserve"> </v>
      </c>
      <c r="L192" s="25" t="str">
        <f t="shared" si="67"/>
        <v xml:space="preserve"> </v>
      </c>
      <c r="M192" s="25" t="str">
        <f t="shared" si="67"/>
        <v xml:space="preserve"> </v>
      </c>
      <c r="N192" s="25" t="str">
        <f t="shared" si="50"/>
        <v xml:space="preserve"> </v>
      </c>
      <c r="O192" s="25" t="str">
        <f t="shared" si="51"/>
        <v xml:space="preserve"> </v>
      </c>
      <c r="P192" s="25" t="str">
        <f t="shared" si="52"/>
        <v xml:space="preserve"> </v>
      </c>
      <c r="Q192" s="25" t="str">
        <f t="shared" si="53"/>
        <v xml:space="preserve"> </v>
      </c>
      <c r="R192" s="25" t="str">
        <f t="shared" si="54"/>
        <v xml:space="preserve"> </v>
      </c>
      <c r="S192" s="25" t="str">
        <f t="shared" si="55"/>
        <v xml:space="preserve"> </v>
      </c>
      <c r="T192" s="25" t="str">
        <f t="shared" si="56"/>
        <v xml:space="preserve"> </v>
      </c>
      <c r="U192" s="25" t="str">
        <f t="shared" si="57"/>
        <v xml:space="preserve"> </v>
      </c>
      <c r="V192" s="25" t="str">
        <f t="shared" si="58"/>
        <v xml:space="preserve"> </v>
      </c>
      <c r="W192" s="25" t="str">
        <f t="shared" si="59"/>
        <v xml:space="preserve"> </v>
      </c>
      <c r="X192" s="25" t="str">
        <f t="shared" si="60"/>
        <v xml:space="preserve"> </v>
      </c>
      <c r="Y192" s="25" t="str">
        <f t="shared" si="61"/>
        <v xml:space="preserve"> </v>
      </c>
      <c r="Z192" s="25" t="str">
        <f t="shared" si="62"/>
        <v xml:space="preserve"> </v>
      </c>
      <c r="AA192" s="25" t="str">
        <f t="shared" si="63"/>
        <v xml:space="preserve"> </v>
      </c>
      <c r="AB192" t="str">
        <f t="shared" si="64"/>
        <v/>
      </c>
      <c r="AC192" t="str">
        <f t="shared" si="65"/>
        <v xml:space="preserve"> </v>
      </c>
      <c r="AD192" t="str">
        <f t="shared" si="66"/>
        <v/>
      </c>
    </row>
    <row r="193" spans="1:30" x14ac:dyDescent="0.35">
      <c r="A193" t="str">
        <f>IF('My Dream 11 for a Match'!$B$2='Performance Cal'!$A193,'Performance Cal'!A193,IF('My Dream 11 for a Match'!$A$2='Performance Cal'!$A193,'Performance Cal'!A193,""))</f>
        <v/>
      </c>
      <c r="B193" t="str">
        <f>IF('My Dream 11 for a Match'!$B$2='Performance Cal'!$A193,'Performance Cal'!B193,IF('My Dream 11 for a Match'!$A$2='Performance Cal'!$A193,'Performance Cal'!B193,""))</f>
        <v/>
      </c>
      <c r="C193" t="str">
        <f>_xlfn.XLOOKUP(B193,'Team Player and role'!A:A,'Team Player and role'!C:C," ")</f>
        <v xml:space="preserve"> </v>
      </c>
      <c r="D193" t="str">
        <f>IF('My Dream 11 for a Match'!$B$2='Performance Cal'!$A193,'Performance Cal'!C193,IF('My Dream 11 for a Match'!$A$2='Performance Cal'!$A193,'Performance Cal'!C193,""))</f>
        <v/>
      </c>
      <c r="E193" t="str">
        <f>IF('My Dream 11 for a Match'!$B$2='Performance Cal'!$A193,'Performance Cal'!D193,IF('My Dream 11 for a Match'!$A$2='Performance Cal'!$A193,'Performance Cal'!D193,""))</f>
        <v/>
      </c>
      <c r="F193" t="str">
        <f>IF('My Dream 11 for a Match'!$B$2='Performance Cal'!$A193,'Performance Cal'!E193,IF('My Dream 11 for a Match'!$A$2='Performance Cal'!$A193,'Performance Cal'!E193,""))</f>
        <v/>
      </c>
      <c r="G193" t="str">
        <f>IF('My Dream 11 for a Match'!$B$2='Performance Cal'!$A193,'Performance Cal'!F193,IF('My Dream 11 for a Match'!$A$2='Performance Cal'!$A193,'Performance Cal'!F193,""))</f>
        <v/>
      </c>
      <c r="H193" s="25" t="str">
        <f t="shared" si="45"/>
        <v xml:space="preserve"> </v>
      </c>
      <c r="I193" s="25" t="str">
        <f t="shared" si="46"/>
        <v xml:space="preserve"> </v>
      </c>
      <c r="J193" s="25" t="str">
        <f t="shared" si="47"/>
        <v xml:space="preserve"> </v>
      </c>
      <c r="K193" s="25" t="str">
        <f t="shared" si="48"/>
        <v xml:space="preserve"> </v>
      </c>
      <c r="L193" s="25" t="str">
        <f t="shared" si="67"/>
        <v xml:space="preserve"> </v>
      </c>
      <c r="M193" s="25" t="str">
        <f t="shared" si="67"/>
        <v xml:space="preserve"> </v>
      </c>
      <c r="N193" s="25" t="str">
        <f t="shared" si="50"/>
        <v xml:space="preserve"> </v>
      </c>
      <c r="O193" s="25" t="str">
        <f t="shared" si="51"/>
        <v xml:space="preserve"> </v>
      </c>
      <c r="P193" s="25" t="str">
        <f t="shared" si="52"/>
        <v xml:space="preserve"> </v>
      </c>
      <c r="Q193" s="25" t="str">
        <f t="shared" si="53"/>
        <v xml:space="preserve"> </v>
      </c>
      <c r="R193" s="25" t="str">
        <f t="shared" si="54"/>
        <v xml:space="preserve"> </v>
      </c>
      <c r="S193" s="25" t="str">
        <f t="shared" si="55"/>
        <v xml:space="preserve"> </v>
      </c>
      <c r="T193" s="25" t="str">
        <f t="shared" si="56"/>
        <v xml:space="preserve"> </v>
      </c>
      <c r="U193" s="25" t="str">
        <f t="shared" si="57"/>
        <v xml:space="preserve"> </v>
      </c>
      <c r="V193" s="25" t="str">
        <f t="shared" si="58"/>
        <v xml:space="preserve"> </v>
      </c>
      <c r="W193" s="25" t="str">
        <f t="shared" si="59"/>
        <v xml:space="preserve"> </v>
      </c>
      <c r="X193" s="25" t="str">
        <f t="shared" si="60"/>
        <v xml:space="preserve"> </v>
      </c>
      <c r="Y193" s="25" t="str">
        <f t="shared" si="61"/>
        <v xml:space="preserve"> </v>
      </c>
      <c r="Z193" s="25" t="str">
        <f t="shared" si="62"/>
        <v xml:space="preserve"> </v>
      </c>
      <c r="AA193" s="25" t="str">
        <f t="shared" si="63"/>
        <v xml:space="preserve"> </v>
      </c>
      <c r="AB193" t="str">
        <f t="shared" si="64"/>
        <v/>
      </c>
      <c r="AC193" t="str">
        <f t="shared" si="65"/>
        <v xml:space="preserve"> </v>
      </c>
      <c r="AD193" t="str">
        <f t="shared" si="66"/>
        <v/>
      </c>
    </row>
    <row r="194" spans="1:30" x14ac:dyDescent="0.35">
      <c r="A194" t="str">
        <f>IF('My Dream 11 for a Match'!$B$2='Performance Cal'!$A194,'Performance Cal'!A194,IF('My Dream 11 for a Match'!$A$2='Performance Cal'!$A194,'Performance Cal'!A194,""))</f>
        <v/>
      </c>
      <c r="B194" t="str">
        <f>IF('My Dream 11 for a Match'!$B$2='Performance Cal'!$A194,'Performance Cal'!B194,IF('My Dream 11 for a Match'!$A$2='Performance Cal'!$A194,'Performance Cal'!B194,""))</f>
        <v/>
      </c>
      <c r="C194" t="str">
        <f>_xlfn.XLOOKUP(B194,'Team Player and role'!A:A,'Team Player and role'!C:C," ")</f>
        <v xml:space="preserve"> </v>
      </c>
      <c r="D194" t="str">
        <f>IF('My Dream 11 for a Match'!$B$2='Performance Cal'!$A194,'Performance Cal'!C194,IF('My Dream 11 for a Match'!$A$2='Performance Cal'!$A194,'Performance Cal'!C194,""))</f>
        <v/>
      </c>
      <c r="E194" t="str">
        <f>IF('My Dream 11 for a Match'!$B$2='Performance Cal'!$A194,'Performance Cal'!D194,IF('My Dream 11 for a Match'!$A$2='Performance Cal'!$A194,'Performance Cal'!D194,""))</f>
        <v/>
      </c>
      <c r="F194" t="str">
        <f>IF('My Dream 11 for a Match'!$B$2='Performance Cal'!$A194,'Performance Cal'!E194,IF('My Dream 11 for a Match'!$A$2='Performance Cal'!$A194,'Performance Cal'!E194,""))</f>
        <v/>
      </c>
      <c r="G194" t="str">
        <f>IF('My Dream 11 for a Match'!$B$2='Performance Cal'!$A194,'Performance Cal'!F194,IF('My Dream 11 for a Match'!$A$2='Performance Cal'!$A194,'Performance Cal'!F194,""))</f>
        <v/>
      </c>
      <c r="H194" s="25" t="str">
        <f t="shared" si="45"/>
        <v xml:space="preserve"> </v>
      </c>
      <c r="I194" s="25" t="str">
        <f t="shared" si="46"/>
        <v xml:space="preserve"> </v>
      </c>
      <c r="J194" s="25" t="str">
        <f t="shared" si="47"/>
        <v xml:space="preserve"> </v>
      </c>
      <c r="K194" s="25" t="str">
        <f t="shared" si="48"/>
        <v xml:space="preserve"> </v>
      </c>
      <c r="L194" s="25" t="str">
        <f t="shared" si="67"/>
        <v xml:space="preserve"> </v>
      </c>
      <c r="M194" s="25" t="str">
        <f t="shared" si="67"/>
        <v xml:space="preserve"> </v>
      </c>
      <c r="N194" s="25" t="str">
        <f t="shared" si="50"/>
        <v xml:space="preserve"> </v>
      </c>
      <c r="O194" s="25" t="str">
        <f t="shared" si="51"/>
        <v xml:space="preserve"> </v>
      </c>
      <c r="P194" s="25" t="str">
        <f t="shared" si="52"/>
        <v xml:space="preserve"> </v>
      </c>
      <c r="Q194" s="25" t="str">
        <f t="shared" si="53"/>
        <v xml:space="preserve"> </v>
      </c>
      <c r="R194" s="25" t="str">
        <f t="shared" si="54"/>
        <v xml:space="preserve"> </v>
      </c>
      <c r="S194" s="25" t="str">
        <f t="shared" si="55"/>
        <v xml:space="preserve"> </v>
      </c>
      <c r="T194" s="25" t="str">
        <f t="shared" si="56"/>
        <v xml:space="preserve"> </v>
      </c>
      <c r="U194" s="25" t="str">
        <f t="shared" si="57"/>
        <v xml:space="preserve"> </v>
      </c>
      <c r="V194" s="25" t="str">
        <f t="shared" si="58"/>
        <v xml:space="preserve"> </v>
      </c>
      <c r="W194" s="25" t="str">
        <f t="shared" si="59"/>
        <v xml:space="preserve"> </v>
      </c>
      <c r="X194" s="25" t="str">
        <f t="shared" si="60"/>
        <v xml:space="preserve"> </v>
      </c>
      <c r="Y194" s="25" t="str">
        <f t="shared" si="61"/>
        <v xml:space="preserve"> </v>
      </c>
      <c r="Z194" s="25" t="str">
        <f t="shared" si="62"/>
        <v xml:space="preserve"> </v>
      </c>
      <c r="AA194" s="25" t="str">
        <f t="shared" si="63"/>
        <v xml:space="preserve"> </v>
      </c>
      <c r="AB194" t="str">
        <f t="shared" si="64"/>
        <v/>
      </c>
      <c r="AC194" t="str">
        <f t="shared" si="65"/>
        <v xml:space="preserve"> </v>
      </c>
      <c r="AD194" t="str">
        <f t="shared" si="66"/>
        <v/>
      </c>
    </row>
    <row r="195" spans="1:30" x14ac:dyDescent="0.35">
      <c r="A195" t="str">
        <f>IF('My Dream 11 for a Match'!$B$2='Performance Cal'!$A195,'Performance Cal'!A195,IF('My Dream 11 for a Match'!$A$2='Performance Cal'!$A195,'Performance Cal'!A195,""))</f>
        <v/>
      </c>
      <c r="B195" t="str">
        <f>IF('My Dream 11 for a Match'!$B$2='Performance Cal'!$A195,'Performance Cal'!B195,IF('My Dream 11 for a Match'!$A$2='Performance Cal'!$A195,'Performance Cal'!B195,""))</f>
        <v/>
      </c>
      <c r="C195" t="str">
        <f>_xlfn.XLOOKUP(B195,'Team Player and role'!A:A,'Team Player and role'!C:C," ")</f>
        <v xml:space="preserve"> </v>
      </c>
      <c r="D195" t="str">
        <f>IF('My Dream 11 for a Match'!$B$2='Performance Cal'!$A195,'Performance Cal'!C195,IF('My Dream 11 for a Match'!$A$2='Performance Cal'!$A195,'Performance Cal'!C195,""))</f>
        <v/>
      </c>
      <c r="E195" t="str">
        <f>IF('My Dream 11 for a Match'!$B$2='Performance Cal'!$A195,'Performance Cal'!D195,IF('My Dream 11 for a Match'!$A$2='Performance Cal'!$A195,'Performance Cal'!D195,""))</f>
        <v/>
      </c>
      <c r="F195" t="str">
        <f>IF('My Dream 11 for a Match'!$B$2='Performance Cal'!$A195,'Performance Cal'!E195,IF('My Dream 11 for a Match'!$A$2='Performance Cal'!$A195,'Performance Cal'!E195,""))</f>
        <v/>
      </c>
      <c r="G195" t="str">
        <f>IF('My Dream 11 for a Match'!$B$2='Performance Cal'!$A195,'Performance Cal'!F195,IF('My Dream 11 for a Match'!$A$2='Performance Cal'!$A195,'Performance Cal'!F195,""))</f>
        <v/>
      </c>
      <c r="H195" s="25" t="str">
        <f t="shared" ref="H195:H248" si="68">IF($C195=" "," ",IF($C195="Seamer",($E195*150/100),($E195*120/100)))</f>
        <v xml:space="preserve"> </v>
      </c>
      <c r="I195" s="25" t="str">
        <f t="shared" ref="I195:I248" si="69">IF($C195=" "," ",IF($C195="Seamer",($E195*75/100),($E195*75/100)))</f>
        <v xml:space="preserve"> </v>
      </c>
      <c r="J195" s="25" t="str">
        <f t="shared" ref="J195:J248" si="70">IF($C195=" "," ",IF($C195="Seamer",($E195*122/100),($E195*122/100)))</f>
        <v xml:space="preserve"> </v>
      </c>
      <c r="K195" s="25" t="str">
        <f t="shared" ref="K195:K248" si="71">IF($C195=" "," ",IF($C195="Seamer",($E195*83/100),($E195*90/100)))</f>
        <v xml:space="preserve"> </v>
      </c>
      <c r="L195" s="25" t="str">
        <f t="shared" ref="L195:M226" si="72">IF($C195=" "," ",IF($C195="Seamer",($E195*70/100),($E195*60/100)))</f>
        <v xml:space="preserve"> </v>
      </c>
      <c r="M195" s="25" t="str">
        <f t="shared" si="72"/>
        <v xml:space="preserve"> </v>
      </c>
      <c r="N195" s="25" t="str">
        <f t="shared" ref="N195:N248" si="73">IF($C195=" "," ",IF($C195="Seamer",($E195*130/100),($E195*100/100)))</f>
        <v xml:space="preserve"> </v>
      </c>
      <c r="O195" s="25" t="str">
        <f t="shared" ref="O195:O248" si="74">IF($C195=" "," ",IF($C195="Seamer",($E195*120/100),($E195*120/100)))</f>
        <v xml:space="preserve"> </v>
      </c>
      <c r="P195" s="25" t="str">
        <f t="shared" ref="P195:P248" si="75">IF(H195=" ",H195,((H195+L195)/2))</f>
        <v xml:space="preserve"> </v>
      </c>
      <c r="Q195" s="25" t="str">
        <f t="shared" ref="Q195:Q248" si="76">IF(H195=" ",H195,((H195+N195)/2))</f>
        <v xml:space="preserve"> </v>
      </c>
      <c r="R195" s="25" t="str">
        <f t="shared" ref="R195:R248" si="77">H195</f>
        <v xml:space="preserve"> </v>
      </c>
      <c r="S195" s="25" t="str">
        <f t="shared" ref="S195:S248" si="78">IF(I195=" ",I195,((I195+L195)/2))</f>
        <v xml:space="preserve"> </v>
      </c>
      <c r="T195" s="25" t="str">
        <f t="shared" ref="T195:T248" si="79">IF(I195=" ",I195,((I195+N195)/2))</f>
        <v xml:space="preserve"> </v>
      </c>
      <c r="U195" s="25" t="str">
        <f t="shared" ref="U195:U248" si="80">IF(I195=" ",I195,((I195+O195)/2))</f>
        <v xml:space="preserve"> </v>
      </c>
      <c r="V195" s="25" t="str">
        <f t="shared" ref="V195:V248" si="81">IF(J195=" ",J195,((J195+L195)/2))</f>
        <v xml:space="preserve"> </v>
      </c>
      <c r="W195" s="25" t="str">
        <f t="shared" ref="W195:W248" si="82">IF(J195=" ",J195,((J195+N195)/2))</f>
        <v xml:space="preserve"> </v>
      </c>
      <c r="X195" s="25" t="str">
        <f t="shared" ref="X195:X248" si="83">IF(J195=" ",J195,((J195+O195)/2))</f>
        <v xml:space="preserve"> </v>
      </c>
      <c r="Y195" s="25" t="str">
        <f t="shared" ref="Y195:Y248" si="84">IF(K195=" ",K195,((K195+L195)/2))</f>
        <v xml:space="preserve"> </v>
      </c>
      <c r="Z195" s="25" t="str">
        <f t="shared" ref="Z195:Z248" si="85">IF(K195=" ",K195,((K195+N195)/2))</f>
        <v xml:space="preserve"> </v>
      </c>
      <c r="AA195" s="25" t="str">
        <f t="shared" ref="AA195:AA248" si="86">IF(K195=" ",K195,((K195+O195)/2))</f>
        <v xml:space="preserve"> </v>
      </c>
      <c r="AB195" t="str">
        <f t="shared" ref="AB195:AB254" si="87">A195</f>
        <v/>
      </c>
      <c r="AC195" t="str">
        <f t="shared" ref="AC195:AC254" si="88">C195</f>
        <v xml:space="preserve"> </v>
      </c>
      <c r="AD195" t="str">
        <f t="shared" ref="AD195:AD254" si="89">B195</f>
        <v/>
      </c>
    </row>
    <row r="196" spans="1:30" x14ac:dyDescent="0.35">
      <c r="A196" t="str">
        <f>IF('My Dream 11 for a Match'!$B$2='Performance Cal'!$A196,'Performance Cal'!A196,IF('My Dream 11 for a Match'!$A$2='Performance Cal'!$A196,'Performance Cal'!A196,""))</f>
        <v/>
      </c>
      <c r="B196" t="str">
        <f>IF('My Dream 11 for a Match'!$B$2='Performance Cal'!$A196,'Performance Cal'!B196,IF('My Dream 11 for a Match'!$A$2='Performance Cal'!$A196,'Performance Cal'!B196,""))</f>
        <v/>
      </c>
      <c r="C196" t="str">
        <f>_xlfn.XLOOKUP(B196,'Team Player and role'!A:A,'Team Player and role'!C:C," ")</f>
        <v xml:space="preserve"> </v>
      </c>
      <c r="D196" t="str">
        <f>IF('My Dream 11 for a Match'!$B$2='Performance Cal'!$A196,'Performance Cal'!C196,IF('My Dream 11 for a Match'!$A$2='Performance Cal'!$A196,'Performance Cal'!C196,""))</f>
        <v/>
      </c>
      <c r="E196" t="str">
        <f>IF('My Dream 11 for a Match'!$B$2='Performance Cal'!$A196,'Performance Cal'!D196,IF('My Dream 11 for a Match'!$A$2='Performance Cal'!$A196,'Performance Cal'!D196,""))</f>
        <v/>
      </c>
      <c r="F196" t="str">
        <f>IF('My Dream 11 for a Match'!$B$2='Performance Cal'!$A196,'Performance Cal'!E196,IF('My Dream 11 for a Match'!$A$2='Performance Cal'!$A196,'Performance Cal'!E196,""))</f>
        <v/>
      </c>
      <c r="G196" t="str">
        <f>IF('My Dream 11 for a Match'!$B$2='Performance Cal'!$A196,'Performance Cal'!F196,IF('My Dream 11 for a Match'!$A$2='Performance Cal'!$A196,'Performance Cal'!F196,""))</f>
        <v/>
      </c>
      <c r="H196" s="25" t="str">
        <f t="shared" si="68"/>
        <v xml:space="preserve"> </v>
      </c>
      <c r="I196" s="25" t="str">
        <f t="shared" si="69"/>
        <v xml:space="preserve"> </v>
      </c>
      <c r="J196" s="25" t="str">
        <f t="shared" si="70"/>
        <v xml:space="preserve"> </v>
      </c>
      <c r="K196" s="25" t="str">
        <f t="shared" si="71"/>
        <v xml:space="preserve"> </v>
      </c>
      <c r="L196" s="25" t="str">
        <f t="shared" si="72"/>
        <v xml:space="preserve"> </v>
      </c>
      <c r="M196" s="25" t="str">
        <f t="shared" si="72"/>
        <v xml:space="preserve"> </v>
      </c>
      <c r="N196" s="25" t="str">
        <f t="shared" si="73"/>
        <v xml:space="preserve"> </v>
      </c>
      <c r="O196" s="25" t="str">
        <f t="shared" si="74"/>
        <v xml:space="preserve"> </v>
      </c>
      <c r="P196" s="25" t="str">
        <f t="shared" si="75"/>
        <v xml:space="preserve"> </v>
      </c>
      <c r="Q196" s="25" t="str">
        <f t="shared" si="76"/>
        <v xml:space="preserve"> </v>
      </c>
      <c r="R196" s="25" t="str">
        <f t="shared" si="77"/>
        <v xml:space="preserve"> </v>
      </c>
      <c r="S196" s="25" t="str">
        <f t="shared" si="78"/>
        <v xml:space="preserve"> </v>
      </c>
      <c r="T196" s="25" t="str">
        <f t="shared" si="79"/>
        <v xml:space="preserve"> </v>
      </c>
      <c r="U196" s="25" t="str">
        <f t="shared" si="80"/>
        <v xml:space="preserve"> </v>
      </c>
      <c r="V196" s="25" t="str">
        <f t="shared" si="81"/>
        <v xml:space="preserve"> </v>
      </c>
      <c r="W196" s="25" t="str">
        <f t="shared" si="82"/>
        <v xml:space="preserve"> </v>
      </c>
      <c r="X196" s="25" t="str">
        <f t="shared" si="83"/>
        <v xml:space="preserve"> </v>
      </c>
      <c r="Y196" s="25" t="str">
        <f t="shared" si="84"/>
        <v xml:space="preserve"> </v>
      </c>
      <c r="Z196" s="25" t="str">
        <f t="shared" si="85"/>
        <v xml:space="preserve"> </v>
      </c>
      <c r="AA196" s="25" t="str">
        <f t="shared" si="86"/>
        <v xml:space="preserve"> </v>
      </c>
      <c r="AB196" t="str">
        <f t="shared" si="87"/>
        <v/>
      </c>
      <c r="AC196" t="str">
        <f t="shared" si="88"/>
        <v xml:space="preserve"> </v>
      </c>
      <c r="AD196" t="str">
        <f t="shared" si="89"/>
        <v/>
      </c>
    </row>
    <row r="197" spans="1:30" x14ac:dyDescent="0.35">
      <c r="A197" t="str">
        <f>IF('My Dream 11 for a Match'!$B$2='Performance Cal'!$A197,'Performance Cal'!A197,IF('My Dream 11 for a Match'!$A$2='Performance Cal'!$A197,'Performance Cal'!A197,""))</f>
        <v/>
      </c>
      <c r="B197" t="str">
        <f>IF('My Dream 11 for a Match'!$B$2='Performance Cal'!$A197,'Performance Cal'!B197,IF('My Dream 11 for a Match'!$A$2='Performance Cal'!$A197,'Performance Cal'!B197,""))</f>
        <v/>
      </c>
      <c r="C197" t="str">
        <f>_xlfn.XLOOKUP(B197,'Team Player and role'!A:A,'Team Player and role'!C:C," ")</f>
        <v xml:space="preserve"> </v>
      </c>
      <c r="D197" t="str">
        <f>IF('My Dream 11 for a Match'!$B$2='Performance Cal'!$A197,'Performance Cal'!C197,IF('My Dream 11 for a Match'!$A$2='Performance Cal'!$A197,'Performance Cal'!C197,""))</f>
        <v/>
      </c>
      <c r="E197" t="str">
        <f>IF('My Dream 11 for a Match'!$B$2='Performance Cal'!$A197,'Performance Cal'!D197,IF('My Dream 11 for a Match'!$A$2='Performance Cal'!$A197,'Performance Cal'!D197,""))</f>
        <v/>
      </c>
      <c r="F197" t="str">
        <f>IF('My Dream 11 for a Match'!$B$2='Performance Cal'!$A197,'Performance Cal'!E197,IF('My Dream 11 for a Match'!$A$2='Performance Cal'!$A197,'Performance Cal'!E197,""))</f>
        <v/>
      </c>
      <c r="G197" t="str">
        <f>IF('My Dream 11 for a Match'!$B$2='Performance Cal'!$A197,'Performance Cal'!F197,IF('My Dream 11 for a Match'!$A$2='Performance Cal'!$A197,'Performance Cal'!F197,""))</f>
        <v/>
      </c>
      <c r="H197" s="25" t="str">
        <f t="shared" si="68"/>
        <v xml:space="preserve"> </v>
      </c>
      <c r="I197" s="25" t="str">
        <f t="shared" si="69"/>
        <v xml:space="preserve"> </v>
      </c>
      <c r="J197" s="25" t="str">
        <f t="shared" si="70"/>
        <v xml:space="preserve"> </v>
      </c>
      <c r="K197" s="25" t="str">
        <f t="shared" si="71"/>
        <v xml:space="preserve"> </v>
      </c>
      <c r="L197" s="25" t="str">
        <f t="shared" si="72"/>
        <v xml:space="preserve"> </v>
      </c>
      <c r="M197" s="25" t="str">
        <f t="shared" si="72"/>
        <v xml:space="preserve"> </v>
      </c>
      <c r="N197" s="25" t="str">
        <f t="shared" si="73"/>
        <v xml:space="preserve"> </v>
      </c>
      <c r="O197" s="25" t="str">
        <f t="shared" si="74"/>
        <v xml:space="preserve"> </v>
      </c>
      <c r="P197" s="25" t="str">
        <f t="shared" si="75"/>
        <v xml:space="preserve"> </v>
      </c>
      <c r="Q197" s="25" t="str">
        <f t="shared" si="76"/>
        <v xml:space="preserve"> </v>
      </c>
      <c r="R197" s="25" t="str">
        <f t="shared" si="77"/>
        <v xml:space="preserve"> </v>
      </c>
      <c r="S197" s="25" t="str">
        <f t="shared" si="78"/>
        <v xml:space="preserve"> </v>
      </c>
      <c r="T197" s="25" t="str">
        <f t="shared" si="79"/>
        <v xml:space="preserve"> </v>
      </c>
      <c r="U197" s="25" t="str">
        <f t="shared" si="80"/>
        <v xml:space="preserve"> </v>
      </c>
      <c r="V197" s="25" t="str">
        <f t="shared" si="81"/>
        <v xml:space="preserve"> </v>
      </c>
      <c r="W197" s="25" t="str">
        <f t="shared" si="82"/>
        <v xml:space="preserve"> </v>
      </c>
      <c r="X197" s="25" t="str">
        <f t="shared" si="83"/>
        <v xml:space="preserve"> </v>
      </c>
      <c r="Y197" s="25" t="str">
        <f t="shared" si="84"/>
        <v xml:space="preserve"> </v>
      </c>
      <c r="Z197" s="25" t="str">
        <f t="shared" si="85"/>
        <v xml:space="preserve"> </v>
      </c>
      <c r="AA197" s="25" t="str">
        <f t="shared" si="86"/>
        <v xml:space="preserve"> </v>
      </c>
      <c r="AB197" t="str">
        <f t="shared" si="87"/>
        <v/>
      </c>
      <c r="AC197" t="str">
        <f t="shared" si="88"/>
        <v xml:space="preserve"> </v>
      </c>
      <c r="AD197" t="str">
        <f t="shared" si="89"/>
        <v/>
      </c>
    </row>
    <row r="198" spans="1:30" x14ac:dyDescent="0.35">
      <c r="A198" t="str">
        <f>IF('My Dream 11 for a Match'!$B$2='Performance Cal'!$A198,'Performance Cal'!A198,IF('My Dream 11 for a Match'!$A$2='Performance Cal'!$A198,'Performance Cal'!A198,""))</f>
        <v/>
      </c>
      <c r="B198" t="str">
        <f>IF('My Dream 11 for a Match'!$B$2='Performance Cal'!$A198,'Performance Cal'!B198,IF('My Dream 11 for a Match'!$A$2='Performance Cal'!$A198,'Performance Cal'!B198,""))</f>
        <v/>
      </c>
      <c r="C198" t="str">
        <f>_xlfn.XLOOKUP(B198,'Team Player and role'!A:A,'Team Player and role'!C:C," ")</f>
        <v xml:space="preserve"> </v>
      </c>
      <c r="D198" t="str">
        <f>IF('My Dream 11 for a Match'!$B$2='Performance Cal'!$A198,'Performance Cal'!C198,IF('My Dream 11 for a Match'!$A$2='Performance Cal'!$A198,'Performance Cal'!C198,""))</f>
        <v/>
      </c>
      <c r="E198" t="str">
        <f>IF('My Dream 11 for a Match'!$B$2='Performance Cal'!$A198,'Performance Cal'!D198,IF('My Dream 11 for a Match'!$A$2='Performance Cal'!$A198,'Performance Cal'!D198,""))</f>
        <v/>
      </c>
      <c r="F198" t="str">
        <f>IF('My Dream 11 for a Match'!$B$2='Performance Cal'!$A198,'Performance Cal'!E198,IF('My Dream 11 for a Match'!$A$2='Performance Cal'!$A198,'Performance Cal'!E198,""))</f>
        <v/>
      </c>
      <c r="G198" t="str">
        <f>IF('My Dream 11 for a Match'!$B$2='Performance Cal'!$A198,'Performance Cal'!F198,IF('My Dream 11 for a Match'!$A$2='Performance Cal'!$A198,'Performance Cal'!F198,""))</f>
        <v/>
      </c>
      <c r="H198" s="25" t="str">
        <f t="shared" si="68"/>
        <v xml:space="preserve"> </v>
      </c>
      <c r="I198" s="25" t="str">
        <f t="shared" si="69"/>
        <v xml:space="preserve"> </v>
      </c>
      <c r="J198" s="25" t="str">
        <f t="shared" si="70"/>
        <v xml:space="preserve"> </v>
      </c>
      <c r="K198" s="25" t="str">
        <f t="shared" si="71"/>
        <v xml:space="preserve"> </v>
      </c>
      <c r="L198" s="25" t="str">
        <f t="shared" si="72"/>
        <v xml:space="preserve"> </v>
      </c>
      <c r="M198" s="25" t="str">
        <f t="shared" si="72"/>
        <v xml:space="preserve"> </v>
      </c>
      <c r="N198" s="25" t="str">
        <f t="shared" si="73"/>
        <v xml:space="preserve"> </v>
      </c>
      <c r="O198" s="25" t="str">
        <f t="shared" si="74"/>
        <v xml:space="preserve"> </v>
      </c>
      <c r="P198" s="25" t="str">
        <f t="shared" si="75"/>
        <v xml:space="preserve"> </v>
      </c>
      <c r="Q198" s="25" t="str">
        <f t="shared" si="76"/>
        <v xml:space="preserve"> </v>
      </c>
      <c r="R198" s="25" t="str">
        <f t="shared" si="77"/>
        <v xml:space="preserve"> </v>
      </c>
      <c r="S198" s="25" t="str">
        <f t="shared" si="78"/>
        <v xml:space="preserve"> </v>
      </c>
      <c r="T198" s="25" t="str">
        <f t="shared" si="79"/>
        <v xml:space="preserve"> </v>
      </c>
      <c r="U198" s="25" t="str">
        <f t="shared" si="80"/>
        <v xml:space="preserve"> </v>
      </c>
      <c r="V198" s="25" t="str">
        <f t="shared" si="81"/>
        <v xml:space="preserve"> </v>
      </c>
      <c r="W198" s="25" t="str">
        <f t="shared" si="82"/>
        <v xml:space="preserve"> </v>
      </c>
      <c r="X198" s="25" t="str">
        <f t="shared" si="83"/>
        <v xml:space="preserve"> </v>
      </c>
      <c r="Y198" s="25" t="str">
        <f t="shared" si="84"/>
        <v xml:space="preserve"> </v>
      </c>
      <c r="Z198" s="25" t="str">
        <f t="shared" si="85"/>
        <v xml:space="preserve"> </v>
      </c>
      <c r="AA198" s="25" t="str">
        <f t="shared" si="86"/>
        <v xml:space="preserve"> </v>
      </c>
      <c r="AB198" t="str">
        <f t="shared" si="87"/>
        <v/>
      </c>
      <c r="AC198" t="str">
        <f t="shared" si="88"/>
        <v xml:space="preserve"> </v>
      </c>
      <c r="AD198" t="str">
        <f t="shared" si="89"/>
        <v/>
      </c>
    </row>
    <row r="199" spans="1:30" x14ac:dyDescent="0.35">
      <c r="A199" t="str">
        <f>IF('My Dream 11 for a Match'!$B$2='Performance Cal'!$A199,'Performance Cal'!A199,IF('My Dream 11 for a Match'!$A$2='Performance Cal'!$A199,'Performance Cal'!A199,""))</f>
        <v/>
      </c>
      <c r="B199" t="str">
        <f>IF('My Dream 11 for a Match'!$B$2='Performance Cal'!$A199,'Performance Cal'!B199,IF('My Dream 11 for a Match'!$A$2='Performance Cal'!$A199,'Performance Cal'!B199,""))</f>
        <v/>
      </c>
      <c r="C199" t="str">
        <f>_xlfn.XLOOKUP(B199,'Team Player and role'!A:A,'Team Player and role'!C:C," ")</f>
        <v xml:space="preserve"> </v>
      </c>
      <c r="D199" t="str">
        <f>IF('My Dream 11 for a Match'!$B$2='Performance Cal'!$A199,'Performance Cal'!C199,IF('My Dream 11 for a Match'!$A$2='Performance Cal'!$A199,'Performance Cal'!C199,""))</f>
        <v/>
      </c>
      <c r="E199" t="str">
        <f>IF('My Dream 11 for a Match'!$B$2='Performance Cal'!$A199,'Performance Cal'!D199,IF('My Dream 11 for a Match'!$A$2='Performance Cal'!$A199,'Performance Cal'!D199,""))</f>
        <v/>
      </c>
      <c r="F199" t="str">
        <f>IF('My Dream 11 for a Match'!$B$2='Performance Cal'!$A199,'Performance Cal'!E199,IF('My Dream 11 for a Match'!$A$2='Performance Cal'!$A199,'Performance Cal'!E199,""))</f>
        <v/>
      </c>
      <c r="G199" t="str">
        <f>IF('My Dream 11 for a Match'!$B$2='Performance Cal'!$A199,'Performance Cal'!F199,IF('My Dream 11 for a Match'!$A$2='Performance Cal'!$A199,'Performance Cal'!F199,""))</f>
        <v/>
      </c>
      <c r="H199" s="25" t="str">
        <f t="shared" si="68"/>
        <v xml:space="preserve"> </v>
      </c>
      <c r="I199" s="25" t="str">
        <f t="shared" si="69"/>
        <v xml:space="preserve"> </v>
      </c>
      <c r="J199" s="25" t="str">
        <f t="shared" si="70"/>
        <v xml:space="preserve"> </v>
      </c>
      <c r="K199" s="25" t="str">
        <f t="shared" si="71"/>
        <v xml:space="preserve"> </v>
      </c>
      <c r="L199" s="25" t="str">
        <f t="shared" si="72"/>
        <v xml:space="preserve"> </v>
      </c>
      <c r="M199" s="25" t="str">
        <f t="shared" si="72"/>
        <v xml:space="preserve"> </v>
      </c>
      <c r="N199" s="25" t="str">
        <f t="shared" si="73"/>
        <v xml:space="preserve"> </v>
      </c>
      <c r="O199" s="25" t="str">
        <f t="shared" si="74"/>
        <v xml:space="preserve"> </v>
      </c>
      <c r="P199" s="25" t="str">
        <f t="shared" si="75"/>
        <v xml:space="preserve"> </v>
      </c>
      <c r="Q199" s="25" t="str">
        <f t="shared" si="76"/>
        <v xml:space="preserve"> </v>
      </c>
      <c r="R199" s="25" t="str">
        <f t="shared" si="77"/>
        <v xml:space="preserve"> </v>
      </c>
      <c r="S199" s="25" t="str">
        <f t="shared" si="78"/>
        <v xml:space="preserve"> </v>
      </c>
      <c r="T199" s="25" t="str">
        <f t="shared" si="79"/>
        <v xml:space="preserve"> </v>
      </c>
      <c r="U199" s="25" t="str">
        <f t="shared" si="80"/>
        <v xml:space="preserve"> </v>
      </c>
      <c r="V199" s="25" t="str">
        <f t="shared" si="81"/>
        <v xml:space="preserve"> </v>
      </c>
      <c r="W199" s="25" t="str">
        <f t="shared" si="82"/>
        <v xml:space="preserve"> </v>
      </c>
      <c r="X199" s="25" t="str">
        <f t="shared" si="83"/>
        <v xml:space="preserve"> </v>
      </c>
      <c r="Y199" s="25" t="str">
        <f t="shared" si="84"/>
        <v xml:space="preserve"> </v>
      </c>
      <c r="Z199" s="25" t="str">
        <f t="shared" si="85"/>
        <v xml:space="preserve"> </v>
      </c>
      <c r="AA199" s="25" t="str">
        <f t="shared" si="86"/>
        <v xml:space="preserve"> </v>
      </c>
      <c r="AB199" t="str">
        <f t="shared" si="87"/>
        <v/>
      </c>
      <c r="AC199" t="str">
        <f t="shared" si="88"/>
        <v xml:space="preserve"> </v>
      </c>
      <c r="AD199" t="str">
        <f t="shared" si="89"/>
        <v/>
      </c>
    </row>
    <row r="200" spans="1:30" x14ac:dyDescent="0.35">
      <c r="A200" t="str">
        <f>IF('My Dream 11 for a Match'!$B$2='Performance Cal'!$A200,'Performance Cal'!A200,IF('My Dream 11 for a Match'!$A$2='Performance Cal'!$A200,'Performance Cal'!A200,""))</f>
        <v/>
      </c>
      <c r="B200" t="str">
        <f>IF('My Dream 11 for a Match'!$B$2='Performance Cal'!$A200,'Performance Cal'!B200,IF('My Dream 11 for a Match'!$A$2='Performance Cal'!$A200,'Performance Cal'!B200,""))</f>
        <v/>
      </c>
      <c r="C200" t="str">
        <f>_xlfn.XLOOKUP(B200,'Team Player and role'!A:A,'Team Player and role'!C:C," ")</f>
        <v xml:space="preserve"> </v>
      </c>
      <c r="D200" t="str">
        <f>IF('My Dream 11 for a Match'!$B$2='Performance Cal'!$A200,'Performance Cal'!C200,IF('My Dream 11 for a Match'!$A$2='Performance Cal'!$A200,'Performance Cal'!C200,""))</f>
        <v/>
      </c>
      <c r="E200" t="str">
        <f>IF('My Dream 11 for a Match'!$B$2='Performance Cal'!$A200,'Performance Cal'!D200,IF('My Dream 11 for a Match'!$A$2='Performance Cal'!$A200,'Performance Cal'!D200,""))</f>
        <v/>
      </c>
      <c r="F200" t="str">
        <f>IF('My Dream 11 for a Match'!$B$2='Performance Cal'!$A200,'Performance Cal'!E200,IF('My Dream 11 for a Match'!$A$2='Performance Cal'!$A200,'Performance Cal'!E200,""))</f>
        <v/>
      </c>
      <c r="G200" t="str">
        <f>IF('My Dream 11 for a Match'!$B$2='Performance Cal'!$A200,'Performance Cal'!F200,IF('My Dream 11 for a Match'!$A$2='Performance Cal'!$A200,'Performance Cal'!F200,""))</f>
        <v/>
      </c>
      <c r="H200" s="25" t="str">
        <f t="shared" si="68"/>
        <v xml:space="preserve"> </v>
      </c>
      <c r="I200" s="25" t="str">
        <f t="shared" si="69"/>
        <v xml:space="preserve"> </v>
      </c>
      <c r="J200" s="25" t="str">
        <f t="shared" si="70"/>
        <v xml:space="preserve"> </v>
      </c>
      <c r="K200" s="25" t="str">
        <f t="shared" si="71"/>
        <v xml:space="preserve"> </v>
      </c>
      <c r="L200" s="25" t="str">
        <f t="shared" si="72"/>
        <v xml:space="preserve"> </v>
      </c>
      <c r="M200" s="25" t="str">
        <f t="shared" si="72"/>
        <v xml:space="preserve"> </v>
      </c>
      <c r="N200" s="25" t="str">
        <f t="shared" si="73"/>
        <v xml:space="preserve"> </v>
      </c>
      <c r="O200" s="25" t="str">
        <f t="shared" si="74"/>
        <v xml:space="preserve"> </v>
      </c>
      <c r="P200" s="25" t="str">
        <f t="shared" si="75"/>
        <v xml:space="preserve"> </v>
      </c>
      <c r="Q200" s="25" t="str">
        <f t="shared" si="76"/>
        <v xml:space="preserve"> </v>
      </c>
      <c r="R200" s="25" t="str">
        <f t="shared" si="77"/>
        <v xml:space="preserve"> </v>
      </c>
      <c r="S200" s="25" t="str">
        <f t="shared" si="78"/>
        <v xml:space="preserve"> </v>
      </c>
      <c r="T200" s="25" t="str">
        <f t="shared" si="79"/>
        <v xml:space="preserve"> </v>
      </c>
      <c r="U200" s="25" t="str">
        <f t="shared" si="80"/>
        <v xml:space="preserve"> </v>
      </c>
      <c r="V200" s="25" t="str">
        <f t="shared" si="81"/>
        <v xml:space="preserve"> </v>
      </c>
      <c r="W200" s="25" t="str">
        <f t="shared" si="82"/>
        <v xml:space="preserve"> </v>
      </c>
      <c r="X200" s="25" t="str">
        <f t="shared" si="83"/>
        <v xml:space="preserve"> </v>
      </c>
      <c r="Y200" s="25" t="str">
        <f t="shared" si="84"/>
        <v xml:space="preserve"> </v>
      </c>
      <c r="Z200" s="25" t="str">
        <f t="shared" si="85"/>
        <v xml:space="preserve"> </v>
      </c>
      <c r="AA200" s="25" t="str">
        <f t="shared" si="86"/>
        <v xml:space="preserve"> </v>
      </c>
      <c r="AB200" t="str">
        <f t="shared" si="87"/>
        <v/>
      </c>
      <c r="AC200" t="str">
        <f t="shared" si="88"/>
        <v xml:space="preserve"> </v>
      </c>
      <c r="AD200" t="str">
        <f t="shared" si="89"/>
        <v/>
      </c>
    </row>
    <row r="201" spans="1:30" x14ac:dyDescent="0.35">
      <c r="A201" t="str">
        <f>IF('My Dream 11 for a Match'!$B$2='Performance Cal'!$A201,'Performance Cal'!A201,IF('My Dream 11 for a Match'!$A$2='Performance Cal'!$A201,'Performance Cal'!A201,""))</f>
        <v/>
      </c>
      <c r="B201" t="str">
        <f>IF('My Dream 11 for a Match'!$B$2='Performance Cal'!$A201,'Performance Cal'!B201,IF('My Dream 11 for a Match'!$A$2='Performance Cal'!$A201,'Performance Cal'!B201,""))</f>
        <v/>
      </c>
      <c r="C201" t="str">
        <f>_xlfn.XLOOKUP(B201,'Team Player and role'!A:A,'Team Player and role'!C:C," ")</f>
        <v xml:space="preserve"> </v>
      </c>
      <c r="D201" t="str">
        <f>IF('My Dream 11 for a Match'!$B$2='Performance Cal'!$A201,'Performance Cal'!C201,IF('My Dream 11 for a Match'!$A$2='Performance Cal'!$A201,'Performance Cal'!C201,""))</f>
        <v/>
      </c>
      <c r="E201" t="str">
        <f>IF('My Dream 11 for a Match'!$B$2='Performance Cal'!$A201,'Performance Cal'!D201,IF('My Dream 11 for a Match'!$A$2='Performance Cal'!$A201,'Performance Cal'!D201,""))</f>
        <v/>
      </c>
      <c r="F201" t="str">
        <f>IF('My Dream 11 for a Match'!$B$2='Performance Cal'!$A201,'Performance Cal'!E201,IF('My Dream 11 for a Match'!$A$2='Performance Cal'!$A201,'Performance Cal'!E201,""))</f>
        <v/>
      </c>
      <c r="G201" t="str">
        <f>IF('My Dream 11 for a Match'!$B$2='Performance Cal'!$A201,'Performance Cal'!F201,IF('My Dream 11 for a Match'!$A$2='Performance Cal'!$A201,'Performance Cal'!F201,""))</f>
        <v/>
      </c>
      <c r="H201" s="25" t="str">
        <f t="shared" si="68"/>
        <v xml:space="preserve"> </v>
      </c>
      <c r="I201" s="25" t="str">
        <f t="shared" si="69"/>
        <v xml:space="preserve"> </v>
      </c>
      <c r="J201" s="25" t="str">
        <f t="shared" si="70"/>
        <v xml:space="preserve"> </v>
      </c>
      <c r="K201" s="25" t="str">
        <f t="shared" si="71"/>
        <v xml:space="preserve"> </v>
      </c>
      <c r="L201" s="25" t="str">
        <f t="shared" si="72"/>
        <v xml:space="preserve"> </v>
      </c>
      <c r="M201" s="25" t="str">
        <f t="shared" si="72"/>
        <v xml:space="preserve"> </v>
      </c>
      <c r="N201" s="25" t="str">
        <f t="shared" si="73"/>
        <v xml:space="preserve"> </v>
      </c>
      <c r="O201" s="25" t="str">
        <f t="shared" si="74"/>
        <v xml:space="preserve"> </v>
      </c>
      <c r="P201" s="25" t="str">
        <f t="shared" si="75"/>
        <v xml:space="preserve"> </v>
      </c>
      <c r="Q201" s="25" t="str">
        <f t="shared" si="76"/>
        <v xml:space="preserve"> </v>
      </c>
      <c r="R201" s="25" t="str">
        <f t="shared" si="77"/>
        <v xml:space="preserve"> </v>
      </c>
      <c r="S201" s="25" t="str">
        <f t="shared" si="78"/>
        <v xml:space="preserve"> </v>
      </c>
      <c r="T201" s="25" t="str">
        <f t="shared" si="79"/>
        <v xml:space="preserve"> </v>
      </c>
      <c r="U201" s="25" t="str">
        <f t="shared" si="80"/>
        <v xml:space="preserve"> </v>
      </c>
      <c r="V201" s="25" t="str">
        <f t="shared" si="81"/>
        <v xml:space="preserve"> </v>
      </c>
      <c r="W201" s="25" t="str">
        <f t="shared" si="82"/>
        <v xml:space="preserve"> </v>
      </c>
      <c r="X201" s="25" t="str">
        <f t="shared" si="83"/>
        <v xml:space="preserve"> </v>
      </c>
      <c r="Y201" s="25" t="str">
        <f t="shared" si="84"/>
        <v xml:space="preserve"> </v>
      </c>
      <c r="Z201" s="25" t="str">
        <f t="shared" si="85"/>
        <v xml:space="preserve"> </v>
      </c>
      <c r="AA201" s="25" t="str">
        <f t="shared" si="86"/>
        <v xml:space="preserve"> </v>
      </c>
      <c r="AB201" t="str">
        <f t="shared" si="87"/>
        <v/>
      </c>
      <c r="AC201" t="str">
        <f t="shared" si="88"/>
        <v xml:space="preserve"> </v>
      </c>
      <c r="AD201" t="str">
        <f t="shared" si="89"/>
        <v/>
      </c>
    </row>
    <row r="202" spans="1:30" x14ac:dyDescent="0.35">
      <c r="A202" t="str">
        <f>IF('My Dream 11 for a Match'!$B$2='Performance Cal'!$A202,'Performance Cal'!A202,IF('My Dream 11 for a Match'!$A$2='Performance Cal'!$A202,'Performance Cal'!A202,""))</f>
        <v/>
      </c>
      <c r="B202" t="str">
        <f>IF('My Dream 11 for a Match'!$B$2='Performance Cal'!$A202,'Performance Cal'!B202,IF('My Dream 11 for a Match'!$A$2='Performance Cal'!$A202,'Performance Cal'!B202,""))</f>
        <v/>
      </c>
      <c r="C202" t="str">
        <f>_xlfn.XLOOKUP(B202,'Team Player and role'!A:A,'Team Player and role'!C:C," ")</f>
        <v xml:space="preserve"> </v>
      </c>
      <c r="D202" t="str">
        <f>IF('My Dream 11 for a Match'!$B$2='Performance Cal'!$A202,'Performance Cal'!C202,IF('My Dream 11 for a Match'!$A$2='Performance Cal'!$A202,'Performance Cal'!C202,""))</f>
        <v/>
      </c>
      <c r="E202" t="str">
        <f>IF('My Dream 11 for a Match'!$B$2='Performance Cal'!$A202,'Performance Cal'!D202,IF('My Dream 11 for a Match'!$A$2='Performance Cal'!$A202,'Performance Cal'!D202,""))</f>
        <v/>
      </c>
      <c r="F202" t="str">
        <f>IF('My Dream 11 for a Match'!$B$2='Performance Cal'!$A202,'Performance Cal'!E202,IF('My Dream 11 for a Match'!$A$2='Performance Cal'!$A202,'Performance Cal'!E202,""))</f>
        <v/>
      </c>
      <c r="G202" t="str">
        <f>IF('My Dream 11 for a Match'!$B$2='Performance Cal'!$A202,'Performance Cal'!F202,IF('My Dream 11 for a Match'!$A$2='Performance Cal'!$A202,'Performance Cal'!F202,""))</f>
        <v/>
      </c>
      <c r="H202" s="25" t="str">
        <f t="shared" si="68"/>
        <v xml:space="preserve"> </v>
      </c>
      <c r="I202" s="25" t="str">
        <f t="shared" si="69"/>
        <v xml:space="preserve"> </v>
      </c>
      <c r="J202" s="25" t="str">
        <f t="shared" si="70"/>
        <v xml:space="preserve"> </v>
      </c>
      <c r="K202" s="25" t="str">
        <f t="shared" si="71"/>
        <v xml:space="preserve"> </v>
      </c>
      <c r="L202" s="25" t="str">
        <f t="shared" si="72"/>
        <v xml:space="preserve"> </v>
      </c>
      <c r="M202" s="25" t="str">
        <f t="shared" si="72"/>
        <v xml:space="preserve"> </v>
      </c>
      <c r="N202" s="25" t="str">
        <f t="shared" si="73"/>
        <v xml:space="preserve"> </v>
      </c>
      <c r="O202" s="25" t="str">
        <f t="shared" si="74"/>
        <v xml:space="preserve"> </v>
      </c>
      <c r="P202" s="25" t="str">
        <f t="shared" si="75"/>
        <v xml:space="preserve"> </v>
      </c>
      <c r="Q202" s="25" t="str">
        <f t="shared" si="76"/>
        <v xml:space="preserve"> </v>
      </c>
      <c r="R202" s="25" t="str">
        <f t="shared" si="77"/>
        <v xml:space="preserve"> </v>
      </c>
      <c r="S202" s="25" t="str">
        <f t="shared" si="78"/>
        <v xml:space="preserve"> </v>
      </c>
      <c r="T202" s="25" t="str">
        <f t="shared" si="79"/>
        <v xml:space="preserve"> </v>
      </c>
      <c r="U202" s="25" t="str">
        <f t="shared" si="80"/>
        <v xml:space="preserve"> </v>
      </c>
      <c r="V202" s="25" t="str">
        <f t="shared" si="81"/>
        <v xml:space="preserve"> </v>
      </c>
      <c r="W202" s="25" t="str">
        <f t="shared" si="82"/>
        <v xml:space="preserve"> </v>
      </c>
      <c r="X202" s="25" t="str">
        <f t="shared" si="83"/>
        <v xml:space="preserve"> </v>
      </c>
      <c r="Y202" s="25" t="str">
        <f t="shared" si="84"/>
        <v xml:space="preserve"> </v>
      </c>
      <c r="Z202" s="25" t="str">
        <f t="shared" si="85"/>
        <v xml:space="preserve"> </v>
      </c>
      <c r="AA202" s="25" t="str">
        <f t="shared" si="86"/>
        <v xml:space="preserve"> </v>
      </c>
      <c r="AB202" t="str">
        <f t="shared" si="87"/>
        <v/>
      </c>
      <c r="AC202" t="str">
        <f t="shared" si="88"/>
        <v xml:space="preserve"> </v>
      </c>
      <c r="AD202" t="str">
        <f t="shared" si="89"/>
        <v/>
      </c>
    </row>
    <row r="203" spans="1:30" x14ac:dyDescent="0.35">
      <c r="A203" t="str">
        <f>IF('My Dream 11 for a Match'!$B$2='Performance Cal'!$A203,'Performance Cal'!A203,IF('My Dream 11 for a Match'!$A$2='Performance Cal'!$A203,'Performance Cal'!A203,""))</f>
        <v/>
      </c>
      <c r="B203" t="str">
        <f>IF('My Dream 11 for a Match'!$B$2='Performance Cal'!$A203,'Performance Cal'!B203,IF('My Dream 11 for a Match'!$A$2='Performance Cal'!$A203,'Performance Cal'!B203,""))</f>
        <v/>
      </c>
      <c r="C203" t="str">
        <f>_xlfn.XLOOKUP(B203,'Team Player and role'!A:A,'Team Player and role'!C:C," ")</f>
        <v xml:space="preserve"> </v>
      </c>
      <c r="D203" t="str">
        <f>IF('My Dream 11 for a Match'!$B$2='Performance Cal'!$A203,'Performance Cal'!C203,IF('My Dream 11 for a Match'!$A$2='Performance Cal'!$A203,'Performance Cal'!C203,""))</f>
        <v/>
      </c>
      <c r="E203" t="str">
        <f>IF('My Dream 11 for a Match'!$B$2='Performance Cal'!$A203,'Performance Cal'!D203,IF('My Dream 11 for a Match'!$A$2='Performance Cal'!$A203,'Performance Cal'!D203,""))</f>
        <v/>
      </c>
      <c r="F203" t="str">
        <f>IF('My Dream 11 for a Match'!$B$2='Performance Cal'!$A203,'Performance Cal'!E203,IF('My Dream 11 for a Match'!$A$2='Performance Cal'!$A203,'Performance Cal'!E203,""))</f>
        <v/>
      </c>
      <c r="G203" t="str">
        <f>IF('My Dream 11 for a Match'!$B$2='Performance Cal'!$A203,'Performance Cal'!F203,IF('My Dream 11 for a Match'!$A$2='Performance Cal'!$A203,'Performance Cal'!F203,""))</f>
        <v/>
      </c>
      <c r="H203" s="25" t="str">
        <f t="shared" si="68"/>
        <v xml:space="preserve"> </v>
      </c>
      <c r="I203" s="25" t="str">
        <f t="shared" si="69"/>
        <v xml:space="preserve"> </v>
      </c>
      <c r="J203" s="25" t="str">
        <f t="shared" si="70"/>
        <v xml:space="preserve"> </v>
      </c>
      <c r="K203" s="25" t="str">
        <f t="shared" si="71"/>
        <v xml:space="preserve"> </v>
      </c>
      <c r="L203" s="25" t="str">
        <f t="shared" si="72"/>
        <v xml:space="preserve"> </v>
      </c>
      <c r="M203" s="25" t="str">
        <f t="shared" si="72"/>
        <v xml:space="preserve"> </v>
      </c>
      <c r="N203" s="25" t="str">
        <f t="shared" si="73"/>
        <v xml:space="preserve"> </v>
      </c>
      <c r="O203" s="25" t="str">
        <f t="shared" si="74"/>
        <v xml:space="preserve"> </v>
      </c>
      <c r="P203" s="25" t="str">
        <f t="shared" si="75"/>
        <v xml:space="preserve"> </v>
      </c>
      <c r="Q203" s="25" t="str">
        <f t="shared" si="76"/>
        <v xml:space="preserve"> </v>
      </c>
      <c r="R203" s="25" t="str">
        <f t="shared" si="77"/>
        <v xml:space="preserve"> </v>
      </c>
      <c r="S203" s="25" t="str">
        <f t="shared" si="78"/>
        <v xml:space="preserve"> </v>
      </c>
      <c r="T203" s="25" t="str">
        <f t="shared" si="79"/>
        <v xml:space="preserve"> </v>
      </c>
      <c r="U203" s="25" t="str">
        <f t="shared" si="80"/>
        <v xml:space="preserve"> </v>
      </c>
      <c r="V203" s="25" t="str">
        <f t="shared" si="81"/>
        <v xml:space="preserve"> </v>
      </c>
      <c r="W203" s="25" t="str">
        <f t="shared" si="82"/>
        <v xml:space="preserve"> </v>
      </c>
      <c r="X203" s="25" t="str">
        <f t="shared" si="83"/>
        <v xml:space="preserve"> </v>
      </c>
      <c r="Y203" s="25" t="str">
        <f t="shared" si="84"/>
        <v xml:space="preserve"> </v>
      </c>
      <c r="Z203" s="25" t="str">
        <f t="shared" si="85"/>
        <v xml:space="preserve"> </v>
      </c>
      <c r="AA203" s="25" t="str">
        <f t="shared" si="86"/>
        <v xml:space="preserve"> </v>
      </c>
      <c r="AB203" t="str">
        <f t="shared" si="87"/>
        <v/>
      </c>
      <c r="AC203" t="str">
        <f t="shared" si="88"/>
        <v xml:space="preserve"> </v>
      </c>
      <c r="AD203" t="str">
        <f t="shared" si="89"/>
        <v/>
      </c>
    </row>
    <row r="204" spans="1:30" x14ac:dyDescent="0.35">
      <c r="A204" t="str">
        <f>IF('My Dream 11 for a Match'!$B$2='Performance Cal'!$A204,'Performance Cal'!A204,IF('My Dream 11 for a Match'!$A$2='Performance Cal'!$A204,'Performance Cal'!A204,""))</f>
        <v/>
      </c>
      <c r="B204" t="str">
        <f>IF('My Dream 11 for a Match'!$B$2='Performance Cal'!$A204,'Performance Cal'!B204,IF('My Dream 11 for a Match'!$A$2='Performance Cal'!$A204,'Performance Cal'!B204,""))</f>
        <v/>
      </c>
      <c r="C204" t="str">
        <f>_xlfn.XLOOKUP(B204,'Team Player and role'!A:A,'Team Player and role'!C:C," ")</f>
        <v xml:space="preserve"> </v>
      </c>
      <c r="D204" t="str">
        <f>IF('My Dream 11 for a Match'!$B$2='Performance Cal'!$A204,'Performance Cal'!C204,IF('My Dream 11 for a Match'!$A$2='Performance Cal'!$A204,'Performance Cal'!C204,""))</f>
        <v/>
      </c>
      <c r="E204" t="str">
        <f>IF('My Dream 11 for a Match'!$B$2='Performance Cal'!$A204,'Performance Cal'!D204,IF('My Dream 11 for a Match'!$A$2='Performance Cal'!$A204,'Performance Cal'!D204,""))</f>
        <v/>
      </c>
      <c r="F204" t="str">
        <f>IF('My Dream 11 for a Match'!$B$2='Performance Cal'!$A204,'Performance Cal'!E204,IF('My Dream 11 for a Match'!$A$2='Performance Cal'!$A204,'Performance Cal'!E204,""))</f>
        <v/>
      </c>
      <c r="G204" t="str">
        <f>IF('My Dream 11 for a Match'!$B$2='Performance Cal'!$A204,'Performance Cal'!F204,IF('My Dream 11 for a Match'!$A$2='Performance Cal'!$A204,'Performance Cal'!F204,""))</f>
        <v/>
      </c>
      <c r="H204" s="25" t="str">
        <f t="shared" si="68"/>
        <v xml:space="preserve"> </v>
      </c>
      <c r="I204" s="25" t="str">
        <f t="shared" si="69"/>
        <v xml:space="preserve"> </v>
      </c>
      <c r="J204" s="25" t="str">
        <f t="shared" si="70"/>
        <v xml:space="preserve"> </v>
      </c>
      <c r="K204" s="25" t="str">
        <f t="shared" si="71"/>
        <v xml:space="preserve"> </v>
      </c>
      <c r="L204" s="25" t="str">
        <f t="shared" si="72"/>
        <v xml:space="preserve"> </v>
      </c>
      <c r="M204" s="25" t="str">
        <f t="shared" si="72"/>
        <v xml:space="preserve"> </v>
      </c>
      <c r="N204" s="25" t="str">
        <f t="shared" si="73"/>
        <v xml:space="preserve"> </v>
      </c>
      <c r="O204" s="25" t="str">
        <f t="shared" si="74"/>
        <v xml:space="preserve"> </v>
      </c>
      <c r="P204" s="25" t="str">
        <f t="shared" si="75"/>
        <v xml:space="preserve"> </v>
      </c>
      <c r="Q204" s="25" t="str">
        <f t="shared" si="76"/>
        <v xml:space="preserve"> </v>
      </c>
      <c r="R204" s="25" t="str">
        <f t="shared" si="77"/>
        <v xml:space="preserve"> </v>
      </c>
      <c r="S204" s="25" t="str">
        <f t="shared" si="78"/>
        <v xml:space="preserve"> </v>
      </c>
      <c r="T204" s="25" t="str">
        <f t="shared" si="79"/>
        <v xml:space="preserve"> </v>
      </c>
      <c r="U204" s="25" t="str">
        <f t="shared" si="80"/>
        <v xml:space="preserve"> </v>
      </c>
      <c r="V204" s="25" t="str">
        <f t="shared" si="81"/>
        <v xml:space="preserve"> </v>
      </c>
      <c r="W204" s="25" t="str">
        <f t="shared" si="82"/>
        <v xml:space="preserve"> </v>
      </c>
      <c r="X204" s="25" t="str">
        <f t="shared" si="83"/>
        <v xml:space="preserve"> </v>
      </c>
      <c r="Y204" s="25" t="str">
        <f t="shared" si="84"/>
        <v xml:space="preserve"> </v>
      </c>
      <c r="Z204" s="25" t="str">
        <f t="shared" si="85"/>
        <v xml:space="preserve"> </v>
      </c>
      <c r="AA204" s="25" t="str">
        <f t="shared" si="86"/>
        <v xml:space="preserve"> </v>
      </c>
      <c r="AB204" t="str">
        <f t="shared" si="87"/>
        <v/>
      </c>
      <c r="AC204" t="str">
        <f t="shared" si="88"/>
        <v xml:space="preserve"> </v>
      </c>
      <c r="AD204" t="str">
        <f t="shared" si="89"/>
        <v/>
      </c>
    </row>
    <row r="205" spans="1:30" x14ac:dyDescent="0.35">
      <c r="A205" t="str">
        <f>IF('My Dream 11 for a Match'!$B$2='Performance Cal'!$A205,'Performance Cal'!A205,IF('My Dream 11 for a Match'!$A$2='Performance Cal'!$A205,'Performance Cal'!A205,""))</f>
        <v/>
      </c>
      <c r="B205" t="str">
        <f>IF('My Dream 11 for a Match'!$B$2='Performance Cal'!$A205,'Performance Cal'!B205,IF('My Dream 11 for a Match'!$A$2='Performance Cal'!$A205,'Performance Cal'!B205,""))</f>
        <v/>
      </c>
      <c r="C205" t="str">
        <f>_xlfn.XLOOKUP(B205,'Team Player and role'!A:A,'Team Player and role'!C:C," ")</f>
        <v xml:space="preserve"> </v>
      </c>
      <c r="D205" t="str">
        <f>IF('My Dream 11 for a Match'!$B$2='Performance Cal'!$A205,'Performance Cal'!C205,IF('My Dream 11 for a Match'!$A$2='Performance Cal'!$A205,'Performance Cal'!C205,""))</f>
        <v/>
      </c>
      <c r="E205" t="str">
        <f>IF('My Dream 11 for a Match'!$B$2='Performance Cal'!$A205,'Performance Cal'!D205,IF('My Dream 11 for a Match'!$A$2='Performance Cal'!$A205,'Performance Cal'!D205,""))</f>
        <v/>
      </c>
      <c r="F205" t="str">
        <f>IF('My Dream 11 for a Match'!$B$2='Performance Cal'!$A205,'Performance Cal'!E205,IF('My Dream 11 for a Match'!$A$2='Performance Cal'!$A205,'Performance Cal'!E205,""))</f>
        <v/>
      </c>
      <c r="G205" t="str">
        <f>IF('My Dream 11 for a Match'!$B$2='Performance Cal'!$A205,'Performance Cal'!F205,IF('My Dream 11 for a Match'!$A$2='Performance Cal'!$A205,'Performance Cal'!F205,""))</f>
        <v/>
      </c>
      <c r="H205" s="25" t="str">
        <f t="shared" si="68"/>
        <v xml:space="preserve"> </v>
      </c>
      <c r="I205" s="25" t="str">
        <f t="shared" si="69"/>
        <v xml:space="preserve"> </v>
      </c>
      <c r="J205" s="25" t="str">
        <f t="shared" si="70"/>
        <v xml:space="preserve"> </v>
      </c>
      <c r="K205" s="25" t="str">
        <f t="shared" si="71"/>
        <v xml:space="preserve"> </v>
      </c>
      <c r="L205" s="25" t="str">
        <f t="shared" si="72"/>
        <v xml:space="preserve"> </v>
      </c>
      <c r="M205" s="25" t="str">
        <f t="shared" si="72"/>
        <v xml:space="preserve"> </v>
      </c>
      <c r="N205" s="25" t="str">
        <f t="shared" si="73"/>
        <v xml:space="preserve"> </v>
      </c>
      <c r="O205" s="25" t="str">
        <f t="shared" si="74"/>
        <v xml:space="preserve"> </v>
      </c>
      <c r="P205" s="25" t="str">
        <f t="shared" si="75"/>
        <v xml:space="preserve"> </v>
      </c>
      <c r="Q205" s="25" t="str">
        <f t="shared" si="76"/>
        <v xml:space="preserve"> </v>
      </c>
      <c r="R205" s="25" t="str">
        <f t="shared" si="77"/>
        <v xml:space="preserve"> </v>
      </c>
      <c r="S205" s="25" t="str">
        <f t="shared" si="78"/>
        <v xml:space="preserve"> </v>
      </c>
      <c r="T205" s="25" t="str">
        <f t="shared" si="79"/>
        <v xml:space="preserve"> </v>
      </c>
      <c r="U205" s="25" t="str">
        <f t="shared" si="80"/>
        <v xml:space="preserve"> </v>
      </c>
      <c r="V205" s="25" t="str">
        <f t="shared" si="81"/>
        <v xml:space="preserve"> </v>
      </c>
      <c r="W205" s="25" t="str">
        <f t="shared" si="82"/>
        <v xml:space="preserve"> </v>
      </c>
      <c r="X205" s="25" t="str">
        <f t="shared" si="83"/>
        <v xml:space="preserve"> </v>
      </c>
      <c r="Y205" s="25" t="str">
        <f t="shared" si="84"/>
        <v xml:space="preserve"> </v>
      </c>
      <c r="Z205" s="25" t="str">
        <f t="shared" si="85"/>
        <v xml:space="preserve"> </v>
      </c>
      <c r="AA205" s="25" t="str">
        <f t="shared" si="86"/>
        <v xml:space="preserve"> </v>
      </c>
      <c r="AB205" t="str">
        <f t="shared" si="87"/>
        <v/>
      </c>
      <c r="AC205" t="str">
        <f t="shared" si="88"/>
        <v xml:space="preserve"> </v>
      </c>
      <c r="AD205" t="str">
        <f t="shared" si="89"/>
        <v/>
      </c>
    </row>
    <row r="206" spans="1:30" x14ac:dyDescent="0.35">
      <c r="A206" t="str">
        <f>IF('My Dream 11 for a Match'!$B$2='Performance Cal'!$A206,'Performance Cal'!A206,IF('My Dream 11 for a Match'!$A$2='Performance Cal'!$A206,'Performance Cal'!A206,""))</f>
        <v/>
      </c>
      <c r="B206" t="str">
        <f>IF('My Dream 11 for a Match'!$B$2='Performance Cal'!$A206,'Performance Cal'!B206,IF('My Dream 11 for a Match'!$A$2='Performance Cal'!$A206,'Performance Cal'!B206,""))</f>
        <v/>
      </c>
      <c r="C206" t="str">
        <f>_xlfn.XLOOKUP(B206,'Team Player and role'!A:A,'Team Player and role'!C:C," ")</f>
        <v xml:space="preserve"> </v>
      </c>
      <c r="D206" t="str">
        <f>IF('My Dream 11 for a Match'!$B$2='Performance Cal'!$A206,'Performance Cal'!C206,IF('My Dream 11 for a Match'!$A$2='Performance Cal'!$A206,'Performance Cal'!C206,""))</f>
        <v/>
      </c>
      <c r="E206" t="str">
        <f>IF('My Dream 11 for a Match'!$B$2='Performance Cal'!$A206,'Performance Cal'!D206,IF('My Dream 11 for a Match'!$A$2='Performance Cal'!$A206,'Performance Cal'!D206,""))</f>
        <v/>
      </c>
      <c r="F206" t="str">
        <f>IF('My Dream 11 for a Match'!$B$2='Performance Cal'!$A206,'Performance Cal'!E206,IF('My Dream 11 for a Match'!$A$2='Performance Cal'!$A206,'Performance Cal'!E206,""))</f>
        <v/>
      </c>
      <c r="G206" t="str">
        <f>IF('My Dream 11 for a Match'!$B$2='Performance Cal'!$A206,'Performance Cal'!F206,IF('My Dream 11 for a Match'!$A$2='Performance Cal'!$A206,'Performance Cal'!F206,""))</f>
        <v/>
      </c>
      <c r="H206" s="25" t="str">
        <f t="shared" si="68"/>
        <v xml:space="preserve"> </v>
      </c>
      <c r="I206" s="25" t="str">
        <f t="shared" si="69"/>
        <v xml:space="preserve"> </v>
      </c>
      <c r="J206" s="25" t="str">
        <f t="shared" si="70"/>
        <v xml:space="preserve"> </v>
      </c>
      <c r="K206" s="25" t="str">
        <f t="shared" si="71"/>
        <v xml:space="preserve"> </v>
      </c>
      <c r="L206" s="25" t="str">
        <f t="shared" si="72"/>
        <v xml:space="preserve"> </v>
      </c>
      <c r="M206" s="25" t="str">
        <f t="shared" si="72"/>
        <v xml:space="preserve"> </v>
      </c>
      <c r="N206" s="25" t="str">
        <f t="shared" si="73"/>
        <v xml:space="preserve"> </v>
      </c>
      <c r="O206" s="25" t="str">
        <f t="shared" si="74"/>
        <v xml:space="preserve"> </v>
      </c>
      <c r="P206" s="25" t="str">
        <f t="shared" si="75"/>
        <v xml:space="preserve"> </v>
      </c>
      <c r="Q206" s="25" t="str">
        <f t="shared" si="76"/>
        <v xml:space="preserve"> </v>
      </c>
      <c r="R206" s="25" t="str">
        <f t="shared" si="77"/>
        <v xml:space="preserve"> </v>
      </c>
      <c r="S206" s="25" t="str">
        <f t="shared" si="78"/>
        <v xml:space="preserve"> </v>
      </c>
      <c r="T206" s="25" t="str">
        <f t="shared" si="79"/>
        <v xml:space="preserve"> </v>
      </c>
      <c r="U206" s="25" t="str">
        <f t="shared" si="80"/>
        <v xml:space="preserve"> </v>
      </c>
      <c r="V206" s="25" t="str">
        <f t="shared" si="81"/>
        <v xml:space="preserve"> </v>
      </c>
      <c r="W206" s="25" t="str">
        <f t="shared" si="82"/>
        <v xml:space="preserve"> </v>
      </c>
      <c r="X206" s="25" t="str">
        <f t="shared" si="83"/>
        <v xml:space="preserve"> </v>
      </c>
      <c r="Y206" s="25" t="str">
        <f t="shared" si="84"/>
        <v xml:space="preserve"> </v>
      </c>
      <c r="Z206" s="25" t="str">
        <f t="shared" si="85"/>
        <v xml:space="preserve"> </v>
      </c>
      <c r="AA206" s="25" t="str">
        <f t="shared" si="86"/>
        <v xml:space="preserve"> </v>
      </c>
      <c r="AB206" t="str">
        <f t="shared" si="87"/>
        <v/>
      </c>
      <c r="AC206" t="str">
        <f t="shared" si="88"/>
        <v xml:space="preserve"> </v>
      </c>
      <c r="AD206" t="str">
        <f t="shared" si="89"/>
        <v/>
      </c>
    </row>
    <row r="207" spans="1:30" x14ac:dyDescent="0.35">
      <c r="A207" t="str">
        <f>IF('My Dream 11 for a Match'!$B$2='Performance Cal'!$A207,'Performance Cal'!A207,IF('My Dream 11 for a Match'!$A$2='Performance Cal'!$A207,'Performance Cal'!A207,""))</f>
        <v/>
      </c>
      <c r="B207" t="str">
        <f>IF('My Dream 11 for a Match'!$B$2='Performance Cal'!$A207,'Performance Cal'!B207,IF('My Dream 11 for a Match'!$A$2='Performance Cal'!$A207,'Performance Cal'!B207,""))</f>
        <v/>
      </c>
      <c r="C207" t="str">
        <f>_xlfn.XLOOKUP(B207,'Team Player and role'!A:A,'Team Player and role'!C:C," ")</f>
        <v xml:space="preserve"> </v>
      </c>
      <c r="D207" t="str">
        <f>IF('My Dream 11 for a Match'!$B$2='Performance Cal'!$A207,'Performance Cal'!C207,IF('My Dream 11 for a Match'!$A$2='Performance Cal'!$A207,'Performance Cal'!C207,""))</f>
        <v/>
      </c>
      <c r="E207" t="str">
        <f>IF('My Dream 11 for a Match'!$B$2='Performance Cal'!$A207,'Performance Cal'!D207,IF('My Dream 11 for a Match'!$A$2='Performance Cal'!$A207,'Performance Cal'!D207,""))</f>
        <v/>
      </c>
      <c r="F207" t="str">
        <f>IF('My Dream 11 for a Match'!$B$2='Performance Cal'!$A207,'Performance Cal'!E207,IF('My Dream 11 for a Match'!$A$2='Performance Cal'!$A207,'Performance Cal'!E207,""))</f>
        <v/>
      </c>
      <c r="G207" t="str">
        <f>IF('My Dream 11 for a Match'!$B$2='Performance Cal'!$A207,'Performance Cal'!F207,IF('My Dream 11 for a Match'!$A$2='Performance Cal'!$A207,'Performance Cal'!F207,""))</f>
        <v/>
      </c>
      <c r="H207" s="25" t="str">
        <f t="shared" si="68"/>
        <v xml:space="preserve"> </v>
      </c>
      <c r="I207" s="25" t="str">
        <f t="shared" si="69"/>
        <v xml:space="preserve"> </v>
      </c>
      <c r="J207" s="25" t="str">
        <f t="shared" si="70"/>
        <v xml:space="preserve"> </v>
      </c>
      <c r="K207" s="25" t="str">
        <f t="shared" si="71"/>
        <v xml:space="preserve"> </v>
      </c>
      <c r="L207" s="25" t="str">
        <f t="shared" si="72"/>
        <v xml:space="preserve"> </v>
      </c>
      <c r="M207" s="25" t="str">
        <f t="shared" si="72"/>
        <v xml:space="preserve"> </v>
      </c>
      <c r="N207" s="25" t="str">
        <f t="shared" si="73"/>
        <v xml:space="preserve"> </v>
      </c>
      <c r="O207" s="25" t="str">
        <f t="shared" si="74"/>
        <v xml:space="preserve"> </v>
      </c>
      <c r="P207" s="25" t="str">
        <f t="shared" si="75"/>
        <v xml:space="preserve"> </v>
      </c>
      <c r="Q207" s="25" t="str">
        <f t="shared" si="76"/>
        <v xml:space="preserve"> </v>
      </c>
      <c r="R207" s="25" t="str">
        <f t="shared" si="77"/>
        <v xml:space="preserve"> </v>
      </c>
      <c r="S207" s="25" t="str">
        <f t="shared" si="78"/>
        <v xml:space="preserve"> </v>
      </c>
      <c r="T207" s="25" t="str">
        <f t="shared" si="79"/>
        <v xml:space="preserve"> </v>
      </c>
      <c r="U207" s="25" t="str">
        <f t="shared" si="80"/>
        <v xml:space="preserve"> </v>
      </c>
      <c r="V207" s="25" t="str">
        <f t="shared" si="81"/>
        <v xml:space="preserve"> </v>
      </c>
      <c r="W207" s="25" t="str">
        <f t="shared" si="82"/>
        <v xml:space="preserve"> </v>
      </c>
      <c r="X207" s="25" t="str">
        <f t="shared" si="83"/>
        <v xml:space="preserve"> </v>
      </c>
      <c r="Y207" s="25" t="str">
        <f t="shared" si="84"/>
        <v xml:space="preserve"> </v>
      </c>
      <c r="Z207" s="25" t="str">
        <f t="shared" si="85"/>
        <v xml:space="preserve"> </v>
      </c>
      <c r="AA207" s="25" t="str">
        <f t="shared" si="86"/>
        <v xml:space="preserve"> </v>
      </c>
      <c r="AB207" t="str">
        <f t="shared" si="87"/>
        <v/>
      </c>
      <c r="AC207" t="str">
        <f t="shared" si="88"/>
        <v xml:space="preserve"> </v>
      </c>
      <c r="AD207" t="str">
        <f t="shared" si="89"/>
        <v/>
      </c>
    </row>
    <row r="208" spans="1:30" x14ac:dyDescent="0.35">
      <c r="A208" t="str">
        <f>IF('My Dream 11 for a Match'!$B$2='Performance Cal'!$A208,'Performance Cal'!A208,IF('My Dream 11 for a Match'!$A$2='Performance Cal'!$A208,'Performance Cal'!A208,""))</f>
        <v/>
      </c>
      <c r="B208" t="str">
        <f>IF('My Dream 11 for a Match'!$B$2='Performance Cal'!$A208,'Performance Cal'!B208,IF('My Dream 11 for a Match'!$A$2='Performance Cal'!$A208,'Performance Cal'!B208,""))</f>
        <v/>
      </c>
      <c r="C208" t="str">
        <f>_xlfn.XLOOKUP(B208,'Team Player and role'!A:A,'Team Player and role'!C:C," ")</f>
        <v xml:space="preserve"> </v>
      </c>
      <c r="D208" t="str">
        <f>IF('My Dream 11 for a Match'!$B$2='Performance Cal'!$A208,'Performance Cal'!C208,IF('My Dream 11 for a Match'!$A$2='Performance Cal'!$A208,'Performance Cal'!C208,""))</f>
        <v/>
      </c>
      <c r="E208" t="str">
        <f>IF('My Dream 11 for a Match'!$B$2='Performance Cal'!$A208,'Performance Cal'!D208,IF('My Dream 11 for a Match'!$A$2='Performance Cal'!$A208,'Performance Cal'!D208,""))</f>
        <v/>
      </c>
      <c r="F208" t="str">
        <f>IF('My Dream 11 for a Match'!$B$2='Performance Cal'!$A208,'Performance Cal'!E208,IF('My Dream 11 for a Match'!$A$2='Performance Cal'!$A208,'Performance Cal'!E208,""))</f>
        <v/>
      </c>
      <c r="G208" t="str">
        <f>IF('My Dream 11 for a Match'!$B$2='Performance Cal'!$A208,'Performance Cal'!F208,IF('My Dream 11 for a Match'!$A$2='Performance Cal'!$A208,'Performance Cal'!F208,""))</f>
        <v/>
      </c>
      <c r="H208" s="25" t="str">
        <f t="shared" si="68"/>
        <v xml:space="preserve"> </v>
      </c>
      <c r="I208" s="25" t="str">
        <f t="shared" si="69"/>
        <v xml:space="preserve"> </v>
      </c>
      <c r="J208" s="25" t="str">
        <f t="shared" si="70"/>
        <v xml:space="preserve"> </v>
      </c>
      <c r="K208" s="25" t="str">
        <f t="shared" si="71"/>
        <v xml:space="preserve"> </v>
      </c>
      <c r="L208" s="25" t="str">
        <f t="shared" si="72"/>
        <v xml:space="preserve"> </v>
      </c>
      <c r="M208" s="25" t="str">
        <f t="shared" si="72"/>
        <v xml:space="preserve"> </v>
      </c>
      <c r="N208" s="25" t="str">
        <f t="shared" si="73"/>
        <v xml:space="preserve"> </v>
      </c>
      <c r="O208" s="25" t="str">
        <f t="shared" si="74"/>
        <v xml:space="preserve"> </v>
      </c>
      <c r="P208" s="25" t="str">
        <f t="shared" si="75"/>
        <v xml:space="preserve"> </v>
      </c>
      <c r="Q208" s="25" t="str">
        <f t="shared" si="76"/>
        <v xml:space="preserve"> </v>
      </c>
      <c r="R208" s="25" t="str">
        <f t="shared" si="77"/>
        <v xml:space="preserve"> </v>
      </c>
      <c r="S208" s="25" t="str">
        <f t="shared" si="78"/>
        <v xml:space="preserve"> </v>
      </c>
      <c r="T208" s="25" t="str">
        <f t="shared" si="79"/>
        <v xml:space="preserve"> </v>
      </c>
      <c r="U208" s="25" t="str">
        <f t="shared" si="80"/>
        <v xml:space="preserve"> </v>
      </c>
      <c r="V208" s="25" t="str">
        <f t="shared" si="81"/>
        <v xml:space="preserve"> </v>
      </c>
      <c r="W208" s="25" t="str">
        <f t="shared" si="82"/>
        <v xml:space="preserve"> </v>
      </c>
      <c r="X208" s="25" t="str">
        <f t="shared" si="83"/>
        <v xml:space="preserve"> </v>
      </c>
      <c r="Y208" s="25" t="str">
        <f t="shared" si="84"/>
        <v xml:space="preserve"> </v>
      </c>
      <c r="Z208" s="25" t="str">
        <f t="shared" si="85"/>
        <v xml:space="preserve"> </v>
      </c>
      <c r="AA208" s="25" t="str">
        <f t="shared" si="86"/>
        <v xml:space="preserve"> </v>
      </c>
      <c r="AB208" t="str">
        <f t="shared" si="87"/>
        <v/>
      </c>
      <c r="AC208" t="str">
        <f t="shared" si="88"/>
        <v xml:space="preserve"> </v>
      </c>
      <c r="AD208" t="str">
        <f t="shared" si="89"/>
        <v/>
      </c>
    </row>
    <row r="209" spans="1:30" x14ac:dyDescent="0.35">
      <c r="A209" t="str">
        <f>IF('My Dream 11 for a Match'!$B$2='Performance Cal'!$A209,'Performance Cal'!A209,IF('My Dream 11 for a Match'!$A$2='Performance Cal'!$A209,'Performance Cal'!A209,""))</f>
        <v/>
      </c>
      <c r="B209" t="str">
        <f>IF('My Dream 11 for a Match'!$B$2='Performance Cal'!$A209,'Performance Cal'!B209,IF('My Dream 11 for a Match'!$A$2='Performance Cal'!$A209,'Performance Cal'!B209,""))</f>
        <v/>
      </c>
      <c r="C209" t="str">
        <f>_xlfn.XLOOKUP(B209,'Team Player and role'!A:A,'Team Player and role'!C:C," ")</f>
        <v xml:space="preserve"> </v>
      </c>
      <c r="D209" t="str">
        <f>IF('My Dream 11 for a Match'!$B$2='Performance Cal'!$A209,'Performance Cal'!C209,IF('My Dream 11 for a Match'!$A$2='Performance Cal'!$A209,'Performance Cal'!C209,""))</f>
        <v/>
      </c>
      <c r="E209" t="str">
        <f>IF('My Dream 11 for a Match'!$B$2='Performance Cal'!$A209,'Performance Cal'!D209,IF('My Dream 11 for a Match'!$A$2='Performance Cal'!$A209,'Performance Cal'!D209,""))</f>
        <v/>
      </c>
      <c r="F209" t="str">
        <f>IF('My Dream 11 for a Match'!$B$2='Performance Cal'!$A209,'Performance Cal'!E209,IF('My Dream 11 for a Match'!$A$2='Performance Cal'!$A209,'Performance Cal'!E209,""))</f>
        <v/>
      </c>
      <c r="G209" t="str">
        <f>IF('My Dream 11 for a Match'!$B$2='Performance Cal'!$A209,'Performance Cal'!F209,IF('My Dream 11 for a Match'!$A$2='Performance Cal'!$A209,'Performance Cal'!F209,""))</f>
        <v/>
      </c>
      <c r="H209" s="25" t="str">
        <f t="shared" si="68"/>
        <v xml:space="preserve"> </v>
      </c>
      <c r="I209" s="25" t="str">
        <f t="shared" si="69"/>
        <v xml:space="preserve"> </v>
      </c>
      <c r="J209" s="25" t="str">
        <f t="shared" si="70"/>
        <v xml:space="preserve"> </v>
      </c>
      <c r="K209" s="25" t="str">
        <f t="shared" si="71"/>
        <v xml:space="preserve"> </v>
      </c>
      <c r="L209" s="25" t="str">
        <f t="shared" si="72"/>
        <v xml:space="preserve"> </v>
      </c>
      <c r="M209" s="25" t="str">
        <f t="shared" si="72"/>
        <v xml:space="preserve"> </v>
      </c>
      <c r="N209" s="25" t="str">
        <f t="shared" si="73"/>
        <v xml:space="preserve"> </v>
      </c>
      <c r="O209" s="25" t="str">
        <f t="shared" si="74"/>
        <v xml:space="preserve"> </v>
      </c>
      <c r="P209" s="25" t="str">
        <f t="shared" si="75"/>
        <v xml:space="preserve"> </v>
      </c>
      <c r="Q209" s="25" t="str">
        <f t="shared" si="76"/>
        <v xml:space="preserve"> </v>
      </c>
      <c r="R209" s="25" t="str">
        <f t="shared" si="77"/>
        <v xml:space="preserve"> </v>
      </c>
      <c r="S209" s="25" t="str">
        <f t="shared" si="78"/>
        <v xml:space="preserve"> </v>
      </c>
      <c r="T209" s="25" t="str">
        <f t="shared" si="79"/>
        <v xml:space="preserve"> </v>
      </c>
      <c r="U209" s="25" t="str">
        <f t="shared" si="80"/>
        <v xml:space="preserve"> </v>
      </c>
      <c r="V209" s="25" t="str">
        <f t="shared" si="81"/>
        <v xml:space="preserve"> </v>
      </c>
      <c r="W209" s="25" t="str">
        <f t="shared" si="82"/>
        <v xml:space="preserve"> </v>
      </c>
      <c r="X209" s="25" t="str">
        <f t="shared" si="83"/>
        <v xml:space="preserve"> </v>
      </c>
      <c r="Y209" s="25" t="str">
        <f t="shared" si="84"/>
        <v xml:space="preserve"> </v>
      </c>
      <c r="Z209" s="25" t="str">
        <f t="shared" si="85"/>
        <v xml:space="preserve"> </v>
      </c>
      <c r="AA209" s="25" t="str">
        <f t="shared" si="86"/>
        <v xml:space="preserve"> </v>
      </c>
      <c r="AB209" t="str">
        <f t="shared" si="87"/>
        <v/>
      </c>
      <c r="AC209" t="str">
        <f t="shared" si="88"/>
        <v xml:space="preserve"> </v>
      </c>
      <c r="AD209" t="str">
        <f t="shared" si="89"/>
        <v/>
      </c>
    </row>
    <row r="210" spans="1:30" x14ac:dyDescent="0.35">
      <c r="A210" t="str">
        <f>IF('My Dream 11 for a Match'!$B$2='Performance Cal'!$A210,'Performance Cal'!A210,IF('My Dream 11 for a Match'!$A$2='Performance Cal'!$A210,'Performance Cal'!A210,""))</f>
        <v/>
      </c>
      <c r="B210" t="str">
        <f>IF('My Dream 11 for a Match'!$B$2='Performance Cal'!$A210,'Performance Cal'!B210,IF('My Dream 11 for a Match'!$A$2='Performance Cal'!$A210,'Performance Cal'!B210,""))</f>
        <v/>
      </c>
      <c r="C210" t="str">
        <f>_xlfn.XLOOKUP(B210,'Team Player and role'!A:A,'Team Player and role'!C:C," ")</f>
        <v xml:space="preserve"> </v>
      </c>
      <c r="D210" t="str">
        <f>IF('My Dream 11 for a Match'!$B$2='Performance Cal'!$A210,'Performance Cal'!C210,IF('My Dream 11 for a Match'!$A$2='Performance Cal'!$A210,'Performance Cal'!C210,""))</f>
        <v/>
      </c>
      <c r="E210" t="str">
        <f>IF('My Dream 11 for a Match'!$B$2='Performance Cal'!$A210,'Performance Cal'!D210,IF('My Dream 11 for a Match'!$A$2='Performance Cal'!$A210,'Performance Cal'!D210,""))</f>
        <v/>
      </c>
      <c r="F210" t="str">
        <f>IF('My Dream 11 for a Match'!$B$2='Performance Cal'!$A210,'Performance Cal'!E210,IF('My Dream 11 for a Match'!$A$2='Performance Cal'!$A210,'Performance Cal'!E210,""))</f>
        <v/>
      </c>
      <c r="G210" t="str">
        <f>IF('My Dream 11 for a Match'!$B$2='Performance Cal'!$A210,'Performance Cal'!F210,IF('My Dream 11 for a Match'!$A$2='Performance Cal'!$A210,'Performance Cal'!F210,""))</f>
        <v/>
      </c>
      <c r="H210" s="25" t="str">
        <f t="shared" si="68"/>
        <v xml:space="preserve"> </v>
      </c>
      <c r="I210" s="25" t="str">
        <f t="shared" si="69"/>
        <v xml:space="preserve"> </v>
      </c>
      <c r="J210" s="25" t="str">
        <f t="shared" si="70"/>
        <v xml:space="preserve"> </v>
      </c>
      <c r="K210" s="25" t="str">
        <f t="shared" si="71"/>
        <v xml:space="preserve"> </v>
      </c>
      <c r="L210" s="25" t="str">
        <f t="shared" si="72"/>
        <v xml:space="preserve"> </v>
      </c>
      <c r="M210" s="25" t="str">
        <f t="shared" si="72"/>
        <v xml:space="preserve"> </v>
      </c>
      <c r="N210" s="25" t="str">
        <f t="shared" si="73"/>
        <v xml:space="preserve"> </v>
      </c>
      <c r="O210" s="25" t="str">
        <f t="shared" si="74"/>
        <v xml:space="preserve"> </v>
      </c>
      <c r="P210" s="25" t="str">
        <f t="shared" si="75"/>
        <v xml:space="preserve"> </v>
      </c>
      <c r="Q210" s="25" t="str">
        <f t="shared" si="76"/>
        <v xml:space="preserve"> </v>
      </c>
      <c r="R210" s="25" t="str">
        <f t="shared" si="77"/>
        <v xml:space="preserve"> </v>
      </c>
      <c r="S210" s="25" t="str">
        <f t="shared" si="78"/>
        <v xml:space="preserve"> </v>
      </c>
      <c r="T210" s="25" t="str">
        <f t="shared" si="79"/>
        <v xml:space="preserve"> </v>
      </c>
      <c r="U210" s="25" t="str">
        <f t="shared" si="80"/>
        <v xml:space="preserve"> </v>
      </c>
      <c r="V210" s="25" t="str">
        <f t="shared" si="81"/>
        <v xml:space="preserve"> </v>
      </c>
      <c r="W210" s="25" t="str">
        <f t="shared" si="82"/>
        <v xml:space="preserve"> </v>
      </c>
      <c r="X210" s="25" t="str">
        <f t="shared" si="83"/>
        <v xml:space="preserve"> </v>
      </c>
      <c r="Y210" s="25" t="str">
        <f t="shared" si="84"/>
        <v xml:space="preserve"> </v>
      </c>
      <c r="Z210" s="25" t="str">
        <f t="shared" si="85"/>
        <v xml:space="preserve"> </v>
      </c>
      <c r="AA210" s="25" t="str">
        <f t="shared" si="86"/>
        <v xml:space="preserve"> </v>
      </c>
      <c r="AB210" t="str">
        <f t="shared" si="87"/>
        <v/>
      </c>
      <c r="AC210" t="str">
        <f t="shared" si="88"/>
        <v xml:space="preserve"> </v>
      </c>
      <c r="AD210" t="str">
        <f t="shared" si="89"/>
        <v/>
      </c>
    </row>
    <row r="211" spans="1:30" x14ac:dyDescent="0.35">
      <c r="A211" t="str">
        <f>IF('My Dream 11 for a Match'!$B$2='Performance Cal'!$A211,'Performance Cal'!A211,IF('My Dream 11 for a Match'!$A$2='Performance Cal'!$A211,'Performance Cal'!A211,""))</f>
        <v/>
      </c>
      <c r="B211" t="str">
        <f>IF('My Dream 11 for a Match'!$B$2='Performance Cal'!$A211,'Performance Cal'!B211,IF('My Dream 11 for a Match'!$A$2='Performance Cal'!$A211,'Performance Cal'!B211,""))</f>
        <v/>
      </c>
      <c r="C211" t="str">
        <f>_xlfn.XLOOKUP(B211,'Team Player and role'!A:A,'Team Player and role'!C:C," ")</f>
        <v xml:space="preserve"> </v>
      </c>
      <c r="D211" t="str">
        <f>IF('My Dream 11 for a Match'!$B$2='Performance Cal'!$A211,'Performance Cal'!C211,IF('My Dream 11 for a Match'!$A$2='Performance Cal'!$A211,'Performance Cal'!C211,""))</f>
        <v/>
      </c>
      <c r="E211" t="str">
        <f>IF('My Dream 11 for a Match'!$B$2='Performance Cal'!$A211,'Performance Cal'!D211,IF('My Dream 11 for a Match'!$A$2='Performance Cal'!$A211,'Performance Cal'!D211,""))</f>
        <v/>
      </c>
      <c r="F211" t="str">
        <f>IF('My Dream 11 for a Match'!$B$2='Performance Cal'!$A211,'Performance Cal'!E211,IF('My Dream 11 for a Match'!$A$2='Performance Cal'!$A211,'Performance Cal'!E211,""))</f>
        <v/>
      </c>
      <c r="G211" t="str">
        <f>IF('My Dream 11 for a Match'!$B$2='Performance Cal'!$A211,'Performance Cal'!F211,IF('My Dream 11 for a Match'!$A$2='Performance Cal'!$A211,'Performance Cal'!F211,""))</f>
        <v/>
      </c>
      <c r="H211" s="25" t="str">
        <f t="shared" si="68"/>
        <v xml:space="preserve"> </v>
      </c>
      <c r="I211" s="25" t="str">
        <f t="shared" si="69"/>
        <v xml:space="preserve"> </v>
      </c>
      <c r="J211" s="25" t="str">
        <f t="shared" si="70"/>
        <v xml:space="preserve"> </v>
      </c>
      <c r="K211" s="25" t="str">
        <f t="shared" si="71"/>
        <v xml:space="preserve"> </v>
      </c>
      <c r="L211" s="25" t="str">
        <f t="shared" si="72"/>
        <v xml:space="preserve"> </v>
      </c>
      <c r="M211" s="25" t="str">
        <f t="shared" si="72"/>
        <v xml:space="preserve"> </v>
      </c>
      <c r="N211" s="25" t="str">
        <f t="shared" si="73"/>
        <v xml:space="preserve"> </v>
      </c>
      <c r="O211" s="25" t="str">
        <f t="shared" si="74"/>
        <v xml:space="preserve"> </v>
      </c>
      <c r="P211" s="25" t="str">
        <f t="shared" si="75"/>
        <v xml:space="preserve"> </v>
      </c>
      <c r="Q211" s="25" t="str">
        <f t="shared" si="76"/>
        <v xml:space="preserve"> </v>
      </c>
      <c r="R211" s="25" t="str">
        <f t="shared" si="77"/>
        <v xml:space="preserve"> </v>
      </c>
      <c r="S211" s="25" t="str">
        <f t="shared" si="78"/>
        <v xml:space="preserve"> </v>
      </c>
      <c r="T211" s="25" t="str">
        <f t="shared" si="79"/>
        <v xml:space="preserve"> </v>
      </c>
      <c r="U211" s="25" t="str">
        <f t="shared" si="80"/>
        <v xml:space="preserve"> </v>
      </c>
      <c r="V211" s="25" t="str">
        <f t="shared" si="81"/>
        <v xml:space="preserve"> </v>
      </c>
      <c r="W211" s="25" t="str">
        <f t="shared" si="82"/>
        <v xml:space="preserve"> </v>
      </c>
      <c r="X211" s="25" t="str">
        <f t="shared" si="83"/>
        <v xml:space="preserve"> </v>
      </c>
      <c r="Y211" s="25" t="str">
        <f t="shared" si="84"/>
        <v xml:space="preserve"> </v>
      </c>
      <c r="Z211" s="25" t="str">
        <f t="shared" si="85"/>
        <v xml:space="preserve"> </v>
      </c>
      <c r="AA211" s="25" t="str">
        <f t="shared" si="86"/>
        <v xml:space="preserve"> </v>
      </c>
      <c r="AB211" t="str">
        <f t="shared" si="87"/>
        <v/>
      </c>
      <c r="AC211" t="str">
        <f t="shared" si="88"/>
        <v xml:space="preserve"> </v>
      </c>
      <c r="AD211" t="str">
        <f t="shared" si="89"/>
        <v/>
      </c>
    </row>
    <row r="212" spans="1:30" x14ac:dyDescent="0.35">
      <c r="A212" t="str">
        <f>IF('My Dream 11 for a Match'!$B$2='Performance Cal'!$A212,'Performance Cal'!A212,IF('My Dream 11 for a Match'!$A$2='Performance Cal'!$A212,'Performance Cal'!A212,""))</f>
        <v/>
      </c>
      <c r="B212" t="str">
        <f>IF('My Dream 11 for a Match'!$B$2='Performance Cal'!$A212,'Performance Cal'!B212,IF('My Dream 11 for a Match'!$A$2='Performance Cal'!$A212,'Performance Cal'!B212,""))</f>
        <v/>
      </c>
      <c r="C212" t="str">
        <f>_xlfn.XLOOKUP(B212,'Team Player and role'!A:A,'Team Player and role'!C:C," ")</f>
        <v xml:space="preserve"> </v>
      </c>
      <c r="D212" t="str">
        <f>IF('My Dream 11 for a Match'!$B$2='Performance Cal'!$A212,'Performance Cal'!C212,IF('My Dream 11 for a Match'!$A$2='Performance Cal'!$A212,'Performance Cal'!C212,""))</f>
        <v/>
      </c>
      <c r="E212" t="str">
        <f>IF('My Dream 11 for a Match'!$B$2='Performance Cal'!$A212,'Performance Cal'!D212,IF('My Dream 11 for a Match'!$A$2='Performance Cal'!$A212,'Performance Cal'!D212,""))</f>
        <v/>
      </c>
      <c r="F212" t="str">
        <f>IF('My Dream 11 for a Match'!$B$2='Performance Cal'!$A212,'Performance Cal'!E212,IF('My Dream 11 for a Match'!$A$2='Performance Cal'!$A212,'Performance Cal'!E212,""))</f>
        <v/>
      </c>
      <c r="G212" t="str">
        <f>IF('My Dream 11 for a Match'!$B$2='Performance Cal'!$A212,'Performance Cal'!F212,IF('My Dream 11 for a Match'!$A$2='Performance Cal'!$A212,'Performance Cal'!F212,""))</f>
        <v/>
      </c>
      <c r="H212" s="25" t="str">
        <f t="shared" si="68"/>
        <v xml:space="preserve"> </v>
      </c>
      <c r="I212" s="25" t="str">
        <f t="shared" si="69"/>
        <v xml:space="preserve"> </v>
      </c>
      <c r="J212" s="25" t="str">
        <f t="shared" si="70"/>
        <v xml:space="preserve"> </v>
      </c>
      <c r="K212" s="25" t="str">
        <f t="shared" si="71"/>
        <v xml:space="preserve"> </v>
      </c>
      <c r="L212" s="25" t="str">
        <f t="shared" si="72"/>
        <v xml:space="preserve"> </v>
      </c>
      <c r="M212" s="25" t="str">
        <f t="shared" si="72"/>
        <v xml:space="preserve"> </v>
      </c>
      <c r="N212" s="25" t="str">
        <f t="shared" si="73"/>
        <v xml:space="preserve"> </v>
      </c>
      <c r="O212" s="25" t="str">
        <f t="shared" si="74"/>
        <v xml:space="preserve"> </v>
      </c>
      <c r="P212" s="25" t="str">
        <f t="shared" si="75"/>
        <v xml:space="preserve"> </v>
      </c>
      <c r="Q212" s="25" t="str">
        <f t="shared" si="76"/>
        <v xml:space="preserve"> </v>
      </c>
      <c r="R212" s="25" t="str">
        <f t="shared" si="77"/>
        <v xml:space="preserve"> </v>
      </c>
      <c r="S212" s="25" t="str">
        <f t="shared" si="78"/>
        <v xml:space="preserve"> </v>
      </c>
      <c r="T212" s="25" t="str">
        <f t="shared" si="79"/>
        <v xml:space="preserve"> </v>
      </c>
      <c r="U212" s="25" t="str">
        <f t="shared" si="80"/>
        <v xml:space="preserve"> </v>
      </c>
      <c r="V212" s="25" t="str">
        <f t="shared" si="81"/>
        <v xml:space="preserve"> </v>
      </c>
      <c r="W212" s="25" t="str">
        <f t="shared" si="82"/>
        <v xml:space="preserve"> </v>
      </c>
      <c r="X212" s="25" t="str">
        <f t="shared" si="83"/>
        <v xml:space="preserve"> </v>
      </c>
      <c r="Y212" s="25" t="str">
        <f t="shared" si="84"/>
        <v xml:space="preserve"> </v>
      </c>
      <c r="Z212" s="25" t="str">
        <f t="shared" si="85"/>
        <v xml:space="preserve"> </v>
      </c>
      <c r="AA212" s="25" t="str">
        <f t="shared" si="86"/>
        <v xml:space="preserve"> </v>
      </c>
      <c r="AB212" t="str">
        <f t="shared" si="87"/>
        <v/>
      </c>
      <c r="AC212" t="str">
        <f t="shared" si="88"/>
        <v xml:space="preserve"> </v>
      </c>
      <c r="AD212" t="str">
        <f t="shared" si="89"/>
        <v/>
      </c>
    </row>
    <row r="213" spans="1:30" x14ac:dyDescent="0.35">
      <c r="A213" t="str">
        <f>IF('My Dream 11 for a Match'!$B$2='Performance Cal'!$A213,'Performance Cal'!A213,IF('My Dream 11 for a Match'!$A$2='Performance Cal'!$A213,'Performance Cal'!A213,""))</f>
        <v/>
      </c>
      <c r="B213" t="str">
        <f>IF('My Dream 11 for a Match'!$B$2='Performance Cal'!$A213,'Performance Cal'!B213,IF('My Dream 11 for a Match'!$A$2='Performance Cal'!$A213,'Performance Cal'!B213,""))</f>
        <v/>
      </c>
      <c r="C213" t="str">
        <f>_xlfn.XLOOKUP(B213,'Team Player and role'!A:A,'Team Player and role'!C:C," ")</f>
        <v xml:space="preserve"> </v>
      </c>
      <c r="D213" t="str">
        <f>IF('My Dream 11 for a Match'!$B$2='Performance Cal'!$A213,'Performance Cal'!C213,IF('My Dream 11 for a Match'!$A$2='Performance Cal'!$A213,'Performance Cal'!C213,""))</f>
        <v/>
      </c>
      <c r="E213" t="str">
        <f>IF('My Dream 11 for a Match'!$B$2='Performance Cal'!$A213,'Performance Cal'!D213,IF('My Dream 11 for a Match'!$A$2='Performance Cal'!$A213,'Performance Cal'!D213,""))</f>
        <v/>
      </c>
      <c r="F213" t="str">
        <f>IF('My Dream 11 for a Match'!$B$2='Performance Cal'!$A213,'Performance Cal'!E213,IF('My Dream 11 for a Match'!$A$2='Performance Cal'!$A213,'Performance Cal'!E213,""))</f>
        <v/>
      </c>
      <c r="G213" t="str">
        <f>IF('My Dream 11 for a Match'!$B$2='Performance Cal'!$A213,'Performance Cal'!F213,IF('My Dream 11 for a Match'!$A$2='Performance Cal'!$A213,'Performance Cal'!F213,""))</f>
        <v/>
      </c>
      <c r="H213" s="25" t="str">
        <f t="shared" si="68"/>
        <v xml:space="preserve"> </v>
      </c>
      <c r="I213" s="25" t="str">
        <f t="shared" si="69"/>
        <v xml:space="preserve"> </v>
      </c>
      <c r="J213" s="25" t="str">
        <f t="shared" si="70"/>
        <v xml:space="preserve"> </v>
      </c>
      <c r="K213" s="25" t="str">
        <f t="shared" si="71"/>
        <v xml:space="preserve"> </v>
      </c>
      <c r="L213" s="25" t="str">
        <f t="shared" si="72"/>
        <v xml:space="preserve"> </v>
      </c>
      <c r="M213" s="25" t="str">
        <f t="shared" si="72"/>
        <v xml:space="preserve"> </v>
      </c>
      <c r="N213" s="25" t="str">
        <f t="shared" si="73"/>
        <v xml:space="preserve"> </v>
      </c>
      <c r="O213" s="25" t="str">
        <f t="shared" si="74"/>
        <v xml:space="preserve"> </v>
      </c>
      <c r="P213" s="25" t="str">
        <f t="shared" si="75"/>
        <v xml:space="preserve"> </v>
      </c>
      <c r="Q213" s="25" t="str">
        <f t="shared" si="76"/>
        <v xml:space="preserve"> </v>
      </c>
      <c r="R213" s="25" t="str">
        <f t="shared" si="77"/>
        <v xml:space="preserve"> </v>
      </c>
      <c r="S213" s="25" t="str">
        <f t="shared" si="78"/>
        <v xml:space="preserve"> </v>
      </c>
      <c r="T213" s="25" t="str">
        <f t="shared" si="79"/>
        <v xml:space="preserve"> </v>
      </c>
      <c r="U213" s="25" t="str">
        <f t="shared" si="80"/>
        <v xml:space="preserve"> </v>
      </c>
      <c r="V213" s="25" t="str">
        <f t="shared" si="81"/>
        <v xml:space="preserve"> </v>
      </c>
      <c r="W213" s="25" t="str">
        <f t="shared" si="82"/>
        <v xml:space="preserve"> </v>
      </c>
      <c r="X213" s="25" t="str">
        <f t="shared" si="83"/>
        <v xml:space="preserve"> </v>
      </c>
      <c r="Y213" s="25" t="str">
        <f t="shared" si="84"/>
        <v xml:space="preserve"> </v>
      </c>
      <c r="Z213" s="25" t="str">
        <f t="shared" si="85"/>
        <v xml:space="preserve"> </v>
      </c>
      <c r="AA213" s="25" t="str">
        <f t="shared" si="86"/>
        <v xml:space="preserve"> </v>
      </c>
      <c r="AB213" t="str">
        <f t="shared" si="87"/>
        <v/>
      </c>
      <c r="AC213" t="str">
        <f t="shared" si="88"/>
        <v xml:space="preserve"> </v>
      </c>
      <c r="AD213" t="str">
        <f t="shared" si="89"/>
        <v/>
      </c>
    </row>
    <row r="214" spans="1:30" x14ac:dyDescent="0.35">
      <c r="A214" t="str">
        <f>IF('My Dream 11 for a Match'!$B$2='Performance Cal'!$A214,'Performance Cal'!A214,IF('My Dream 11 for a Match'!$A$2='Performance Cal'!$A214,'Performance Cal'!A214,""))</f>
        <v/>
      </c>
      <c r="B214" t="str">
        <f>IF('My Dream 11 for a Match'!$B$2='Performance Cal'!$A214,'Performance Cal'!B214,IF('My Dream 11 for a Match'!$A$2='Performance Cal'!$A214,'Performance Cal'!B214,""))</f>
        <v/>
      </c>
      <c r="C214" t="str">
        <f>_xlfn.XLOOKUP(B214,'Team Player and role'!A:A,'Team Player and role'!C:C," ")</f>
        <v xml:space="preserve"> </v>
      </c>
      <c r="D214" t="str">
        <f>IF('My Dream 11 for a Match'!$B$2='Performance Cal'!$A214,'Performance Cal'!C214,IF('My Dream 11 for a Match'!$A$2='Performance Cal'!$A214,'Performance Cal'!C214,""))</f>
        <v/>
      </c>
      <c r="E214" t="str">
        <f>IF('My Dream 11 for a Match'!$B$2='Performance Cal'!$A214,'Performance Cal'!D214,IF('My Dream 11 for a Match'!$A$2='Performance Cal'!$A214,'Performance Cal'!D214,""))</f>
        <v/>
      </c>
      <c r="F214" t="str">
        <f>IF('My Dream 11 for a Match'!$B$2='Performance Cal'!$A214,'Performance Cal'!E214,IF('My Dream 11 for a Match'!$A$2='Performance Cal'!$A214,'Performance Cal'!E214,""))</f>
        <v/>
      </c>
      <c r="G214" t="str">
        <f>IF('My Dream 11 for a Match'!$B$2='Performance Cal'!$A214,'Performance Cal'!F214,IF('My Dream 11 for a Match'!$A$2='Performance Cal'!$A214,'Performance Cal'!F214,""))</f>
        <v/>
      </c>
      <c r="H214" s="25" t="str">
        <f t="shared" si="68"/>
        <v xml:space="preserve"> </v>
      </c>
      <c r="I214" s="25" t="str">
        <f t="shared" si="69"/>
        <v xml:space="preserve"> </v>
      </c>
      <c r="J214" s="25" t="str">
        <f t="shared" si="70"/>
        <v xml:space="preserve"> </v>
      </c>
      <c r="K214" s="25" t="str">
        <f t="shared" si="71"/>
        <v xml:space="preserve"> </v>
      </c>
      <c r="L214" s="25" t="str">
        <f t="shared" si="72"/>
        <v xml:space="preserve"> </v>
      </c>
      <c r="M214" s="25" t="str">
        <f t="shared" si="72"/>
        <v xml:space="preserve"> </v>
      </c>
      <c r="N214" s="25" t="str">
        <f t="shared" si="73"/>
        <v xml:space="preserve"> </v>
      </c>
      <c r="O214" s="25" t="str">
        <f t="shared" si="74"/>
        <v xml:space="preserve"> </v>
      </c>
      <c r="P214" s="25" t="str">
        <f t="shared" si="75"/>
        <v xml:space="preserve"> </v>
      </c>
      <c r="Q214" s="25" t="str">
        <f t="shared" si="76"/>
        <v xml:space="preserve"> </v>
      </c>
      <c r="R214" s="25" t="str">
        <f t="shared" si="77"/>
        <v xml:space="preserve"> </v>
      </c>
      <c r="S214" s="25" t="str">
        <f t="shared" si="78"/>
        <v xml:space="preserve"> </v>
      </c>
      <c r="T214" s="25" t="str">
        <f t="shared" si="79"/>
        <v xml:space="preserve"> </v>
      </c>
      <c r="U214" s="25" t="str">
        <f t="shared" si="80"/>
        <v xml:space="preserve"> </v>
      </c>
      <c r="V214" s="25" t="str">
        <f t="shared" si="81"/>
        <v xml:space="preserve"> </v>
      </c>
      <c r="W214" s="25" t="str">
        <f t="shared" si="82"/>
        <v xml:space="preserve"> </v>
      </c>
      <c r="X214" s="25" t="str">
        <f t="shared" si="83"/>
        <v xml:space="preserve"> </v>
      </c>
      <c r="Y214" s="25" t="str">
        <f t="shared" si="84"/>
        <v xml:space="preserve"> </v>
      </c>
      <c r="Z214" s="25" t="str">
        <f t="shared" si="85"/>
        <v xml:space="preserve"> </v>
      </c>
      <c r="AA214" s="25" t="str">
        <f t="shared" si="86"/>
        <v xml:space="preserve"> </v>
      </c>
      <c r="AB214" t="str">
        <f t="shared" si="87"/>
        <v/>
      </c>
      <c r="AC214" t="str">
        <f t="shared" si="88"/>
        <v xml:space="preserve"> </v>
      </c>
      <c r="AD214" t="str">
        <f t="shared" si="89"/>
        <v/>
      </c>
    </row>
    <row r="215" spans="1:30" x14ac:dyDescent="0.35">
      <c r="A215" t="str">
        <f>IF('My Dream 11 for a Match'!$B$2='Performance Cal'!$A215,'Performance Cal'!A215,IF('My Dream 11 for a Match'!$A$2='Performance Cal'!$A215,'Performance Cal'!A215,""))</f>
        <v/>
      </c>
      <c r="B215" t="str">
        <f>IF('My Dream 11 for a Match'!$B$2='Performance Cal'!$A215,'Performance Cal'!B215,IF('My Dream 11 for a Match'!$A$2='Performance Cal'!$A215,'Performance Cal'!B215,""))</f>
        <v/>
      </c>
      <c r="C215" t="str">
        <f>_xlfn.XLOOKUP(B215,'Team Player and role'!A:A,'Team Player and role'!C:C," ")</f>
        <v xml:space="preserve"> </v>
      </c>
      <c r="D215" t="str">
        <f>IF('My Dream 11 for a Match'!$B$2='Performance Cal'!$A215,'Performance Cal'!C215,IF('My Dream 11 for a Match'!$A$2='Performance Cal'!$A215,'Performance Cal'!C215,""))</f>
        <v/>
      </c>
      <c r="E215" t="str">
        <f>IF('My Dream 11 for a Match'!$B$2='Performance Cal'!$A215,'Performance Cal'!D215,IF('My Dream 11 for a Match'!$A$2='Performance Cal'!$A215,'Performance Cal'!D215,""))</f>
        <v/>
      </c>
      <c r="F215" t="str">
        <f>IF('My Dream 11 for a Match'!$B$2='Performance Cal'!$A215,'Performance Cal'!E215,IF('My Dream 11 for a Match'!$A$2='Performance Cal'!$A215,'Performance Cal'!E215,""))</f>
        <v/>
      </c>
      <c r="G215" t="str">
        <f>IF('My Dream 11 for a Match'!$B$2='Performance Cal'!$A215,'Performance Cal'!F215,IF('My Dream 11 for a Match'!$A$2='Performance Cal'!$A215,'Performance Cal'!F215,""))</f>
        <v/>
      </c>
      <c r="H215" s="25" t="str">
        <f t="shared" si="68"/>
        <v xml:space="preserve"> </v>
      </c>
      <c r="I215" s="25" t="str">
        <f t="shared" si="69"/>
        <v xml:space="preserve"> </v>
      </c>
      <c r="J215" s="25" t="str">
        <f t="shared" si="70"/>
        <v xml:space="preserve"> </v>
      </c>
      <c r="K215" s="25" t="str">
        <f t="shared" si="71"/>
        <v xml:space="preserve"> </v>
      </c>
      <c r="L215" s="25" t="str">
        <f t="shared" si="72"/>
        <v xml:space="preserve"> </v>
      </c>
      <c r="M215" s="25" t="str">
        <f t="shared" si="72"/>
        <v xml:space="preserve"> </v>
      </c>
      <c r="N215" s="25" t="str">
        <f t="shared" si="73"/>
        <v xml:space="preserve"> </v>
      </c>
      <c r="O215" s="25" t="str">
        <f t="shared" si="74"/>
        <v xml:space="preserve"> </v>
      </c>
      <c r="P215" s="25" t="str">
        <f t="shared" si="75"/>
        <v xml:space="preserve"> </v>
      </c>
      <c r="Q215" s="25" t="str">
        <f t="shared" si="76"/>
        <v xml:space="preserve"> </v>
      </c>
      <c r="R215" s="25" t="str">
        <f t="shared" si="77"/>
        <v xml:space="preserve"> </v>
      </c>
      <c r="S215" s="25" t="str">
        <f t="shared" si="78"/>
        <v xml:space="preserve"> </v>
      </c>
      <c r="T215" s="25" t="str">
        <f t="shared" si="79"/>
        <v xml:space="preserve"> </v>
      </c>
      <c r="U215" s="25" t="str">
        <f t="shared" si="80"/>
        <v xml:space="preserve"> </v>
      </c>
      <c r="V215" s="25" t="str">
        <f t="shared" si="81"/>
        <v xml:space="preserve"> </v>
      </c>
      <c r="W215" s="25" t="str">
        <f t="shared" si="82"/>
        <v xml:space="preserve"> </v>
      </c>
      <c r="X215" s="25" t="str">
        <f t="shared" si="83"/>
        <v xml:space="preserve"> </v>
      </c>
      <c r="Y215" s="25" t="str">
        <f t="shared" si="84"/>
        <v xml:space="preserve"> </v>
      </c>
      <c r="Z215" s="25" t="str">
        <f t="shared" si="85"/>
        <v xml:space="preserve"> </v>
      </c>
      <c r="AA215" s="25" t="str">
        <f t="shared" si="86"/>
        <v xml:space="preserve"> </v>
      </c>
      <c r="AB215" t="str">
        <f t="shared" si="87"/>
        <v/>
      </c>
      <c r="AC215" t="str">
        <f t="shared" si="88"/>
        <v xml:space="preserve"> </v>
      </c>
      <c r="AD215" t="str">
        <f t="shared" si="89"/>
        <v/>
      </c>
    </row>
    <row r="216" spans="1:30" x14ac:dyDescent="0.35">
      <c r="A216" t="str">
        <f>IF('My Dream 11 for a Match'!$B$2='Performance Cal'!$A216,'Performance Cal'!A216,IF('My Dream 11 for a Match'!$A$2='Performance Cal'!$A216,'Performance Cal'!A216,""))</f>
        <v/>
      </c>
      <c r="B216" t="str">
        <f>IF('My Dream 11 for a Match'!$B$2='Performance Cal'!$A216,'Performance Cal'!B216,IF('My Dream 11 for a Match'!$A$2='Performance Cal'!$A216,'Performance Cal'!B216,""))</f>
        <v/>
      </c>
      <c r="C216" t="str">
        <f>_xlfn.XLOOKUP(B216,'Team Player and role'!A:A,'Team Player and role'!C:C," ")</f>
        <v xml:space="preserve"> </v>
      </c>
      <c r="D216" t="str">
        <f>IF('My Dream 11 for a Match'!$B$2='Performance Cal'!$A216,'Performance Cal'!C216,IF('My Dream 11 for a Match'!$A$2='Performance Cal'!$A216,'Performance Cal'!C216,""))</f>
        <v/>
      </c>
      <c r="E216" t="str">
        <f>IF('My Dream 11 for a Match'!$B$2='Performance Cal'!$A216,'Performance Cal'!D216,IF('My Dream 11 for a Match'!$A$2='Performance Cal'!$A216,'Performance Cal'!D216,""))</f>
        <v/>
      </c>
      <c r="F216" t="str">
        <f>IF('My Dream 11 for a Match'!$B$2='Performance Cal'!$A216,'Performance Cal'!E216,IF('My Dream 11 for a Match'!$A$2='Performance Cal'!$A216,'Performance Cal'!E216,""))</f>
        <v/>
      </c>
      <c r="G216" t="str">
        <f>IF('My Dream 11 for a Match'!$B$2='Performance Cal'!$A216,'Performance Cal'!F216,IF('My Dream 11 for a Match'!$A$2='Performance Cal'!$A216,'Performance Cal'!F216,""))</f>
        <v/>
      </c>
      <c r="H216" s="25" t="str">
        <f t="shared" si="68"/>
        <v xml:space="preserve"> </v>
      </c>
      <c r="I216" s="25" t="str">
        <f t="shared" si="69"/>
        <v xml:space="preserve"> </v>
      </c>
      <c r="J216" s="25" t="str">
        <f t="shared" si="70"/>
        <v xml:space="preserve"> </v>
      </c>
      <c r="K216" s="25" t="str">
        <f t="shared" si="71"/>
        <v xml:space="preserve"> </v>
      </c>
      <c r="L216" s="25" t="str">
        <f t="shared" si="72"/>
        <v xml:space="preserve"> </v>
      </c>
      <c r="M216" s="25" t="str">
        <f t="shared" si="72"/>
        <v xml:space="preserve"> </v>
      </c>
      <c r="N216" s="25" t="str">
        <f t="shared" si="73"/>
        <v xml:space="preserve"> </v>
      </c>
      <c r="O216" s="25" t="str">
        <f t="shared" si="74"/>
        <v xml:space="preserve"> </v>
      </c>
      <c r="P216" s="25" t="str">
        <f t="shared" si="75"/>
        <v xml:space="preserve"> </v>
      </c>
      <c r="Q216" s="25" t="str">
        <f t="shared" si="76"/>
        <v xml:space="preserve"> </v>
      </c>
      <c r="R216" s="25" t="str">
        <f t="shared" si="77"/>
        <v xml:space="preserve"> </v>
      </c>
      <c r="S216" s="25" t="str">
        <f t="shared" si="78"/>
        <v xml:space="preserve"> </v>
      </c>
      <c r="T216" s="25" t="str">
        <f t="shared" si="79"/>
        <v xml:space="preserve"> </v>
      </c>
      <c r="U216" s="25" t="str">
        <f t="shared" si="80"/>
        <v xml:space="preserve"> </v>
      </c>
      <c r="V216" s="25" t="str">
        <f t="shared" si="81"/>
        <v xml:space="preserve"> </v>
      </c>
      <c r="W216" s="25" t="str">
        <f t="shared" si="82"/>
        <v xml:space="preserve"> </v>
      </c>
      <c r="X216" s="25" t="str">
        <f t="shared" si="83"/>
        <v xml:space="preserve"> </v>
      </c>
      <c r="Y216" s="25" t="str">
        <f t="shared" si="84"/>
        <v xml:space="preserve"> </v>
      </c>
      <c r="Z216" s="25" t="str">
        <f t="shared" si="85"/>
        <v xml:space="preserve"> </v>
      </c>
      <c r="AA216" s="25" t="str">
        <f t="shared" si="86"/>
        <v xml:space="preserve"> </v>
      </c>
      <c r="AB216" t="str">
        <f t="shared" si="87"/>
        <v/>
      </c>
      <c r="AC216" t="str">
        <f t="shared" si="88"/>
        <v xml:space="preserve"> </v>
      </c>
      <c r="AD216" t="str">
        <f t="shared" si="89"/>
        <v/>
      </c>
    </row>
    <row r="217" spans="1:30" x14ac:dyDescent="0.35">
      <c r="A217" t="str">
        <f>IF('My Dream 11 for a Match'!$B$2='Performance Cal'!$A217,'Performance Cal'!A217,IF('My Dream 11 for a Match'!$A$2='Performance Cal'!$A217,'Performance Cal'!A217,""))</f>
        <v/>
      </c>
      <c r="B217" t="str">
        <f>IF('My Dream 11 for a Match'!$B$2='Performance Cal'!$A217,'Performance Cal'!B217,IF('My Dream 11 for a Match'!$A$2='Performance Cal'!$A217,'Performance Cal'!B217,""))</f>
        <v/>
      </c>
      <c r="C217" t="str">
        <f>_xlfn.XLOOKUP(B217,'Team Player and role'!A:A,'Team Player and role'!C:C," ")</f>
        <v xml:space="preserve"> </v>
      </c>
      <c r="D217" t="str">
        <f>IF('My Dream 11 for a Match'!$B$2='Performance Cal'!$A217,'Performance Cal'!C217,IF('My Dream 11 for a Match'!$A$2='Performance Cal'!$A217,'Performance Cal'!C217,""))</f>
        <v/>
      </c>
      <c r="E217" t="str">
        <f>IF('My Dream 11 for a Match'!$B$2='Performance Cal'!$A217,'Performance Cal'!D217,IF('My Dream 11 for a Match'!$A$2='Performance Cal'!$A217,'Performance Cal'!D217,""))</f>
        <v/>
      </c>
      <c r="F217" t="str">
        <f>IF('My Dream 11 for a Match'!$B$2='Performance Cal'!$A217,'Performance Cal'!E217,IF('My Dream 11 for a Match'!$A$2='Performance Cal'!$A217,'Performance Cal'!E217,""))</f>
        <v/>
      </c>
      <c r="G217" t="str">
        <f>IF('My Dream 11 for a Match'!$B$2='Performance Cal'!$A217,'Performance Cal'!F217,IF('My Dream 11 for a Match'!$A$2='Performance Cal'!$A217,'Performance Cal'!F217,""))</f>
        <v/>
      </c>
      <c r="H217" s="25" t="str">
        <f t="shared" si="68"/>
        <v xml:space="preserve"> </v>
      </c>
      <c r="I217" s="25" t="str">
        <f t="shared" si="69"/>
        <v xml:space="preserve"> </v>
      </c>
      <c r="J217" s="25" t="str">
        <f t="shared" si="70"/>
        <v xml:space="preserve"> </v>
      </c>
      <c r="K217" s="25" t="str">
        <f t="shared" si="71"/>
        <v xml:space="preserve"> </v>
      </c>
      <c r="L217" s="25" t="str">
        <f t="shared" si="72"/>
        <v xml:space="preserve"> </v>
      </c>
      <c r="M217" s="25" t="str">
        <f t="shared" si="72"/>
        <v xml:space="preserve"> </v>
      </c>
      <c r="N217" s="25" t="str">
        <f t="shared" si="73"/>
        <v xml:space="preserve"> </v>
      </c>
      <c r="O217" s="25" t="str">
        <f t="shared" si="74"/>
        <v xml:space="preserve"> </v>
      </c>
      <c r="P217" s="25" t="str">
        <f t="shared" si="75"/>
        <v xml:space="preserve"> </v>
      </c>
      <c r="Q217" s="25" t="str">
        <f t="shared" si="76"/>
        <v xml:space="preserve"> </v>
      </c>
      <c r="R217" s="25" t="str">
        <f t="shared" si="77"/>
        <v xml:space="preserve"> </v>
      </c>
      <c r="S217" s="25" t="str">
        <f t="shared" si="78"/>
        <v xml:space="preserve"> </v>
      </c>
      <c r="T217" s="25" t="str">
        <f t="shared" si="79"/>
        <v xml:space="preserve"> </v>
      </c>
      <c r="U217" s="25" t="str">
        <f t="shared" si="80"/>
        <v xml:space="preserve"> </v>
      </c>
      <c r="V217" s="25" t="str">
        <f t="shared" si="81"/>
        <v xml:space="preserve"> </v>
      </c>
      <c r="W217" s="25" t="str">
        <f t="shared" si="82"/>
        <v xml:space="preserve"> </v>
      </c>
      <c r="X217" s="25" t="str">
        <f t="shared" si="83"/>
        <v xml:space="preserve"> </v>
      </c>
      <c r="Y217" s="25" t="str">
        <f t="shared" si="84"/>
        <v xml:space="preserve"> </v>
      </c>
      <c r="Z217" s="25" t="str">
        <f t="shared" si="85"/>
        <v xml:space="preserve"> </v>
      </c>
      <c r="AA217" s="25" t="str">
        <f t="shared" si="86"/>
        <v xml:space="preserve"> </v>
      </c>
      <c r="AB217" t="str">
        <f t="shared" si="87"/>
        <v/>
      </c>
      <c r="AC217" t="str">
        <f t="shared" si="88"/>
        <v xml:space="preserve"> </v>
      </c>
      <c r="AD217" t="str">
        <f t="shared" si="89"/>
        <v/>
      </c>
    </row>
    <row r="218" spans="1:30" x14ac:dyDescent="0.35">
      <c r="A218" t="str">
        <f>IF('My Dream 11 for a Match'!$B$2='Performance Cal'!$A218,'Performance Cal'!A218,IF('My Dream 11 for a Match'!$A$2='Performance Cal'!$A218,'Performance Cal'!A218,""))</f>
        <v/>
      </c>
      <c r="B218" t="str">
        <f>IF('My Dream 11 for a Match'!$B$2='Performance Cal'!$A218,'Performance Cal'!B218,IF('My Dream 11 for a Match'!$A$2='Performance Cal'!$A218,'Performance Cal'!B218,""))</f>
        <v/>
      </c>
      <c r="C218" t="str">
        <f>_xlfn.XLOOKUP(B218,'Team Player and role'!A:A,'Team Player and role'!C:C," ")</f>
        <v xml:space="preserve"> </v>
      </c>
      <c r="D218" t="str">
        <f>IF('My Dream 11 for a Match'!$B$2='Performance Cal'!$A218,'Performance Cal'!C218,IF('My Dream 11 for a Match'!$A$2='Performance Cal'!$A218,'Performance Cal'!C218,""))</f>
        <v/>
      </c>
      <c r="E218" t="str">
        <f>IF('My Dream 11 for a Match'!$B$2='Performance Cal'!$A218,'Performance Cal'!D218,IF('My Dream 11 for a Match'!$A$2='Performance Cal'!$A218,'Performance Cal'!D218,""))</f>
        <v/>
      </c>
      <c r="F218" t="str">
        <f>IF('My Dream 11 for a Match'!$B$2='Performance Cal'!$A218,'Performance Cal'!E218,IF('My Dream 11 for a Match'!$A$2='Performance Cal'!$A218,'Performance Cal'!E218,""))</f>
        <v/>
      </c>
      <c r="G218" t="str">
        <f>IF('My Dream 11 for a Match'!$B$2='Performance Cal'!$A218,'Performance Cal'!F218,IF('My Dream 11 for a Match'!$A$2='Performance Cal'!$A218,'Performance Cal'!F218,""))</f>
        <v/>
      </c>
      <c r="H218" s="25" t="str">
        <f t="shared" si="68"/>
        <v xml:space="preserve"> </v>
      </c>
      <c r="I218" s="25" t="str">
        <f t="shared" si="69"/>
        <v xml:space="preserve"> </v>
      </c>
      <c r="J218" s="25" t="str">
        <f t="shared" si="70"/>
        <v xml:space="preserve"> </v>
      </c>
      <c r="K218" s="25" t="str">
        <f t="shared" si="71"/>
        <v xml:space="preserve"> </v>
      </c>
      <c r="L218" s="25" t="str">
        <f t="shared" si="72"/>
        <v xml:space="preserve"> </v>
      </c>
      <c r="M218" s="25" t="str">
        <f t="shared" si="72"/>
        <v xml:space="preserve"> </v>
      </c>
      <c r="N218" s="25" t="str">
        <f t="shared" si="73"/>
        <v xml:space="preserve"> </v>
      </c>
      <c r="O218" s="25" t="str">
        <f t="shared" si="74"/>
        <v xml:space="preserve"> </v>
      </c>
      <c r="P218" s="25" t="str">
        <f t="shared" si="75"/>
        <v xml:space="preserve"> </v>
      </c>
      <c r="Q218" s="25" t="str">
        <f t="shared" si="76"/>
        <v xml:space="preserve"> </v>
      </c>
      <c r="R218" s="25" t="str">
        <f t="shared" si="77"/>
        <v xml:space="preserve"> </v>
      </c>
      <c r="S218" s="25" t="str">
        <f t="shared" si="78"/>
        <v xml:space="preserve"> </v>
      </c>
      <c r="T218" s="25" t="str">
        <f t="shared" si="79"/>
        <v xml:space="preserve"> </v>
      </c>
      <c r="U218" s="25" t="str">
        <f t="shared" si="80"/>
        <v xml:space="preserve"> </v>
      </c>
      <c r="V218" s="25" t="str">
        <f t="shared" si="81"/>
        <v xml:space="preserve"> </v>
      </c>
      <c r="W218" s="25" t="str">
        <f t="shared" si="82"/>
        <v xml:space="preserve"> </v>
      </c>
      <c r="X218" s="25" t="str">
        <f t="shared" si="83"/>
        <v xml:space="preserve"> </v>
      </c>
      <c r="Y218" s="25" t="str">
        <f t="shared" si="84"/>
        <v xml:space="preserve"> </v>
      </c>
      <c r="Z218" s="25" t="str">
        <f t="shared" si="85"/>
        <v xml:space="preserve"> </v>
      </c>
      <c r="AA218" s="25" t="str">
        <f t="shared" si="86"/>
        <v xml:space="preserve"> </v>
      </c>
      <c r="AB218" t="str">
        <f t="shared" si="87"/>
        <v/>
      </c>
      <c r="AC218" t="str">
        <f t="shared" si="88"/>
        <v xml:space="preserve"> </v>
      </c>
      <c r="AD218" t="str">
        <f t="shared" si="89"/>
        <v/>
      </c>
    </row>
    <row r="219" spans="1:30" x14ac:dyDescent="0.35">
      <c r="A219" t="str">
        <f>IF('My Dream 11 for a Match'!$B$2='Performance Cal'!$A219,'Performance Cal'!A219,IF('My Dream 11 for a Match'!$A$2='Performance Cal'!$A219,'Performance Cal'!A219,""))</f>
        <v/>
      </c>
      <c r="B219" t="str">
        <f>IF('My Dream 11 for a Match'!$B$2='Performance Cal'!$A219,'Performance Cal'!B219,IF('My Dream 11 for a Match'!$A$2='Performance Cal'!$A219,'Performance Cal'!B219,""))</f>
        <v/>
      </c>
      <c r="C219" t="str">
        <f>_xlfn.XLOOKUP(B219,'Team Player and role'!A:A,'Team Player and role'!C:C," ")</f>
        <v xml:space="preserve"> </v>
      </c>
      <c r="D219" t="str">
        <f>IF('My Dream 11 for a Match'!$B$2='Performance Cal'!$A219,'Performance Cal'!C219,IF('My Dream 11 for a Match'!$A$2='Performance Cal'!$A219,'Performance Cal'!C219,""))</f>
        <v/>
      </c>
      <c r="E219" t="str">
        <f>IF('My Dream 11 for a Match'!$B$2='Performance Cal'!$A219,'Performance Cal'!D219,IF('My Dream 11 for a Match'!$A$2='Performance Cal'!$A219,'Performance Cal'!D219,""))</f>
        <v/>
      </c>
      <c r="F219" t="str">
        <f>IF('My Dream 11 for a Match'!$B$2='Performance Cal'!$A219,'Performance Cal'!E219,IF('My Dream 11 for a Match'!$A$2='Performance Cal'!$A219,'Performance Cal'!E219,""))</f>
        <v/>
      </c>
      <c r="G219" t="str">
        <f>IF('My Dream 11 for a Match'!$B$2='Performance Cal'!$A219,'Performance Cal'!F219,IF('My Dream 11 for a Match'!$A$2='Performance Cal'!$A219,'Performance Cal'!F219,""))</f>
        <v/>
      </c>
      <c r="H219" s="25" t="str">
        <f t="shared" si="68"/>
        <v xml:space="preserve"> </v>
      </c>
      <c r="I219" s="25" t="str">
        <f t="shared" si="69"/>
        <v xml:space="preserve"> </v>
      </c>
      <c r="J219" s="25" t="str">
        <f t="shared" si="70"/>
        <v xml:space="preserve"> </v>
      </c>
      <c r="K219" s="25" t="str">
        <f t="shared" si="71"/>
        <v xml:space="preserve"> </v>
      </c>
      <c r="L219" s="25" t="str">
        <f t="shared" si="72"/>
        <v xml:space="preserve"> </v>
      </c>
      <c r="M219" s="25" t="str">
        <f t="shared" si="72"/>
        <v xml:space="preserve"> </v>
      </c>
      <c r="N219" s="25" t="str">
        <f t="shared" si="73"/>
        <v xml:space="preserve"> </v>
      </c>
      <c r="O219" s="25" t="str">
        <f t="shared" si="74"/>
        <v xml:space="preserve"> </v>
      </c>
      <c r="P219" s="25" t="str">
        <f t="shared" si="75"/>
        <v xml:space="preserve"> </v>
      </c>
      <c r="Q219" s="25" t="str">
        <f t="shared" si="76"/>
        <v xml:space="preserve"> </v>
      </c>
      <c r="R219" s="25" t="str">
        <f t="shared" si="77"/>
        <v xml:space="preserve"> </v>
      </c>
      <c r="S219" s="25" t="str">
        <f t="shared" si="78"/>
        <v xml:space="preserve"> </v>
      </c>
      <c r="T219" s="25" t="str">
        <f t="shared" si="79"/>
        <v xml:space="preserve"> </v>
      </c>
      <c r="U219" s="25" t="str">
        <f t="shared" si="80"/>
        <v xml:space="preserve"> </v>
      </c>
      <c r="V219" s="25" t="str">
        <f t="shared" si="81"/>
        <v xml:space="preserve"> </v>
      </c>
      <c r="W219" s="25" t="str">
        <f t="shared" si="82"/>
        <v xml:space="preserve"> </v>
      </c>
      <c r="X219" s="25" t="str">
        <f t="shared" si="83"/>
        <v xml:space="preserve"> </v>
      </c>
      <c r="Y219" s="25" t="str">
        <f t="shared" si="84"/>
        <v xml:space="preserve"> </v>
      </c>
      <c r="Z219" s="25" t="str">
        <f t="shared" si="85"/>
        <v xml:space="preserve"> </v>
      </c>
      <c r="AA219" s="25" t="str">
        <f t="shared" si="86"/>
        <v xml:space="preserve"> </v>
      </c>
      <c r="AB219" t="str">
        <f t="shared" si="87"/>
        <v/>
      </c>
      <c r="AC219" t="str">
        <f t="shared" si="88"/>
        <v xml:space="preserve"> </v>
      </c>
      <c r="AD219" t="str">
        <f t="shared" si="89"/>
        <v/>
      </c>
    </row>
    <row r="220" spans="1:30" x14ac:dyDescent="0.35">
      <c r="A220" t="str">
        <f>IF('My Dream 11 for a Match'!$B$2='Performance Cal'!$A220,'Performance Cal'!A220,IF('My Dream 11 for a Match'!$A$2='Performance Cal'!$A220,'Performance Cal'!A220,""))</f>
        <v/>
      </c>
      <c r="B220" t="str">
        <f>IF('My Dream 11 for a Match'!$B$2='Performance Cal'!$A220,'Performance Cal'!B220,IF('My Dream 11 for a Match'!$A$2='Performance Cal'!$A220,'Performance Cal'!B220,""))</f>
        <v/>
      </c>
      <c r="C220" t="str">
        <f>_xlfn.XLOOKUP(B220,'Team Player and role'!A:A,'Team Player and role'!C:C," ")</f>
        <v xml:space="preserve"> </v>
      </c>
      <c r="D220" t="str">
        <f>IF('My Dream 11 for a Match'!$B$2='Performance Cal'!$A220,'Performance Cal'!C220,IF('My Dream 11 for a Match'!$A$2='Performance Cal'!$A220,'Performance Cal'!C220,""))</f>
        <v/>
      </c>
      <c r="E220" t="str">
        <f>IF('My Dream 11 for a Match'!$B$2='Performance Cal'!$A220,'Performance Cal'!D220,IF('My Dream 11 for a Match'!$A$2='Performance Cal'!$A220,'Performance Cal'!D220,""))</f>
        <v/>
      </c>
      <c r="F220" t="str">
        <f>IF('My Dream 11 for a Match'!$B$2='Performance Cal'!$A220,'Performance Cal'!E220,IF('My Dream 11 for a Match'!$A$2='Performance Cal'!$A220,'Performance Cal'!E220,""))</f>
        <v/>
      </c>
      <c r="G220" t="str">
        <f>IF('My Dream 11 for a Match'!$B$2='Performance Cal'!$A220,'Performance Cal'!F220,IF('My Dream 11 for a Match'!$A$2='Performance Cal'!$A220,'Performance Cal'!F220,""))</f>
        <v/>
      </c>
      <c r="H220" s="25" t="str">
        <f t="shared" si="68"/>
        <v xml:space="preserve"> </v>
      </c>
      <c r="I220" s="25" t="str">
        <f t="shared" si="69"/>
        <v xml:space="preserve"> </v>
      </c>
      <c r="J220" s="25" t="str">
        <f t="shared" si="70"/>
        <v xml:space="preserve"> </v>
      </c>
      <c r="K220" s="25" t="str">
        <f t="shared" si="71"/>
        <v xml:space="preserve"> </v>
      </c>
      <c r="L220" s="25" t="str">
        <f t="shared" si="72"/>
        <v xml:space="preserve"> </v>
      </c>
      <c r="M220" s="25" t="str">
        <f t="shared" si="72"/>
        <v xml:space="preserve"> </v>
      </c>
      <c r="N220" s="25" t="str">
        <f t="shared" si="73"/>
        <v xml:space="preserve"> </v>
      </c>
      <c r="O220" s="25" t="str">
        <f t="shared" si="74"/>
        <v xml:space="preserve"> </v>
      </c>
      <c r="P220" s="25" t="str">
        <f t="shared" si="75"/>
        <v xml:space="preserve"> </v>
      </c>
      <c r="Q220" s="25" t="str">
        <f t="shared" si="76"/>
        <v xml:space="preserve"> </v>
      </c>
      <c r="R220" s="25" t="str">
        <f t="shared" si="77"/>
        <v xml:space="preserve"> </v>
      </c>
      <c r="S220" s="25" t="str">
        <f t="shared" si="78"/>
        <v xml:space="preserve"> </v>
      </c>
      <c r="T220" s="25" t="str">
        <f t="shared" si="79"/>
        <v xml:space="preserve"> </v>
      </c>
      <c r="U220" s="25" t="str">
        <f t="shared" si="80"/>
        <v xml:space="preserve"> </v>
      </c>
      <c r="V220" s="25" t="str">
        <f t="shared" si="81"/>
        <v xml:space="preserve"> </v>
      </c>
      <c r="W220" s="25" t="str">
        <f t="shared" si="82"/>
        <v xml:space="preserve"> </v>
      </c>
      <c r="X220" s="25" t="str">
        <f t="shared" si="83"/>
        <v xml:space="preserve"> </v>
      </c>
      <c r="Y220" s="25" t="str">
        <f t="shared" si="84"/>
        <v xml:space="preserve"> </v>
      </c>
      <c r="Z220" s="25" t="str">
        <f t="shared" si="85"/>
        <v xml:space="preserve"> </v>
      </c>
      <c r="AA220" s="25" t="str">
        <f t="shared" si="86"/>
        <v xml:space="preserve"> </v>
      </c>
      <c r="AB220" t="str">
        <f t="shared" si="87"/>
        <v/>
      </c>
      <c r="AC220" t="str">
        <f t="shared" si="88"/>
        <v xml:space="preserve"> </v>
      </c>
      <c r="AD220" t="str">
        <f t="shared" si="89"/>
        <v/>
      </c>
    </row>
    <row r="221" spans="1:30" x14ac:dyDescent="0.35">
      <c r="A221" t="str">
        <f>IF('My Dream 11 for a Match'!$B$2='Performance Cal'!$A221,'Performance Cal'!A221,IF('My Dream 11 for a Match'!$A$2='Performance Cal'!$A221,'Performance Cal'!A221,""))</f>
        <v/>
      </c>
      <c r="B221" t="str">
        <f>IF('My Dream 11 for a Match'!$B$2='Performance Cal'!$A221,'Performance Cal'!B221,IF('My Dream 11 for a Match'!$A$2='Performance Cal'!$A221,'Performance Cal'!B221,""))</f>
        <v/>
      </c>
      <c r="C221" t="str">
        <f>_xlfn.XLOOKUP(B221,'Team Player and role'!A:A,'Team Player and role'!C:C," ")</f>
        <v xml:space="preserve"> </v>
      </c>
      <c r="D221" t="str">
        <f>IF('My Dream 11 for a Match'!$B$2='Performance Cal'!$A221,'Performance Cal'!C221,IF('My Dream 11 for a Match'!$A$2='Performance Cal'!$A221,'Performance Cal'!C221,""))</f>
        <v/>
      </c>
      <c r="E221" t="str">
        <f>IF('My Dream 11 for a Match'!$B$2='Performance Cal'!$A221,'Performance Cal'!D221,IF('My Dream 11 for a Match'!$A$2='Performance Cal'!$A221,'Performance Cal'!D221,""))</f>
        <v/>
      </c>
      <c r="F221" t="str">
        <f>IF('My Dream 11 for a Match'!$B$2='Performance Cal'!$A221,'Performance Cal'!E221,IF('My Dream 11 for a Match'!$A$2='Performance Cal'!$A221,'Performance Cal'!E221,""))</f>
        <v/>
      </c>
      <c r="G221" t="str">
        <f>IF('My Dream 11 for a Match'!$B$2='Performance Cal'!$A221,'Performance Cal'!F221,IF('My Dream 11 for a Match'!$A$2='Performance Cal'!$A221,'Performance Cal'!F221,""))</f>
        <v/>
      </c>
      <c r="H221" s="25" t="str">
        <f t="shared" si="68"/>
        <v xml:space="preserve"> </v>
      </c>
      <c r="I221" s="25" t="str">
        <f t="shared" si="69"/>
        <v xml:space="preserve"> </v>
      </c>
      <c r="J221" s="25" t="str">
        <f t="shared" si="70"/>
        <v xml:space="preserve"> </v>
      </c>
      <c r="K221" s="25" t="str">
        <f t="shared" si="71"/>
        <v xml:space="preserve"> </v>
      </c>
      <c r="L221" s="25" t="str">
        <f t="shared" si="72"/>
        <v xml:space="preserve"> </v>
      </c>
      <c r="M221" s="25" t="str">
        <f t="shared" si="72"/>
        <v xml:space="preserve"> </v>
      </c>
      <c r="N221" s="25" t="str">
        <f t="shared" si="73"/>
        <v xml:space="preserve"> </v>
      </c>
      <c r="O221" s="25" t="str">
        <f t="shared" si="74"/>
        <v xml:space="preserve"> </v>
      </c>
      <c r="P221" s="25" t="str">
        <f t="shared" si="75"/>
        <v xml:space="preserve"> </v>
      </c>
      <c r="Q221" s="25" t="str">
        <f t="shared" si="76"/>
        <v xml:space="preserve"> </v>
      </c>
      <c r="R221" s="25" t="str">
        <f t="shared" si="77"/>
        <v xml:space="preserve"> </v>
      </c>
      <c r="S221" s="25" t="str">
        <f t="shared" si="78"/>
        <v xml:space="preserve"> </v>
      </c>
      <c r="T221" s="25" t="str">
        <f t="shared" si="79"/>
        <v xml:space="preserve"> </v>
      </c>
      <c r="U221" s="25" t="str">
        <f t="shared" si="80"/>
        <v xml:space="preserve"> </v>
      </c>
      <c r="V221" s="25" t="str">
        <f t="shared" si="81"/>
        <v xml:space="preserve"> </v>
      </c>
      <c r="W221" s="25" t="str">
        <f t="shared" si="82"/>
        <v xml:space="preserve"> </v>
      </c>
      <c r="X221" s="25" t="str">
        <f t="shared" si="83"/>
        <v xml:space="preserve"> </v>
      </c>
      <c r="Y221" s="25" t="str">
        <f t="shared" si="84"/>
        <v xml:space="preserve"> </v>
      </c>
      <c r="Z221" s="25" t="str">
        <f t="shared" si="85"/>
        <v xml:space="preserve"> </v>
      </c>
      <c r="AA221" s="25" t="str">
        <f t="shared" si="86"/>
        <v xml:space="preserve"> </v>
      </c>
      <c r="AB221" t="str">
        <f t="shared" si="87"/>
        <v/>
      </c>
      <c r="AC221" t="str">
        <f t="shared" si="88"/>
        <v xml:space="preserve"> </v>
      </c>
      <c r="AD221" t="str">
        <f t="shared" si="89"/>
        <v/>
      </c>
    </row>
    <row r="222" spans="1:30" x14ac:dyDescent="0.35">
      <c r="A222" t="str">
        <f>IF('My Dream 11 for a Match'!$B$2='Performance Cal'!$A222,'Performance Cal'!A222,IF('My Dream 11 for a Match'!$A$2='Performance Cal'!$A222,'Performance Cal'!A222,""))</f>
        <v/>
      </c>
      <c r="B222" t="str">
        <f>IF('My Dream 11 for a Match'!$B$2='Performance Cal'!$A222,'Performance Cal'!B222,IF('My Dream 11 for a Match'!$A$2='Performance Cal'!$A222,'Performance Cal'!B222,""))</f>
        <v/>
      </c>
      <c r="C222" t="str">
        <f>_xlfn.XLOOKUP(B222,'Team Player and role'!A:A,'Team Player and role'!C:C," ")</f>
        <v xml:space="preserve"> </v>
      </c>
      <c r="D222" t="str">
        <f>IF('My Dream 11 for a Match'!$B$2='Performance Cal'!$A222,'Performance Cal'!C222,IF('My Dream 11 for a Match'!$A$2='Performance Cal'!$A222,'Performance Cal'!C222,""))</f>
        <v/>
      </c>
      <c r="E222" t="str">
        <f>IF('My Dream 11 for a Match'!$B$2='Performance Cal'!$A222,'Performance Cal'!D222,IF('My Dream 11 for a Match'!$A$2='Performance Cal'!$A222,'Performance Cal'!D222,""))</f>
        <v/>
      </c>
      <c r="F222" t="str">
        <f>IF('My Dream 11 for a Match'!$B$2='Performance Cal'!$A222,'Performance Cal'!E222,IF('My Dream 11 for a Match'!$A$2='Performance Cal'!$A222,'Performance Cal'!E222,""))</f>
        <v/>
      </c>
      <c r="G222" t="str">
        <f>IF('My Dream 11 for a Match'!$B$2='Performance Cal'!$A222,'Performance Cal'!F222,IF('My Dream 11 for a Match'!$A$2='Performance Cal'!$A222,'Performance Cal'!F222,""))</f>
        <v/>
      </c>
      <c r="H222" s="25" t="str">
        <f t="shared" si="68"/>
        <v xml:space="preserve"> </v>
      </c>
      <c r="I222" s="25" t="str">
        <f t="shared" si="69"/>
        <v xml:space="preserve"> </v>
      </c>
      <c r="J222" s="25" t="str">
        <f t="shared" si="70"/>
        <v xml:space="preserve"> </v>
      </c>
      <c r="K222" s="25" t="str">
        <f t="shared" si="71"/>
        <v xml:space="preserve"> </v>
      </c>
      <c r="L222" s="25" t="str">
        <f t="shared" si="72"/>
        <v xml:space="preserve"> </v>
      </c>
      <c r="M222" s="25" t="str">
        <f t="shared" si="72"/>
        <v xml:space="preserve"> </v>
      </c>
      <c r="N222" s="25" t="str">
        <f t="shared" si="73"/>
        <v xml:space="preserve"> </v>
      </c>
      <c r="O222" s="25" t="str">
        <f t="shared" si="74"/>
        <v xml:space="preserve"> </v>
      </c>
      <c r="P222" s="25" t="str">
        <f t="shared" si="75"/>
        <v xml:space="preserve"> </v>
      </c>
      <c r="Q222" s="25" t="str">
        <f t="shared" si="76"/>
        <v xml:space="preserve"> </v>
      </c>
      <c r="R222" s="25" t="str">
        <f t="shared" si="77"/>
        <v xml:space="preserve"> </v>
      </c>
      <c r="S222" s="25" t="str">
        <f t="shared" si="78"/>
        <v xml:space="preserve"> </v>
      </c>
      <c r="T222" s="25" t="str">
        <f t="shared" si="79"/>
        <v xml:space="preserve"> </v>
      </c>
      <c r="U222" s="25" t="str">
        <f t="shared" si="80"/>
        <v xml:space="preserve"> </v>
      </c>
      <c r="V222" s="25" t="str">
        <f t="shared" si="81"/>
        <v xml:space="preserve"> </v>
      </c>
      <c r="W222" s="25" t="str">
        <f t="shared" si="82"/>
        <v xml:space="preserve"> </v>
      </c>
      <c r="X222" s="25" t="str">
        <f t="shared" si="83"/>
        <v xml:space="preserve"> </v>
      </c>
      <c r="Y222" s="25" t="str">
        <f t="shared" si="84"/>
        <v xml:space="preserve"> </v>
      </c>
      <c r="Z222" s="25" t="str">
        <f t="shared" si="85"/>
        <v xml:space="preserve"> </v>
      </c>
      <c r="AA222" s="25" t="str">
        <f t="shared" si="86"/>
        <v xml:space="preserve"> </v>
      </c>
      <c r="AB222" t="str">
        <f t="shared" si="87"/>
        <v/>
      </c>
      <c r="AC222" t="str">
        <f t="shared" si="88"/>
        <v xml:space="preserve"> </v>
      </c>
      <c r="AD222" t="str">
        <f t="shared" si="89"/>
        <v/>
      </c>
    </row>
    <row r="223" spans="1:30" x14ac:dyDescent="0.35">
      <c r="A223" t="str">
        <f>IF('My Dream 11 for a Match'!$B$2='Performance Cal'!$A223,'Performance Cal'!A223,IF('My Dream 11 for a Match'!$A$2='Performance Cal'!$A223,'Performance Cal'!A223,""))</f>
        <v/>
      </c>
      <c r="B223" t="str">
        <f>IF('My Dream 11 for a Match'!$B$2='Performance Cal'!$A223,'Performance Cal'!B223,IF('My Dream 11 for a Match'!$A$2='Performance Cal'!$A223,'Performance Cal'!B223,""))</f>
        <v/>
      </c>
      <c r="C223" t="str">
        <f>_xlfn.XLOOKUP(B223,'Team Player and role'!A:A,'Team Player and role'!C:C," ")</f>
        <v xml:space="preserve"> </v>
      </c>
      <c r="D223" t="str">
        <f>IF('My Dream 11 for a Match'!$B$2='Performance Cal'!$A223,'Performance Cal'!C223,IF('My Dream 11 for a Match'!$A$2='Performance Cal'!$A223,'Performance Cal'!C223,""))</f>
        <v/>
      </c>
      <c r="E223" t="str">
        <f>IF('My Dream 11 for a Match'!$B$2='Performance Cal'!$A223,'Performance Cal'!D223,IF('My Dream 11 for a Match'!$A$2='Performance Cal'!$A223,'Performance Cal'!D223,""))</f>
        <v/>
      </c>
      <c r="F223" t="str">
        <f>IF('My Dream 11 for a Match'!$B$2='Performance Cal'!$A223,'Performance Cal'!E223,IF('My Dream 11 for a Match'!$A$2='Performance Cal'!$A223,'Performance Cal'!E223,""))</f>
        <v/>
      </c>
      <c r="G223" t="str">
        <f>IF('My Dream 11 for a Match'!$B$2='Performance Cal'!$A223,'Performance Cal'!F223,IF('My Dream 11 for a Match'!$A$2='Performance Cal'!$A223,'Performance Cal'!F223,""))</f>
        <v/>
      </c>
      <c r="H223" s="25" t="str">
        <f t="shared" si="68"/>
        <v xml:space="preserve"> </v>
      </c>
      <c r="I223" s="25" t="str">
        <f t="shared" si="69"/>
        <v xml:space="preserve"> </v>
      </c>
      <c r="J223" s="25" t="str">
        <f t="shared" si="70"/>
        <v xml:space="preserve"> </v>
      </c>
      <c r="K223" s="25" t="str">
        <f t="shared" si="71"/>
        <v xml:space="preserve"> </v>
      </c>
      <c r="L223" s="25" t="str">
        <f t="shared" si="72"/>
        <v xml:space="preserve"> </v>
      </c>
      <c r="M223" s="25" t="str">
        <f t="shared" si="72"/>
        <v xml:space="preserve"> </v>
      </c>
      <c r="N223" s="25" t="str">
        <f t="shared" si="73"/>
        <v xml:space="preserve"> </v>
      </c>
      <c r="O223" s="25" t="str">
        <f t="shared" si="74"/>
        <v xml:space="preserve"> </v>
      </c>
      <c r="P223" s="25" t="str">
        <f t="shared" si="75"/>
        <v xml:space="preserve"> </v>
      </c>
      <c r="Q223" s="25" t="str">
        <f t="shared" si="76"/>
        <v xml:space="preserve"> </v>
      </c>
      <c r="R223" s="25" t="str">
        <f t="shared" si="77"/>
        <v xml:space="preserve"> </v>
      </c>
      <c r="S223" s="25" t="str">
        <f t="shared" si="78"/>
        <v xml:space="preserve"> </v>
      </c>
      <c r="T223" s="25" t="str">
        <f t="shared" si="79"/>
        <v xml:space="preserve"> </v>
      </c>
      <c r="U223" s="25" t="str">
        <f t="shared" si="80"/>
        <v xml:space="preserve"> </v>
      </c>
      <c r="V223" s="25" t="str">
        <f t="shared" si="81"/>
        <v xml:space="preserve"> </v>
      </c>
      <c r="W223" s="25" t="str">
        <f t="shared" si="82"/>
        <v xml:space="preserve"> </v>
      </c>
      <c r="X223" s="25" t="str">
        <f t="shared" si="83"/>
        <v xml:space="preserve"> </v>
      </c>
      <c r="Y223" s="25" t="str">
        <f t="shared" si="84"/>
        <v xml:space="preserve"> </v>
      </c>
      <c r="Z223" s="25" t="str">
        <f t="shared" si="85"/>
        <v xml:space="preserve"> </v>
      </c>
      <c r="AA223" s="25" t="str">
        <f t="shared" si="86"/>
        <v xml:space="preserve"> </v>
      </c>
      <c r="AB223" t="str">
        <f t="shared" si="87"/>
        <v/>
      </c>
      <c r="AC223" t="str">
        <f t="shared" si="88"/>
        <v xml:space="preserve"> </v>
      </c>
      <c r="AD223" t="str">
        <f t="shared" si="89"/>
        <v/>
      </c>
    </row>
    <row r="224" spans="1:30" x14ac:dyDescent="0.35">
      <c r="A224" t="str">
        <f>IF('My Dream 11 for a Match'!$B$2='Performance Cal'!$A224,'Performance Cal'!A224,IF('My Dream 11 for a Match'!$A$2='Performance Cal'!$A224,'Performance Cal'!A224,""))</f>
        <v/>
      </c>
      <c r="B224" t="str">
        <f>IF('My Dream 11 for a Match'!$B$2='Performance Cal'!$A224,'Performance Cal'!B224,IF('My Dream 11 for a Match'!$A$2='Performance Cal'!$A224,'Performance Cal'!B224,""))</f>
        <v/>
      </c>
      <c r="C224" t="str">
        <f>_xlfn.XLOOKUP(B224,'Team Player and role'!A:A,'Team Player and role'!C:C," ")</f>
        <v xml:space="preserve"> </v>
      </c>
      <c r="D224" t="str">
        <f>IF('My Dream 11 for a Match'!$B$2='Performance Cal'!$A224,'Performance Cal'!C224,IF('My Dream 11 for a Match'!$A$2='Performance Cal'!$A224,'Performance Cal'!C224,""))</f>
        <v/>
      </c>
      <c r="E224" t="str">
        <f>IF('My Dream 11 for a Match'!$B$2='Performance Cal'!$A224,'Performance Cal'!D224,IF('My Dream 11 for a Match'!$A$2='Performance Cal'!$A224,'Performance Cal'!D224,""))</f>
        <v/>
      </c>
      <c r="F224" t="str">
        <f>IF('My Dream 11 for a Match'!$B$2='Performance Cal'!$A224,'Performance Cal'!E224,IF('My Dream 11 for a Match'!$A$2='Performance Cal'!$A224,'Performance Cal'!E224,""))</f>
        <v/>
      </c>
      <c r="G224" t="str">
        <f>IF('My Dream 11 for a Match'!$B$2='Performance Cal'!$A224,'Performance Cal'!F224,IF('My Dream 11 for a Match'!$A$2='Performance Cal'!$A224,'Performance Cal'!F224,""))</f>
        <v/>
      </c>
      <c r="H224" s="25" t="str">
        <f t="shared" si="68"/>
        <v xml:space="preserve"> </v>
      </c>
      <c r="I224" s="25" t="str">
        <f t="shared" si="69"/>
        <v xml:space="preserve"> </v>
      </c>
      <c r="J224" s="25" t="str">
        <f t="shared" si="70"/>
        <v xml:space="preserve"> </v>
      </c>
      <c r="K224" s="25" t="str">
        <f t="shared" si="71"/>
        <v xml:space="preserve"> </v>
      </c>
      <c r="L224" s="25" t="str">
        <f t="shared" si="72"/>
        <v xml:space="preserve"> </v>
      </c>
      <c r="M224" s="25" t="str">
        <f t="shared" si="72"/>
        <v xml:space="preserve"> </v>
      </c>
      <c r="N224" s="25" t="str">
        <f t="shared" si="73"/>
        <v xml:space="preserve"> </v>
      </c>
      <c r="O224" s="25" t="str">
        <f t="shared" si="74"/>
        <v xml:space="preserve"> </v>
      </c>
      <c r="P224" s="25" t="str">
        <f t="shared" si="75"/>
        <v xml:space="preserve"> </v>
      </c>
      <c r="Q224" s="25" t="str">
        <f t="shared" si="76"/>
        <v xml:space="preserve"> </v>
      </c>
      <c r="R224" s="25" t="str">
        <f t="shared" si="77"/>
        <v xml:space="preserve"> </v>
      </c>
      <c r="S224" s="25" t="str">
        <f t="shared" si="78"/>
        <v xml:space="preserve"> </v>
      </c>
      <c r="T224" s="25" t="str">
        <f t="shared" si="79"/>
        <v xml:space="preserve"> </v>
      </c>
      <c r="U224" s="25" t="str">
        <f t="shared" si="80"/>
        <v xml:space="preserve"> </v>
      </c>
      <c r="V224" s="25" t="str">
        <f t="shared" si="81"/>
        <v xml:space="preserve"> </v>
      </c>
      <c r="W224" s="25" t="str">
        <f t="shared" si="82"/>
        <v xml:space="preserve"> </v>
      </c>
      <c r="X224" s="25" t="str">
        <f t="shared" si="83"/>
        <v xml:space="preserve"> </v>
      </c>
      <c r="Y224" s="25" t="str">
        <f t="shared" si="84"/>
        <v xml:space="preserve"> </v>
      </c>
      <c r="Z224" s="25" t="str">
        <f t="shared" si="85"/>
        <v xml:space="preserve"> </v>
      </c>
      <c r="AA224" s="25" t="str">
        <f t="shared" si="86"/>
        <v xml:space="preserve"> </v>
      </c>
      <c r="AB224" t="str">
        <f t="shared" si="87"/>
        <v/>
      </c>
      <c r="AC224" t="str">
        <f t="shared" si="88"/>
        <v xml:space="preserve"> </v>
      </c>
      <c r="AD224" t="str">
        <f t="shared" si="89"/>
        <v/>
      </c>
    </row>
    <row r="225" spans="1:30" x14ac:dyDescent="0.35">
      <c r="A225" t="str">
        <f>IF('My Dream 11 for a Match'!$B$2='Performance Cal'!$A225,'Performance Cal'!A225,IF('My Dream 11 for a Match'!$A$2='Performance Cal'!$A225,'Performance Cal'!A225,""))</f>
        <v/>
      </c>
      <c r="B225" t="str">
        <f>IF('My Dream 11 for a Match'!$B$2='Performance Cal'!$A225,'Performance Cal'!B225,IF('My Dream 11 for a Match'!$A$2='Performance Cal'!$A225,'Performance Cal'!B225,""))</f>
        <v/>
      </c>
      <c r="C225" t="str">
        <f>_xlfn.XLOOKUP(B225,'Team Player and role'!A:A,'Team Player and role'!C:C," ")</f>
        <v xml:space="preserve"> </v>
      </c>
      <c r="D225" t="str">
        <f>IF('My Dream 11 for a Match'!$B$2='Performance Cal'!$A225,'Performance Cal'!C225,IF('My Dream 11 for a Match'!$A$2='Performance Cal'!$A225,'Performance Cal'!C225,""))</f>
        <v/>
      </c>
      <c r="E225" t="str">
        <f>IF('My Dream 11 for a Match'!$B$2='Performance Cal'!$A225,'Performance Cal'!D225,IF('My Dream 11 for a Match'!$A$2='Performance Cal'!$A225,'Performance Cal'!D225,""))</f>
        <v/>
      </c>
      <c r="F225" t="str">
        <f>IF('My Dream 11 for a Match'!$B$2='Performance Cal'!$A225,'Performance Cal'!E225,IF('My Dream 11 for a Match'!$A$2='Performance Cal'!$A225,'Performance Cal'!E225,""))</f>
        <v/>
      </c>
      <c r="G225" t="str">
        <f>IF('My Dream 11 for a Match'!$B$2='Performance Cal'!$A225,'Performance Cal'!F225,IF('My Dream 11 for a Match'!$A$2='Performance Cal'!$A225,'Performance Cal'!F225,""))</f>
        <v/>
      </c>
      <c r="H225" s="25" t="str">
        <f t="shared" si="68"/>
        <v xml:space="preserve"> </v>
      </c>
      <c r="I225" s="25" t="str">
        <f t="shared" si="69"/>
        <v xml:space="preserve"> </v>
      </c>
      <c r="J225" s="25" t="str">
        <f t="shared" si="70"/>
        <v xml:space="preserve"> </v>
      </c>
      <c r="K225" s="25" t="str">
        <f t="shared" si="71"/>
        <v xml:space="preserve"> </v>
      </c>
      <c r="L225" s="25" t="str">
        <f t="shared" si="72"/>
        <v xml:space="preserve"> </v>
      </c>
      <c r="M225" s="25" t="str">
        <f t="shared" si="72"/>
        <v xml:space="preserve"> </v>
      </c>
      <c r="N225" s="25" t="str">
        <f t="shared" si="73"/>
        <v xml:space="preserve"> </v>
      </c>
      <c r="O225" s="25" t="str">
        <f t="shared" si="74"/>
        <v xml:space="preserve"> </v>
      </c>
      <c r="P225" s="25" t="str">
        <f t="shared" si="75"/>
        <v xml:space="preserve"> </v>
      </c>
      <c r="Q225" s="25" t="str">
        <f t="shared" si="76"/>
        <v xml:space="preserve"> </v>
      </c>
      <c r="R225" s="25" t="str">
        <f t="shared" si="77"/>
        <v xml:space="preserve"> </v>
      </c>
      <c r="S225" s="25" t="str">
        <f t="shared" si="78"/>
        <v xml:space="preserve"> </v>
      </c>
      <c r="T225" s="25" t="str">
        <f t="shared" si="79"/>
        <v xml:space="preserve"> </v>
      </c>
      <c r="U225" s="25" t="str">
        <f t="shared" si="80"/>
        <v xml:space="preserve"> </v>
      </c>
      <c r="V225" s="25" t="str">
        <f t="shared" si="81"/>
        <v xml:space="preserve"> </v>
      </c>
      <c r="W225" s="25" t="str">
        <f t="shared" si="82"/>
        <v xml:space="preserve"> </v>
      </c>
      <c r="X225" s="25" t="str">
        <f t="shared" si="83"/>
        <v xml:space="preserve"> </v>
      </c>
      <c r="Y225" s="25" t="str">
        <f t="shared" si="84"/>
        <v xml:space="preserve"> </v>
      </c>
      <c r="Z225" s="25" t="str">
        <f t="shared" si="85"/>
        <v xml:space="preserve"> </v>
      </c>
      <c r="AA225" s="25" t="str">
        <f t="shared" si="86"/>
        <v xml:space="preserve"> </v>
      </c>
      <c r="AB225" t="str">
        <f t="shared" si="87"/>
        <v/>
      </c>
      <c r="AC225" t="str">
        <f t="shared" si="88"/>
        <v xml:space="preserve"> </v>
      </c>
      <c r="AD225" t="str">
        <f t="shared" si="89"/>
        <v/>
      </c>
    </row>
    <row r="226" spans="1:30" x14ac:dyDescent="0.35">
      <c r="A226" t="str">
        <f>IF('My Dream 11 for a Match'!$B$2='Performance Cal'!$A226,'Performance Cal'!A226,IF('My Dream 11 for a Match'!$A$2='Performance Cal'!$A226,'Performance Cal'!A226,""))</f>
        <v/>
      </c>
      <c r="B226" t="str">
        <f>IF('My Dream 11 for a Match'!$B$2='Performance Cal'!$A226,'Performance Cal'!B226,IF('My Dream 11 for a Match'!$A$2='Performance Cal'!$A226,'Performance Cal'!B226,""))</f>
        <v/>
      </c>
      <c r="C226" t="str">
        <f>_xlfn.XLOOKUP(B226,'Team Player and role'!A:A,'Team Player and role'!C:C," ")</f>
        <v xml:space="preserve"> </v>
      </c>
      <c r="D226" t="str">
        <f>IF('My Dream 11 for a Match'!$B$2='Performance Cal'!$A226,'Performance Cal'!C226,IF('My Dream 11 for a Match'!$A$2='Performance Cal'!$A226,'Performance Cal'!C226,""))</f>
        <v/>
      </c>
      <c r="E226" t="str">
        <f>IF('My Dream 11 for a Match'!$B$2='Performance Cal'!$A226,'Performance Cal'!D226,IF('My Dream 11 for a Match'!$A$2='Performance Cal'!$A226,'Performance Cal'!D226,""))</f>
        <v/>
      </c>
      <c r="F226" t="str">
        <f>IF('My Dream 11 for a Match'!$B$2='Performance Cal'!$A226,'Performance Cal'!E226,IF('My Dream 11 for a Match'!$A$2='Performance Cal'!$A226,'Performance Cal'!E226,""))</f>
        <v/>
      </c>
      <c r="G226" t="str">
        <f>IF('My Dream 11 for a Match'!$B$2='Performance Cal'!$A226,'Performance Cal'!F226,IF('My Dream 11 for a Match'!$A$2='Performance Cal'!$A226,'Performance Cal'!F226,""))</f>
        <v/>
      </c>
      <c r="H226" s="25" t="str">
        <f t="shared" si="68"/>
        <v xml:space="preserve"> </v>
      </c>
      <c r="I226" s="25" t="str">
        <f t="shared" si="69"/>
        <v xml:space="preserve"> </v>
      </c>
      <c r="J226" s="25" t="str">
        <f t="shared" si="70"/>
        <v xml:space="preserve"> </v>
      </c>
      <c r="K226" s="25" t="str">
        <f t="shared" si="71"/>
        <v xml:space="preserve"> </v>
      </c>
      <c r="L226" s="25" t="str">
        <f t="shared" si="72"/>
        <v xml:space="preserve"> </v>
      </c>
      <c r="M226" s="25" t="str">
        <f t="shared" si="72"/>
        <v xml:space="preserve"> </v>
      </c>
      <c r="N226" s="25" t="str">
        <f t="shared" si="73"/>
        <v xml:space="preserve"> </v>
      </c>
      <c r="O226" s="25" t="str">
        <f t="shared" si="74"/>
        <v xml:space="preserve"> </v>
      </c>
      <c r="P226" s="25" t="str">
        <f t="shared" si="75"/>
        <v xml:space="preserve"> </v>
      </c>
      <c r="Q226" s="25" t="str">
        <f t="shared" si="76"/>
        <v xml:space="preserve"> </v>
      </c>
      <c r="R226" s="25" t="str">
        <f t="shared" si="77"/>
        <v xml:space="preserve"> </v>
      </c>
      <c r="S226" s="25" t="str">
        <f t="shared" si="78"/>
        <v xml:space="preserve"> </v>
      </c>
      <c r="T226" s="25" t="str">
        <f t="shared" si="79"/>
        <v xml:space="preserve"> </v>
      </c>
      <c r="U226" s="25" t="str">
        <f t="shared" si="80"/>
        <v xml:space="preserve"> </v>
      </c>
      <c r="V226" s="25" t="str">
        <f t="shared" si="81"/>
        <v xml:space="preserve"> </v>
      </c>
      <c r="W226" s="25" t="str">
        <f t="shared" si="82"/>
        <v xml:space="preserve"> </v>
      </c>
      <c r="X226" s="25" t="str">
        <f t="shared" si="83"/>
        <v xml:space="preserve"> </v>
      </c>
      <c r="Y226" s="25" t="str">
        <f t="shared" si="84"/>
        <v xml:space="preserve"> </v>
      </c>
      <c r="Z226" s="25" t="str">
        <f t="shared" si="85"/>
        <v xml:space="preserve"> </v>
      </c>
      <c r="AA226" s="25" t="str">
        <f t="shared" si="86"/>
        <v xml:space="preserve"> </v>
      </c>
      <c r="AB226" t="str">
        <f t="shared" si="87"/>
        <v/>
      </c>
      <c r="AC226" t="str">
        <f t="shared" si="88"/>
        <v xml:space="preserve"> </v>
      </c>
      <c r="AD226" t="str">
        <f t="shared" si="89"/>
        <v/>
      </c>
    </row>
    <row r="227" spans="1:30" x14ac:dyDescent="0.35">
      <c r="A227" t="str">
        <f>IF('My Dream 11 for a Match'!$B$2='Performance Cal'!$A227,'Performance Cal'!A227,IF('My Dream 11 for a Match'!$A$2='Performance Cal'!$A227,'Performance Cal'!A227,""))</f>
        <v/>
      </c>
      <c r="B227" t="str">
        <f>IF('My Dream 11 for a Match'!$B$2='Performance Cal'!$A227,'Performance Cal'!B227,IF('My Dream 11 for a Match'!$A$2='Performance Cal'!$A227,'Performance Cal'!B227,""))</f>
        <v/>
      </c>
      <c r="C227" t="str">
        <f>_xlfn.XLOOKUP(B227,'Team Player and role'!A:A,'Team Player and role'!C:C," ")</f>
        <v xml:space="preserve"> </v>
      </c>
      <c r="D227" t="str">
        <f>IF('My Dream 11 for a Match'!$B$2='Performance Cal'!$A227,'Performance Cal'!C227,IF('My Dream 11 for a Match'!$A$2='Performance Cal'!$A227,'Performance Cal'!C227,""))</f>
        <v/>
      </c>
      <c r="E227" t="str">
        <f>IF('My Dream 11 for a Match'!$B$2='Performance Cal'!$A227,'Performance Cal'!D227,IF('My Dream 11 for a Match'!$A$2='Performance Cal'!$A227,'Performance Cal'!D227,""))</f>
        <v/>
      </c>
      <c r="F227" t="str">
        <f>IF('My Dream 11 for a Match'!$B$2='Performance Cal'!$A227,'Performance Cal'!E227,IF('My Dream 11 for a Match'!$A$2='Performance Cal'!$A227,'Performance Cal'!E227,""))</f>
        <v/>
      </c>
      <c r="G227" t="str">
        <f>IF('My Dream 11 for a Match'!$B$2='Performance Cal'!$A227,'Performance Cal'!F227,IF('My Dream 11 for a Match'!$A$2='Performance Cal'!$A227,'Performance Cal'!F227,""))</f>
        <v/>
      </c>
      <c r="H227" s="25" t="str">
        <f t="shared" si="68"/>
        <v xml:space="preserve"> </v>
      </c>
      <c r="I227" s="25" t="str">
        <f t="shared" si="69"/>
        <v xml:space="preserve"> </v>
      </c>
      <c r="J227" s="25" t="str">
        <f t="shared" si="70"/>
        <v xml:space="preserve"> </v>
      </c>
      <c r="K227" s="25" t="str">
        <f t="shared" si="71"/>
        <v xml:space="preserve"> </v>
      </c>
      <c r="L227" s="25" t="str">
        <f t="shared" ref="L227:M248" si="90">IF($C227=" "," ",IF($C227="Seamer",($E227*70/100),($E227*60/100)))</f>
        <v xml:space="preserve"> </v>
      </c>
      <c r="M227" s="25" t="str">
        <f t="shared" si="90"/>
        <v xml:space="preserve"> </v>
      </c>
      <c r="N227" s="25" t="str">
        <f t="shared" si="73"/>
        <v xml:space="preserve"> </v>
      </c>
      <c r="O227" s="25" t="str">
        <f t="shared" si="74"/>
        <v xml:space="preserve"> </v>
      </c>
      <c r="P227" s="25" t="str">
        <f t="shared" si="75"/>
        <v xml:space="preserve"> </v>
      </c>
      <c r="Q227" s="25" t="str">
        <f t="shared" si="76"/>
        <v xml:space="preserve"> </v>
      </c>
      <c r="R227" s="25" t="str">
        <f t="shared" si="77"/>
        <v xml:space="preserve"> </v>
      </c>
      <c r="S227" s="25" t="str">
        <f t="shared" si="78"/>
        <v xml:space="preserve"> </v>
      </c>
      <c r="T227" s="25" t="str">
        <f t="shared" si="79"/>
        <v xml:space="preserve"> </v>
      </c>
      <c r="U227" s="25" t="str">
        <f t="shared" si="80"/>
        <v xml:space="preserve"> </v>
      </c>
      <c r="V227" s="25" t="str">
        <f t="shared" si="81"/>
        <v xml:space="preserve"> </v>
      </c>
      <c r="W227" s="25" t="str">
        <f t="shared" si="82"/>
        <v xml:space="preserve"> </v>
      </c>
      <c r="X227" s="25" t="str">
        <f t="shared" si="83"/>
        <v xml:space="preserve"> </v>
      </c>
      <c r="Y227" s="25" t="str">
        <f t="shared" si="84"/>
        <v xml:space="preserve"> </v>
      </c>
      <c r="Z227" s="25" t="str">
        <f t="shared" si="85"/>
        <v xml:space="preserve"> </v>
      </c>
      <c r="AA227" s="25" t="str">
        <f t="shared" si="86"/>
        <v xml:space="preserve"> </v>
      </c>
      <c r="AB227" t="str">
        <f t="shared" si="87"/>
        <v/>
      </c>
      <c r="AC227" t="str">
        <f t="shared" si="88"/>
        <v xml:space="preserve"> </v>
      </c>
      <c r="AD227" t="str">
        <f t="shared" si="89"/>
        <v/>
      </c>
    </row>
    <row r="228" spans="1:30" x14ac:dyDescent="0.35">
      <c r="A228" t="str">
        <f>IF('My Dream 11 for a Match'!$B$2='Performance Cal'!$A228,'Performance Cal'!A228,IF('My Dream 11 for a Match'!$A$2='Performance Cal'!$A228,'Performance Cal'!A228,""))</f>
        <v/>
      </c>
      <c r="B228" t="str">
        <f>IF('My Dream 11 for a Match'!$B$2='Performance Cal'!$A228,'Performance Cal'!B228,IF('My Dream 11 for a Match'!$A$2='Performance Cal'!$A228,'Performance Cal'!B228,""))</f>
        <v/>
      </c>
      <c r="C228" t="str">
        <f>_xlfn.XLOOKUP(B228,'Team Player and role'!A:A,'Team Player and role'!C:C," ")</f>
        <v xml:space="preserve"> </v>
      </c>
      <c r="D228" t="str">
        <f>IF('My Dream 11 for a Match'!$B$2='Performance Cal'!$A228,'Performance Cal'!C228,IF('My Dream 11 for a Match'!$A$2='Performance Cal'!$A228,'Performance Cal'!C228,""))</f>
        <v/>
      </c>
      <c r="E228" t="str">
        <f>IF('My Dream 11 for a Match'!$B$2='Performance Cal'!$A228,'Performance Cal'!D228,IF('My Dream 11 for a Match'!$A$2='Performance Cal'!$A228,'Performance Cal'!D228,""))</f>
        <v/>
      </c>
      <c r="F228" t="str">
        <f>IF('My Dream 11 for a Match'!$B$2='Performance Cal'!$A228,'Performance Cal'!E228,IF('My Dream 11 for a Match'!$A$2='Performance Cal'!$A228,'Performance Cal'!E228,""))</f>
        <v/>
      </c>
      <c r="G228" t="str">
        <f>IF('My Dream 11 for a Match'!$B$2='Performance Cal'!$A228,'Performance Cal'!F228,IF('My Dream 11 for a Match'!$A$2='Performance Cal'!$A228,'Performance Cal'!F228,""))</f>
        <v/>
      </c>
      <c r="H228" s="25" t="str">
        <f t="shared" si="68"/>
        <v xml:space="preserve"> </v>
      </c>
      <c r="I228" s="25" t="str">
        <f t="shared" si="69"/>
        <v xml:space="preserve"> </v>
      </c>
      <c r="J228" s="25" t="str">
        <f t="shared" si="70"/>
        <v xml:space="preserve"> </v>
      </c>
      <c r="K228" s="25" t="str">
        <f t="shared" si="71"/>
        <v xml:space="preserve"> </v>
      </c>
      <c r="L228" s="25" t="str">
        <f t="shared" si="90"/>
        <v xml:space="preserve"> </v>
      </c>
      <c r="M228" s="25" t="str">
        <f t="shared" si="90"/>
        <v xml:space="preserve"> </v>
      </c>
      <c r="N228" s="25" t="str">
        <f t="shared" si="73"/>
        <v xml:space="preserve"> </v>
      </c>
      <c r="O228" s="25" t="str">
        <f t="shared" si="74"/>
        <v xml:space="preserve"> </v>
      </c>
      <c r="P228" s="25" t="str">
        <f t="shared" si="75"/>
        <v xml:space="preserve"> </v>
      </c>
      <c r="Q228" s="25" t="str">
        <f t="shared" si="76"/>
        <v xml:space="preserve"> </v>
      </c>
      <c r="R228" s="25" t="str">
        <f t="shared" si="77"/>
        <v xml:space="preserve"> </v>
      </c>
      <c r="S228" s="25" t="str">
        <f t="shared" si="78"/>
        <v xml:space="preserve"> </v>
      </c>
      <c r="T228" s="25" t="str">
        <f t="shared" si="79"/>
        <v xml:space="preserve"> </v>
      </c>
      <c r="U228" s="25" t="str">
        <f t="shared" si="80"/>
        <v xml:space="preserve"> </v>
      </c>
      <c r="V228" s="25" t="str">
        <f t="shared" si="81"/>
        <v xml:space="preserve"> </v>
      </c>
      <c r="W228" s="25" t="str">
        <f t="shared" si="82"/>
        <v xml:space="preserve"> </v>
      </c>
      <c r="X228" s="25" t="str">
        <f t="shared" si="83"/>
        <v xml:space="preserve"> </v>
      </c>
      <c r="Y228" s="25" t="str">
        <f t="shared" si="84"/>
        <v xml:space="preserve"> </v>
      </c>
      <c r="Z228" s="25" t="str">
        <f t="shared" si="85"/>
        <v xml:space="preserve"> </v>
      </c>
      <c r="AA228" s="25" t="str">
        <f t="shared" si="86"/>
        <v xml:space="preserve"> </v>
      </c>
      <c r="AB228" t="str">
        <f t="shared" si="87"/>
        <v/>
      </c>
      <c r="AC228" t="str">
        <f t="shared" si="88"/>
        <v xml:space="preserve"> </v>
      </c>
      <c r="AD228" t="str">
        <f t="shared" si="89"/>
        <v/>
      </c>
    </row>
    <row r="229" spans="1:30" x14ac:dyDescent="0.35">
      <c r="A229" t="str">
        <f>IF('My Dream 11 for a Match'!$B$2='Performance Cal'!$A229,'Performance Cal'!A229,IF('My Dream 11 for a Match'!$A$2='Performance Cal'!$A229,'Performance Cal'!A229,""))</f>
        <v/>
      </c>
      <c r="B229" t="str">
        <f>IF('My Dream 11 for a Match'!$B$2='Performance Cal'!$A229,'Performance Cal'!B229,IF('My Dream 11 for a Match'!$A$2='Performance Cal'!$A229,'Performance Cal'!B229,""))</f>
        <v/>
      </c>
      <c r="C229" t="str">
        <f>_xlfn.XLOOKUP(B229,'Team Player and role'!A:A,'Team Player and role'!C:C," ")</f>
        <v xml:space="preserve"> </v>
      </c>
      <c r="D229" t="str">
        <f>IF('My Dream 11 for a Match'!$B$2='Performance Cal'!$A229,'Performance Cal'!C229,IF('My Dream 11 for a Match'!$A$2='Performance Cal'!$A229,'Performance Cal'!C229,""))</f>
        <v/>
      </c>
      <c r="E229" t="str">
        <f>IF('My Dream 11 for a Match'!$B$2='Performance Cal'!$A229,'Performance Cal'!D229,IF('My Dream 11 for a Match'!$A$2='Performance Cal'!$A229,'Performance Cal'!D229,""))</f>
        <v/>
      </c>
      <c r="F229" t="str">
        <f>IF('My Dream 11 for a Match'!$B$2='Performance Cal'!$A229,'Performance Cal'!E229,IF('My Dream 11 for a Match'!$A$2='Performance Cal'!$A229,'Performance Cal'!E229,""))</f>
        <v/>
      </c>
      <c r="G229" t="str">
        <f>IF('My Dream 11 for a Match'!$B$2='Performance Cal'!$A229,'Performance Cal'!F229,IF('My Dream 11 for a Match'!$A$2='Performance Cal'!$A229,'Performance Cal'!F229,""))</f>
        <v/>
      </c>
      <c r="H229" s="25" t="str">
        <f t="shared" si="68"/>
        <v xml:space="preserve"> </v>
      </c>
      <c r="I229" s="25" t="str">
        <f t="shared" si="69"/>
        <v xml:space="preserve"> </v>
      </c>
      <c r="J229" s="25" t="str">
        <f t="shared" si="70"/>
        <v xml:space="preserve"> </v>
      </c>
      <c r="K229" s="25" t="str">
        <f t="shared" si="71"/>
        <v xml:space="preserve"> </v>
      </c>
      <c r="L229" s="25" t="str">
        <f t="shared" si="90"/>
        <v xml:space="preserve"> </v>
      </c>
      <c r="M229" s="25" t="str">
        <f t="shared" si="90"/>
        <v xml:space="preserve"> </v>
      </c>
      <c r="N229" s="25" t="str">
        <f t="shared" si="73"/>
        <v xml:space="preserve"> </v>
      </c>
      <c r="O229" s="25" t="str">
        <f t="shared" si="74"/>
        <v xml:space="preserve"> </v>
      </c>
      <c r="P229" s="25" t="str">
        <f t="shared" si="75"/>
        <v xml:space="preserve"> </v>
      </c>
      <c r="Q229" s="25" t="str">
        <f t="shared" si="76"/>
        <v xml:space="preserve"> </v>
      </c>
      <c r="R229" s="25" t="str">
        <f t="shared" si="77"/>
        <v xml:space="preserve"> </v>
      </c>
      <c r="S229" s="25" t="str">
        <f t="shared" si="78"/>
        <v xml:space="preserve"> </v>
      </c>
      <c r="T229" s="25" t="str">
        <f t="shared" si="79"/>
        <v xml:space="preserve"> </v>
      </c>
      <c r="U229" s="25" t="str">
        <f t="shared" si="80"/>
        <v xml:space="preserve"> </v>
      </c>
      <c r="V229" s="25" t="str">
        <f t="shared" si="81"/>
        <v xml:space="preserve"> </v>
      </c>
      <c r="W229" s="25" t="str">
        <f t="shared" si="82"/>
        <v xml:space="preserve"> </v>
      </c>
      <c r="X229" s="25" t="str">
        <f t="shared" si="83"/>
        <v xml:space="preserve"> </v>
      </c>
      <c r="Y229" s="25" t="str">
        <f t="shared" si="84"/>
        <v xml:space="preserve"> </v>
      </c>
      <c r="Z229" s="25" t="str">
        <f t="shared" si="85"/>
        <v xml:space="preserve"> </v>
      </c>
      <c r="AA229" s="25" t="str">
        <f t="shared" si="86"/>
        <v xml:space="preserve"> </v>
      </c>
      <c r="AB229" t="str">
        <f t="shared" si="87"/>
        <v/>
      </c>
      <c r="AC229" t="str">
        <f t="shared" si="88"/>
        <v xml:space="preserve"> </v>
      </c>
      <c r="AD229" t="str">
        <f t="shared" si="89"/>
        <v/>
      </c>
    </row>
    <row r="230" spans="1:30" x14ac:dyDescent="0.35">
      <c r="A230" t="str">
        <f>IF('My Dream 11 for a Match'!$B$2='Performance Cal'!$A230,'Performance Cal'!A230,IF('My Dream 11 for a Match'!$A$2='Performance Cal'!$A230,'Performance Cal'!A230,""))</f>
        <v/>
      </c>
      <c r="B230" t="str">
        <f>IF('My Dream 11 for a Match'!$B$2='Performance Cal'!$A230,'Performance Cal'!B230,IF('My Dream 11 for a Match'!$A$2='Performance Cal'!$A230,'Performance Cal'!B230,""))</f>
        <v/>
      </c>
      <c r="C230" t="str">
        <f>_xlfn.XLOOKUP(B230,'Team Player and role'!A:A,'Team Player and role'!C:C," ")</f>
        <v xml:space="preserve"> </v>
      </c>
      <c r="D230" t="str">
        <f>IF('My Dream 11 for a Match'!$B$2='Performance Cal'!$A230,'Performance Cal'!C230,IF('My Dream 11 for a Match'!$A$2='Performance Cal'!$A230,'Performance Cal'!C230,""))</f>
        <v/>
      </c>
      <c r="E230" t="str">
        <f>IF('My Dream 11 for a Match'!$B$2='Performance Cal'!$A230,'Performance Cal'!D230,IF('My Dream 11 for a Match'!$A$2='Performance Cal'!$A230,'Performance Cal'!D230,""))</f>
        <v/>
      </c>
      <c r="F230" t="str">
        <f>IF('My Dream 11 for a Match'!$B$2='Performance Cal'!$A230,'Performance Cal'!E230,IF('My Dream 11 for a Match'!$A$2='Performance Cal'!$A230,'Performance Cal'!E230,""))</f>
        <v/>
      </c>
      <c r="G230" t="str">
        <f>IF('My Dream 11 for a Match'!$B$2='Performance Cal'!$A230,'Performance Cal'!F230,IF('My Dream 11 for a Match'!$A$2='Performance Cal'!$A230,'Performance Cal'!F230,""))</f>
        <v/>
      </c>
      <c r="H230" s="25" t="str">
        <f t="shared" si="68"/>
        <v xml:space="preserve"> </v>
      </c>
      <c r="I230" s="25" t="str">
        <f t="shared" si="69"/>
        <v xml:space="preserve"> </v>
      </c>
      <c r="J230" s="25" t="str">
        <f t="shared" si="70"/>
        <v xml:space="preserve"> </v>
      </c>
      <c r="K230" s="25" t="str">
        <f t="shared" si="71"/>
        <v xml:space="preserve"> </v>
      </c>
      <c r="L230" s="25" t="str">
        <f t="shared" si="90"/>
        <v xml:space="preserve"> </v>
      </c>
      <c r="M230" s="25" t="str">
        <f t="shared" si="90"/>
        <v xml:space="preserve"> </v>
      </c>
      <c r="N230" s="25" t="str">
        <f t="shared" si="73"/>
        <v xml:space="preserve"> </v>
      </c>
      <c r="O230" s="25" t="str">
        <f t="shared" si="74"/>
        <v xml:space="preserve"> </v>
      </c>
      <c r="P230" s="25" t="str">
        <f t="shared" si="75"/>
        <v xml:space="preserve"> </v>
      </c>
      <c r="Q230" s="25" t="str">
        <f t="shared" si="76"/>
        <v xml:space="preserve"> </v>
      </c>
      <c r="R230" s="25" t="str">
        <f t="shared" si="77"/>
        <v xml:space="preserve"> </v>
      </c>
      <c r="S230" s="25" t="str">
        <f t="shared" si="78"/>
        <v xml:space="preserve"> </v>
      </c>
      <c r="T230" s="25" t="str">
        <f t="shared" si="79"/>
        <v xml:space="preserve"> </v>
      </c>
      <c r="U230" s="25" t="str">
        <f t="shared" si="80"/>
        <v xml:space="preserve"> </v>
      </c>
      <c r="V230" s="25" t="str">
        <f t="shared" si="81"/>
        <v xml:space="preserve"> </v>
      </c>
      <c r="W230" s="25" t="str">
        <f t="shared" si="82"/>
        <v xml:space="preserve"> </v>
      </c>
      <c r="X230" s="25" t="str">
        <f t="shared" si="83"/>
        <v xml:space="preserve"> </v>
      </c>
      <c r="Y230" s="25" t="str">
        <f t="shared" si="84"/>
        <v xml:space="preserve"> </v>
      </c>
      <c r="Z230" s="25" t="str">
        <f t="shared" si="85"/>
        <v xml:space="preserve"> </v>
      </c>
      <c r="AA230" s="25" t="str">
        <f t="shared" si="86"/>
        <v xml:space="preserve"> </v>
      </c>
      <c r="AB230" t="str">
        <f t="shared" si="87"/>
        <v/>
      </c>
      <c r="AC230" t="str">
        <f t="shared" si="88"/>
        <v xml:space="preserve"> </v>
      </c>
      <c r="AD230" t="str">
        <f t="shared" si="89"/>
        <v/>
      </c>
    </row>
    <row r="231" spans="1:30" x14ac:dyDescent="0.35">
      <c r="A231" t="str">
        <f>IF('My Dream 11 for a Match'!$B$2='Performance Cal'!$A231,'Performance Cal'!A231,IF('My Dream 11 for a Match'!$A$2='Performance Cal'!$A231,'Performance Cal'!A231,""))</f>
        <v/>
      </c>
      <c r="B231" t="str">
        <f>IF('My Dream 11 for a Match'!$B$2='Performance Cal'!$A231,'Performance Cal'!B231,IF('My Dream 11 for a Match'!$A$2='Performance Cal'!$A231,'Performance Cal'!B231,""))</f>
        <v/>
      </c>
      <c r="C231" t="str">
        <f>_xlfn.XLOOKUP(B231,'Team Player and role'!A:A,'Team Player and role'!C:C," ")</f>
        <v xml:space="preserve"> </v>
      </c>
      <c r="D231" t="str">
        <f>IF('My Dream 11 for a Match'!$B$2='Performance Cal'!$A231,'Performance Cal'!C231,IF('My Dream 11 for a Match'!$A$2='Performance Cal'!$A231,'Performance Cal'!C231,""))</f>
        <v/>
      </c>
      <c r="E231" t="str">
        <f>IF('My Dream 11 for a Match'!$B$2='Performance Cal'!$A231,'Performance Cal'!D231,IF('My Dream 11 for a Match'!$A$2='Performance Cal'!$A231,'Performance Cal'!D231,""))</f>
        <v/>
      </c>
      <c r="F231" t="str">
        <f>IF('My Dream 11 for a Match'!$B$2='Performance Cal'!$A231,'Performance Cal'!E231,IF('My Dream 11 for a Match'!$A$2='Performance Cal'!$A231,'Performance Cal'!E231,""))</f>
        <v/>
      </c>
      <c r="G231" t="str">
        <f>IF('My Dream 11 for a Match'!$B$2='Performance Cal'!$A231,'Performance Cal'!F231,IF('My Dream 11 for a Match'!$A$2='Performance Cal'!$A231,'Performance Cal'!F231,""))</f>
        <v/>
      </c>
      <c r="H231" s="25" t="str">
        <f t="shared" si="68"/>
        <v xml:space="preserve"> </v>
      </c>
      <c r="I231" s="25" t="str">
        <f t="shared" si="69"/>
        <v xml:space="preserve"> </v>
      </c>
      <c r="J231" s="25" t="str">
        <f t="shared" si="70"/>
        <v xml:space="preserve"> </v>
      </c>
      <c r="K231" s="25" t="str">
        <f t="shared" si="71"/>
        <v xml:space="preserve"> </v>
      </c>
      <c r="L231" s="25" t="str">
        <f t="shared" si="90"/>
        <v xml:space="preserve"> </v>
      </c>
      <c r="M231" s="25" t="str">
        <f t="shared" si="90"/>
        <v xml:space="preserve"> </v>
      </c>
      <c r="N231" s="25" t="str">
        <f t="shared" si="73"/>
        <v xml:space="preserve"> </v>
      </c>
      <c r="O231" s="25" t="str">
        <f t="shared" si="74"/>
        <v xml:space="preserve"> </v>
      </c>
      <c r="P231" s="25" t="str">
        <f t="shared" si="75"/>
        <v xml:space="preserve"> </v>
      </c>
      <c r="Q231" s="25" t="str">
        <f t="shared" si="76"/>
        <v xml:space="preserve"> </v>
      </c>
      <c r="R231" s="25" t="str">
        <f t="shared" si="77"/>
        <v xml:space="preserve"> </v>
      </c>
      <c r="S231" s="25" t="str">
        <f t="shared" si="78"/>
        <v xml:space="preserve"> </v>
      </c>
      <c r="T231" s="25" t="str">
        <f t="shared" si="79"/>
        <v xml:space="preserve"> </v>
      </c>
      <c r="U231" s="25" t="str">
        <f t="shared" si="80"/>
        <v xml:space="preserve"> </v>
      </c>
      <c r="V231" s="25" t="str">
        <f t="shared" si="81"/>
        <v xml:space="preserve"> </v>
      </c>
      <c r="W231" s="25" t="str">
        <f t="shared" si="82"/>
        <v xml:space="preserve"> </v>
      </c>
      <c r="X231" s="25" t="str">
        <f t="shared" si="83"/>
        <v xml:space="preserve"> </v>
      </c>
      <c r="Y231" s="25" t="str">
        <f t="shared" si="84"/>
        <v xml:space="preserve"> </v>
      </c>
      <c r="Z231" s="25" t="str">
        <f t="shared" si="85"/>
        <v xml:space="preserve"> </v>
      </c>
      <c r="AA231" s="25" t="str">
        <f t="shared" si="86"/>
        <v xml:space="preserve"> </v>
      </c>
      <c r="AB231" t="str">
        <f t="shared" si="87"/>
        <v/>
      </c>
      <c r="AC231" t="str">
        <f t="shared" si="88"/>
        <v xml:space="preserve"> </v>
      </c>
      <c r="AD231" t="str">
        <f t="shared" si="89"/>
        <v/>
      </c>
    </row>
    <row r="232" spans="1:30" x14ac:dyDescent="0.35">
      <c r="A232" t="str">
        <f>IF('My Dream 11 for a Match'!$B$2='Performance Cal'!$A232,'Performance Cal'!A232,IF('My Dream 11 for a Match'!$A$2='Performance Cal'!$A232,'Performance Cal'!A232,""))</f>
        <v/>
      </c>
      <c r="B232" t="str">
        <f>IF('My Dream 11 for a Match'!$B$2='Performance Cal'!$A232,'Performance Cal'!B232,IF('My Dream 11 for a Match'!$A$2='Performance Cal'!$A232,'Performance Cal'!B232,""))</f>
        <v/>
      </c>
      <c r="C232" t="str">
        <f>_xlfn.XLOOKUP(B232,'Team Player and role'!A:A,'Team Player and role'!C:C," ")</f>
        <v xml:space="preserve"> </v>
      </c>
      <c r="D232" t="str">
        <f>IF('My Dream 11 for a Match'!$B$2='Performance Cal'!$A232,'Performance Cal'!C232,IF('My Dream 11 for a Match'!$A$2='Performance Cal'!$A232,'Performance Cal'!C232,""))</f>
        <v/>
      </c>
      <c r="E232" t="str">
        <f>IF('My Dream 11 for a Match'!$B$2='Performance Cal'!$A232,'Performance Cal'!D232,IF('My Dream 11 for a Match'!$A$2='Performance Cal'!$A232,'Performance Cal'!D232,""))</f>
        <v/>
      </c>
      <c r="F232" t="str">
        <f>IF('My Dream 11 for a Match'!$B$2='Performance Cal'!$A232,'Performance Cal'!E232,IF('My Dream 11 for a Match'!$A$2='Performance Cal'!$A232,'Performance Cal'!E232,""))</f>
        <v/>
      </c>
      <c r="G232" t="str">
        <f>IF('My Dream 11 for a Match'!$B$2='Performance Cal'!$A232,'Performance Cal'!F232,IF('My Dream 11 for a Match'!$A$2='Performance Cal'!$A232,'Performance Cal'!F232,""))</f>
        <v/>
      </c>
      <c r="H232" s="25" t="str">
        <f t="shared" si="68"/>
        <v xml:space="preserve"> </v>
      </c>
      <c r="I232" s="25" t="str">
        <f t="shared" si="69"/>
        <v xml:space="preserve"> </v>
      </c>
      <c r="J232" s="25" t="str">
        <f t="shared" si="70"/>
        <v xml:space="preserve"> </v>
      </c>
      <c r="K232" s="25" t="str">
        <f t="shared" si="71"/>
        <v xml:space="preserve"> </v>
      </c>
      <c r="L232" s="25" t="str">
        <f t="shared" si="90"/>
        <v xml:space="preserve"> </v>
      </c>
      <c r="M232" s="25" t="str">
        <f t="shared" si="90"/>
        <v xml:space="preserve"> </v>
      </c>
      <c r="N232" s="25" t="str">
        <f t="shared" si="73"/>
        <v xml:space="preserve"> </v>
      </c>
      <c r="O232" s="25" t="str">
        <f t="shared" si="74"/>
        <v xml:space="preserve"> </v>
      </c>
      <c r="P232" s="25" t="str">
        <f t="shared" si="75"/>
        <v xml:space="preserve"> </v>
      </c>
      <c r="Q232" s="25" t="str">
        <f t="shared" si="76"/>
        <v xml:space="preserve"> </v>
      </c>
      <c r="R232" s="25" t="str">
        <f t="shared" si="77"/>
        <v xml:space="preserve"> </v>
      </c>
      <c r="S232" s="25" t="str">
        <f t="shared" si="78"/>
        <v xml:space="preserve"> </v>
      </c>
      <c r="T232" s="25" t="str">
        <f t="shared" si="79"/>
        <v xml:space="preserve"> </v>
      </c>
      <c r="U232" s="25" t="str">
        <f t="shared" si="80"/>
        <v xml:space="preserve"> </v>
      </c>
      <c r="V232" s="25" t="str">
        <f t="shared" si="81"/>
        <v xml:space="preserve"> </v>
      </c>
      <c r="W232" s="25" t="str">
        <f t="shared" si="82"/>
        <v xml:space="preserve"> </v>
      </c>
      <c r="X232" s="25" t="str">
        <f t="shared" si="83"/>
        <v xml:space="preserve"> </v>
      </c>
      <c r="Y232" s="25" t="str">
        <f t="shared" si="84"/>
        <v xml:space="preserve"> </v>
      </c>
      <c r="Z232" s="25" t="str">
        <f t="shared" si="85"/>
        <v xml:space="preserve"> </v>
      </c>
      <c r="AA232" s="25" t="str">
        <f t="shared" si="86"/>
        <v xml:space="preserve"> </v>
      </c>
      <c r="AB232" t="str">
        <f t="shared" si="87"/>
        <v/>
      </c>
      <c r="AC232" t="str">
        <f t="shared" si="88"/>
        <v xml:space="preserve"> </v>
      </c>
      <c r="AD232" t="str">
        <f t="shared" si="89"/>
        <v/>
      </c>
    </row>
    <row r="233" spans="1:30" x14ac:dyDescent="0.35">
      <c r="A233" t="str">
        <f>IF('My Dream 11 for a Match'!$B$2='Performance Cal'!$A233,'Performance Cal'!A233,IF('My Dream 11 for a Match'!$A$2='Performance Cal'!$A233,'Performance Cal'!A233,""))</f>
        <v/>
      </c>
      <c r="B233" t="str">
        <f>IF('My Dream 11 for a Match'!$B$2='Performance Cal'!$A233,'Performance Cal'!B233,IF('My Dream 11 for a Match'!$A$2='Performance Cal'!$A233,'Performance Cal'!B233,""))</f>
        <v/>
      </c>
      <c r="C233" t="str">
        <f>_xlfn.XLOOKUP(B233,'Team Player and role'!A:A,'Team Player and role'!C:C," ")</f>
        <v xml:space="preserve"> </v>
      </c>
      <c r="D233" t="str">
        <f>IF('My Dream 11 for a Match'!$B$2='Performance Cal'!$A233,'Performance Cal'!C233,IF('My Dream 11 for a Match'!$A$2='Performance Cal'!$A233,'Performance Cal'!C233,""))</f>
        <v/>
      </c>
      <c r="E233" t="str">
        <f>IF('My Dream 11 for a Match'!$B$2='Performance Cal'!$A233,'Performance Cal'!D233,IF('My Dream 11 for a Match'!$A$2='Performance Cal'!$A233,'Performance Cal'!D233,""))</f>
        <v/>
      </c>
      <c r="F233" t="str">
        <f>IF('My Dream 11 for a Match'!$B$2='Performance Cal'!$A233,'Performance Cal'!E233,IF('My Dream 11 for a Match'!$A$2='Performance Cal'!$A233,'Performance Cal'!E233,""))</f>
        <v/>
      </c>
      <c r="G233" t="str">
        <f>IF('My Dream 11 for a Match'!$B$2='Performance Cal'!$A233,'Performance Cal'!F233,IF('My Dream 11 for a Match'!$A$2='Performance Cal'!$A233,'Performance Cal'!F233,""))</f>
        <v/>
      </c>
      <c r="H233" s="25" t="str">
        <f t="shared" si="68"/>
        <v xml:space="preserve"> </v>
      </c>
      <c r="I233" s="25" t="str">
        <f t="shared" si="69"/>
        <v xml:space="preserve"> </v>
      </c>
      <c r="J233" s="25" t="str">
        <f t="shared" si="70"/>
        <v xml:space="preserve"> </v>
      </c>
      <c r="K233" s="25" t="str">
        <f t="shared" si="71"/>
        <v xml:space="preserve"> </v>
      </c>
      <c r="L233" s="25" t="str">
        <f t="shared" si="90"/>
        <v xml:space="preserve"> </v>
      </c>
      <c r="M233" s="25" t="str">
        <f t="shared" si="90"/>
        <v xml:space="preserve"> </v>
      </c>
      <c r="N233" s="25" t="str">
        <f t="shared" si="73"/>
        <v xml:space="preserve"> </v>
      </c>
      <c r="O233" s="25" t="str">
        <f t="shared" si="74"/>
        <v xml:space="preserve"> </v>
      </c>
      <c r="P233" s="25" t="str">
        <f t="shared" si="75"/>
        <v xml:space="preserve"> </v>
      </c>
      <c r="Q233" s="25" t="str">
        <f t="shared" si="76"/>
        <v xml:space="preserve"> </v>
      </c>
      <c r="R233" s="25" t="str">
        <f t="shared" si="77"/>
        <v xml:space="preserve"> </v>
      </c>
      <c r="S233" s="25" t="str">
        <f t="shared" si="78"/>
        <v xml:space="preserve"> </v>
      </c>
      <c r="T233" s="25" t="str">
        <f t="shared" si="79"/>
        <v xml:space="preserve"> </v>
      </c>
      <c r="U233" s="25" t="str">
        <f t="shared" si="80"/>
        <v xml:space="preserve"> </v>
      </c>
      <c r="V233" s="25" t="str">
        <f t="shared" si="81"/>
        <v xml:space="preserve"> </v>
      </c>
      <c r="W233" s="25" t="str">
        <f t="shared" si="82"/>
        <v xml:space="preserve"> </v>
      </c>
      <c r="X233" s="25" t="str">
        <f t="shared" si="83"/>
        <v xml:space="preserve"> </v>
      </c>
      <c r="Y233" s="25" t="str">
        <f t="shared" si="84"/>
        <v xml:space="preserve"> </v>
      </c>
      <c r="Z233" s="25" t="str">
        <f t="shared" si="85"/>
        <v xml:space="preserve"> </v>
      </c>
      <c r="AA233" s="25" t="str">
        <f t="shared" si="86"/>
        <v xml:space="preserve"> </v>
      </c>
      <c r="AB233" t="str">
        <f t="shared" si="87"/>
        <v/>
      </c>
      <c r="AC233" t="str">
        <f t="shared" si="88"/>
        <v xml:space="preserve"> </v>
      </c>
      <c r="AD233" t="str">
        <f t="shared" si="89"/>
        <v/>
      </c>
    </row>
    <row r="234" spans="1:30" x14ac:dyDescent="0.35">
      <c r="A234" t="str">
        <f>IF('My Dream 11 for a Match'!$B$2='Performance Cal'!$A234,'Performance Cal'!A234,IF('My Dream 11 for a Match'!$A$2='Performance Cal'!$A234,'Performance Cal'!A234,""))</f>
        <v/>
      </c>
      <c r="B234" t="str">
        <f>IF('My Dream 11 for a Match'!$B$2='Performance Cal'!$A234,'Performance Cal'!B234,IF('My Dream 11 for a Match'!$A$2='Performance Cal'!$A234,'Performance Cal'!B234,""))</f>
        <v/>
      </c>
      <c r="C234" t="str">
        <f>_xlfn.XLOOKUP(B234,'Team Player and role'!A:A,'Team Player and role'!C:C," ")</f>
        <v xml:space="preserve"> </v>
      </c>
      <c r="D234" t="str">
        <f>IF('My Dream 11 for a Match'!$B$2='Performance Cal'!$A234,'Performance Cal'!C234,IF('My Dream 11 for a Match'!$A$2='Performance Cal'!$A234,'Performance Cal'!C234,""))</f>
        <v/>
      </c>
      <c r="E234" t="str">
        <f>IF('My Dream 11 for a Match'!$B$2='Performance Cal'!$A234,'Performance Cal'!D234,IF('My Dream 11 for a Match'!$A$2='Performance Cal'!$A234,'Performance Cal'!D234,""))</f>
        <v/>
      </c>
      <c r="F234" t="str">
        <f>IF('My Dream 11 for a Match'!$B$2='Performance Cal'!$A234,'Performance Cal'!E234,IF('My Dream 11 for a Match'!$A$2='Performance Cal'!$A234,'Performance Cal'!E234,""))</f>
        <v/>
      </c>
      <c r="G234" t="str">
        <f>IF('My Dream 11 for a Match'!$B$2='Performance Cal'!$A234,'Performance Cal'!F234,IF('My Dream 11 for a Match'!$A$2='Performance Cal'!$A234,'Performance Cal'!F234,""))</f>
        <v/>
      </c>
      <c r="H234" s="25" t="str">
        <f t="shared" si="68"/>
        <v xml:space="preserve"> </v>
      </c>
      <c r="I234" s="25" t="str">
        <f t="shared" si="69"/>
        <v xml:space="preserve"> </v>
      </c>
      <c r="J234" s="25" t="str">
        <f t="shared" si="70"/>
        <v xml:space="preserve"> </v>
      </c>
      <c r="K234" s="25" t="str">
        <f t="shared" si="71"/>
        <v xml:space="preserve"> </v>
      </c>
      <c r="L234" s="25" t="str">
        <f t="shared" si="90"/>
        <v xml:space="preserve"> </v>
      </c>
      <c r="M234" s="25" t="str">
        <f t="shared" si="90"/>
        <v xml:space="preserve"> </v>
      </c>
      <c r="N234" s="25" t="str">
        <f t="shared" si="73"/>
        <v xml:space="preserve"> </v>
      </c>
      <c r="O234" s="25" t="str">
        <f t="shared" si="74"/>
        <v xml:space="preserve"> </v>
      </c>
      <c r="P234" s="25" t="str">
        <f t="shared" si="75"/>
        <v xml:space="preserve"> </v>
      </c>
      <c r="Q234" s="25" t="str">
        <f t="shared" si="76"/>
        <v xml:space="preserve"> </v>
      </c>
      <c r="R234" s="25" t="str">
        <f t="shared" si="77"/>
        <v xml:space="preserve"> </v>
      </c>
      <c r="S234" s="25" t="str">
        <f t="shared" si="78"/>
        <v xml:space="preserve"> </v>
      </c>
      <c r="T234" s="25" t="str">
        <f t="shared" si="79"/>
        <v xml:space="preserve"> </v>
      </c>
      <c r="U234" s="25" t="str">
        <f t="shared" si="80"/>
        <v xml:space="preserve"> </v>
      </c>
      <c r="V234" s="25" t="str">
        <f t="shared" si="81"/>
        <v xml:space="preserve"> </v>
      </c>
      <c r="W234" s="25" t="str">
        <f t="shared" si="82"/>
        <v xml:space="preserve"> </v>
      </c>
      <c r="X234" s="25" t="str">
        <f t="shared" si="83"/>
        <v xml:space="preserve"> </v>
      </c>
      <c r="Y234" s="25" t="str">
        <f t="shared" si="84"/>
        <v xml:space="preserve"> </v>
      </c>
      <c r="Z234" s="25" t="str">
        <f t="shared" si="85"/>
        <v xml:space="preserve"> </v>
      </c>
      <c r="AA234" s="25" t="str">
        <f t="shared" si="86"/>
        <v xml:space="preserve"> </v>
      </c>
      <c r="AB234" t="str">
        <f t="shared" si="87"/>
        <v/>
      </c>
      <c r="AC234" t="str">
        <f t="shared" si="88"/>
        <v xml:space="preserve"> </v>
      </c>
      <c r="AD234" t="str">
        <f t="shared" si="89"/>
        <v/>
      </c>
    </row>
    <row r="235" spans="1:30" x14ac:dyDescent="0.35">
      <c r="A235" t="str">
        <f>IF('My Dream 11 for a Match'!$B$2='Performance Cal'!$A235,'Performance Cal'!A235,IF('My Dream 11 for a Match'!$A$2='Performance Cal'!$A235,'Performance Cal'!A235,""))</f>
        <v/>
      </c>
      <c r="B235" t="str">
        <f>IF('My Dream 11 for a Match'!$B$2='Performance Cal'!$A235,'Performance Cal'!B235,IF('My Dream 11 for a Match'!$A$2='Performance Cal'!$A235,'Performance Cal'!B235,""))</f>
        <v/>
      </c>
      <c r="C235" t="str">
        <f>_xlfn.XLOOKUP(B235,'Team Player and role'!A:A,'Team Player and role'!C:C," ")</f>
        <v xml:space="preserve"> </v>
      </c>
      <c r="D235" t="str">
        <f>IF('My Dream 11 for a Match'!$B$2='Performance Cal'!$A235,'Performance Cal'!C235,IF('My Dream 11 for a Match'!$A$2='Performance Cal'!$A235,'Performance Cal'!C235,""))</f>
        <v/>
      </c>
      <c r="E235" t="str">
        <f>IF('My Dream 11 for a Match'!$B$2='Performance Cal'!$A235,'Performance Cal'!D235,IF('My Dream 11 for a Match'!$A$2='Performance Cal'!$A235,'Performance Cal'!D235,""))</f>
        <v/>
      </c>
      <c r="F235" t="str">
        <f>IF('My Dream 11 for a Match'!$B$2='Performance Cal'!$A235,'Performance Cal'!E235,IF('My Dream 11 for a Match'!$A$2='Performance Cal'!$A235,'Performance Cal'!E235,""))</f>
        <v/>
      </c>
      <c r="G235" t="str">
        <f>IF('My Dream 11 for a Match'!$B$2='Performance Cal'!$A235,'Performance Cal'!F235,IF('My Dream 11 for a Match'!$A$2='Performance Cal'!$A235,'Performance Cal'!F235,""))</f>
        <v/>
      </c>
      <c r="H235" s="25" t="str">
        <f t="shared" si="68"/>
        <v xml:space="preserve"> </v>
      </c>
      <c r="I235" s="25" t="str">
        <f t="shared" si="69"/>
        <v xml:space="preserve"> </v>
      </c>
      <c r="J235" s="25" t="str">
        <f t="shared" si="70"/>
        <v xml:space="preserve"> </v>
      </c>
      <c r="K235" s="25" t="str">
        <f t="shared" si="71"/>
        <v xml:space="preserve"> </v>
      </c>
      <c r="L235" s="25" t="str">
        <f t="shared" si="90"/>
        <v xml:space="preserve"> </v>
      </c>
      <c r="M235" s="25" t="str">
        <f t="shared" si="90"/>
        <v xml:space="preserve"> </v>
      </c>
      <c r="N235" s="25" t="str">
        <f t="shared" si="73"/>
        <v xml:space="preserve"> </v>
      </c>
      <c r="O235" s="25" t="str">
        <f t="shared" si="74"/>
        <v xml:space="preserve"> </v>
      </c>
      <c r="P235" s="25" t="str">
        <f t="shared" si="75"/>
        <v xml:space="preserve"> </v>
      </c>
      <c r="Q235" s="25" t="str">
        <f t="shared" si="76"/>
        <v xml:space="preserve"> </v>
      </c>
      <c r="R235" s="25" t="str">
        <f t="shared" si="77"/>
        <v xml:space="preserve"> </v>
      </c>
      <c r="S235" s="25" t="str">
        <f t="shared" si="78"/>
        <v xml:space="preserve"> </v>
      </c>
      <c r="T235" s="25" t="str">
        <f t="shared" si="79"/>
        <v xml:space="preserve"> </v>
      </c>
      <c r="U235" s="25" t="str">
        <f t="shared" si="80"/>
        <v xml:space="preserve"> </v>
      </c>
      <c r="V235" s="25" t="str">
        <f t="shared" si="81"/>
        <v xml:space="preserve"> </v>
      </c>
      <c r="W235" s="25" t="str">
        <f t="shared" si="82"/>
        <v xml:space="preserve"> </v>
      </c>
      <c r="X235" s="25" t="str">
        <f t="shared" si="83"/>
        <v xml:space="preserve"> </v>
      </c>
      <c r="Y235" s="25" t="str">
        <f t="shared" si="84"/>
        <v xml:space="preserve"> </v>
      </c>
      <c r="Z235" s="25" t="str">
        <f t="shared" si="85"/>
        <v xml:space="preserve"> </v>
      </c>
      <c r="AA235" s="25" t="str">
        <f t="shared" si="86"/>
        <v xml:space="preserve"> </v>
      </c>
      <c r="AB235" t="str">
        <f t="shared" si="87"/>
        <v/>
      </c>
      <c r="AC235" t="str">
        <f t="shared" si="88"/>
        <v xml:space="preserve"> </v>
      </c>
      <c r="AD235" t="str">
        <f t="shared" si="89"/>
        <v/>
      </c>
    </row>
    <row r="236" spans="1:30" x14ac:dyDescent="0.35">
      <c r="A236" t="str">
        <f>IF('My Dream 11 for a Match'!$B$2='Performance Cal'!$A236,'Performance Cal'!A236,IF('My Dream 11 for a Match'!$A$2='Performance Cal'!$A236,'Performance Cal'!A236,""))</f>
        <v/>
      </c>
      <c r="B236" t="str">
        <f>IF('My Dream 11 for a Match'!$B$2='Performance Cal'!$A236,'Performance Cal'!B236,IF('My Dream 11 for a Match'!$A$2='Performance Cal'!$A236,'Performance Cal'!B236,""))</f>
        <v/>
      </c>
      <c r="C236" t="str">
        <f>_xlfn.XLOOKUP(B236,'Team Player and role'!A:A,'Team Player and role'!C:C," ")</f>
        <v xml:space="preserve"> </v>
      </c>
      <c r="D236" t="str">
        <f>IF('My Dream 11 for a Match'!$B$2='Performance Cal'!$A236,'Performance Cal'!C236,IF('My Dream 11 for a Match'!$A$2='Performance Cal'!$A236,'Performance Cal'!C236,""))</f>
        <v/>
      </c>
      <c r="E236" t="str">
        <f>IF('My Dream 11 for a Match'!$B$2='Performance Cal'!$A236,'Performance Cal'!D236,IF('My Dream 11 for a Match'!$A$2='Performance Cal'!$A236,'Performance Cal'!D236,""))</f>
        <v/>
      </c>
      <c r="F236" t="str">
        <f>IF('My Dream 11 for a Match'!$B$2='Performance Cal'!$A236,'Performance Cal'!E236,IF('My Dream 11 for a Match'!$A$2='Performance Cal'!$A236,'Performance Cal'!E236,""))</f>
        <v/>
      </c>
      <c r="G236" t="str">
        <f>IF('My Dream 11 for a Match'!$B$2='Performance Cal'!$A236,'Performance Cal'!F236,IF('My Dream 11 for a Match'!$A$2='Performance Cal'!$A236,'Performance Cal'!F236,""))</f>
        <v/>
      </c>
      <c r="H236" s="25" t="str">
        <f t="shared" si="68"/>
        <v xml:space="preserve"> </v>
      </c>
      <c r="I236" s="25" t="str">
        <f t="shared" si="69"/>
        <v xml:space="preserve"> </v>
      </c>
      <c r="J236" s="25" t="str">
        <f t="shared" si="70"/>
        <v xml:space="preserve"> </v>
      </c>
      <c r="K236" s="25" t="str">
        <f t="shared" si="71"/>
        <v xml:space="preserve"> </v>
      </c>
      <c r="L236" s="25" t="str">
        <f t="shared" si="90"/>
        <v xml:space="preserve"> </v>
      </c>
      <c r="M236" s="25" t="str">
        <f t="shared" si="90"/>
        <v xml:space="preserve"> </v>
      </c>
      <c r="N236" s="25" t="str">
        <f t="shared" si="73"/>
        <v xml:space="preserve"> </v>
      </c>
      <c r="O236" s="25" t="str">
        <f t="shared" si="74"/>
        <v xml:space="preserve"> </v>
      </c>
      <c r="P236" s="25" t="str">
        <f t="shared" si="75"/>
        <v xml:space="preserve"> </v>
      </c>
      <c r="Q236" s="25" t="str">
        <f t="shared" si="76"/>
        <v xml:space="preserve"> </v>
      </c>
      <c r="R236" s="25" t="str">
        <f t="shared" si="77"/>
        <v xml:space="preserve"> </v>
      </c>
      <c r="S236" s="25" t="str">
        <f t="shared" si="78"/>
        <v xml:space="preserve"> </v>
      </c>
      <c r="T236" s="25" t="str">
        <f t="shared" si="79"/>
        <v xml:space="preserve"> </v>
      </c>
      <c r="U236" s="25" t="str">
        <f t="shared" si="80"/>
        <v xml:space="preserve"> </v>
      </c>
      <c r="V236" s="25" t="str">
        <f t="shared" si="81"/>
        <v xml:space="preserve"> </v>
      </c>
      <c r="W236" s="25" t="str">
        <f t="shared" si="82"/>
        <v xml:space="preserve"> </v>
      </c>
      <c r="X236" s="25" t="str">
        <f t="shared" si="83"/>
        <v xml:space="preserve"> </v>
      </c>
      <c r="Y236" s="25" t="str">
        <f t="shared" si="84"/>
        <v xml:space="preserve"> </v>
      </c>
      <c r="Z236" s="25" t="str">
        <f t="shared" si="85"/>
        <v xml:space="preserve"> </v>
      </c>
      <c r="AA236" s="25" t="str">
        <f t="shared" si="86"/>
        <v xml:space="preserve"> </v>
      </c>
      <c r="AB236" t="str">
        <f t="shared" si="87"/>
        <v/>
      </c>
      <c r="AC236" t="str">
        <f t="shared" si="88"/>
        <v xml:space="preserve"> </v>
      </c>
      <c r="AD236" t="str">
        <f t="shared" si="89"/>
        <v/>
      </c>
    </row>
    <row r="237" spans="1:30" x14ac:dyDescent="0.35">
      <c r="A237" t="str">
        <f>IF('My Dream 11 for a Match'!$B$2='Performance Cal'!$A237,'Performance Cal'!A237,IF('My Dream 11 for a Match'!$A$2='Performance Cal'!$A237,'Performance Cal'!A237,""))</f>
        <v/>
      </c>
      <c r="B237" t="str">
        <f>IF('My Dream 11 for a Match'!$B$2='Performance Cal'!$A237,'Performance Cal'!B237,IF('My Dream 11 for a Match'!$A$2='Performance Cal'!$A237,'Performance Cal'!B237,""))</f>
        <v/>
      </c>
      <c r="C237" t="str">
        <f>_xlfn.XLOOKUP(B237,'Team Player and role'!A:A,'Team Player and role'!C:C," ")</f>
        <v xml:space="preserve"> </v>
      </c>
      <c r="D237" t="str">
        <f>IF('My Dream 11 for a Match'!$B$2='Performance Cal'!$A237,'Performance Cal'!C237,IF('My Dream 11 for a Match'!$A$2='Performance Cal'!$A237,'Performance Cal'!C237,""))</f>
        <v/>
      </c>
      <c r="E237" t="str">
        <f>IF('My Dream 11 for a Match'!$B$2='Performance Cal'!$A237,'Performance Cal'!D237,IF('My Dream 11 for a Match'!$A$2='Performance Cal'!$A237,'Performance Cal'!D237,""))</f>
        <v/>
      </c>
      <c r="F237" t="str">
        <f>IF('My Dream 11 for a Match'!$B$2='Performance Cal'!$A237,'Performance Cal'!E237,IF('My Dream 11 for a Match'!$A$2='Performance Cal'!$A237,'Performance Cal'!E237,""))</f>
        <v/>
      </c>
      <c r="G237" t="str">
        <f>IF('My Dream 11 for a Match'!$B$2='Performance Cal'!$A237,'Performance Cal'!F237,IF('My Dream 11 for a Match'!$A$2='Performance Cal'!$A237,'Performance Cal'!F237,""))</f>
        <v/>
      </c>
      <c r="H237" s="25" t="str">
        <f t="shared" si="68"/>
        <v xml:space="preserve"> </v>
      </c>
      <c r="I237" s="25" t="str">
        <f t="shared" si="69"/>
        <v xml:space="preserve"> </v>
      </c>
      <c r="J237" s="25" t="str">
        <f t="shared" si="70"/>
        <v xml:space="preserve"> </v>
      </c>
      <c r="K237" s="25" t="str">
        <f t="shared" si="71"/>
        <v xml:space="preserve"> </v>
      </c>
      <c r="L237" s="25" t="str">
        <f t="shared" si="90"/>
        <v xml:space="preserve"> </v>
      </c>
      <c r="M237" s="25" t="str">
        <f t="shared" si="90"/>
        <v xml:space="preserve"> </v>
      </c>
      <c r="N237" s="25" t="str">
        <f t="shared" si="73"/>
        <v xml:space="preserve"> </v>
      </c>
      <c r="O237" s="25" t="str">
        <f t="shared" si="74"/>
        <v xml:space="preserve"> </v>
      </c>
      <c r="P237" s="25" t="str">
        <f t="shared" si="75"/>
        <v xml:space="preserve"> </v>
      </c>
      <c r="Q237" s="25" t="str">
        <f t="shared" si="76"/>
        <v xml:space="preserve"> </v>
      </c>
      <c r="R237" s="25" t="str">
        <f t="shared" si="77"/>
        <v xml:space="preserve"> </v>
      </c>
      <c r="S237" s="25" t="str">
        <f t="shared" si="78"/>
        <v xml:space="preserve"> </v>
      </c>
      <c r="T237" s="25" t="str">
        <f t="shared" si="79"/>
        <v xml:space="preserve"> </v>
      </c>
      <c r="U237" s="25" t="str">
        <f t="shared" si="80"/>
        <v xml:space="preserve"> </v>
      </c>
      <c r="V237" s="25" t="str">
        <f t="shared" si="81"/>
        <v xml:space="preserve"> </v>
      </c>
      <c r="W237" s="25" t="str">
        <f t="shared" si="82"/>
        <v xml:space="preserve"> </v>
      </c>
      <c r="X237" s="25" t="str">
        <f t="shared" si="83"/>
        <v xml:space="preserve"> </v>
      </c>
      <c r="Y237" s="25" t="str">
        <f t="shared" si="84"/>
        <v xml:space="preserve"> </v>
      </c>
      <c r="Z237" s="25" t="str">
        <f t="shared" si="85"/>
        <v xml:space="preserve"> </v>
      </c>
      <c r="AA237" s="25" t="str">
        <f t="shared" si="86"/>
        <v xml:space="preserve"> </v>
      </c>
      <c r="AB237" t="str">
        <f t="shared" si="87"/>
        <v/>
      </c>
      <c r="AC237" t="str">
        <f t="shared" si="88"/>
        <v xml:space="preserve"> </v>
      </c>
      <c r="AD237" t="str">
        <f t="shared" si="89"/>
        <v/>
      </c>
    </row>
    <row r="238" spans="1:30" x14ac:dyDescent="0.35">
      <c r="A238" t="str">
        <f>IF('My Dream 11 for a Match'!$B$2='Performance Cal'!$A238,'Performance Cal'!A238,IF('My Dream 11 for a Match'!$A$2='Performance Cal'!$A238,'Performance Cal'!A238,""))</f>
        <v/>
      </c>
      <c r="B238" t="str">
        <f>IF('My Dream 11 for a Match'!$B$2='Performance Cal'!$A238,'Performance Cal'!B238,IF('My Dream 11 for a Match'!$A$2='Performance Cal'!$A238,'Performance Cal'!B238,""))</f>
        <v/>
      </c>
      <c r="C238" t="str">
        <f>_xlfn.XLOOKUP(B238,'Team Player and role'!A:A,'Team Player and role'!C:C," ")</f>
        <v xml:space="preserve"> </v>
      </c>
      <c r="D238" t="str">
        <f>IF('My Dream 11 for a Match'!$B$2='Performance Cal'!$A238,'Performance Cal'!C238,IF('My Dream 11 for a Match'!$A$2='Performance Cal'!$A238,'Performance Cal'!C238,""))</f>
        <v/>
      </c>
      <c r="E238" t="str">
        <f>IF('My Dream 11 for a Match'!$B$2='Performance Cal'!$A238,'Performance Cal'!D238,IF('My Dream 11 for a Match'!$A$2='Performance Cal'!$A238,'Performance Cal'!D238,""))</f>
        <v/>
      </c>
      <c r="F238" t="str">
        <f>IF('My Dream 11 for a Match'!$B$2='Performance Cal'!$A238,'Performance Cal'!E238,IF('My Dream 11 for a Match'!$A$2='Performance Cal'!$A238,'Performance Cal'!E238,""))</f>
        <v/>
      </c>
      <c r="G238" t="str">
        <f>IF('My Dream 11 for a Match'!$B$2='Performance Cal'!$A238,'Performance Cal'!F238,IF('My Dream 11 for a Match'!$A$2='Performance Cal'!$A238,'Performance Cal'!F238,""))</f>
        <v/>
      </c>
      <c r="H238" s="25" t="str">
        <f t="shared" si="68"/>
        <v xml:space="preserve"> </v>
      </c>
      <c r="I238" s="25" t="str">
        <f t="shared" si="69"/>
        <v xml:space="preserve"> </v>
      </c>
      <c r="J238" s="25" t="str">
        <f t="shared" si="70"/>
        <v xml:space="preserve"> </v>
      </c>
      <c r="K238" s="25" t="str">
        <f t="shared" si="71"/>
        <v xml:space="preserve"> </v>
      </c>
      <c r="L238" s="25" t="str">
        <f t="shared" si="90"/>
        <v xml:space="preserve"> </v>
      </c>
      <c r="M238" s="25" t="str">
        <f t="shared" si="90"/>
        <v xml:space="preserve"> </v>
      </c>
      <c r="N238" s="25" t="str">
        <f t="shared" si="73"/>
        <v xml:space="preserve"> </v>
      </c>
      <c r="O238" s="25" t="str">
        <f t="shared" si="74"/>
        <v xml:space="preserve"> </v>
      </c>
      <c r="P238" s="25" t="str">
        <f t="shared" si="75"/>
        <v xml:space="preserve"> </v>
      </c>
      <c r="Q238" s="25" t="str">
        <f t="shared" si="76"/>
        <v xml:space="preserve"> </v>
      </c>
      <c r="R238" s="25" t="str">
        <f t="shared" si="77"/>
        <v xml:space="preserve"> </v>
      </c>
      <c r="S238" s="25" t="str">
        <f t="shared" si="78"/>
        <v xml:space="preserve"> </v>
      </c>
      <c r="T238" s="25" t="str">
        <f t="shared" si="79"/>
        <v xml:space="preserve"> </v>
      </c>
      <c r="U238" s="25" t="str">
        <f t="shared" si="80"/>
        <v xml:space="preserve"> </v>
      </c>
      <c r="V238" s="25" t="str">
        <f t="shared" si="81"/>
        <v xml:space="preserve"> </v>
      </c>
      <c r="W238" s="25" t="str">
        <f t="shared" si="82"/>
        <v xml:space="preserve"> </v>
      </c>
      <c r="X238" s="25" t="str">
        <f t="shared" si="83"/>
        <v xml:space="preserve"> </v>
      </c>
      <c r="Y238" s="25" t="str">
        <f t="shared" si="84"/>
        <v xml:space="preserve"> </v>
      </c>
      <c r="Z238" s="25" t="str">
        <f t="shared" si="85"/>
        <v xml:space="preserve"> </v>
      </c>
      <c r="AA238" s="25" t="str">
        <f t="shared" si="86"/>
        <v xml:space="preserve"> </v>
      </c>
      <c r="AB238" t="str">
        <f t="shared" si="87"/>
        <v/>
      </c>
      <c r="AC238" t="str">
        <f t="shared" si="88"/>
        <v xml:space="preserve"> </v>
      </c>
      <c r="AD238" t="str">
        <f t="shared" si="89"/>
        <v/>
      </c>
    </row>
    <row r="239" spans="1:30" x14ac:dyDescent="0.35">
      <c r="A239" t="str">
        <f>IF('My Dream 11 for a Match'!$B$2='Performance Cal'!$A239,'Performance Cal'!A239,IF('My Dream 11 for a Match'!$A$2='Performance Cal'!$A239,'Performance Cal'!A239,""))</f>
        <v/>
      </c>
      <c r="B239" t="str">
        <f>IF('My Dream 11 for a Match'!$B$2='Performance Cal'!$A239,'Performance Cal'!B239,IF('My Dream 11 for a Match'!$A$2='Performance Cal'!$A239,'Performance Cal'!B239,""))</f>
        <v/>
      </c>
      <c r="C239" t="str">
        <f>_xlfn.XLOOKUP(B239,'Team Player and role'!A:A,'Team Player and role'!C:C," ")</f>
        <v xml:space="preserve"> </v>
      </c>
      <c r="D239" t="str">
        <f>IF('My Dream 11 for a Match'!$B$2='Performance Cal'!$A239,'Performance Cal'!C239,IF('My Dream 11 for a Match'!$A$2='Performance Cal'!$A239,'Performance Cal'!C239,""))</f>
        <v/>
      </c>
      <c r="E239" t="str">
        <f>IF('My Dream 11 for a Match'!$B$2='Performance Cal'!$A239,'Performance Cal'!D239,IF('My Dream 11 for a Match'!$A$2='Performance Cal'!$A239,'Performance Cal'!D239,""))</f>
        <v/>
      </c>
      <c r="F239" t="str">
        <f>IF('My Dream 11 for a Match'!$B$2='Performance Cal'!$A239,'Performance Cal'!E239,IF('My Dream 11 for a Match'!$A$2='Performance Cal'!$A239,'Performance Cal'!E239,""))</f>
        <v/>
      </c>
      <c r="G239" t="str">
        <f>IF('My Dream 11 for a Match'!$B$2='Performance Cal'!$A239,'Performance Cal'!F239,IF('My Dream 11 for a Match'!$A$2='Performance Cal'!$A239,'Performance Cal'!F239,""))</f>
        <v/>
      </c>
      <c r="H239" s="25" t="str">
        <f t="shared" si="68"/>
        <v xml:space="preserve"> </v>
      </c>
      <c r="I239" s="25" t="str">
        <f t="shared" si="69"/>
        <v xml:space="preserve"> </v>
      </c>
      <c r="J239" s="25" t="str">
        <f t="shared" si="70"/>
        <v xml:space="preserve"> </v>
      </c>
      <c r="K239" s="25" t="str">
        <f t="shared" si="71"/>
        <v xml:space="preserve"> </v>
      </c>
      <c r="L239" s="25" t="str">
        <f t="shared" si="90"/>
        <v xml:space="preserve"> </v>
      </c>
      <c r="M239" s="25" t="str">
        <f t="shared" si="90"/>
        <v xml:space="preserve"> </v>
      </c>
      <c r="N239" s="25" t="str">
        <f t="shared" si="73"/>
        <v xml:space="preserve"> </v>
      </c>
      <c r="O239" s="25" t="str">
        <f t="shared" si="74"/>
        <v xml:space="preserve"> </v>
      </c>
      <c r="P239" s="25" t="str">
        <f t="shared" si="75"/>
        <v xml:space="preserve"> </v>
      </c>
      <c r="Q239" s="25" t="str">
        <f t="shared" si="76"/>
        <v xml:space="preserve"> </v>
      </c>
      <c r="R239" s="25" t="str">
        <f t="shared" si="77"/>
        <v xml:space="preserve"> </v>
      </c>
      <c r="S239" s="25" t="str">
        <f t="shared" si="78"/>
        <v xml:space="preserve"> </v>
      </c>
      <c r="T239" s="25" t="str">
        <f t="shared" si="79"/>
        <v xml:space="preserve"> </v>
      </c>
      <c r="U239" s="25" t="str">
        <f t="shared" si="80"/>
        <v xml:space="preserve"> </v>
      </c>
      <c r="V239" s="25" t="str">
        <f t="shared" si="81"/>
        <v xml:space="preserve"> </v>
      </c>
      <c r="W239" s="25" t="str">
        <f t="shared" si="82"/>
        <v xml:space="preserve"> </v>
      </c>
      <c r="X239" s="25" t="str">
        <f t="shared" si="83"/>
        <v xml:space="preserve"> </v>
      </c>
      <c r="Y239" s="25" t="str">
        <f t="shared" si="84"/>
        <v xml:space="preserve"> </v>
      </c>
      <c r="Z239" s="25" t="str">
        <f t="shared" si="85"/>
        <v xml:space="preserve"> </v>
      </c>
      <c r="AA239" s="25" t="str">
        <f t="shared" si="86"/>
        <v xml:space="preserve"> </v>
      </c>
      <c r="AB239" t="str">
        <f t="shared" si="87"/>
        <v/>
      </c>
      <c r="AC239" t="str">
        <f t="shared" si="88"/>
        <v xml:space="preserve"> </v>
      </c>
      <c r="AD239" t="str">
        <f t="shared" si="89"/>
        <v/>
      </c>
    </row>
    <row r="240" spans="1:30" x14ac:dyDescent="0.35">
      <c r="A240" t="str">
        <f>IF('My Dream 11 for a Match'!$B$2='Performance Cal'!$A240,'Performance Cal'!A240,IF('My Dream 11 for a Match'!$A$2='Performance Cal'!$A240,'Performance Cal'!A240,""))</f>
        <v/>
      </c>
      <c r="B240" t="str">
        <f>IF('My Dream 11 for a Match'!$B$2='Performance Cal'!$A240,'Performance Cal'!B240,IF('My Dream 11 for a Match'!$A$2='Performance Cal'!$A240,'Performance Cal'!B240,""))</f>
        <v/>
      </c>
      <c r="C240" t="str">
        <f>_xlfn.XLOOKUP(B240,'Team Player and role'!A:A,'Team Player and role'!C:C," ")</f>
        <v xml:space="preserve"> </v>
      </c>
      <c r="D240" t="str">
        <f>IF('My Dream 11 for a Match'!$B$2='Performance Cal'!$A240,'Performance Cal'!C240,IF('My Dream 11 for a Match'!$A$2='Performance Cal'!$A240,'Performance Cal'!C240,""))</f>
        <v/>
      </c>
      <c r="E240" t="str">
        <f>IF('My Dream 11 for a Match'!$B$2='Performance Cal'!$A240,'Performance Cal'!D240,IF('My Dream 11 for a Match'!$A$2='Performance Cal'!$A240,'Performance Cal'!D240,""))</f>
        <v/>
      </c>
      <c r="F240" t="str">
        <f>IF('My Dream 11 for a Match'!$B$2='Performance Cal'!$A240,'Performance Cal'!E240,IF('My Dream 11 for a Match'!$A$2='Performance Cal'!$A240,'Performance Cal'!E240,""))</f>
        <v/>
      </c>
      <c r="G240" t="str">
        <f>IF('My Dream 11 for a Match'!$B$2='Performance Cal'!$A240,'Performance Cal'!F240,IF('My Dream 11 for a Match'!$A$2='Performance Cal'!$A240,'Performance Cal'!F240,""))</f>
        <v/>
      </c>
      <c r="H240" s="25" t="str">
        <f t="shared" si="68"/>
        <v xml:space="preserve"> </v>
      </c>
      <c r="I240" s="25" t="str">
        <f t="shared" si="69"/>
        <v xml:space="preserve"> </v>
      </c>
      <c r="J240" s="25" t="str">
        <f t="shared" si="70"/>
        <v xml:space="preserve"> </v>
      </c>
      <c r="K240" s="25" t="str">
        <f t="shared" si="71"/>
        <v xml:space="preserve"> </v>
      </c>
      <c r="L240" s="25" t="str">
        <f t="shared" si="90"/>
        <v xml:space="preserve"> </v>
      </c>
      <c r="M240" s="25" t="str">
        <f t="shared" si="90"/>
        <v xml:space="preserve"> </v>
      </c>
      <c r="N240" s="25" t="str">
        <f t="shared" si="73"/>
        <v xml:space="preserve"> </v>
      </c>
      <c r="O240" s="25" t="str">
        <f t="shared" si="74"/>
        <v xml:space="preserve"> </v>
      </c>
      <c r="P240" s="25" t="str">
        <f t="shared" si="75"/>
        <v xml:space="preserve"> </v>
      </c>
      <c r="Q240" s="25" t="str">
        <f t="shared" si="76"/>
        <v xml:space="preserve"> </v>
      </c>
      <c r="R240" s="25" t="str">
        <f t="shared" si="77"/>
        <v xml:space="preserve"> </v>
      </c>
      <c r="S240" s="25" t="str">
        <f t="shared" si="78"/>
        <v xml:space="preserve"> </v>
      </c>
      <c r="T240" s="25" t="str">
        <f t="shared" si="79"/>
        <v xml:space="preserve"> </v>
      </c>
      <c r="U240" s="25" t="str">
        <f t="shared" si="80"/>
        <v xml:space="preserve"> </v>
      </c>
      <c r="V240" s="25" t="str">
        <f t="shared" si="81"/>
        <v xml:space="preserve"> </v>
      </c>
      <c r="W240" s="25" t="str">
        <f t="shared" si="82"/>
        <v xml:space="preserve"> </v>
      </c>
      <c r="X240" s="25" t="str">
        <f t="shared" si="83"/>
        <v xml:space="preserve"> </v>
      </c>
      <c r="Y240" s="25" t="str">
        <f t="shared" si="84"/>
        <v xml:space="preserve"> </v>
      </c>
      <c r="Z240" s="25" t="str">
        <f t="shared" si="85"/>
        <v xml:space="preserve"> </v>
      </c>
      <c r="AA240" s="25" t="str">
        <f t="shared" si="86"/>
        <v xml:space="preserve"> </v>
      </c>
      <c r="AB240" t="str">
        <f t="shared" si="87"/>
        <v/>
      </c>
      <c r="AC240" t="str">
        <f t="shared" si="88"/>
        <v xml:space="preserve"> </v>
      </c>
      <c r="AD240" t="str">
        <f t="shared" si="89"/>
        <v/>
      </c>
    </row>
    <row r="241" spans="1:30" x14ac:dyDescent="0.35">
      <c r="A241" t="str">
        <f>IF('My Dream 11 for a Match'!$B$2='Performance Cal'!$A241,'Performance Cal'!A241,IF('My Dream 11 for a Match'!$A$2='Performance Cal'!$A241,'Performance Cal'!A241,""))</f>
        <v/>
      </c>
      <c r="B241" t="str">
        <f>IF('My Dream 11 for a Match'!$B$2='Performance Cal'!$A241,'Performance Cal'!B241,IF('My Dream 11 for a Match'!$A$2='Performance Cal'!$A241,'Performance Cal'!B241,""))</f>
        <v/>
      </c>
      <c r="C241" t="str">
        <f>_xlfn.XLOOKUP(B241,'Team Player and role'!A:A,'Team Player and role'!C:C," ")</f>
        <v xml:space="preserve"> </v>
      </c>
      <c r="D241" t="str">
        <f>IF('My Dream 11 for a Match'!$B$2='Performance Cal'!$A241,'Performance Cal'!C241,IF('My Dream 11 for a Match'!$A$2='Performance Cal'!$A241,'Performance Cal'!C241,""))</f>
        <v/>
      </c>
      <c r="E241" t="str">
        <f>IF('My Dream 11 for a Match'!$B$2='Performance Cal'!$A241,'Performance Cal'!D241,IF('My Dream 11 for a Match'!$A$2='Performance Cal'!$A241,'Performance Cal'!D241,""))</f>
        <v/>
      </c>
      <c r="F241" t="str">
        <f>IF('My Dream 11 for a Match'!$B$2='Performance Cal'!$A241,'Performance Cal'!E241,IF('My Dream 11 for a Match'!$A$2='Performance Cal'!$A241,'Performance Cal'!E241,""))</f>
        <v/>
      </c>
      <c r="G241" t="str">
        <f>IF('My Dream 11 for a Match'!$B$2='Performance Cal'!$A241,'Performance Cal'!F241,IF('My Dream 11 for a Match'!$A$2='Performance Cal'!$A241,'Performance Cal'!F241,""))</f>
        <v/>
      </c>
      <c r="H241" s="25" t="str">
        <f t="shared" si="68"/>
        <v xml:space="preserve"> </v>
      </c>
      <c r="I241" s="25" t="str">
        <f t="shared" si="69"/>
        <v xml:space="preserve"> </v>
      </c>
      <c r="J241" s="25" t="str">
        <f t="shared" si="70"/>
        <v xml:space="preserve"> </v>
      </c>
      <c r="K241" s="25" t="str">
        <f t="shared" si="71"/>
        <v xml:space="preserve"> </v>
      </c>
      <c r="L241" s="25" t="str">
        <f t="shared" si="90"/>
        <v xml:space="preserve"> </v>
      </c>
      <c r="M241" s="25" t="str">
        <f t="shared" si="90"/>
        <v xml:space="preserve"> </v>
      </c>
      <c r="N241" s="25" t="str">
        <f t="shared" si="73"/>
        <v xml:space="preserve"> </v>
      </c>
      <c r="O241" s="25" t="str">
        <f t="shared" si="74"/>
        <v xml:space="preserve"> </v>
      </c>
      <c r="P241" s="25" t="str">
        <f t="shared" si="75"/>
        <v xml:space="preserve"> </v>
      </c>
      <c r="Q241" s="25" t="str">
        <f t="shared" si="76"/>
        <v xml:space="preserve"> </v>
      </c>
      <c r="R241" s="25" t="str">
        <f t="shared" si="77"/>
        <v xml:space="preserve"> </v>
      </c>
      <c r="S241" s="25" t="str">
        <f t="shared" si="78"/>
        <v xml:space="preserve"> </v>
      </c>
      <c r="T241" s="25" t="str">
        <f t="shared" si="79"/>
        <v xml:space="preserve"> </v>
      </c>
      <c r="U241" s="25" t="str">
        <f t="shared" si="80"/>
        <v xml:space="preserve"> </v>
      </c>
      <c r="V241" s="25" t="str">
        <f t="shared" si="81"/>
        <v xml:space="preserve"> </v>
      </c>
      <c r="W241" s="25" t="str">
        <f t="shared" si="82"/>
        <v xml:space="preserve"> </v>
      </c>
      <c r="X241" s="25" t="str">
        <f t="shared" si="83"/>
        <v xml:space="preserve"> </v>
      </c>
      <c r="Y241" s="25" t="str">
        <f t="shared" si="84"/>
        <v xml:space="preserve"> </v>
      </c>
      <c r="Z241" s="25" t="str">
        <f t="shared" si="85"/>
        <v xml:space="preserve"> </v>
      </c>
      <c r="AA241" s="25" t="str">
        <f t="shared" si="86"/>
        <v xml:space="preserve"> </v>
      </c>
      <c r="AB241" t="str">
        <f t="shared" si="87"/>
        <v/>
      </c>
      <c r="AC241" t="str">
        <f t="shared" si="88"/>
        <v xml:space="preserve"> </v>
      </c>
      <c r="AD241" t="str">
        <f t="shared" si="89"/>
        <v/>
      </c>
    </row>
    <row r="242" spans="1:30" x14ac:dyDescent="0.35">
      <c r="A242" t="str">
        <f>IF('My Dream 11 for a Match'!$B$2='Performance Cal'!$A242,'Performance Cal'!A242,IF('My Dream 11 for a Match'!$A$2='Performance Cal'!$A242,'Performance Cal'!A242,""))</f>
        <v/>
      </c>
      <c r="B242" t="str">
        <f>IF('My Dream 11 for a Match'!$B$2='Performance Cal'!$A242,'Performance Cal'!B242,IF('My Dream 11 for a Match'!$A$2='Performance Cal'!$A242,'Performance Cal'!B242,""))</f>
        <v/>
      </c>
      <c r="C242" t="str">
        <f>_xlfn.XLOOKUP(B242,'Team Player and role'!A:A,'Team Player and role'!C:C," ")</f>
        <v xml:space="preserve"> </v>
      </c>
      <c r="D242" t="str">
        <f>IF('My Dream 11 for a Match'!$B$2='Performance Cal'!$A242,'Performance Cal'!C242,IF('My Dream 11 for a Match'!$A$2='Performance Cal'!$A242,'Performance Cal'!C242,""))</f>
        <v/>
      </c>
      <c r="E242" t="str">
        <f>IF('My Dream 11 for a Match'!$B$2='Performance Cal'!$A242,'Performance Cal'!D242,IF('My Dream 11 for a Match'!$A$2='Performance Cal'!$A242,'Performance Cal'!D242,""))</f>
        <v/>
      </c>
      <c r="F242" t="str">
        <f>IF('My Dream 11 for a Match'!$B$2='Performance Cal'!$A242,'Performance Cal'!E242,IF('My Dream 11 for a Match'!$A$2='Performance Cal'!$A242,'Performance Cal'!E242,""))</f>
        <v/>
      </c>
      <c r="G242" t="str">
        <f>IF('My Dream 11 for a Match'!$B$2='Performance Cal'!$A242,'Performance Cal'!F242,IF('My Dream 11 for a Match'!$A$2='Performance Cal'!$A242,'Performance Cal'!F242,""))</f>
        <v/>
      </c>
      <c r="H242" s="25" t="str">
        <f t="shared" si="68"/>
        <v xml:space="preserve"> </v>
      </c>
      <c r="I242" s="25" t="str">
        <f t="shared" si="69"/>
        <v xml:space="preserve"> </v>
      </c>
      <c r="J242" s="25" t="str">
        <f t="shared" si="70"/>
        <v xml:space="preserve"> </v>
      </c>
      <c r="K242" s="25" t="str">
        <f t="shared" si="71"/>
        <v xml:space="preserve"> </v>
      </c>
      <c r="L242" s="25" t="str">
        <f t="shared" si="90"/>
        <v xml:space="preserve"> </v>
      </c>
      <c r="M242" s="25" t="str">
        <f t="shared" si="90"/>
        <v xml:space="preserve"> </v>
      </c>
      <c r="N242" s="25" t="str">
        <f t="shared" si="73"/>
        <v xml:space="preserve"> </v>
      </c>
      <c r="O242" s="25" t="str">
        <f t="shared" si="74"/>
        <v xml:space="preserve"> </v>
      </c>
      <c r="P242" s="25" t="str">
        <f t="shared" si="75"/>
        <v xml:space="preserve"> </v>
      </c>
      <c r="Q242" s="25" t="str">
        <f t="shared" si="76"/>
        <v xml:space="preserve"> </v>
      </c>
      <c r="R242" s="25" t="str">
        <f t="shared" si="77"/>
        <v xml:space="preserve"> </v>
      </c>
      <c r="S242" s="25" t="str">
        <f t="shared" si="78"/>
        <v xml:space="preserve"> </v>
      </c>
      <c r="T242" s="25" t="str">
        <f t="shared" si="79"/>
        <v xml:space="preserve"> </v>
      </c>
      <c r="U242" s="25" t="str">
        <f t="shared" si="80"/>
        <v xml:space="preserve"> </v>
      </c>
      <c r="V242" s="25" t="str">
        <f t="shared" si="81"/>
        <v xml:space="preserve"> </v>
      </c>
      <c r="W242" s="25" t="str">
        <f t="shared" si="82"/>
        <v xml:space="preserve"> </v>
      </c>
      <c r="X242" s="25" t="str">
        <f t="shared" si="83"/>
        <v xml:space="preserve"> </v>
      </c>
      <c r="Y242" s="25" t="str">
        <f t="shared" si="84"/>
        <v xml:space="preserve"> </v>
      </c>
      <c r="Z242" s="25" t="str">
        <f t="shared" si="85"/>
        <v xml:space="preserve"> </v>
      </c>
      <c r="AA242" s="25" t="str">
        <f t="shared" si="86"/>
        <v xml:space="preserve"> </v>
      </c>
      <c r="AB242" t="str">
        <f t="shared" si="87"/>
        <v/>
      </c>
      <c r="AC242" t="str">
        <f t="shared" si="88"/>
        <v xml:space="preserve"> </v>
      </c>
      <c r="AD242" t="str">
        <f t="shared" si="89"/>
        <v/>
      </c>
    </row>
    <row r="243" spans="1:30" x14ac:dyDescent="0.35">
      <c r="A243" t="str">
        <f>IF('My Dream 11 for a Match'!$B$2='Performance Cal'!$A243,'Performance Cal'!A243,IF('My Dream 11 for a Match'!$A$2='Performance Cal'!$A243,'Performance Cal'!A243,""))</f>
        <v/>
      </c>
      <c r="B243" t="str">
        <f>IF('My Dream 11 for a Match'!$B$2='Performance Cal'!$A243,'Performance Cal'!B243,IF('My Dream 11 for a Match'!$A$2='Performance Cal'!$A243,'Performance Cal'!B243,""))</f>
        <v/>
      </c>
      <c r="C243" t="str">
        <f>_xlfn.XLOOKUP(B243,'Team Player and role'!A:A,'Team Player and role'!C:C," ")</f>
        <v xml:space="preserve"> </v>
      </c>
      <c r="D243" t="str">
        <f>IF('My Dream 11 for a Match'!$B$2='Performance Cal'!$A243,'Performance Cal'!C243,IF('My Dream 11 for a Match'!$A$2='Performance Cal'!$A243,'Performance Cal'!C243,""))</f>
        <v/>
      </c>
      <c r="E243" t="str">
        <f>IF('My Dream 11 for a Match'!$B$2='Performance Cal'!$A243,'Performance Cal'!D243,IF('My Dream 11 for a Match'!$A$2='Performance Cal'!$A243,'Performance Cal'!D243,""))</f>
        <v/>
      </c>
      <c r="F243" t="str">
        <f>IF('My Dream 11 for a Match'!$B$2='Performance Cal'!$A243,'Performance Cal'!E243,IF('My Dream 11 for a Match'!$A$2='Performance Cal'!$A243,'Performance Cal'!E243,""))</f>
        <v/>
      </c>
      <c r="G243" t="str">
        <f>IF('My Dream 11 for a Match'!$B$2='Performance Cal'!$A243,'Performance Cal'!F243,IF('My Dream 11 for a Match'!$A$2='Performance Cal'!$A243,'Performance Cal'!F243,""))</f>
        <v/>
      </c>
      <c r="H243" s="25" t="str">
        <f t="shared" si="68"/>
        <v xml:space="preserve"> </v>
      </c>
      <c r="I243" s="25" t="str">
        <f t="shared" si="69"/>
        <v xml:space="preserve"> </v>
      </c>
      <c r="J243" s="25" t="str">
        <f t="shared" si="70"/>
        <v xml:space="preserve"> </v>
      </c>
      <c r="K243" s="25" t="str">
        <f t="shared" si="71"/>
        <v xml:space="preserve"> </v>
      </c>
      <c r="L243" s="25" t="str">
        <f t="shared" si="90"/>
        <v xml:space="preserve"> </v>
      </c>
      <c r="M243" s="25" t="str">
        <f t="shared" si="90"/>
        <v xml:space="preserve"> </v>
      </c>
      <c r="N243" s="25" t="str">
        <f t="shared" si="73"/>
        <v xml:space="preserve"> </v>
      </c>
      <c r="O243" s="25" t="str">
        <f t="shared" si="74"/>
        <v xml:space="preserve"> </v>
      </c>
      <c r="P243" s="25" t="str">
        <f t="shared" si="75"/>
        <v xml:space="preserve"> </v>
      </c>
      <c r="Q243" s="25" t="str">
        <f t="shared" si="76"/>
        <v xml:space="preserve"> </v>
      </c>
      <c r="R243" s="25" t="str">
        <f t="shared" si="77"/>
        <v xml:space="preserve"> </v>
      </c>
      <c r="S243" s="25" t="str">
        <f t="shared" si="78"/>
        <v xml:space="preserve"> </v>
      </c>
      <c r="T243" s="25" t="str">
        <f t="shared" si="79"/>
        <v xml:space="preserve"> </v>
      </c>
      <c r="U243" s="25" t="str">
        <f t="shared" si="80"/>
        <v xml:space="preserve"> </v>
      </c>
      <c r="V243" s="25" t="str">
        <f t="shared" si="81"/>
        <v xml:space="preserve"> </v>
      </c>
      <c r="W243" s="25" t="str">
        <f t="shared" si="82"/>
        <v xml:space="preserve"> </v>
      </c>
      <c r="X243" s="25" t="str">
        <f t="shared" si="83"/>
        <v xml:space="preserve"> </v>
      </c>
      <c r="Y243" s="25" t="str">
        <f t="shared" si="84"/>
        <v xml:space="preserve"> </v>
      </c>
      <c r="Z243" s="25" t="str">
        <f t="shared" si="85"/>
        <v xml:space="preserve"> </v>
      </c>
      <c r="AA243" s="25" t="str">
        <f t="shared" si="86"/>
        <v xml:space="preserve"> </v>
      </c>
      <c r="AB243" t="str">
        <f t="shared" si="87"/>
        <v/>
      </c>
      <c r="AC243" t="str">
        <f t="shared" si="88"/>
        <v xml:space="preserve"> </v>
      </c>
      <c r="AD243" t="str">
        <f t="shared" si="89"/>
        <v/>
      </c>
    </row>
    <row r="244" spans="1:30" x14ac:dyDescent="0.35">
      <c r="A244" t="str">
        <f>IF('My Dream 11 for a Match'!$B$2='Performance Cal'!$A244,'Performance Cal'!A244,IF('My Dream 11 for a Match'!$A$2='Performance Cal'!$A244,'Performance Cal'!A244,""))</f>
        <v/>
      </c>
      <c r="B244" t="str">
        <f>IF('My Dream 11 for a Match'!$B$2='Performance Cal'!$A244,'Performance Cal'!B244,IF('My Dream 11 for a Match'!$A$2='Performance Cal'!$A244,'Performance Cal'!B244,""))</f>
        <v/>
      </c>
      <c r="C244" t="str">
        <f>_xlfn.XLOOKUP(B244,'Team Player and role'!A:A,'Team Player and role'!C:C," ")</f>
        <v xml:space="preserve"> </v>
      </c>
      <c r="D244" t="str">
        <f>IF('My Dream 11 for a Match'!$B$2='Performance Cal'!$A244,'Performance Cal'!C244,IF('My Dream 11 for a Match'!$A$2='Performance Cal'!$A244,'Performance Cal'!C244,""))</f>
        <v/>
      </c>
      <c r="E244" t="str">
        <f>IF('My Dream 11 for a Match'!$B$2='Performance Cal'!$A244,'Performance Cal'!D244,IF('My Dream 11 for a Match'!$A$2='Performance Cal'!$A244,'Performance Cal'!D244,""))</f>
        <v/>
      </c>
      <c r="F244" t="str">
        <f>IF('My Dream 11 for a Match'!$B$2='Performance Cal'!$A244,'Performance Cal'!E244,IF('My Dream 11 for a Match'!$A$2='Performance Cal'!$A244,'Performance Cal'!E244,""))</f>
        <v/>
      </c>
      <c r="G244" t="str">
        <f>IF('My Dream 11 for a Match'!$B$2='Performance Cal'!$A244,'Performance Cal'!F244,IF('My Dream 11 for a Match'!$A$2='Performance Cal'!$A244,'Performance Cal'!F244,""))</f>
        <v/>
      </c>
      <c r="H244" s="25" t="str">
        <f t="shared" si="68"/>
        <v xml:space="preserve"> </v>
      </c>
      <c r="I244" s="25" t="str">
        <f t="shared" si="69"/>
        <v xml:space="preserve"> </v>
      </c>
      <c r="J244" s="25" t="str">
        <f t="shared" si="70"/>
        <v xml:space="preserve"> </v>
      </c>
      <c r="K244" s="25" t="str">
        <f t="shared" si="71"/>
        <v xml:space="preserve"> </v>
      </c>
      <c r="L244" s="25" t="str">
        <f t="shared" si="90"/>
        <v xml:space="preserve"> </v>
      </c>
      <c r="M244" s="25" t="str">
        <f t="shared" si="90"/>
        <v xml:space="preserve"> </v>
      </c>
      <c r="N244" s="25" t="str">
        <f t="shared" si="73"/>
        <v xml:space="preserve"> </v>
      </c>
      <c r="O244" s="25" t="str">
        <f t="shared" si="74"/>
        <v xml:space="preserve"> </v>
      </c>
      <c r="P244" s="25" t="str">
        <f t="shared" si="75"/>
        <v xml:space="preserve"> </v>
      </c>
      <c r="Q244" s="25" t="str">
        <f t="shared" si="76"/>
        <v xml:space="preserve"> </v>
      </c>
      <c r="R244" s="25" t="str">
        <f t="shared" si="77"/>
        <v xml:space="preserve"> </v>
      </c>
      <c r="S244" s="25" t="str">
        <f t="shared" si="78"/>
        <v xml:space="preserve"> </v>
      </c>
      <c r="T244" s="25" t="str">
        <f t="shared" si="79"/>
        <v xml:space="preserve"> </v>
      </c>
      <c r="U244" s="25" t="str">
        <f t="shared" si="80"/>
        <v xml:space="preserve"> </v>
      </c>
      <c r="V244" s="25" t="str">
        <f t="shared" si="81"/>
        <v xml:space="preserve"> </v>
      </c>
      <c r="W244" s="25" t="str">
        <f t="shared" si="82"/>
        <v xml:space="preserve"> </v>
      </c>
      <c r="X244" s="25" t="str">
        <f t="shared" si="83"/>
        <v xml:space="preserve"> </v>
      </c>
      <c r="Y244" s="25" t="str">
        <f t="shared" si="84"/>
        <v xml:space="preserve"> </v>
      </c>
      <c r="Z244" s="25" t="str">
        <f t="shared" si="85"/>
        <v xml:space="preserve"> </v>
      </c>
      <c r="AA244" s="25" t="str">
        <f t="shared" si="86"/>
        <v xml:space="preserve"> </v>
      </c>
      <c r="AB244" t="str">
        <f t="shared" si="87"/>
        <v/>
      </c>
      <c r="AC244" t="str">
        <f t="shared" si="88"/>
        <v xml:space="preserve"> </v>
      </c>
      <c r="AD244" t="str">
        <f t="shared" si="89"/>
        <v/>
      </c>
    </row>
    <row r="245" spans="1:30" x14ac:dyDescent="0.35">
      <c r="A245" t="str">
        <f>IF('My Dream 11 for a Match'!$B$2='Performance Cal'!$A245,'Performance Cal'!A245,IF('My Dream 11 for a Match'!$A$2='Performance Cal'!$A245,'Performance Cal'!A245,""))</f>
        <v/>
      </c>
      <c r="B245" t="str">
        <f>IF('My Dream 11 for a Match'!$B$2='Performance Cal'!$A245,'Performance Cal'!B245,IF('My Dream 11 for a Match'!$A$2='Performance Cal'!$A245,'Performance Cal'!B245,""))</f>
        <v/>
      </c>
      <c r="C245" t="str">
        <f>_xlfn.XLOOKUP(B245,'Team Player and role'!A:A,'Team Player and role'!C:C," ")</f>
        <v xml:space="preserve"> </v>
      </c>
      <c r="D245" t="str">
        <f>IF('My Dream 11 for a Match'!$B$2='Performance Cal'!$A245,'Performance Cal'!C245,IF('My Dream 11 for a Match'!$A$2='Performance Cal'!$A245,'Performance Cal'!C245,""))</f>
        <v/>
      </c>
      <c r="E245" t="str">
        <f>IF('My Dream 11 for a Match'!$B$2='Performance Cal'!$A245,'Performance Cal'!D245,IF('My Dream 11 for a Match'!$A$2='Performance Cal'!$A245,'Performance Cal'!D245,""))</f>
        <v/>
      </c>
      <c r="F245" t="str">
        <f>IF('My Dream 11 for a Match'!$B$2='Performance Cal'!$A245,'Performance Cal'!E245,IF('My Dream 11 for a Match'!$A$2='Performance Cal'!$A245,'Performance Cal'!E245,""))</f>
        <v/>
      </c>
      <c r="G245" t="str">
        <f>IF('My Dream 11 for a Match'!$B$2='Performance Cal'!$A245,'Performance Cal'!F245,IF('My Dream 11 for a Match'!$A$2='Performance Cal'!$A245,'Performance Cal'!F245,""))</f>
        <v/>
      </c>
      <c r="H245" s="25" t="str">
        <f t="shared" si="68"/>
        <v xml:space="preserve"> </v>
      </c>
      <c r="I245" s="25" t="str">
        <f t="shared" si="69"/>
        <v xml:space="preserve"> </v>
      </c>
      <c r="J245" s="25" t="str">
        <f t="shared" si="70"/>
        <v xml:space="preserve"> </v>
      </c>
      <c r="K245" s="25" t="str">
        <f t="shared" si="71"/>
        <v xml:space="preserve"> </v>
      </c>
      <c r="L245" s="25" t="str">
        <f t="shared" si="90"/>
        <v xml:space="preserve"> </v>
      </c>
      <c r="M245" s="25" t="str">
        <f t="shared" si="90"/>
        <v xml:space="preserve"> </v>
      </c>
      <c r="N245" s="25" t="str">
        <f t="shared" si="73"/>
        <v xml:space="preserve"> </v>
      </c>
      <c r="O245" s="25" t="str">
        <f t="shared" si="74"/>
        <v xml:space="preserve"> </v>
      </c>
      <c r="P245" s="25" t="str">
        <f t="shared" si="75"/>
        <v xml:space="preserve"> </v>
      </c>
      <c r="Q245" s="25" t="str">
        <f t="shared" si="76"/>
        <v xml:space="preserve"> </v>
      </c>
      <c r="R245" s="25" t="str">
        <f t="shared" si="77"/>
        <v xml:space="preserve"> </v>
      </c>
      <c r="S245" s="25" t="str">
        <f t="shared" si="78"/>
        <v xml:space="preserve"> </v>
      </c>
      <c r="T245" s="25" t="str">
        <f t="shared" si="79"/>
        <v xml:space="preserve"> </v>
      </c>
      <c r="U245" s="25" t="str">
        <f t="shared" si="80"/>
        <v xml:space="preserve"> </v>
      </c>
      <c r="V245" s="25" t="str">
        <f t="shared" si="81"/>
        <v xml:space="preserve"> </v>
      </c>
      <c r="W245" s="25" t="str">
        <f t="shared" si="82"/>
        <v xml:space="preserve"> </v>
      </c>
      <c r="X245" s="25" t="str">
        <f t="shared" si="83"/>
        <v xml:space="preserve"> </v>
      </c>
      <c r="Y245" s="25" t="str">
        <f t="shared" si="84"/>
        <v xml:space="preserve"> </v>
      </c>
      <c r="Z245" s="25" t="str">
        <f t="shared" si="85"/>
        <v xml:space="preserve"> </v>
      </c>
      <c r="AA245" s="25" t="str">
        <f t="shared" si="86"/>
        <v xml:space="preserve"> </v>
      </c>
      <c r="AB245" t="str">
        <f t="shared" si="87"/>
        <v/>
      </c>
      <c r="AC245" t="str">
        <f t="shared" si="88"/>
        <v xml:space="preserve"> </v>
      </c>
      <c r="AD245" t="str">
        <f t="shared" si="89"/>
        <v/>
      </c>
    </row>
    <row r="246" spans="1:30" x14ac:dyDescent="0.35">
      <c r="A246" t="str">
        <f>IF('My Dream 11 for a Match'!$B$2='Performance Cal'!$A246,'Performance Cal'!A246,IF('My Dream 11 for a Match'!$A$2='Performance Cal'!$A246,'Performance Cal'!A246,""))</f>
        <v/>
      </c>
      <c r="B246" t="str">
        <f>IF('My Dream 11 for a Match'!$B$2='Performance Cal'!$A246,'Performance Cal'!B246,IF('My Dream 11 for a Match'!$A$2='Performance Cal'!$A246,'Performance Cal'!B246,""))</f>
        <v/>
      </c>
      <c r="C246" t="str">
        <f>_xlfn.XLOOKUP(B246,'Team Player and role'!A:A,'Team Player and role'!C:C," ")</f>
        <v xml:space="preserve"> </v>
      </c>
      <c r="D246" t="str">
        <f>IF('My Dream 11 for a Match'!$B$2='Performance Cal'!$A246,'Performance Cal'!C246,IF('My Dream 11 for a Match'!$A$2='Performance Cal'!$A246,'Performance Cal'!C246,""))</f>
        <v/>
      </c>
      <c r="E246" t="str">
        <f>IF('My Dream 11 for a Match'!$B$2='Performance Cal'!$A246,'Performance Cal'!D246,IF('My Dream 11 for a Match'!$A$2='Performance Cal'!$A246,'Performance Cal'!D246,""))</f>
        <v/>
      </c>
      <c r="F246" t="str">
        <f>IF('My Dream 11 for a Match'!$B$2='Performance Cal'!$A246,'Performance Cal'!E246,IF('My Dream 11 for a Match'!$A$2='Performance Cal'!$A246,'Performance Cal'!E246,""))</f>
        <v/>
      </c>
      <c r="G246" t="str">
        <f>IF('My Dream 11 for a Match'!$B$2='Performance Cal'!$A246,'Performance Cal'!F246,IF('My Dream 11 for a Match'!$A$2='Performance Cal'!$A246,'Performance Cal'!F246,""))</f>
        <v/>
      </c>
      <c r="H246" s="25" t="str">
        <f t="shared" si="68"/>
        <v xml:space="preserve"> </v>
      </c>
      <c r="I246" s="25" t="str">
        <f t="shared" si="69"/>
        <v xml:space="preserve"> </v>
      </c>
      <c r="J246" s="25" t="str">
        <f t="shared" si="70"/>
        <v xml:space="preserve"> </v>
      </c>
      <c r="K246" s="25" t="str">
        <f t="shared" si="71"/>
        <v xml:space="preserve"> </v>
      </c>
      <c r="L246" s="25" t="str">
        <f t="shared" si="90"/>
        <v xml:space="preserve"> </v>
      </c>
      <c r="M246" s="25" t="str">
        <f t="shared" si="90"/>
        <v xml:space="preserve"> </v>
      </c>
      <c r="N246" s="25" t="str">
        <f t="shared" si="73"/>
        <v xml:space="preserve"> </v>
      </c>
      <c r="O246" s="25" t="str">
        <f t="shared" si="74"/>
        <v xml:space="preserve"> </v>
      </c>
      <c r="P246" s="25" t="str">
        <f t="shared" si="75"/>
        <v xml:space="preserve"> </v>
      </c>
      <c r="Q246" s="25" t="str">
        <f t="shared" si="76"/>
        <v xml:space="preserve"> </v>
      </c>
      <c r="R246" s="25" t="str">
        <f t="shared" si="77"/>
        <v xml:space="preserve"> </v>
      </c>
      <c r="S246" s="25" t="str">
        <f t="shared" si="78"/>
        <v xml:space="preserve"> </v>
      </c>
      <c r="T246" s="25" t="str">
        <f t="shared" si="79"/>
        <v xml:space="preserve"> </v>
      </c>
      <c r="U246" s="25" t="str">
        <f t="shared" si="80"/>
        <v xml:space="preserve"> </v>
      </c>
      <c r="V246" s="25" t="str">
        <f t="shared" si="81"/>
        <v xml:space="preserve"> </v>
      </c>
      <c r="W246" s="25" t="str">
        <f t="shared" si="82"/>
        <v xml:space="preserve"> </v>
      </c>
      <c r="X246" s="25" t="str">
        <f t="shared" si="83"/>
        <v xml:space="preserve"> </v>
      </c>
      <c r="Y246" s="25" t="str">
        <f t="shared" si="84"/>
        <v xml:space="preserve"> </v>
      </c>
      <c r="Z246" s="25" t="str">
        <f t="shared" si="85"/>
        <v xml:space="preserve"> </v>
      </c>
      <c r="AA246" s="25" t="str">
        <f t="shared" si="86"/>
        <v xml:space="preserve"> </v>
      </c>
      <c r="AB246" t="str">
        <f t="shared" si="87"/>
        <v/>
      </c>
      <c r="AC246" t="str">
        <f t="shared" si="88"/>
        <v xml:space="preserve"> </v>
      </c>
      <c r="AD246" t="str">
        <f t="shared" si="89"/>
        <v/>
      </c>
    </row>
    <row r="247" spans="1:30" x14ac:dyDescent="0.35">
      <c r="A247" t="str">
        <f>IF('My Dream 11 for a Match'!$B$2='Performance Cal'!$A247,'Performance Cal'!A247,IF('My Dream 11 for a Match'!$A$2='Performance Cal'!$A247,'Performance Cal'!A247,""))</f>
        <v/>
      </c>
      <c r="B247" t="str">
        <f>IF('My Dream 11 for a Match'!$B$2='Performance Cal'!$A247,'Performance Cal'!B247,IF('My Dream 11 for a Match'!$A$2='Performance Cal'!$A247,'Performance Cal'!B247,""))</f>
        <v/>
      </c>
      <c r="C247" t="str">
        <f>_xlfn.XLOOKUP(B247,'Team Player and role'!A:A,'Team Player and role'!C:C," ")</f>
        <v xml:space="preserve"> </v>
      </c>
      <c r="D247" t="str">
        <f>IF('My Dream 11 for a Match'!$B$2='Performance Cal'!$A247,'Performance Cal'!C247,IF('My Dream 11 for a Match'!$A$2='Performance Cal'!$A247,'Performance Cal'!C247,""))</f>
        <v/>
      </c>
      <c r="E247" t="str">
        <f>IF('My Dream 11 for a Match'!$B$2='Performance Cal'!$A247,'Performance Cal'!D247,IF('My Dream 11 for a Match'!$A$2='Performance Cal'!$A247,'Performance Cal'!D247,""))</f>
        <v/>
      </c>
      <c r="F247" t="str">
        <f>IF('My Dream 11 for a Match'!$B$2='Performance Cal'!$A247,'Performance Cal'!E247,IF('My Dream 11 for a Match'!$A$2='Performance Cal'!$A247,'Performance Cal'!E247,""))</f>
        <v/>
      </c>
      <c r="G247" t="str">
        <f>IF('My Dream 11 for a Match'!$B$2='Performance Cal'!$A247,'Performance Cal'!F247,IF('My Dream 11 for a Match'!$A$2='Performance Cal'!$A247,'Performance Cal'!F247,""))</f>
        <v/>
      </c>
      <c r="H247" s="25" t="str">
        <f t="shared" si="68"/>
        <v xml:space="preserve"> </v>
      </c>
      <c r="I247" s="25" t="str">
        <f t="shared" si="69"/>
        <v xml:space="preserve"> </v>
      </c>
      <c r="J247" s="25" t="str">
        <f t="shared" si="70"/>
        <v xml:space="preserve"> </v>
      </c>
      <c r="K247" s="25" t="str">
        <f t="shared" si="71"/>
        <v xml:space="preserve"> </v>
      </c>
      <c r="L247" s="25" t="str">
        <f t="shared" si="90"/>
        <v xml:space="preserve"> </v>
      </c>
      <c r="M247" s="25" t="str">
        <f t="shared" si="90"/>
        <v xml:space="preserve"> </v>
      </c>
      <c r="N247" s="25" t="str">
        <f t="shared" si="73"/>
        <v xml:space="preserve"> </v>
      </c>
      <c r="O247" s="25" t="str">
        <f t="shared" si="74"/>
        <v xml:space="preserve"> </v>
      </c>
      <c r="P247" s="25" t="str">
        <f t="shared" si="75"/>
        <v xml:space="preserve"> </v>
      </c>
      <c r="Q247" s="25" t="str">
        <f t="shared" si="76"/>
        <v xml:space="preserve"> </v>
      </c>
      <c r="R247" s="25" t="str">
        <f t="shared" si="77"/>
        <v xml:space="preserve"> </v>
      </c>
      <c r="S247" s="25" t="str">
        <f t="shared" si="78"/>
        <v xml:space="preserve"> </v>
      </c>
      <c r="T247" s="25" t="str">
        <f t="shared" si="79"/>
        <v xml:space="preserve"> </v>
      </c>
      <c r="U247" s="25" t="str">
        <f t="shared" si="80"/>
        <v xml:space="preserve"> </v>
      </c>
      <c r="V247" s="25" t="str">
        <f t="shared" si="81"/>
        <v xml:space="preserve"> </v>
      </c>
      <c r="W247" s="25" t="str">
        <f t="shared" si="82"/>
        <v xml:space="preserve"> </v>
      </c>
      <c r="X247" s="25" t="str">
        <f t="shared" si="83"/>
        <v xml:space="preserve"> </v>
      </c>
      <c r="Y247" s="25" t="str">
        <f t="shared" si="84"/>
        <v xml:space="preserve"> </v>
      </c>
      <c r="Z247" s="25" t="str">
        <f t="shared" si="85"/>
        <v xml:space="preserve"> </v>
      </c>
      <c r="AA247" s="25" t="str">
        <f t="shared" si="86"/>
        <v xml:space="preserve"> </v>
      </c>
      <c r="AB247" t="str">
        <f t="shared" si="87"/>
        <v/>
      </c>
      <c r="AC247" t="str">
        <f t="shared" si="88"/>
        <v xml:space="preserve"> </v>
      </c>
      <c r="AD247" t="str">
        <f t="shared" si="89"/>
        <v/>
      </c>
    </row>
    <row r="248" spans="1:30" x14ac:dyDescent="0.35">
      <c r="A248" t="str">
        <f>IF('My Dream 11 for a Match'!$B$2='Performance Cal'!$A248,'Performance Cal'!A248,IF('My Dream 11 for a Match'!$A$2='Performance Cal'!$A248,'Performance Cal'!A248,""))</f>
        <v/>
      </c>
      <c r="B248" t="str">
        <f>IF('My Dream 11 for a Match'!$B$2='Performance Cal'!$A248,'Performance Cal'!B248,IF('My Dream 11 for a Match'!$A$2='Performance Cal'!$A248,'Performance Cal'!B248,""))</f>
        <v/>
      </c>
      <c r="C248" t="str">
        <f>_xlfn.XLOOKUP(B248,'Team Player and role'!A:A,'Team Player and role'!C:C," ")</f>
        <v xml:space="preserve"> </v>
      </c>
      <c r="D248" t="str">
        <f>IF('My Dream 11 for a Match'!$B$2='Performance Cal'!$A248,'Performance Cal'!C248,IF('My Dream 11 for a Match'!$A$2='Performance Cal'!$A248,'Performance Cal'!C248,""))</f>
        <v/>
      </c>
      <c r="E248" t="str">
        <f>IF('My Dream 11 for a Match'!$B$2='Performance Cal'!$A248,'Performance Cal'!D248,IF('My Dream 11 for a Match'!$A$2='Performance Cal'!$A248,'Performance Cal'!D248,""))</f>
        <v/>
      </c>
      <c r="F248" t="str">
        <f>IF('My Dream 11 for a Match'!$B$2='Performance Cal'!$A248,'Performance Cal'!E248,IF('My Dream 11 for a Match'!$A$2='Performance Cal'!$A248,'Performance Cal'!E248,""))</f>
        <v/>
      </c>
      <c r="G248" t="str">
        <f>IF('My Dream 11 for a Match'!$B$2='Performance Cal'!$A248,'Performance Cal'!F248,IF('My Dream 11 for a Match'!$A$2='Performance Cal'!$A248,'Performance Cal'!F248,""))</f>
        <v/>
      </c>
      <c r="H248" s="25" t="str">
        <f t="shared" si="68"/>
        <v xml:space="preserve"> </v>
      </c>
      <c r="I248" s="25" t="str">
        <f t="shared" si="69"/>
        <v xml:space="preserve"> </v>
      </c>
      <c r="J248" s="25" t="str">
        <f t="shared" si="70"/>
        <v xml:space="preserve"> </v>
      </c>
      <c r="K248" s="25" t="str">
        <f t="shared" si="71"/>
        <v xml:space="preserve"> </v>
      </c>
      <c r="L248" s="25" t="str">
        <f t="shared" si="90"/>
        <v xml:space="preserve"> </v>
      </c>
      <c r="M248" s="25" t="str">
        <f t="shared" si="90"/>
        <v xml:space="preserve"> </v>
      </c>
      <c r="N248" s="25" t="str">
        <f t="shared" si="73"/>
        <v xml:space="preserve"> </v>
      </c>
      <c r="O248" s="25" t="str">
        <f t="shared" si="74"/>
        <v xml:space="preserve"> </v>
      </c>
      <c r="P248" s="25" t="str">
        <f t="shared" si="75"/>
        <v xml:space="preserve"> </v>
      </c>
      <c r="Q248" s="25" t="str">
        <f t="shared" si="76"/>
        <v xml:space="preserve"> </v>
      </c>
      <c r="R248" s="25" t="str">
        <f t="shared" si="77"/>
        <v xml:space="preserve"> </v>
      </c>
      <c r="S248" s="25" t="str">
        <f t="shared" si="78"/>
        <v xml:space="preserve"> </v>
      </c>
      <c r="T248" s="25" t="str">
        <f t="shared" si="79"/>
        <v xml:space="preserve"> </v>
      </c>
      <c r="U248" s="25" t="str">
        <f t="shared" si="80"/>
        <v xml:space="preserve"> </v>
      </c>
      <c r="V248" s="25" t="str">
        <f t="shared" si="81"/>
        <v xml:space="preserve"> </v>
      </c>
      <c r="W248" s="25" t="str">
        <f t="shared" si="82"/>
        <v xml:space="preserve"> </v>
      </c>
      <c r="X248" s="25" t="str">
        <f t="shared" si="83"/>
        <v xml:space="preserve"> </v>
      </c>
      <c r="Y248" s="25" t="str">
        <f t="shared" si="84"/>
        <v xml:space="preserve"> </v>
      </c>
      <c r="Z248" s="25" t="str">
        <f t="shared" si="85"/>
        <v xml:space="preserve"> </v>
      </c>
      <c r="AA248" s="25" t="str">
        <f t="shared" si="86"/>
        <v xml:space="preserve"> </v>
      </c>
      <c r="AB248" t="str">
        <f t="shared" si="87"/>
        <v/>
      </c>
      <c r="AC248" t="str">
        <f t="shared" si="88"/>
        <v xml:space="preserve"> </v>
      </c>
      <c r="AD248" t="str">
        <f t="shared" si="89"/>
        <v/>
      </c>
    </row>
    <row r="249" spans="1:30" x14ac:dyDescent="0.35">
      <c r="A249" t="str">
        <f>IF('My Dream 11 for a Match'!$B$2='Performance Cal'!$A249,'Performance Cal'!A249,IF('My Dream 11 for a Match'!$A$2='Performance Cal'!$A249,'Performance Cal'!A249,""))</f>
        <v/>
      </c>
      <c r="B249" t="str">
        <f>IF('My Dream 11 for a Match'!$B$2='Performance Cal'!$A249,'Performance Cal'!B249,IF('My Dream 11 for a Match'!$A$2='Performance Cal'!$A249,'Performance Cal'!B249,""))</f>
        <v/>
      </c>
      <c r="C249" t="str">
        <f>_xlfn.XLOOKUP(B249,'Team Player and role'!A:A,'Team Player and role'!C:C," ")</f>
        <v xml:space="preserve"> </v>
      </c>
      <c r="D249" t="str">
        <f>IF('My Dream 11 for a Match'!$B$2='Performance Cal'!$A249,'Performance Cal'!C249,IF('My Dream 11 for a Match'!$A$2='Performance Cal'!$A249,'Performance Cal'!C249,""))</f>
        <v/>
      </c>
      <c r="E249" t="str">
        <f>IF('My Dream 11 for a Match'!$B$2='Performance Cal'!$A249,'Performance Cal'!D249,IF('My Dream 11 for a Match'!$A$2='Performance Cal'!$A249,'Performance Cal'!D249,""))</f>
        <v/>
      </c>
      <c r="F249" t="str">
        <f>IF('My Dream 11 for a Match'!$B$2='Performance Cal'!$A249,'Performance Cal'!E249,IF('My Dream 11 for a Match'!$A$2='Performance Cal'!$A249,'Performance Cal'!E249,""))</f>
        <v/>
      </c>
      <c r="G249" t="str">
        <f>IF('My Dream 11 for a Match'!$B$2='Performance Cal'!$A249,'Performance Cal'!F249,IF('My Dream 11 for a Match'!$A$2='Performance Cal'!$A249,'Performance Cal'!F249,""))</f>
        <v/>
      </c>
      <c r="H249" s="25" t="str">
        <f t="shared" ref="H249:H254" si="91">IF($C249=" "," ",IF($C249="Seamer",($E249*150/100),($E249*120/100)))</f>
        <v xml:space="preserve"> </v>
      </c>
      <c r="AB249" t="str">
        <f t="shared" si="87"/>
        <v/>
      </c>
      <c r="AC249" t="str">
        <f t="shared" si="88"/>
        <v xml:space="preserve"> </v>
      </c>
      <c r="AD249" t="str">
        <f t="shared" si="89"/>
        <v/>
      </c>
    </row>
    <row r="250" spans="1:30" x14ac:dyDescent="0.35">
      <c r="A250" t="str">
        <f>IF('My Dream 11 for a Match'!$B$2='Performance Cal'!$A250,'Performance Cal'!A250,IF('My Dream 11 for a Match'!$A$2='Performance Cal'!$A250,'Performance Cal'!A250,""))</f>
        <v/>
      </c>
      <c r="B250" t="str">
        <f>IF('My Dream 11 for a Match'!$B$2='Performance Cal'!$A250,'Performance Cal'!B250,IF('My Dream 11 for a Match'!$A$2='Performance Cal'!$A250,'Performance Cal'!B250,""))</f>
        <v/>
      </c>
      <c r="C250" t="str">
        <f>_xlfn.XLOOKUP(B250,'Team Player and role'!A:A,'Team Player and role'!C:C," ")</f>
        <v xml:space="preserve"> </v>
      </c>
      <c r="D250" t="str">
        <f>IF('My Dream 11 for a Match'!$B$2='Performance Cal'!$A250,'Performance Cal'!C250,IF('My Dream 11 for a Match'!$A$2='Performance Cal'!$A250,'Performance Cal'!C250,""))</f>
        <v/>
      </c>
      <c r="E250" t="str">
        <f>IF('My Dream 11 for a Match'!$B$2='Performance Cal'!$A250,'Performance Cal'!D250,IF('My Dream 11 for a Match'!$A$2='Performance Cal'!$A250,'Performance Cal'!D250,""))</f>
        <v/>
      </c>
      <c r="F250" t="str">
        <f>IF('My Dream 11 for a Match'!$B$2='Performance Cal'!$A250,'Performance Cal'!E250,IF('My Dream 11 for a Match'!$A$2='Performance Cal'!$A250,'Performance Cal'!E250,""))</f>
        <v/>
      </c>
      <c r="G250" t="str">
        <f>IF('My Dream 11 for a Match'!$B$2='Performance Cal'!$A250,'Performance Cal'!F250,IF('My Dream 11 for a Match'!$A$2='Performance Cal'!$A250,'Performance Cal'!F250,""))</f>
        <v/>
      </c>
      <c r="H250" s="25" t="str">
        <f t="shared" si="91"/>
        <v xml:space="preserve"> </v>
      </c>
      <c r="AB250" t="str">
        <f t="shared" si="87"/>
        <v/>
      </c>
      <c r="AC250" t="str">
        <f t="shared" si="88"/>
        <v xml:space="preserve"> </v>
      </c>
      <c r="AD250" t="str">
        <f t="shared" si="89"/>
        <v/>
      </c>
    </row>
    <row r="251" spans="1:30" x14ac:dyDescent="0.35">
      <c r="A251" t="str">
        <f>IF('My Dream 11 for a Match'!$B$2='Performance Cal'!$A251,'Performance Cal'!A251,IF('My Dream 11 for a Match'!$A$2='Performance Cal'!$A251,'Performance Cal'!A251,""))</f>
        <v/>
      </c>
      <c r="B251" t="str">
        <f>IF('My Dream 11 for a Match'!$B$2='Performance Cal'!$A251,'Performance Cal'!B251,IF('My Dream 11 for a Match'!$A$2='Performance Cal'!$A251,'Performance Cal'!B251,""))</f>
        <v/>
      </c>
      <c r="C251" t="str">
        <f>_xlfn.XLOOKUP(B251,'Team Player and role'!A:A,'Team Player and role'!C:C," ")</f>
        <v xml:space="preserve"> </v>
      </c>
      <c r="D251" t="str">
        <f>IF('My Dream 11 for a Match'!$B$2='Performance Cal'!$A251,'Performance Cal'!C251,IF('My Dream 11 for a Match'!$A$2='Performance Cal'!$A251,'Performance Cal'!C251,""))</f>
        <v/>
      </c>
      <c r="E251" t="str">
        <f>IF('My Dream 11 for a Match'!$B$2='Performance Cal'!$A251,'Performance Cal'!D251,IF('My Dream 11 for a Match'!$A$2='Performance Cal'!$A251,'Performance Cal'!D251,""))</f>
        <v/>
      </c>
      <c r="F251" t="str">
        <f>IF('My Dream 11 for a Match'!$B$2='Performance Cal'!$A251,'Performance Cal'!E251,IF('My Dream 11 for a Match'!$A$2='Performance Cal'!$A251,'Performance Cal'!E251,""))</f>
        <v/>
      </c>
      <c r="G251" t="str">
        <f>IF('My Dream 11 for a Match'!$B$2='Performance Cal'!$A251,'Performance Cal'!F251,IF('My Dream 11 for a Match'!$A$2='Performance Cal'!$A251,'Performance Cal'!F251,""))</f>
        <v/>
      </c>
      <c r="H251" s="25" t="str">
        <f t="shared" si="91"/>
        <v xml:space="preserve"> </v>
      </c>
      <c r="AB251" t="str">
        <f t="shared" si="87"/>
        <v/>
      </c>
      <c r="AC251" t="str">
        <f t="shared" si="88"/>
        <v xml:space="preserve"> </v>
      </c>
      <c r="AD251" t="str">
        <f t="shared" si="89"/>
        <v/>
      </c>
    </row>
    <row r="252" spans="1:30" x14ac:dyDescent="0.35">
      <c r="A252" t="str">
        <f>IF('My Dream 11 for a Match'!$B$2='Performance Cal'!$A252,'Performance Cal'!A252,IF('My Dream 11 for a Match'!$A$2='Performance Cal'!$A252,'Performance Cal'!A252,""))</f>
        <v/>
      </c>
      <c r="B252" t="str">
        <f>IF('My Dream 11 for a Match'!$B$2='Performance Cal'!$A252,'Performance Cal'!B252,IF('My Dream 11 for a Match'!$A$2='Performance Cal'!$A252,'Performance Cal'!B252,""))</f>
        <v/>
      </c>
      <c r="C252" t="str">
        <f>_xlfn.XLOOKUP(B252,'Team Player and role'!A:A,'Team Player and role'!C:C," ")</f>
        <v xml:space="preserve"> </v>
      </c>
      <c r="D252" t="str">
        <f>IF('My Dream 11 for a Match'!$B$2='Performance Cal'!$A252,'Performance Cal'!C252,IF('My Dream 11 for a Match'!$A$2='Performance Cal'!$A252,'Performance Cal'!C252,""))</f>
        <v/>
      </c>
      <c r="E252" t="str">
        <f>IF('My Dream 11 for a Match'!$B$2='Performance Cal'!$A252,'Performance Cal'!D252,IF('My Dream 11 for a Match'!$A$2='Performance Cal'!$A252,'Performance Cal'!D252,""))</f>
        <v/>
      </c>
      <c r="F252" t="str">
        <f>IF('My Dream 11 for a Match'!$B$2='Performance Cal'!$A252,'Performance Cal'!E252,IF('My Dream 11 for a Match'!$A$2='Performance Cal'!$A252,'Performance Cal'!E252,""))</f>
        <v/>
      </c>
      <c r="G252" t="str">
        <f>IF('My Dream 11 for a Match'!$B$2='Performance Cal'!$A252,'Performance Cal'!F252,IF('My Dream 11 for a Match'!$A$2='Performance Cal'!$A252,'Performance Cal'!F252,""))</f>
        <v/>
      </c>
      <c r="H252" s="25" t="str">
        <f t="shared" si="91"/>
        <v xml:space="preserve"> </v>
      </c>
      <c r="AB252" t="str">
        <f t="shared" si="87"/>
        <v/>
      </c>
      <c r="AC252" t="str">
        <f t="shared" si="88"/>
        <v xml:space="preserve"> </v>
      </c>
      <c r="AD252" t="str">
        <f t="shared" si="89"/>
        <v/>
      </c>
    </row>
    <row r="253" spans="1:30" x14ac:dyDescent="0.35">
      <c r="A253" t="str">
        <f>IF('My Dream 11 for a Match'!$B$2='Performance Cal'!$A253,'Performance Cal'!A253,IF('My Dream 11 for a Match'!$A$2='Performance Cal'!$A253,'Performance Cal'!A253,""))</f>
        <v/>
      </c>
      <c r="B253" t="str">
        <f>IF('My Dream 11 for a Match'!$B$2='Performance Cal'!$A253,'Performance Cal'!B253,IF('My Dream 11 for a Match'!$A$2='Performance Cal'!$A253,'Performance Cal'!B253,""))</f>
        <v/>
      </c>
      <c r="C253" t="str">
        <f>_xlfn.XLOOKUP(B253,'Team Player and role'!A:A,'Team Player and role'!C:C," ")</f>
        <v xml:space="preserve"> </v>
      </c>
      <c r="D253" t="str">
        <f>IF('My Dream 11 for a Match'!$B$2='Performance Cal'!$A253,'Performance Cal'!C253,IF('My Dream 11 for a Match'!$A$2='Performance Cal'!$A253,'Performance Cal'!C253,""))</f>
        <v/>
      </c>
      <c r="E253" t="str">
        <f>IF('My Dream 11 for a Match'!$B$2='Performance Cal'!$A253,'Performance Cal'!D253,IF('My Dream 11 for a Match'!$A$2='Performance Cal'!$A253,'Performance Cal'!D253,""))</f>
        <v/>
      </c>
      <c r="F253" t="str">
        <f>IF('My Dream 11 for a Match'!$B$2='Performance Cal'!$A253,'Performance Cal'!E253,IF('My Dream 11 for a Match'!$A$2='Performance Cal'!$A253,'Performance Cal'!E253,""))</f>
        <v/>
      </c>
      <c r="G253" t="str">
        <f>IF('My Dream 11 for a Match'!$B$2='Performance Cal'!$A253,'Performance Cal'!F253,IF('My Dream 11 for a Match'!$A$2='Performance Cal'!$A253,'Performance Cal'!F253,""))</f>
        <v/>
      </c>
      <c r="H253" s="25" t="str">
        <f t="shared" si="91"/>
        <v xml:space="preserve"> </v>
      </c>
      <c r="AB253" t="str">
        <f t="shared" si="87"/>
        <v/>
      </c>
      <c r="AC253" t="str">
        <f t="shared" si="88"/>
        <v xml:space="preserve"> </v>
      </c>
      <c r="AD253" t="str">
        <f t="shared" si="89"/>
        <v/>
      </c>
    </row>
    <row r="254" spans="1:30" x14ac:dyDescent="0.35">
      <c r="A254" t="str">
        <f>IF('My Dream 11 for a Match'!$B$2='Performance Cal'!$A254,'Performance Cal'!A254,IF('My Dream 11 for a Match'!$A$2='Performance Cal'!$A254,'Performance Cal'!A254,""))</f>
        <v/>
      </c>
      <c r="B254" t="str">
        <f>IF('My Dream 11 for a Match'!$B$2='Performance Cal'!$A254,'Performance Cal'!B254,IF('My Dream 11 for a Match'!$A$2='Performance Cal'!$A254,'Performance Cal'!B254,""))</f>
        <v/>
      </c>
      <c r="C254" t="str">
        <f>_xlfn.XLOOKUP(B254,'Team Player and role'!A:A,'Team Player and role'!C:C," ")</f>
        <v xml:space="preserve"> </v>
      </c>
      <c r="D254" t="str">
        <f>IF('My Dream 11 for a Match'!$B$2='Performance Cal'!$A254,'Performance Cal'!C254,IF('My Dream 11 for a Match'!$A$2='Performance Cal'!$A254,'Performance Cal'!C254,""))</f>
        <v/>
      </c>
      <c r="E254" t="str">
        <f>IF('My Dream 11 for a Match'!$B$2='Performance Cal'!$A254,'Performance Cal'!D254,IF('My Dream 11 for a Match'!$A$2='Performance Cal'!$A254,'Performance Cal'!D254,""))</f>
        <v/>
      </c>
      <c r="F254" t="str">
        <f>IF('My Dream 11 for a Match'!$B$2='Performance Cal'!$A254,'Performance Cal'!E254,IF('My Dream 11 for a Match'!$A$2='Performance Cal'!$A254,'Performance Cal'!E254,""))</f>
        <v/>
      </c>
      <c r="G254" t="str">
        <f>IF('My Dream 11 for a Match'!$B$2='Performance Cal'!$A254,'Performance Cal'!F254,IF('My Dream 11 for a Match'!$A$2='Performance Cal'!$A254,'Performance Cal'!F254,""))</f>
        <v/>
      </c>
      <c r="H254" s="25" t="str">
        <f t="shared" si="91"/>
        <v xml:space="preserve"> </v>
      </c>
      <c r="AB254" t="str">
        <f t="shared" si="87"/>
        <v/>
      </c>
      <c r="AC254" t="str">
        <f t="shared" si="88"/>
        <v xml:space="preserve"> </v>
      </c>
      <c r="AD254" t="str">
        <f t="shared" si="89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F56-548A-41AF-815A-E3EDFB95B76A}">
  <dimension ref="A4:A5"/>
  <sheetViews>
    <sheetView workbookViewId="0">
      <selection activeCell="B11" sqref="B11"/>
    </sheetView>
  </sheetViews>
  <sheetFormatPr defaultRowHeight="14.5" x14ac:dyDescent="0.35"/>
  <cols>
    <col min="1" max="1" width="22.08984375" style="82" customWidth="1"/>
    <col min="2" max="16384" width="8.7265625" style="82"/>
  </cols>
  <sheetData>
    <row r="4" spans="1:1" ht="23" x14ac:dyDescent="0.5">
      <c r="A4" s="83" t="s">
        <v>462</v>
      </c>
    </row>
    <row r="5" spans="1:1" ht="18" x14ac:dyDescent="0.4">
      <c r="A5" s="84" t="s">
        <v>368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179ABA-1844-42DC-8DB7-C4972F9A762D}">
          <x14:formula1>
            <xm:f>List!$C$2:$C$21</xm:f>
          </x14:formula1>
          <xm:sqref>A5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8FB-2C0E-4F5B-A26E-7D66CBD4F523}">
  <dimension ref="A1:R18"/>
  <sheetViews>
    <sheetView zoomScale="77" zoomScaleNormal="77" workbookViewId="0">
      <selection activeCell="A2" sqref="A2"/>
    </sheetView>
  </sheetViews>
  <sheetFormatPr defaultRowHeight="14.5" x14ac:dyDescent="0.35"/>
  <cols>
    <col min="1" max="1" width="22.81640625" style="64" customWidth="1"/>
    <col min="2" max="2" width="25.6328125" style="64" customWidth="1"/>
    <col min="3" max="3" width="12.81640625" style="64" customWidth="1"/>
    <col min="4" max="4" width="13.7265625" style="64" customWidth="1"/>
    <col min="5" max="5" width="14.81640625" style="64" customWidth="1"/>
    <col min="6" max="6" width="10.26953125" style="64" customWidth="1"/>
    <col min="7" max="7" width="10.1796875" style="64" customWidth="1"/>
    <col min="8" max="8" width="8.7265625" style="64"/>
    <col min="9" max="9" width="15.54296875" style="64" customWidth="1"/>
    <col min="10" max="11" width="8.7265625" style="64"/>
    <col min="12" max="12" width="15.26953125" style="64" customWidth="1"/>
    <col min="13" max="13" width="8.7265625" style="64"/>
    <col min="14" max="14" width="11.81640625" style="64" customWidth="1"/>
    <col min="15" max="15" width="8.7265625" style="64"/>
    <col min="16" max="16" width="6" style="64" customWidth="1"/>
    <col min="17" max="17" width="6.81640625" style="64" customWidth="1"/>
    <col min="18" max="16384" width="8.7265625" style="64"/>
  </cols>
  <sheetData>
    <row r="1" spans="1:18" ht="26" x14ac:dyDescent="0.6">
      <c r="A1" s="63" t="s">
        <v>454</v>
      </c>
      <c r="B1" s="63" t="s">
        <v>455</v>
      </c>
      <c r="K1" s="65" t="str">
        <f>VLOOKUP($A$2,TEAMS!$A$2:$M$11,2,0)</f>
        <v>Jaipur</v>
      </c>
    </row>
    <row r="2" spans="1:18" ht="18" x14ac:dyDescent="0.4">
      <c r="A2" s="66" t="s">
        <v>344</v>
      </c>
      <c r="B2" s="66" t="s">
        <v>343</v>
      </c>
      <c r="K2" s="65" t="str">
        <f>VLOOKUP($A$2,TEAMS!$A$2:$M$11,3,0)</f>
        <v>Sawai Mansingh Stadium in Jaipur</v>
      </c>
    </row>
    <row r="4" spans="1:18" ht="20.5" x14ac:dyDescent="0.45">
      <c r="A4" s="67" t="s">
        <v>451</v>
      </c>
      <c r="B4" s="68" t="s">
        <v>357</v>
      </c>
      <c r="C4" s="69" t="s">
        <v>456</v>
      </c>
      <c r="D4" s="69" t="str">
        <f>VLOOKUP($B$4,TEAMS!$A$31:$B$50,2,0)</f>
        <v>Batsman</v>
      </c>
    </row>
    <row r="5" spans="1:18" ht="24.5" x14ac:dyDescent="0.45">
      <c r="L5" s="70" t="s">
        <v>443</v>
      </c>
      <c r="M5" s="70" t="str">
        <f>VLOOKUP($A$2,TEAMS!$A$2:$M$11,12,0)</f>
        <v>Bat First</v>
      </c>
    </row>
    <row r="7" spans="1:18" ht="21.5" x14ac:dyDescent="0.5">
      <c r="L7" s="71" t="s">
        <v>449</v>
      </c>
      <c r="M7" s="71" t="str">
        <f>VLOOKUP($A$2,TEAMS!$A$2:$M$11,5,0)</f>
        <v>Low Scoring</v>
      </c>
    </row>
    <row r="9" spans="1:18" ht="20" x14ac:dyDescent="0.4">
      <c r="L9" s="72" t="str">
        <f>VLOOKUP($A$2,TEAMS!$A$2:$M$11,8,0)</f>
        <v xml:space="preserve"> </v>
      </c>
    </row>
    <row r="11" spans="1:18" ht="21" x14ac:dyDescent="0.5">
      <c r="L11" s="73" t="str">
        <f>VLOOKUP($A$2,TEAMS!$A$2:$M$11,4,0)</f>
        <v>Batsman</v>
      </c>
      <c r="M11" s="74" t="s">
        <v>450</v>
      </c>
      <c r="N11" s="75"/>
    </row>
    <row r="13" spans="1:18" ht="22" x14ac:dyDescent="0.55000000000000004">
      <c r="K13" s="76" t="s">
        <v>458</v>
      </c>
      <c r="L13" s="76"/>
      <c r="M13" s="75"/>
      <c r="N13" s="75"/>
      <c r="Q13" s="77">
        <f>VLOOKUP($A$2,TEAMS!$A$2:$M$11,13,0)</f>
        <v>40</v>
      </c>
      <c r="R13" s="78" t="s">
        <v>457</v>
      </c>
    </row>
    <row r="14" spans="1:18" ht="22" x14ac:dyDescent="0.55000000000000004">
      <c r="K14" s="79"/>
    </row>
    <row r="18" spans="3:3" x14ac:dyDescent="0.35">
      <c r="C18" s="80"/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42659A-0E3D-4397-90E0-22BCD5D99E11}">
          <x14:formula1>
            <xm:f>List!$A$2:$A$11</xm:f>
          </x14:formula1>
          <xm:sqref>A2:B2</xm:sqref>
        </x14:dataValidation>
        <x14:dataValidation type="list" allowBlank="1" showInputMessage="1" showErrorMessage="1" xr:uid="{86A770EA-DCF5-4DEE-AE48-D82F7229FC1A}">
          <x14:formula1>
            <xm:f>List!$C$2:$C$21</xm:f>
          </x14:formula1>
          <xm:sqref>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368-AD88-4AFA-A29E-51BE53CF478F}">
  <dimension ref="A1:AM61"/>
  <sheetViews>
    <sheetView zoomScale="104" zoomScaleNormal="104" workbookViewId="0">
      <selection activeCell="I13" sqref="I13"/>
    </sheetView>
  </sheetViews>
  <sheetFormatPr defaultColWidth="8.1796875" defaultRowHeight="12" x14ac:dyDescent="0.3"/>
  <cols>
    <col min="1" max="1" width="13.1796875" style="85" customWidth="1"/>
    <col min="2" max="7" width="8.1796875" style="85"/>
    <col min="8" max="8" width="16.26953125" style="85" customWidth="1"/>
    <col min="9" max="9" width="9.54296875" style="85" customWidth="1"/>
    <col min="10" max="13" width="8.1796875" style="85"/>
    <col min="14" max="14" width="10" style="85" customWidth="1"/>
    <col min="15" max="15" width="10.26953125" style="85" customWidth="1"/>
    <col min="16" max="16384" width="8.1796875" style="85"/>
  </cols>
  <sheetData>
    <row r="1" spans="1:23" ht="15.5" x14ac:dyDescent="0.35">
      <c r="A1" s="96" t="s">
        <v>454</v>
      </c>
      <c r="B1" s="96" t="s">
        <v>455</v>
      </c>
      <c r="E1" s="87" t="str">
        <f>VLOOKUP($A$2,TEAMS!$A$2:$M$11,2,0)</f>
        <v>Chennai</v>
      </c>
      <c r="H1" s="103" t="s">
        <v>449</v>
      </c>
      <c r="I1" s="104" t="str">
        <f>VLOOKUP($A$2,TEAMS!$A$2:$M$11,5,0)</f>
        <v>Low Scoring</v>
      </c>
      <c r="J1" s="105"/>
      <c r="K1" s="89" t="str">
        <f>VLOOKUP($A$2,TEAMS!$A$2:$M$11,4,0)</f>
        <v>Spinners</v>
      </c>
      <c r="L1" s="90" t="s">
        <v>505</v>
      </c>
      <c r="M1" s="88"/>
      <c r="N1" s="95"/>
      <c r="O1" s="106" t="s">
        <v>443</v>
      </c>
      <c r="P1" s="106" t="str">
        <f>VLOOKUP($A$2,TEAMS!$A$2:$M$11,12,0)</f>
        <v>Bowl First</v>
      </c>
    </row>
    <row r="2" spans="1:23" ht="15.5" x14ac:dyDescent="0.35">
      <c r="A2" s="97" t="s">
        <v>345</v>
      </c>
      <c r="B2" s="97" t="s">
        <v>347</v>
      </c>
      <c r="E2" s="87" t="str">
        <f>VLOOKUP($A$2,TEAMS!$A$2:$M$11,3,0)</f>
        <v>M. A. Chidambaram Stadium, Chennai</v>
      </c>
    </row>
    <row r="3" spans="1:23" x14ac:dyDescent="0.3">
      <c r="L3" s="98" t="str">
        <f>VLOOKUP($A$2,TEAMS!$A$2:$M$11,6,0)</f>
        <v xml:space="preserve"> </v>
      </c>
    </row>
    <row r="4" spans="1:23" x14ac:dyDescent="0.3">
      <c r="B4" s="95"/>
      <c r="L4" s="88"/>
    </row>
    <row r="5" spans="1:23" ht="16" x14ac:dyDescent="0.4">
      <c r="A5" s="111" t="s">
        <v>462</v>
      </c>
    </row>
    <row r="6" spans="1:23" ht="23.5" x14ac:dyDescent="0.55000000000000004">
      <c r="A6" s="109" t="s">
        <v>359</v>
      </c>
      <c r="B6" s="110"/>
      <c r="F6" s="99" t="s">
        <v>458</v>
      </c>
      <c r="G6" s="99"/>
      <c r="H6" s="100"/>
      <c r="I6" s="100"/>
      <c r="J6" s="101">
        <f>VLOOKUP($A$2,TEAMS!$A$2:$M$11,13,0)</f>
        <v>71.428571428571431</v>
      </c>
      <c r="K6" s="102" t="s">
        <v>457</v>
      </c>
    </row>
    <row r="8" spans="1:23" ht="14" x14ac:dyDescent="0.3">
      <c r="B8" s="107" t="s">
        <v>456</v>
      </c>
      <c r="C8" s="108" t="str">
        <f>VLOOKUP($A$6,TEAMS!$A$31:$B$50,2,0)</f>
        <v>Batsman</v>
      </c>
    </row>
    <row r="15" spans="1:23" ht="12.5" x14ac:dyDescent="0.3">
      <c r="C15" s="91"/>
      <c r="D15" s="91"/>
      <c r="E15" s="91"/>
      <c r="F15" s="91"/>
      <c r="G15" s="91"/>
      <c r="H15" s="91"/>
      <c r="I15" s="91"/>
      <c r="J15" s="91"/>
      <c r="K15" s="91"/>
      <c r="L15" s="92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x14ac:dyDescent="0.3"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2:39" x14ac:dyDescent="0.3">
      <c r="C17" s="91"/>
      <c r="D17" s="91"/>
      <c r="E17" s="91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1"/>
      <c r="Q17" s="91"/>
      <c r="R17" s="91"/>
      <c r="S17" s="91"/>
      <c r="T17" s="91"/>
      <c r="U17" s="91"/>
      <c r="V17" s="91"/>
      <c r="W17" s="91"/>
    </row>
    <row r="18" spans="2:39" x14ac:dyDescent="0.3">
      <c r="B18" s="91"/>
      <c r="C18" s="91"/>
      <c r="D18" s="91"/>
      <c r="E18" s="91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</row>
    <row r="19" spans="2:39" x14ac:dyDescent="0.3">
      <c r="B19" s="91"/>
      <c r="C19" s="91"/>
      <c r="D19" s="91"/>
      <c r="E19" s="91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</row>
    <row r="20" spans="2:39" x14ac:dyDescent="0.3">
      <c r="G20" s="93"/>
      <c r="H20" s="93"/>
      <c r="I20" s="93"/>
      <c r="J20" s="93"/>
      <c r="K20" s="93"/>
      <c r="L20" s="93"/>
      <c r="M20" s="93"/>
      <c r="N20" s="93"/>
      <c r="O20" s="93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</row>
    <row r="21" spans="2:39" x14ac:dyDescent="0.3">
      <c r="G21" s="93"/>
      <c r="H21" s="93"/>
      <c r="I21" s="93"/>
      <c r="J21" s="93"/>
      <c r="K21" s="93"/>
      <c r="L21" s="93"/>
      <c r="M21" s="93"/>
      <c r="N21" s="93"/>
      <c r="O21" s="93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</row>
    <row r="22" spans="2:39" x14ac:dyDescent="0.3">
      <c r="G22" s="93"/>
      <c r="H22" s="93"/>
      <c r="I22" s="93"/>
      <c r="J22" s="93"/>
      <c r="K22" s="93"/>
      <c r="L22" s="93"/>
      <c r="M22" s="93"/>
      <c r="N22" s="93"/>
      <c r="O22" s="93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</row>
    <row r="23" spans="2:39" x14ac:dyDescent="0.3">
      <c r="G23" s="93"/>
      <c r="H23" s="93"/>
      <c r="I23" s="93"/>
      <c r="J23" s="93"/>
      <c r="K23" s="93"/>
      <c r="L23" s="93"/>
      <c r="M23" s="93"/>
      <c r="N23" s="93"/>
      <c r="O23" s="93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</row>
    <row r="24" spans="2:39" x14ac:dyDescent="0.3">
      <c r="B24" s="91"/>
      <c r="C24" s="91"/>
      <c r="D24" s="91"/>
      <c r="E24" s="91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</row>
    <row r="25" spans="2:39" x14ac:dyDescent="0.3">
      <c r="B25" s="91"/>
      <c r="C25" s="91"/>
      <c r="D25" s="91"/>
      <c r="E25" s="91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</row>
    <row r="26" spans="2:39" x14ac:dyDescent="0.3">
      <c r="B26" s="91"/>
      <c r="C26" s="91"/>
      <c r="D26" s="91"/>
      <c r="E26" s="91"/>
      <c r="F26" s="93"/>
      <c r="G26" s="93"/>
      <c r="H26" s="94"/>
      <c r="I26" s="94"/>
      <c r="J26" s="94"/>
      <c r="K26" s="94"/>
      <c r="L26" s="94"/>
      <c r="M26" s="94"/>
      <c r="N26" s="93"/>
      <c r="O26" s="93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</row>
    <row r="27" spans="2:39" x14ac:dyDescent="0.3">
      <c r="B27" s="91"/>
      <c r="C27" s="91"/>
      <c r="D27" s="91"/>
      <c r="E27" s="91"/>
      <c r="F27" s="93"/>
      <c r="G27" s="93"/>
      <c r="H27" s="94"/>
      <c r="I27" s="94"/>
      <c r="J27" s="94"/>
      <c r="K27" s="94"/>
      <c r="L27" s="94"/>
      <c r="M27" s="94"/>
      <c r="N27" s="93"/>
      <c r="O27" s="93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</row>
    <row r="28" spans="2:39" x14ac:dyDescent="0.3">
      <c r="B28" s="91"/>
      <c r="C28" s="91"/>
      <c r="D28" s="91"/>
      <c r="E28" s="91"/>
      <c r="F28" s="93"/>
      <c r="G28" s="93"/>
      <c r="H28" s="94"/>
      <c r="I28" s="94"/>
      <c r="J28" s="94"/>
      <c r="K28" s="94"/>
      <c r="L28" s="94"/>
      <c r="M28" s="94"/>
      <c r="N28" s="93"/>
      <c r="O28" s="93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39" x14ac:dyDescent="0.3">
      <c r="B29" s="91"/>
      <c r="C29" s="91"/>
      <c r="D29" s="91"/>
      <c r="E29" s="91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</row>
    <row r="30" spans="2:39" x14ac:dyDescent="0.3">
      <c r="B30" s="91"/>
      <c r="C30" s="91"/>
      <c r="D30" s="91"/>
      <c r="E30" s="91"/>
      <c r="F30" s="93"/>
      <c r="G30" s="93"/>
      <c r="H30" s="93"/>
      <c r="I30" s="93"/>
      <c r="J30" s="93"/>
      <c r="K30" s="93"/>
      <c r="L30" s="93"/>
      <c r="O30" s="93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</row>
    <row r="31" spans="2:39" ht="14.5" x14ac:dyDescent="0.35">
      <c r="B31" s="91"/>
      <c r="C31" s="91"/>
      <c r="D31" s="100" t="s">
        <v>338</v>
      </c>
      <c r="E31" s="112">
        <f>'Dream 11 Team1'!D41</f>
        <v>82.995199999999983</v>
      </c>
      <c r="F31" s="93"/>
      <c r="G31" s="93"/>
      <c r="H31" s="93"/>
      <c r="I31" s="93"/>
      <c r="J31" s="93"/>
      <c r="K31" s="93"/>
      <c r="L31" s="93"/>
      <c r="M31" s="100" t="s">
        <v>338</v>
      </c>
      <c r="N31" s="112">
        <f>'Dream 11 Team2'!D41</f>
        <v>83.879199999999997</v>
      </c>
      <c r="O31" s="93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39" ht="14.5" x14ac:dyDescent="0.35">
      <c r="B32" s="91"/>
      <c r="C32" s="91"/>
      <c r="D32" s="100" t="s">
        <v>339</v>
      </c>
      <c r="E32" s="112">
        <f>'Dream 11 Team1'!D42</f>
        <v>61.217623030303024</v>
      </c>
      <c r="F32" s="93"/>
      <c r="G32" s="93"/>
      <c r="H32" s="93"/>
      <c r="I32" s="93"/>
      <c r="J32" s="93"/>
      <c r="K32" s="93"/>
      <c r="L32" s="93"/>
      <c r="M32" s="100" t="s">
        <v>339</v>
      </c>
      <c r="N32" s="112">
        <f>'Dream 11 Team2'!D42</f>
        <v>34.52908484848485</v>
      </c>
      <c r="O32" s="93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9" x14ac:dyDescent="0.3"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</row>
    <row r="34" spans="2:39" ht="19.5" x14ac:dyDescent="0.35">
      <c r="B34" s="91"/>
      <c r="C34" s="91"/>
      <c r="D34" s="91"/>
      <c r="E34" s="91"/>
      <c r="F34" s="91"/>
      <c r="G34" s="91"/>
      <c r="H34" s="113" t="s">
        <v>507</v>
      </c>
      <c r="I34" s="86"/>
      <c r="J34" s="114" t="str">
        <f>IF('Dream 11 Team1'!D46&gt;'Dream 11 Team2'!D46,'My Prediction of Match'!A2,'My Prediction of Match'!B2)</f>
        <v>CSK</v>
      </c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</row>
    <row r="35" spans="2:39" x14ac:dyDescent="0.3">
      <c r="B35" s="91"/>
      <c r="C35" s="91"/>
      <c r="D35" s="91"/>
      <c r="E35" s="91"/>
      <c r="F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</row>
    <row r="36" spans="2:39" x14ac:dyDescent="0.3">
      <c r="B36" s="91"/>
      <c r="C36" s="91"/>
      <c r="D36" s="91"/>
      <c r="E36" s="91"/>
      <c r="F36" s="91"/>
      <c r="G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</row>
    <row r="37" spans="2:39" x14ac:dyDescent="0.3"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</row>
    <row r="38" spans="2:39" x14ac:dyDescent="0.3"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</row>
    <row r="39" spans="2:39" x14ac:dyDescent="0.3"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</row>
    <row r="40" spans="2:39" x14ac:dyDescent="0.3"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</row>
    <row r="41" spans="2:39" x14ac:dyDescent="0.3"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</row>
    <row r="42" spans="2:39" x14ac:dyDescent="0.3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</row>
    <row r="43" spans="2:39" x14ac:dyDescent="0.3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</row>
    <row r="44" spans="2:39" x14ac:dyDescent="0.3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</row>
    <row r="45" spans="2:39" x14ac:dyDescent="0.3"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</row>
    <row r="46" spans="2:39" x14ac:dyDescent="0.3"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</row>
    <row r="47" spans="2:39" x14ac:dyDescent="0.3"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</row>
    <row r="48" spans="2:39" x14ac:dyDescent="0.3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</row>
    <row r="49" spans="2:39" x14ac:dyDescent="0.3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</row>
    <row r="50" spans="2:39" x14ac:dyDescent="0.3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</row>
    <row r="51" spans="2:39" x14ac:dyDescent="0.3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</row>
    <row r="52" spans="2:39" x14ac:dyDescent="0.3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</row>
    <row r="53" spans="2:39" x14ac:dyDescent="0.3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</row>
    <row r="54" spans="2:39" x14ac:dyDescent="0.3"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</row>
    <row r="55" spans="2:39" x14ac:dyDescent="0.3"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</row>
    <row r="56" spans="2:39" x14ac:dyDescent="0.3"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</row>
    <row r="57" spans="2:39" x14ac:dyDescent="0.3"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</row>
    <row r="58" spans="2:39" x14ac:dyDescent="0.3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</row>
    <row r="59" spans="2:39" x14ac:dyDescent="0.3"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</row>
    <row r="60" spans="2:39" x14ac:dyDescent="0.3"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</row>
    <row r="61" spans="2:39" x14ac:dyDescent="0.3"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</row>
  </sheetData>
  <conditionalFormatting sqref="E31:E3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{2A3DD936-6604-47DC-9ADD-713CA78423EF}</x14:id>
        </ext>
      </extLst>
    </cfRule>
  </conditionalFormatting>
  <conditionalFormatting sqref="N31:N3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{171413CB-1069-4617-B209-49ADBBAA311F}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3DD936-6604-47DC-9ADD-713CA78423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E31:E32</xm:sqref>
        </x14:conditionalFormatting>
        <x14:conditionalFormatting xmlns:xm="http://schemas.microsoft.com/office/excel/2006/main">
          <x14:cfRule type="dataBar" id="{171413CB-1069-4617-B209-49ADBBAA31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N31:N32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B0EEAF-236C-4E64-B5F6-1D1CFF45DBB9}">
          <x14:formula1>
            <xm:f>List!$A$2:$A$11</xm:f>
          </x14:formula1>
          <xm:sqref>A2:B2</xm:sqref>
        </x14:dataValidation>
        <x14:dataValidation type="list" allowBlank="1" showInputMessage="1" showErrorMessage="1" xr:uid="{95665348-6FF5-4555-96C5-367DDC60B493}">
          <x14:formula1>
            <xm:f>List!$C$2:$C$21</xm:f>
          </x14:formula1>
          <xm:sqref>A6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BA29-6B4B-4C53-B5DB-EA7518914B2C}">
  <dimension ref="A1:L175"/>
  <sheetViews>
    <sheetView workbookViewId="0">
      <selection activeCell="K13" sqref="K13"/>
    </sheetView>
  </sheetViews>
  <sheetFormatPr defaultRowHeight="14.5" x14ac:dyDescent="0.35"/>
  <cols>
    <col min="2" max="2" width="20.81640625" customWidth="1"/>
    <col min="3" max="3" width="10" customWidth="1"/>
    <col min="4" max="5" width="10.26953125" customWidth="1"/>
    <col min="6" max="6" width="10.08984375" customWidth="1"/>
    <col min="7" max="7" width="15.81640625" customWidth="1"/>
    <col min="8" max="8" width="15.08984375" customWidth="1"/>
  </cols>
  <sheetData>
    <row r="1" spans="1:12" x14ac:dyDescent="0.35">
      <c r="A1" s="8" t="s">
        <v>197</v>
      </c>
      <c r="B1" s="8" t="s">
        <v>1</v>
      </c>
      <c r="C1" s="8" t="s">
        <v>338</v>
      </c>
      <c r="D1" s="8" t="s">
        <v>339</v>
      </c>
      <c r="E1" s="8" t="s">
        <v>340</v>
      </c>
      <c r="F1" s="8" t="s">
        <v>196</v>
      </c>
      <c r="G1" s="8" t="s">
        <v>503</v>
      </c>
      <c r="H1" s="8" t="s">
        <v>504</v>
      </c>
    </row>
    <row r="2" spans="1:12" x14ac:dyDescent="0.35">
      <c r="A2" t="str">
        <f>_xlfn.XLOOKUP(B2,'Team Player and role'!A:A,'Team Player and role'!B:B,0)</f>
        <v>GT</v>
      </c>
      <c r="B2" t="s">
        <v>29</v>
      </c>
      <c r="C2">
        <f>((_xlfn.XLOOKUP(B2,'Table 0 (2)'!B:B,'Table 0 (2)'!AN:AN,0)*0.6)+(G2*0.4))</f>
        <v>7709.6</v>
      </c>
      <c r="D2">
        <f>((_xlfn.XLOOKUP(B2,'Table 0'!B:B,'Table 0'!AD:AD,0)*0.6)+(H2*0.4))</f>
        <v>0</v>
      </c>
      <c r="E2">
        <f>_xlfn.XLOOKUP(B2,'Table 0 (3)'!B:B,'Table 0 (3)'!M:M,0)</f>
        <v>6</v>
      </c>
      <c r="F2">
        <f t="shared" ref="F2:F33" si="0">C2+D2+E2</f>
        <v>7715.6</v>
      </c>
      <c r="G2">
        <f>_xlfn.XLOOKUP(B2,'[1]Performance IPL avg'!$A:$A,'[1]Performance IPL avg'!$G:$G,0)</f>
        <v>7224.5</v>
      </c>
      <c r="H2">
        <f>_xlfn.XLOOKUP(B2,'[1]Performance IPL avg'!$A:$A,'[1]Performance IPL avg'!$H:$H,)</f>
        <v>0</v>
      </c>
    </row>
    <row r="3" spans="1:12" x14ac:dyDescent="0.35">
      <c r="A3" t="str">
        <f>_xlfn.XLOOKUP(B3,'Team Player and role'!A:A,'Team Player and role'!B:B,0)</f>
        <v>RCB</v>
      </c>
      <c r="B3" t="s">
        <v>31</v>
      </c>
      <c r="C3">
        <f>((_xlfn.XLOOKUP(B3,'Table 0 (2)'!B:B,'Table 0 (2)'!AN:AN,0)*0.6)+(G3*0.4))</f>
        <v>7243.2</v>
      </c>
      <c r="D3">
        <f>((_xlfn.XLOOKUP(B3,'Table 0'!B:B,'Table 0'!AD:AD,0)*0.6)+(H3*0.4))</f>
        <v>0</v>
      </c>
      <c r="E3">
        <f>_xlfn.XLOOKUP(B3,'Table 0 (3)'!B:B,'Table 0 (3)'!M:M,0)</f>
        <v>5</v>
      </c>
      <c r="F3">
        <f t="shared" si="0"/>
        <v>7248.2</v>
      </c>
      <c r="G3">
        <f>_xlfn.XLOOKUP(B3,'[1]Performance IPL avg'!$A:$A,'[1]Performance IPL avg'!$G:$G,0)</f>
        <v>7265.625</v>
      </c>
      <c r="H3">
        <f>_xlfn.XLOOKUP(B3,'[1]Performance IPL avg'!$A:$A,'[1]Performance IPL avg'!$H:$H,)</f>
        <v>0</v>
      </c>
      <c r="J3">
        <v>7228.25</v>
      </c>
      <c r="K3">
        <f>J3*60/100</f>
        <v>4336.95</v>
      </c>
    </row>
    <row r="4" spans="1:12" x14ac:dyDescent="0.35">
      <c r="A4" t="str">
        <f>_xlfn.XLOOKUP(B4,'Team Player and role'!A:A,'Team Player and role'!B:B,0)</f>
        <v>MI</v>
      </c>
      <c r="B4" t="s">
        <v>39</v>
      </c>
      <c r="C4">
        <f>((_xlfn.XLOOKUP(B4,'Table 0 (2)'!B:B,'Table 0 (2)'!AN:AN,0)*0.6)+(G4*0.4))</f>
        <v>6248</v>
      </c>
      <c r="D4">
        <f>((_xlfn.XLOOKUP(B4,'Table 0'!B:B,'Table 0'!AD:AD,0)*0.6)+(H4*0.4))</f>
        <v>0</v>
      </c>
      <c r="E4">
        <f>_xlfn.XLOOKUP(B4,'Table 0 (3)'!B:B,'Table 0 (3)'!M:M,0)</f>
        <v>6</v>
      </c>
      <c r="F4">
        <f t="shared" si="0"/>
        <v>6254</v>
      </c>
      <c r="G4">
        <f>_xlfn.XLOOKUP(B4,'[1]Performance IPL avg'!$A:$A,'[1]Performance IPL avg'!$G:$G,0)</f>
        <v>5855</v>
      </c>
      <c r="H4">
        <f>_xlfn.XLOOKUP(B4,'[1]Performance IPL avg'!$A:$A,'[1]Performance IPL avg'!$H:$H,)</f>
        <v>0</v>
      </c>
      <c r="J4">
        <v>7265.652</v>
      </c>
      <c r="K4">
        <f>J4*40/100</f>
        <v>2906.2608</v>
      </c>
      <c r="L4">
        <f>SUM(K3:K4)</f>
        <v>7243.2107999999998</v>
      </c>
    </row>
    <row r="5" spans="1:12" x14ac:dyDescent="0.35">
      <c r="A5" t="str">
        <f>_xlfn.XLOOKUP(B5,'Team Player and role'!A:A,'Team Player and role'!B:B,0)</f>
        <v>CSK</v>
      </c>
      <c r="B5" t="s">
        <v>33</v>
      </c>
      <c r="C5">
        <f>((_xlfn.XLOOKUP(B5,'Table 0 (2)'!B:B,'Table 0 (2)'!AN:AN,0)*0.6)+(G5*0.4))</f>
        <v>5106.3999999999996</v>
      </c>
      <c r="D5">
        <f>((_xlfn.XLOOKUP(B5,'Table 0'!B:B,'Table 0'!AD:AD,0)*0.6)+(H5*0.4))</f>
        <v>0</v>
      </c>
      <c r="E5">
        <f>_xlfn.XLOOKUP(B5,'Table 0 (3)'!B:B,'Table 0 (3)'!M:M,0)</f>
        <v>6</v>
      </c>
      <c r="F5">
        <f t="shared" si="0"/>
        <v>5112.3999999999996</v>
      </c>
      <c r="G5">
        <f>_xlfn.XLOOKUP(B5,'[1]Performance IPL avg'!$A:$A,'[1]Performance IPL avg'!$G:$G,0)</f>
        <v>3278.125</v>
      </c>
      <c r="H5">
        <f>_xlfn.XLOOKUP(B5,'[1]Performance IPL avg'!$A:$A,'[1]Performance IPL avg'!$H:$H,)</f>
        <v>0</v>
      </c>
    </row>
    <row r="6" spans="1:12" x14ac:dyDescent="0.35">
      <c r="A6" t="str">
        <f>_xlfn.XLOOKUP(B6,'Team Player and role'!A:A,'Team Player and role'!B:B,0)</f>
        <v>CSK</v>
      </c>
      <c r="B6" t="s">
        <v>41</v>
      </c>
      <c r="C6">
        <f>((_xlfn.XLOOKUP(B6,'Table 0 (2)'!B:B,'Table 0 (2)'!AN:AN,0)*0.6)+(G6*0.4))</f>
        <v>5099.8</v>
      </c>
      <c r="D6">
        <f>((_xlfn.XLOOKUP(B6,'Table 0'!B:B,'Table 0'!AD:AD,0)*0.6)+(H6*0.4))</f>
        <v>0</v>
      </c>
      <c r="E6">
        <f>_xlfn.XLOOKUP(B6,'Table 0 (3)'!B:B,'Table 0 (3)'!M:M,0)</f>
        <v>10</v>
      </c>
      <c r="F6">
        <f t="shared" si="0"/>
        <v>5109.8</v>
      </c>
      <c r="G6">
        <f>_xlfn.XLOOKUP(B6,'[1]Performance IPL avg'!$A:$A,'[1]Performance IPL avg'!$G:$G,0)</f>
        <v>4074.625</v>
      </c>
      <c r="H6">
        <f>_xlfn.XLOOKUP(B6,'[1]Performance IPL avg'!$A:$A,'[1]Performance IPL avg'!$H:$H,)</f>
        <v>0</v>
      </c>
    </row>
    <row r="7" spans="1:12" x14ac:dyDescent="0.35">
      <c r="A7" t="str">
        <f>_xlfn.XLOOKUP(B7,'Team Player and role'!A:A,'Team Player and role'!B:B,0)</f>
        <v>RR</v>
      </c>
      <c r="B7" t="s">
        <v>37</v>
      </c>
      <c r="C7">
        <f>((_xlfn.XLOOKUP(B7,'Table 0 (2)'!B:B,'Table 0 (2)'!AN:AN,0)*0.6)+(G7*0.4))</f>
        <v>4375.8</v>
      </c>
      <c r="D7">
        <f>((_xlfn.XLOOKUP(B7,'Table 0'!B:B,'Table 0'!AD:AD,0)*0.6)+(H7*0.4))</f>
        <v>0</v>
      </c>
      <c r="E7">
        <f>_xlfn.XLOOKUP(B7,'Table 0 (3)'!B:B,'Table 0 (3)'!M:M,0)</f>
        <v>8</v>
      </c>
      <c r="F7">
        <f t="shared" si="0"/>
        <v>4383.8</v>
      </c>
      <c r="G7">
        <f>_xlfn.XLOOKUP(B7,'[1]Performance IPL avg'!$A:$A,'[1]Performance IPL avg'!$G:$G,0)</f>
        <v>3118.5</v>
      </c>
      <c r="H7">
        <f>_xlfn.XLOOKUP(B7,'[1]Performance IPL avg'!$A:$A,'[1]Performance IPL avg'!$H:$H,)</f>
        <v>0</v>
      </c>
    </row>
    <row r="8" spans="1:12" x14ac:dyDescent="0.35">
      <c r="A8" t="str">
        <f>_xlfn.XLOOKUP(B8,'Team Player and role'!A:A,'Team Player and role'!B:B,0)</f>
        <v>RCB</v>
      </c>
      <c r="B8" t="s">
        <v>35</v>
      </c>
      <c r="C8">
        <f>((_xlfn.XLOOKUP(B8,'Table 0 (2)'!B:B,'Table 0 (2)'!AN:AN,0)*0.6)+(G8*0.4))</f>
        <v>5212</v>
      </c>
      <c r="D8">
        <f>((_xlfn.XLOOKUP(B8,'Table 0'!B:B,'Table 0'!AD:AD,0)*0.6)+(H8*0.4))</f>
        <v>0</v>
      </c>
      <c r="E8">
        <f>_xlfn.XLOOKUP(B8,'Table 0 (3)'!B:B,'Table 0 (3)'!M:M,0)</f>
        <v>10</v>
      </c>
      <c r="F8">
        <f t="shared" si="0"/>
        <v>5222</v>
      </c>
      <c r="G8">
        <f>_xlfn.XLOOKUP(B8,'[1]Performance IPL avg'!$A:$A,'[1]Performance IPL avg'!$G:$G,0)</f>
        <v>5423.5</v>
      </c>
      <c r="H8">
        <f>_xlfn.XLOOKUP(B8,'[1]Performance IPL avg'!$A:$A,'[1]Performance IPL avg'!$H:$H,)</f>
        <v>0</v>
      </c>
    </row>
    <row r="9" spans="1:12" x14ac:dyDescent="0.35">
      <c r="A9" t="str">
        <f>_xlfn.XLOOKUP(B9,'Team Player and role'!A:A,'Team Player and role'!B:B,0)</f>
        <v>MI</v>
      </c>
      <c r="B9" t="s">
        <v>48</v>
      </c>
      <c r="C9">
        <f>((_xlfn.XLOOKUP(B9,'Table 0 (2)'!B:B,'Table 0 (2)'!AN:AN,0)*0.6)+(G9*0.4))</f>
        <v>3880.72</v>
      </c>
      <c r="D9">
        <f>((_xlfn.XLOOKUP(B9,'Table 0'!B:B,'Table 0'!AD:AD,0)*0.6)+(H9*0.4))</f>
        <v>719.24</v>
      </c>
      <c r="E9">
        <f>_xlfn.XLOOKUP(B9,'Table 0 (3)'!B:B,'Table 0 (3)'!M:M,0)</f>
        <v>6</v>
      </c>
      <c r="F9">
        <f t="shared" si="0"/>
        <v>4605.96</v>
      </c>
      <c r="G9">
        <f>_xlfn.XLOOKUP(B9,'[1]Performance IPL avg'!$A:$A,'[1]Performance IPL avg'!$G:$G,0)</f>
        <v>2473.0749999999998</v>
      </c>
      <c r="H9">
        <f>_xlfn.XLOOKUP(B9,'[1]Performance IPL avg'!$A:$A,'[1]Performance IPL avg'!$H:$H,)</f>
        <v>492.65</v>
      </c>
    </row>
    <row r="10" spans="1:12" x14ac:dyDescent="0.35">
      <c r="A10" t="str">
        <f>_xlfn.XLOOKUP(B10,'Team Player and role'!A:A,'Team Player and role'!B:B,0)</f>
        <v>KKR</v>
      </c>
      <c r="B10" t="s">
        <v>44</v>
      </c>
      <c r="C10">
        <f>((_xlfn.XLOOKUP(B10,'Table 0 (2)'!B:B,'Table 0 (2)'!AN:AN,0)*0.6)+(G10*0.4))</f>
        <v>3510.6</v>
      </c>
      <c r="D10">
        <f>((_xlfn.XLOOKUP(B10,'Table 0'!B:B,'Table 0'!AD:AD,0)*0.6)+(H10*0.4))</f>
        <v>0</v>
      </c>
      <c r="E10">
        <f>_xlfn.XLOOKUP(B10,'Table 0 (3)'!B:B,'Table 0 (3)'!M:M,0)</f>
        <v>7</v>
      </c>
      <c r="F10">
        <f t="shared" si="0"/>
        <v>3517.6</v>
      </c>
      <c r="G10">
        <f>_xlfn.XLOOKUP(B10,'[1]Performance IPL avg'!$A:$A,'[1]Performance IPL avg'!$G:$G,0)</f>
        <v>2263.125</v>
      </c>
      <c r="H10">
        <f>_xlfn.XLOOKUP(B10,'[1]Performance IPL avg'!$A:$A,'[1]Performance IPL avg'!$H:$H,)</f>
        <v>0</v>
      </c>
    </row>
    <row r="11" spans="1:12" x14ac:dyDescent="0.35">
      <c r="A11" t="str">
        <f>_xlfn.XLOOKUP(B11,'Team Player and role'!A:A,'Team Player and role'!B:B,0)</f>
        <v>SRH</v>
      </c>
      <c r="B11" t="s">
        <v>49</v>
      </c>
      <c r="C11">
        <f>((_xlfn.XLOOKUP(B11,'Table 0 (2)'!B:B,'Table 0 (2)'!AN:AN,0)*0.6)+(G11*0.4))</f>
        <v>3143.32</v>
      </c>
      <c r="D11">
        <f>((_xlfn.XLOOKUP(B11,'Table 0'!B:B,'Table 0'!AD:AD,0)*0.6)+(H11*0.4))</f>
        <v>0</v>
      </c>
      <c r="E11">
        <f>_xlfn.XLOOKUP(B11,'Table 0 (3)'!B:B,'Table 0 (3)'!M:M,0)</f>
        <v>6</v>
      </c>
      <c r="F11">
        <f t="shared" si="0"/>
        <v>3149.32</v>
      </c>
      <c r="G11">
        <f>_xlfn.XLOOKUP(B11,'[1]Performance IPL avg'!$A:$A,'[1]Performance IPL avg'!$G:$G,0)</f>
        <v>1997.575</v>
      </c>
      <c r="H11">
        <f>_xlfn.XLOOKUP(B11,'[1]Performance IPL avg'!$A:$A,'[1]Performance IPL avg'!$H:$H,)</f>
        <v>0</v>
      </c>
    </row>
    <row r="12" spans="1:12" x14ac:dyDescent="0.35">
      <c r="A12" t="str">
        <f>_xlfn.XLOOKUP(B12,'Team Player and role'!A:A,'Team Player and role'!B:B,0)</f>
        <v>LSG</v>
      </c>
      <c r="B12" t="s">
        <v>54</v>
      </c>
      <c r="C12">
        <f>((_xlfn.XLOOKUP(B12,'Table 0 (2)'!B:B,'Table 0 (2)'!AN:AN,0)*0.6)+(G12*0.4))</f>
        <v>3695</v>
      </c>
      <c r="D12">
        <f>((_xlfn.XLOOKUP(B12,'Table 0'!B:B,'Table 0'!AD:AD,0)*0.6)+(H12*0.4))</f>
        <v>927.44</v>
      </c>
      <c r="E12">
        <f>_xlfn.XLOOKUP(B12,'Table 0 (3)'!B:B,'Table 0 (3)'!M:M,0)</f>
        <v>5</v>
      </c>
      <c r="F12">
        <f t="shared" si="0"/>
        <v>4627.4400000000005</v>
      </c>
      <c r="G12">
        <f>_xlfn.XLOOKUP(B12,'[1]Performance IPL avg'!$A:$A,'[1]Performance IPL avg'!$G:$G,0)</f>
        <v>3448.625</v>
      </c>
      <c r="H12">
        <f>_xlfn.XLOOKUP(B12,'[1]Performance IPL avg'!$A:$A,'[1]Performance IPL avg'!$H:$H,)</f>
        <v>684.65000000000009</v>
      </c>
    </row>
    <row r="13" spans="1:12" x14ac:dyDescent="0.35">
      <c r="A13" t="str">
        <f>_xlfn.XLOOKUP(B13,'Team Player and role'!A:A,'Team Player and role'!B:B,0)</f>
        <v>DC</v>
      </c>
      <c r="B13" t="s">
        <v>42</v>
      </c>
      <c r="C13">
        <f>((_xlfn.XLOOKUP(B13,'Table 0 (2)'!B:B,'Table 0 (2)'!AN:AN,0)*0.6)+(G13*0.4))</f>
        <v>3879.2000000000003</v>
      </c>
      <c r="D13">
        <f>((_xlfn.XLOOKUP(B13,'Table 0'!B:B,'Table 0'!AD:AD,0)*0.6)+(H13*0.4))</f>
        <v>0</v>
      </c>
      <c r="E13">
        <f>_xlfn.XLOOKUP(B13,'Table 0 (3)'!B:B,'Table 0 (3)'!M:M,0)</f>
        <v>7</v>
      </c>
      <c r="F13">
        <f t="shared" si="0"/>
        <v>3886.2000000000003</v>
      </c>
      <c r="G13">
        <f>_xlfn.XLOOKUP(B13,'[1]Performance IPL avg'!$A:$A,'[1]Performance IPL avg'!$G:$G,0)</f>
        <v>4372.625</v>
      </c>
      <c r="H13">
        <f>_xlfn.XLOOKUP(B13,'[1]Performance IPL avg'!$A:$A,'[1]Performance IPL avg'!$H:$H,)</f>
        <v>0</v>
      </c>
    </row>
    <row r="14" spans="1:12" x14ac:dyDescent="0.35">
      <c r="A14" t="str">
        <f>_xlfn.XLOOKUP(B14,'Team Player and role'!A:A,'Team Player and role'!B:B,0)</f>
        <v>CSK</v>
      </c>
      <c r="B14" t="s">
        <v>51</v>
      </c>
      <c r="C14">
        <f>((_xlfn.XLOOKUP(B14,'Table 0 (2)'!B:B,'Table 0 (2)'!AN:AN,0)*0.6)+(G14*0.4))</f>
        <v>3235.2</v>
      </c>
      <c r="D14">
        <f>((_xlfn.XLOOKUP(B14,'Table 0'!B:B,'Table 0'!AD:AD,0)*0.6)+(H14*0.4))</f>
        <v>5</v>
      </c>
      <c r="E14">
        <f>_xlfn.XLOOKUP(B14,'Table 0 (3)'!B:B,'Table 0 (3)'!M:M,0)</f>
        <v>6</v>
      </c>
      <c r="F14">
        <f t="shared" si="0"/>
        <v>3246.2</v>
      </c>
      <c r="G14">
        <f>_xlfn.XLOOKUP(B14,'[1]Performance IPL avg'!$A:$A,'[1]Performance IPL avg'!$G:$G,0)</f>
        <v>2876.625</v>
      </c>
      <c r="H14">
        <f>_xlfn.XLOOKUP(B14,'[1]Performance IPL avg'!$A:$A,'[1]Performance IPL avg'!$H:$H,)</f>
        <v>12.5</v>
      </c>
    </row>
    <row r="15" spans="1:12" x14ac:dyDescent="0.35">
      <c r="A15" t="str">
        <f>_xlfn.XLOOKUP(B15,'Team Player and role'!A:A,'Team Player and role'!B:B,0)</f>
        <v>MI</v>
      </c>
      <c r="B15" t="s">
        <v>46</v>
      </c>
      <c r="C15">
        <f>((_xlfn.XLOOKUP(B15,'Table 0 (2)'!B:B,'Table 0 (2)'!AN:AN,0)*0.6)+(G15*0.4))</f>
        <v>3333.3999999999996</v>
      </c>
      <c r="D15">
        <f>((_xlfn.XLOOKUP(B15,'Table 0'!B:B,'Table 0'!AD:AD,0)*0.6)+(H15*0.4))</f>
        <v>0</v>
      </c>
      <c r="E15">
        <f>_xlfn.XLOOKUP(B15,'Table 0 (3)'!B:B,'Table 0 (3)'!M:M,0)</f>
        <v>10</v>
      </c>
      <c r="F15">
        <f t="shared" si="0"/>
        <v>3343.3999999999996</v>
      </c>
      <c r="G15">
        <f>_xlfn.XLOOKUP(B15,'[1]Performance IPL avg'!$A:$A,'[1]Performance IPL avg'!$G:$G,0)</f>
        <v>3263.125</v>
      </c>
      <c r="H15">
        <f>_xlfn.XLOOKUP(B15,'[1]Performance IPL avg'!$A:$A,'[1]Performance IPL avg'!$H:$H,)</f>
        <v>0</v>
      </c>
    </row>
    <row r="16" spans="1:12" x14ac:dyDescent="0.35">
      <c r="A16" t="str">
        <f>_xlfn.XLOOKUP(B16,'Team Player and role'!A:A,'Team Player and role'!B:B,0)</f>
        <v>KKR</v>
      </c>
      <c r="B16" t="s">
        <v>56</v>
      </c>
      <c r="C16">
        <f>((_xlfn.XLOOKUP(B16,'Table 0 (2)'!B:B,'Table 0 (2)'!AN:AN,0)*0.6)+(G16*0.4))</f>
        <v>2494.7200000000003</v>
      </c>
      <c r="D16">
        <f>((_xlfn.XLOOKUP(B16,'Table 0'!B:B,'Table 0'!AD:AD,0)*0.6)+(H16*0.4))</f>
        <v>5</v>
      </c>
      <c r="E16">
        <f>_xlfn.XLOOKUP(B16,'Table 0 (3)'!B:B,'Table 0 (3)'!M:M,0)</f>
        <v>5</v>
      </c>
      <c r="F16">
        <f t="shared" si="0"/>
        <v>2504.7200000000003</v>
      </c>
      <c r="G16">
        <f>_xlfn.XLOOKUP(B16,'[1]Performance IPL avg'!$A:$A,'[1]Performance IPL avg'!$G:$G,0)</f>
        <v>1672.075</v>
      </c>
      <c r="H16">
        <f>_xlfn.XLOOKUP(B16,'[1]Performance IPL avg'!$A:$A,'[1]Performance IPL avg'!$H:$H,)</f>
        <v>12.5</v>
      </c>
    </row>
    <row r="17" spans="1:8" x14ac:dyDescent="0.35">
      <c r="A17" t="str">
        <f>_xlfn.XLOOKUP(B17,'Team Player and role'!A:A,'Team Player and role'!B:B,0)</f>
        <v>KKR</v>
      </c>
      <c r="B17" t="s">
        <v>53</v>
      </c>
      <c r="C17">
        <f>((_xlfn.XLOOKUP(B17,'Table 0 (2)'!B:B,'Table 0 (2)'!AN:AN,0)*0.6)+(G17*0.4))</f>
        <v>3230</v>
      </c>
      <c r="D17">
        <f>((_xlfn.XLOOKUP(B17,'Table 0'!B:B,'Table 0'!AD:AD,0)*0.6)+(H17*0.4))</f>
        <v>806.24</v>
      </c>
      <c r="E17">
        <f>_xlfn.XLOOKUP(B17,'Table 0 (3)'!B:B,'Table 0 (3)'!M:M,0)</f>
        <v>5</v>
      </c>
      <c r="F17">
        <f t="shared" si="0"/>
        <v>4041.24</v>
      </c>
      <c r="G17">
        <f>_xlfn.XLOOKUP(B17,'[1]Performance IPL avg'!$A:$A,'[1]Performance IPL avg'!$G:$G,0)</f>
        <v>3511.625</v>
      </c>
      <c r="H17">
        <f>_xlfn.XLOOKUP(B17,'[1]Performance IPL avg'!$A:$A,'[1]Performance IPL avg'!$H:$H,)</f>
        <v>545.15</v>
      </c>
    </row>
    <row r="18" spans="1:8" x14ac:dyDescent="0.35">
      <c r="A18" t="str">
        <f>_xlfn.XLOOKUP(B18,'Team Player and role'!A:A,'Team Player and role'!B:B,0)</f>
        <v>RCB</v>
      </c>
      <c r="B18" t="s">
        <v>57</v>
      </c>
      <c r="C18">
        <f>((_xlfn.XLOOKUP(B18,'Table 0 (2)'!B:B,'Table 0 (2)'!AN:AN,0)*0.6)+(G18*0.4))</f>
        <v>2506.3999999999996</v>
      </c>
      <c r="D18">
        <f>((_xlfn.XLOOKUP(B18,'Table 0'!B:B,'Table 0'!AD:AD,0)*0.6)+(H18*0.4))</f>
        <v>586.24</v>
      </c>
      <c r="E18">
        <f>_xlfn.XLOOKUP(B18,'Table 0 (3)'!B:B,'Table 0 (3)'!M:M,0)</f>
        <v>5</v>
      </c>
      <c r="F18">
        <f t="shared" si="0"/>
        <v>3097.6399999999994</v>
      </c>
      <c r="G18">
        <f>_xlfn.XLOOKUP(B18,'[1]Performance IPL avg'!$A:$A,'[1]Performance IPL avg'!$G:$G,0)</f>
        <v>2343.125</v>
      </c>
      <c r="H18">
        <f>_xlfn.XLOOKUP(B18,'[1]Performance IPL avg'!$A:$A,'[1]Performance IPL avg'!$H:$H,)</f>
        <v>482.65</v>
      </c>
    </row>
    <row r="19" spans="1:8" x14ac:dyDescent="0.35">
      <c r="A19" t="str">
        <f>_xlfn.XLOOKUP(B19,'Team Player and role'!A:A,'Team Player and role'!B:B,0)</f>
        <v>LSG</v>
      </c>
      <c r="B19" t="s">
        <v>72</v>
      </c>
      <c r="C19">
        <f>((_xlfn.XLOOKUP(B19,'Table 0 (2)'!B:B,'Table 0 (2)'!AN:AN,0)*0.6)+(G19*0.4))</f>
        <v>2618.92</v>
      </c>
      <c r="D19">
        <f>((_xlfn.XLOOKUP(B19,'Table 0'!B:B,'Table 0'!AD:AD,0)*0.6)+(H19*0.4))</f>
        <v>0</v>
      </c>
      <c r="E19">
        <f>_xlfn.XLOOKUP(B19,'Table 0 (3)'!B:B,'Table 0 (3)'!M:M,0)</f>
        <v>8</v>
      </c>
      <c r="F19">
        <f t="shared" si="0"/>
        <v>2626.92</v>
      </c>
      <c r="G19">
        <f>_xlfn.XLOOKUP(B19,'[1]Performance IPL avg'!$A:$A,'[1]Performance IPL avg'!$G:$G,0)</f>
        <v>2744.2</v>
      </c>
      <c r="H19">
        <f>_xlfn.XLOOKUP(B19,'[1]Performance IPL avg'!$A:$A,'[1]Performance IPL avg'!$H:$H,)</f>
        <v>0</v>
      </c>
    </row>
    <row r="20" spans="1:8" x14ac:dyDescent="0.35">
      <c r="A20" t="str">
        <f>_xlfn.XLOOKUP(B20,'Team Player and role'!A:A,'Team Player and role'!B:B,0)</f>
        <v>RR</v>
      </c>
      <c r="B20" t="s">
        <v>69</v>
      </c>
      <c r="C20">
        <f>((_xlfn.XLOOKUP(B20,'Table 0 (2)'!B:B,'Table 0 (2)'!AN:AN,0)*0.6)+(G20*0.4))</f>
        <v>2897</v>
      </c>
      <c r="D20">
        <f>((_xlfn.XLOOKUP(B20,'Table 0'!B:B,'Table 0'!AD:AD,0)*0.6)+(H20*0.4))</f>
        <v>0</v>
      </c>
      <c r="E20">
        <f>_xlfn.XLOOKUP(B20,'Table 0 (3)'!B:B,'Table 0 (3)'!M:M,0)</f>
        <v>7</v>
      </c>
      <c r="F20">
        <f t="shared" si="0"/>
        <v>2904</v>
      </c>
      <c r="G20">
        <f>_xlfn.XLOOKUP(B20,'[1]Performance IPL avg'!$A:$A,'[1]Performance IPL avg'!$G:$G,0)</f>
        <v>3759.125</v>
      </c>
      <c r="H20">
        <f>_xlfn.XLOOKUP(B20,'[1]Performance IPL avg'!$A:$A,'[1]Performance IPL avg'!$H:$H,)</f>
        <v>0</v>
      </c>
    </row>
    <row r="21" spans="1:8" x14ac:dyDescent="0.35">
      <c r="A21" t="str">
        <f>_xlfn.XLOOKUP(B21,'Team Player and role'!A:A,'Team Player and role'!B:B,0)</f>
        <v>MI</v>
      </c>
      <c r="B21" t="s">
        <v>75</v>
      </c>
      <c r="C21">
        <f>((_xlfn.XLOOKUP(B21,'Table 0 (2)'!B:B,'Table 0 (2)'!AN:AN,0)*0.6)+(G21*0.4))</f>
        <v>1879.32</v>
      </c>
      <c r="D21">
        <f>((_xlfn.XLOOKUP(B21,'Table 0'!B:B,'Table 0'!AD:AD,0)*0.6)+(H21*0.4))</f>
        <v>0</v>
      </c>
      <c r="E21">
        <f>_xlfn.XLOOKUP(B21,'Table 0 (3)'!B:B,'Table 0 (3)'!M:M,0)</f>
        <v>6</v>
      </c>
      <c r="F21">
        <f t="shared" si="0"/>
        <v>1885.32</v>
      </c>
      <c r="G21">
        <f>_xlfn.XLOOKUP(B21,'[1]Performance IPL avg'!$A:$A,'[1]Performance IPL avg'!$G:$G,0)</f>
        <v>1220.7</v>
      </c>
      <c r="H21">
        <f>_xlfn.XLOOKUP(B21,'[1]Performance IPL avg'!$A:$A,'[1]Performance IPL avg'!$H:$H,)</f>
        <v>0</v>
      </c>
    </row>
    <row r="22" spans="1:8" x14ac:dyDescent="0.35">
      <c r="A22" t="str">
        <f>_xlfn.XLOOKUP(B22,'Team Player and role'!A:A,'Team Player and role'!B:B,0)</f>
        <v>CSK</v>
      </c>
      <c r="B22" t="s">
        <v>79</v>
      </c>
      <c r="C22">
        <f>((_xlfn.XLOOKUP(B22,'Table 0 (2)'!B:B,'Table 0 (2)'!AN:AN,0)*0.6)+(G22*0.4))</f>
        <v>1933.1200000000001</v>
      </c>
      <c r="D22">
        <f>((_xlfn.XLOOKUP(B22,'Table 0'!B:B,'Table 0'!AD:AD,0)*0.6)+(H22*0.4))</f>
        <v>0</v>
      </c>
      <c r="E22">
        <f>_xlfn.XLOOKUP(B22,'Table 0 (3)'!B:B,'Table 0 (3)'!M:M,0)</f>
        <v>8</v>
      </c>
      <c r="F22">
        <f t="shared" si="0"/>
        <v>1941.1200000000001</v>
      </c>
      <c r="G22">
        <f>_xlfn.XLOOKUP(B22,'[1]Performance IPL avg'!$A:$A,'[1]Performance IPL avg'!$G:$G,0)</f>
        <v>1356.7</v>
      </c>
      <c r="H22">
        <f>_xlfn.XLOOKUP(B22,'[1]Performance IPL avg'!$A:$A,'[1]Performance IPL avg'!$H:$H,)</f>
        <v>0</v>
      </c>
    </row>
    <row r="23" spans="1:8" x14ac:dyDescent="0.35">
      <c r="A23" t="str">
        <f>_xlfn.XLOOKUP(B23,'Team Player and role'!A:A,'Team Player and role'!B:B,0)</f>
        <v>GT</v>
      </c>
      <c r="B23" t="s">
        <v>74</v>
      </c>
      <c r="C23">
        <f>((_xlfn.XLOOKUP(B23,'Table 0 (2)'!B:B,'Table 0 (2)'!AN:AN,0)*0.6)+(G23*0.4))</f>
        <v>2812.7200000000003</v>
      </c>
      <c r="D23">
        <f>((_xlfn.XLOOKUP(B23,'Table 0'!B:B,'Table 0'!AD:AD,0)*0.6)+(H23*0.4))</f>
        <v>462.03999999999996</v>
      </c>
      <c r="E23">
        <f>_xlfn.XLOOKUP(B23,'Table 0 (3)'!B:B,'Table 0 (3)'!M:M,0)</f>
        <v>7</v>
      </c>
      <c r="F23">
        <f t="shared" si="0"/>
        <v>3281.76</v>
      </c>
      <c r="G23">
        <f>_xlfn.XLOOKUP(B23,'[1]Performance IPL avg'!$A:$A,'[1]Performance IPL avg'!$G:$G,0)</f>
        <v>3653.2</v>
      </c>
      <c r="H23">
        <f>_xlfn.XLOOKUP(B23,'[1]Performance IPL avg'!$A:$A,'[1]Performance IPL avg'!$H:$H,)</f>
        <v>497.65</v>
      </c>
    </row>
    <row r="24" spans="1:8" x14ac:dyDescent="0.35">
      <c r="A24" t="str">
        <f>_xlfn.XLOOKUP(B24,'Team Player and role'!A:A,'Team Player and role'!B:B,0)</f>
        <v>PBKS</v>
      </c>
      <c r="B24" t="s">
        <v>63</v>
      </c>
      <c r="C24">
        <f>((_xlfn.XLOOKUP(B24,'Table 0 (2)'!B:B,'Table 0 (2)'!AN:AN,0)*0.6)+(G24*0.4))</f>
        <v>2910.4</v>
      </c>
      <c r="D24">
        <f>((_xlfn.XLOOKUP(B24,'Table 0'!B:B,'Table 0'!AD:AD,0)*0.6)+(H24*0.4))</f>
        <v>0</v>
      </c>
      <c r="E24">
        <f>_xlfn.XLOOKUP(B24,'Table 0 (3)'!B:B,'Table 0 (3)'!M:M,0)</f>
        <v>5</v>
      </c>
      <c r="F24">
        <f t="shared" si="0"/>
        <v>2915.4</v>
      </c>
      <c r="G24">
        <f>_xlfn.XLOOKUP(B24,'[1]Performance IPL avg'!$A:$A,'[1]Performance IPL avg'!$G:$G,0)</f>
        <v>4224.625</v>
      </c>
      <c r="H24">
        <f>_xlfn.XLOOKUP(B24,'[1]Performance IPL avg'!$A:$A,'[1]Performance IPL avg'!$H:$H,)</f>
        <v>0</v>
      </c>
    </row>
    <row r="25" spans="1:8" x14ac:dyDescent="0.35">
      <c r="A25" t="str">
        <f>_xlfn.XLOOKUP(B25,'Team Player and role'!A:A,'Team Player and role'!B:B,0)</f>
        <v>PBKS</v>
      </c>
      <c r="B25" t="s">
        <v>71</v>
      </c>
      <c r="C25">
        <f>((_xlfn.XLOOKUP(B25,'Table 0 (2)'!B:B,'Table 0 (2)'!AN:AN,0)*0.6)+(G25*0.4))</f>
        <v>1651.52</v>
      </c>
      <c r="D25">
        <f>((_xlfn.XLOOKUP(B25,'Table 0'!B:B,'Table 0'!AD:AD,0)*0.6)+(H25*0.4))</f>
        <v>0</v>
      </c>
      <c r="E25">
        <f>_xlfn.XLOOKUP(B25,'Table 0 (3)'!B:B,'Table 0 (3)'!M:M,0)</f>
        <v>0</v>
      </c>
      <c r="F25">
        <f t="shared" si="0"/>
        <v>1651.52</v>
      </c>
      <c r="G25">
        <f>_xlfn.XLOOKUP(B25,'[1]Performance IPL avg'!$A:$A,'[1]Performance IPL avg'!$G:$G,0)</f>
        <v>1077.575</v>
      </c>
      <c r="H25">
        <f>_xlfn.XLOOKUP(B25,'[1]Performance IPL avg'!$A:$A,'[1]Performance IPL avg'!$H:$H,)</f>
        <v>0</v>
      </c>
    </row>
    <row r="26" spans="1:8" x14ac:dyDescent="0.35">
      <c r="A26" t="str">
        <f>_xlfn.XLOOKUP(B26,'Team Player and role'!A:A,'Team Player and role'!B:B,0)</f>
        <v>PBKS</v>
      </c>
      <c r="B26" t="s">
        <v>81</v>
      </c>
      <c r="C26">
        <f>((_xlfn.XLOOKUP(B26,'Table 0 (2)'!B:B,'Table 0 (2)'!AN:AN,0)*0.6)+(G26*0.4))</f>
        <v>1647.52</v>
      </c>
      <c r="D26">
        <f>((_xlfn.XLOOKUP(B26,'Table 0'!B:B,'Table 0'!AD:AD,0)*0.6)+(H26*0.4))</f>
        <v>0</v>
      </c>
      <c r="E26">
        <f>_xlfn.XLOOKUP(B26,'Table 0 (3)'!B:B,'Table 0 (3)'!M:M,0)</f>
        <v>6</v>
      </c>
      <c r="F26">
        <f t="shared" si="0"/>
        <v>1653.52</v>
      </c>
      <c r="G26">
        <f>_xlfn.XLOOKUP(B26,'[1]Performance IPL avg'!$A:$A,'[1]Performance IPL avg'!$G:$G,0)</f>
        <v>1073.2</v>
      </c>
      <c r="H26">
        <f>_xlfn.XLOOKUP(B26,'[1]Performance IPL avg'!$A:$A,'[1]Performance IPL avg'!$H:$H,)</f>
        <v>0</v>
      </c>
    </row>
    <row r="27" spans="1:8" x14ac:dyDescent="0.35">
      <c r="A27" t="str">
        <f>_xlfn.XLOOKUP(B27,'Team Player and role'!A:A,'Team Player and role'!B:B,0)</f>
        <v>MI</v>
      </c>
      <c r="B27" t="s">
        <v>77</v>
      </c>
      <c r="C27">
        <f>((_xlfn.XLOOKUP(B27,'Table 0 (2)'!B:B,'Table 0 (2)'!AN:AN,0)*0.6)+(G27*0.4))</f>
        <v>2286.92</v>
      </c>
      <c r="D27">
        <f>((_xlfn.XLOOKUP(B27,'Table 0'!B:B,'Table 0'!AD:AD,0)*0.6)+(H27*0.4))</f>
        <v>0</v>
      </c>
      <c r="E27">
        <f>_xlfn.XLOOKUP(B27,'Table 0 (3)'!B:B,'Table 0 (3)'!M:M,0)</f>
        <v>0</v>
      </c>
      <c r="F27">
        <f t="shared" si="0"/>
        <v>2286.92</v>
      </c>
      <c r="G27">
        <f>_xlfn.XLOOKUP(B27,'[1]Performance IPL avg'!$A:$A,'[1]Performance IPL avg'!$G:$G,0)</f>
        <v>2755.7</v>
      </c>
      <c r="H27">
        <f>_xlfn.XLOOKUP(B27,'[1]Performance IPL avg'!$A:$A,'[1]Performance IPL avg'!$H:$H,)</f>
        <v>0</v>
      </c>
    </row>
    <row r="28" spans="1:8" x14ac:dyDescent="0.35">
      <c r="A28" t="str">
        <f>_xlfn.XLOOKUP(B28,'Team Player and role'!A:A,'Team Player and role'!B:B,0)</f>
        <v>GT</v>
      </c>
      <c r="B28" t="s">
        <v>65</v>
      </c>
      <c r="C28">
        <f>((_xlfn.XLOOKUP(B28,'Table 0 (2)'!B:B,'Table 0 (2)'!AN:AN,0)*0.6)+(G28*0.4))</f>
        <v>2041.3200000000002</v>
      </c>
      <c r="D28">
        <f>((_xlfn.XLOOKUP(B28,'Table 0'!B:B,'Table 0'!AD:AD,0)*0.6)+(H28*0.4))</f>
        <v>0</v>
      </c>
      <c r="E28">
        <f>_xlfn.XLOOKUP(B28,'Table 0 (3)'!B:B,'Table 0 (3)'!M:M,0)</f>
        <v>9</v>
      </c>
      <c r="F28">
        <f t="shared" si="0"/>
        <v>2050.3200000000002</v>
      </c>
      <c r="G28">
        <f>_xlfn.XLOOKUP(B28,'[1]Performance IPL avg'!$A:$A,'[1]Performance IPL avg'!$G:$G,0)</f>
        <v>2144.6999999999998</v>
      </c>
      <c r="H28">
        <f>_xlfn.XLOOKUP(B28,'[1]Performance IPL avg'!$A:$A,'[1]Performance IPL avg'!$H:$H,)</f>
        <v>0</v>
      </c>
    </row>
    <row r="29" spans="1:8" x14ac:dyDescent="0.35">
      <c r="A29" t="str">
        <f>_xlfn.XLOOKUP(B29,'Team Player and role'!A:A,'Team Player and role'!B:B,0)</f>
        <v>GT</v>
      </c>
      <c r="B29" t="s">
        <v>83</v>
      </c>
      <c r="C29">
        <f>((_xlfn.XLOOKUP(B29,'Table 0 (2)'!B:B,'Table 0 (2)'!AN:AN,0)*0.6)+(G29*0.4))</f>
        <v>1487.4</v>
      </c>
      <c r="D29">
        <f>((_xlfn.XLOOKUP(B29,'Table 0'!B:B,'Table 0'!AD:AD,0)*0.6)+(H29*0.4))</f>
        <v>14</v>
      </c>
      <c r="E29">
        <f>_xlfn.XLOOKUP(B29,'Table 0 (3)'!B:B,'Table 0 (3)'!M:M,0)</f>
        <v>5</v>
      </c>
      <c r="F29">
        <f t="shared" si="0"/>
        <v>1506.4</v>
      </c>
      <c r="G29">
        <f>_xlfn.XLOOKUP(B29,'[1]Performance IPL avg'!$A:$A,'[1]Performance IPL avg'!$G:$G,0)</f>
        <v>1006.125</v>
      </c>
      <c r="H29">
        <f>_xlfn.XLOOKUP(B29,'[1]Performance IPL avg'!$A:$A,'[1]Performance IPL avg'!$H:$H,)</f>
        <v>35</v>
      </c>
    </row>
    <row r="30" spans="1:8" x14ac:dyDescent="0.35">
      <c r="A30" t="str">
        <f>_xlfn.XLOOKUP(B30,'Team Player and role'!A:A,'Team Player and role'!B:B,0)</f>
        <v>LSG</v>
      </c>
      <c r="B30" t="s">
        <v>61</v>
      </c>
      <c r="C30">
        <f>((_xlfn.XLOOKUP(B30,'Table 0 (2)'!B:B,'Table 0 (2)'!AN:AN,0)*0.6)+(G30*0.4))</f>
        <v>1444.6</v>
      </c>
      <c r="D30">
        <f>((_xlfn.XLOOKUP(B30,'Table 0'!B:B,'Table 0'!AD:AD,0)*0.6)+(H30*0.4))</f>
        <v>0</v>
      </c>
      <c r="E30">
        <f>_xlfn.XLOOKUP(B30,'Table 0 (3)'!B:B,'Table 0 (3)'!M:M,0)</f>
        <v>4</v>
      </c>
      <c r="F30">
        <f t="shared" si="0"/>
        <v>1448.6</v>
      </c>
      <c r="G30">
        <f>_xlfn.XLOOKUP(B30,'[1]Performance IPL avg'!$A:$A,'[1]Performance IPL avg'!$G:$G,0)</f>
        <v>933.625</v>
      </c>
      <c r="H30">
        <f>_xlfn.XLOOKUP(B30,'[1]Performance IPL avg'!$A:$A,'[1]Performance IPL avg'!$H:$H,)</f>
        <v>0</v>
      </c>
    </row>
    <row r="31" spans="1:8" x14ac:dyDescent="0.35">
      <c r="A31" t="str">
        <f>_xlfn.XLOOKUP(B31,'Team Player and role'!A:A,'Team Player and role'!B:B,0)</f>
        <v>RR</v>
      </c>
      <c r="B31" t="s">
        <v>59</v>
      </c>
      <c r="C31">
        <f>((_xlfn.XLOOKUP(B31,'Table 0 (2)'!B:B,'Table 0 (2)'!AN:AN,0)*0.6)+(G31*0.4))</f>
        <v>2236.1999999999998</v>
      </c>
      <c r="D31">
        <f>((_xlfn.XLOOKUP(B31,'Table 0'!B:B,'Table 0'!AD:AD,0)*0.6)+(H31*0.4))</f>
        <v>0</v>
      </c>
      <c r="E31">
        <f>_xlfn.XLOOKUP(B31,'Table 0 (3)'!B:B,'Table 0 (3)'!M:M,0)</f>
        <v>9</v>
      </c>
      <c r="F31">
        <f t="shared" si="0"/>
        <v>2245.1999999999998</v>
      </c>
      <c r="G31">
        <f>_xlfn.XLOOKUP(B31,'[1]Performance IPL avg'!$A:$A,'[1]Performance IPL avg'!$G:$G,0)</f>
        <v>2914.125</v>
      </c>
      <c r="H31">
        <f>_xlfn.XLOOKUP(B31,'[1]Performance IPL avg'!$A:$A,'[1]Performance IPL avg'!$H:$H,)</f>
        <v>0</v>
      </c>
    </row>
    <row r="32" spans="1:8" x14ac:dyDescent="0.35">
      <c r="A32" t="str">
        <f>_xlfn.XLOOKUP(B32,'Team Player and role'!A:A,'Team Player and role'!B:B,0)</f>
        <v>GT</v>
      </c>
      <c r="B32" t="s">
        <v>67</v>
      </c>
      <c r="C32">
        <f>((_xlfn.XLOOKUP(B32,'Table 0 (2)'!B:B,'Table 0 (2)'!AN:AN,0)*0.6)+(G32*0.4))</f>
        <v>1382.1999999999998</v>
      </c>
      <c r="D32">
        <f>((_xlfn.XLOOKUP(B32,'Table 0'!B:B,'Table 0'!AD:AD,0)*0.6)+(H32*0.4))</f>
        <v>0</v>
      </c>
      <c r="E32">
        <f>_xlfn.XLOOKUP(B32,'Table 0 (3)'!B:B,'Table 0 (3)'!M:M,0)</f>
        <v>4</v>
      </c>
      <c r="F32">
        <f t="shared" si="0"/>
        <v>1386.1999999999998</v>
      </c>
      <c r="G32">
        <f>_xlfn.XLOOKUP(B32,'[1]Performance IPL avg'!$A:$A,'[1]Performance IPL avg'!$G:$G,0)</f>
        <v>909.625</v>
      </c>
      <c r="H32">
        <f>_xlfn.XLOOKUP(B32,'[1]Performance IPL avg'!$A:$A,'[1]Performance IPL avg'!$H:$H,)</f>
        <v>0</v>
      </c>
    </row>
    <row r="33" spans="1:8" x14ac:dyDescent="0.35">
      <c r="A33" t="str">
        <f>_xlfn.XLOOKUP(B33,'Team Player and role'!A:A,'Team Player and role'!B:B,0)</f>
        <v>RR</v>
      </c>
      <c r="B33" t="s">
        <v>85</v>
      </c>
      <c r="C33">
        <f>((_xlfn.XLOOKUP(B33,'Table 0 (2)'!B:B,'Table 0 (2)'!AN:AN,0)*0.6)+(G33*0.4))</f>
        <v>1538.92</v>
      </c>
      <c r="D33">
        <f>((_xlfn.XLOOKUP(B33,'Table 0'!B:B,'Table 0'!AD:AD,0)*0.6)+(H33*0.4))</f>
        <v>0</v>
      </c>
      <c r="E33">
        <f>_xlfn.XLOOKUP(B33,'Table 0 (3)'!B:B,'Table 0 (3)'!M:M,0)</f>
        <v>9</v>
      </c>
      <c r="F33">
        <f t="shared" si="0"/>
        <v>1547.92</v>
      </c>
      <c r="G33">
        <f>_xlfn.XLOOKUP(B33,'[1]Performance IPL avg'!$A:$A,'[1]Performance IPL avg'!$G:$G,0)</f>
        <v>2100.6999999999998</v>
      </c>
      <c r="H33">
        <f>_xlfn.XLOOKUP(B33,'[1]Performance IPL avg'!$A:$A,'[1]Performance IPL avg'!$H:$H,)</f>
        <v>0</v>
      </c>
    </row>
    <row r="34" spans="1:8" x14ac:dyDescent="0.35">
      <c r="A34" t="str">
        <f>_xlfn.XLOOKUP(B34,'Team Player and role'!A:A,'Team Player and role'!B:B,0)</f>
        <v>GT</v>
      </c>
      <c r="B34" t="s">
        <v>101</v>
      </c>
      <c r="C34">
        <f>((_xlfn.XLOOKUP(B34,'Table 0 (2)'!B:B,'Table 0 (2)'!AN:AN,0)*0.6)+(G34*0.4))</f>
        <v>1162.72</v>
      </c>
      <c r="D34">
        <f>((_xlfn.XLOOKUP(B34,'Table 0'!B:B,'Table 0'!AD:AD,0)*0.6)+(H34*0.4))</f>
        <v>0</v>
      </c>
      <c r="E34">
        <f>_xlfn.XLOOKUP(B34,'Table 0 (3)'!B:B,'Table 0 (3)'!M:M,0)</f>
        <v>9</v>
      </c>
      <c r="F34">
        <f t="shared" ref="F34:F65" si="1">C34+D34+E34</f>
        <v>1171.72</v>
      </c>
      <c r="G34">
        <f>_xlfn.XLOOKUP(B34,'[1]Performance IPL avg'!$A:$A,'[1]Performance IPL avg'!$G:$G,0)</f>
        <v>1163.2</v>
      </c>
      <c r="H34">
        <f>_xlfn.XLOOKUP(B34,'[1]Performance IPL avg'!$A:$A,'[1]Performance IPL avg'!$H:$H,)</f>
        <v>0</v>
      </c>
    </row>
    <row r="35" spans="1:8" x14ac:dyDescent="0.35">
      <c r="A35" t="str">
        <f>_xlfn.XLOOKUP(B35,'Team Player and role'!A:A,'Team Player and role'!B:B,0)</f>
        <v>PBKS</v>
      </c>
      <c r="B35" t="s">
        <v>129</v>
      </c>
      <c r="C35">
        <f>((_xlfn.XLOOKUP(B35,'Table 0 (2)'!B:B,'Table 0 (2)'!AN:AN,0)*0.6)+(G35*0.4))</f>
        <v>945.32000000000016</v>
      </c>
      <c r="D35">
        <f>((_xlfn.XLOOKUP(B35,'Table 0'!B:B,'Table 0'!AD:AD,0)*0.6)+(H35*0.4))</f>
        <v>0</v>
      </c>
      <c r="E35">
        <f>_xlfn.XLOOKUP(B35,'Table 0 (3)'!B:B,'Table 0 (3)'!M:M,0)</f>
        <v>7</v>
      </c>
      <c r="F35">
        <f t="shared" si="1"/>
        <v>952.32000000000016</v>
      </c>
      <c r="G35">
        <f>_xlfn.XLOOKUP(B35,'[1]Performance IPL avg'!$A:$A,'[1]Performance IPL avg'!$G:$G,0)</f>
        <v>649.70000000000005</v>
      </c>
      <c r="H35">
        <f>_xlfn.XLOOKUP(B35,'[1]Performance IPL avg'!$A:$A,'[1]Performance IPL avg'!$H:$H,)</f>
        <v>0</v>
      </c>
    </row>
    <row r="36" spans="1:8" x14ac:dyDescent="0.35">
      <c r="A36" t="str">
        <f>_xlfn.XLOOKUP(B36,'Team Player and role'!A:A,'Team Player and role'!B:B,0)</f>
        <v>MI</v>
      </c>
      <c r="B36" t="s">
        <v>108</v>
      </c>
      <c r="C36">
        <f>((_xlfn.XLOOKUP(B36,'Table 0 (2)'!B:B,'Table 0 (2)'!AN:AN,0)*0.6)+(G36*0.4))</f>
        <v>928.52</v>
      </c>
      <c r="D36">
        <f>((_xlfn.XLOOKUP(B36,'Table 0'!B:B,'Table 0'!AD:AD,0)*0.6)+(H36*0.4))</f>
        <v>0</v>
      </c>
      <c r="E36">
        <f>_xlfn.XLOOKUP(B36,'Table 0 (3)'!B:B,'Table 0 (3)'!M:M,0)</f>
        <v>9</v>
      </c>
      <c r="F36">
        <f t="shared" si="1"/>
        <v>937.52</v>
      </c>
      <c r="G36">
        <f>_xlfn.XLOOKUP(B36,'[1]Performance IPL avg'!$A:$A,'[1]Performance IPL avg'!$G:$G,0)</f>
        <v>625.70000000000005</v>
      </c>
      <c r="H36">
        <f>_xlfn.XLOOKUP(B36,'[1]Performance IPL avg'!$A:$A,'[1]Performance IPL avg'!$H:$H,)</f>
        <v>0</v>
      </c>
    </row>
    <row r="37" spans="1:8" x14ac:dyDescent="0.35">
      <c r="A37" t="str">
        <f>_xlfn.XLOOKUP(B37,'Team Player and role'!A:A,'Team Player and role'!B:B,0)</f>
        <v>GT</v>
      </c>
      <c r="B37" t="s">
        <v>139</v>
      </c>
      <c r="C37">
        <f>((_xlfn.XLOOKUP(B37,'Table 0 (2)'!B:B,'Table 0 (2)'!AN:AN,0)*0.6)+(G37*0.4))</f>
        <v>1050.72</v>
      </c>
      <c r="D37">
        <f>((_xlfn.XLOOKUP(B37,'Table 0'!B:B,'Table 0'!AD:AD,0)*0.6)+(H37*0.4))</f>
        <v>7894.9199999999992</v>
      </c>
      <c r="E37">
        <f>_xlfn.XLOOKUP(B37,'Table 0 (3)'!B:B,'Table 0 (3)'!M:M,0)</f>
        <v>9</v>
      </c>
      <c r="F37">
        <f t="shared" si="1"/>
        <v>8954.64</v>
      </c>
      <c r="G37">
        <f>_xlfn.XLOOKUP(B37,'[1]Performance IPL avg'!$A:$A,'[1]Performance IPL avg'!$G:$G,0)</f>
        <v>932.7</v>
      </c>
      <c r="H37">
        <f>_xlfn.XLOOKUP(B37,'[1]Performance IPL avg'!$A:$A,'[1]Performance IPL avg'!$H:$H,)</f>
        <v>7564.5749999999998</v>
      </c>
    </row>
    <row r="38" spans="1:8" x14ac:dyDescent="0.35">
      <c r="A38" t="str">
        <f>_xlfn.XLOOKUP(B38,'Team Player and role'!A:A,'Team Player and role'!B:B,0)</f>
        <v>KKR</v>
      </c>
      <c r="B38" t="s">
        <v>111</v>
      </c>
      <c r="C38">
        <f>((_xlfn.XLOOKUP(B38,'Table 0 (2)'!B:B,'Table 0 (2)'!AN:AN,0)*0.6)+(G38*0.4))</f>
        <v>1489.52</v>
      </c>
      <c r="D38">
        <f>((_xlfn.XLOOKUP(B38,'Table 0'!B:B,'Table 0'!AD:AD,0)*0.6)+(H38*0.4))</f>
        <v>967.04</v>
      </c>
      <c r="E38">
        <f>_xlfn.XLOOKUP(B38,'Table 0 (3)'!B:B,'Table 0 (3)'!M:M,0)</f>
        <v>7</v>
      </c>
      <c r="F38">
        <f t="shared" si="1"/>
        <v>2463.56</v>
      </c>
      <c r="G38">
        <f>_xlfn.XLOOKUP(B38,'[1]Performance IPL avg'!$A:$A,'[1]Performance IPL avg'!$G:$G,0)</f>
        <v>2194.6999999999998</v>
      </c>
      <c r="H38">
        <f>_xlfn.XLOOKUP(B38,'[1]Performance IPL avg'!$A:$A,'[1]Performance IPL avg'!$H:$H,)</f>
        <v>1107.6500000000001</v>
      </c>
    </row>
    <row r="39" spans="1:8" x14ac:dyDescent="0.35">
      <c r="A39" t="str">
        <f>_xlfn.XLOOKUP(B39,'Team Player and role'!A:A,'Team Player and role'!B:B,0)</f>
        <v>RR</v>
      </c>
      <c r="B39" t="s">
        <v>131</v>
      </c>
      <c r="C39">
        <f>((_xlfn.XLOOKUP(B39,'Table 0 (2)'!B:B,'Table 0 (2)'!AN:AN,0)*0.6)+(G39*0.4))</f>
        <v>826.11999999999989</v>
      </c>
      <c r="D39">
        <f>((_xlfn.XLOOKUP(B39,'Table 0'!B:B,'Table 0'!AD:AD,0)*0.6)+(H39*0.4))</f>
        <v>0</v>
      </c>
      <c r="E39">
        <f>_xlfn.XLOOKUP(B39,'Table 0 (3)'!B:B,'Table 0 (3)'!M:M,0)</f>
        <v>0</v>
      </c>
      <c r="F39">
        <f t="shared" si="1"/>
        <v>826.11999999999989</v>
      </c>
      <c r="G39">
        <f>_xlfn.XLOOKUP(B39,'[1]Performance IPL avg'!$A:$A,'[1]Performance IPL avg'!$G:$G,0)</f>
        <v>540.70000000000005</v>
      </c>
      <c r="H39">
        <f>_xlfn.XLOOKUP(B39,'[1]Performance IPL avg'!$A:$A,'[1]Performance IPL avg'!$H:$H,)</f>
        <v>0</v>
      </c>
    </row>
    <row r="40" spans="1:8" x14ac:dyDescent="0.35">
      <c r="A40" t="str">
        <f>_xlfn.XLOOKUP(B40,'Team Player and role'!A:A,'Team Player and role'!B:B,0)</f>
        <v>CSK</v>
      </c>
      <c r="B40" t="s">
        <v>153</v>
      </c>
      <c r="C40">
        <f>((_xlfn.XLOOKUP(B40,'Table 0 (2)'!B:B,'Table 0 (2)'!AN:AN,0)*0.6)+(G40*0.4))</f>
        <v>1224.52</v>
      </c>
      <c r="D40">
        <f>((_xlfn.XLOOKUP(B40,'Table 0'!B:B,'Table 0'!AD:AD,0)*0.6)+(H40*0.4))</f>
        <v>0</v>
      </c>
      <c r="E40">
        <f>_xlfn.XLOOKUP(B40,'Table 0 (3)'!B:B,'Table 0 (3)'!M:M,0)</f>
        <v>9</v>
      </c>
      <c r="F40">
        <f t="shared" si="1"/>
        <v>1233.52</v>
      </c>
      <c r="G40">
        <f>_xlfn.XLOOKUP(B40,'[1]Performance IPL avg'!$A:$A,'[1]Performance IPL avg'!$G:$G,0)</f>
        <v>1538.2</v>
      </c>
      <c r="H40">
        <f>_xlfn.XLOOKUP(B40,'[1]Performance IPL avg'!$A:$A,'[1]Performance IPL avg'!$H:$H,)</f>
        <v>0</v>
      </c>
    </row>
    <row r="41" spans="1:8" x14ac:dyDescent="0.35">
      <c r="A41" t="str">
        <f>_xlfn.XLOOKUP(B41,'Team Player and role'!A:A,'Team Player and role'!B:B,0)</f>
        <v>PBKS</v>
      </c>
      <c r="B41" t="s">
        <v>91</v>
      </c>
      <c r="C41">
        <f>((_xlfn.XLOOKUP(B41,'Table 0 (2)'!B:B,'Table 0 (2)'!AN:AN,0)*0.6)+(G41*0.4))</f>
        <v>885.52</v>
      </c>
      <c r="D41">
        <f>((_xlfn.XLOOKUP(B41,'Table 0'!B:B,'Table 0'!AD:AD,0)*0.6)+(H41*0.4))</f>
        <v>361.83999999999992</v>
      </c>
      <c r="E41">
        <f>_xlfn.XLOOKUP(B41,'Table 0 (3)'!B:B,'Table 0 (3)'!M:M,0)</f>
        <v>5</v>
      </c>
      <c r="F41">
        <f t="shared" si="1"/>
        <v>1252.3599999999999</v>
      </c>
      <c r="G41">
        <f>_xlfn.XLOOKUP(B41,'[1]Performance IPL avg'!$A:$A,'[1]Performance IPL avg'!$G:$G,0)</f>
        <v>852.7</v>
      </c>
      <c r="H41">
        <f>_xlfn.XLOOKUP(B41,'[1]Performance IPL avg'!$A:$A,'[1]Performance IPL avg'!$H:$H,)</f>
        <v>263.64999999999998</v>
      </c>
    </row>
    <row r="42" spans="1:8" x14ac:dyDescent="0.35">
      <c r="A42" t="str">
        <f>_xlfn.XLOOKUP(B42,'Team Player and role'!A:A,'Team Player and role'!B:B,0)</f>
        <v>DC</v>
      </c>
      <c r="B42" t="s">
        <v>89</v>
      </c>
      <c r="C42">
        <f>((_xlfn.XLOOKUP(B42,'Table 0 (2)'!B:B,'Table 0 (2)'!AN:AN,0)*0.6)+(G42*0.4))</f>
        <v>874.52</v>
      </c>
      <c r="D42">
        <f>((_xlfn.XLOOKUP(B42,'Table 0'!B:B,'Table 0'!AD:AD,0)*0.6)+(H42*0.4))</f>
        <v>3256.24</v>
      </c>
      <c r="E42">
        <f>_xlfn.XLOOKUP(B42,'Table 0 (3)'!B:B,'Table 0 (3)'!M:M,0)</f>
        <v>7</v>
      </c>
      <c r="F42">
        <f t="shared" si="1"/>
        <v>4137.76</v>
      </c>
      <c r="G42">
        <f>_xlfn.XLOOKUP(B42,'[1]Performance IPL avg'!$A:$A,'[1]Performance IPL avg'!$G:$G,0)</f>
        <v>844.7</v>
      </c>
      <c r="H42">
        <f>_xlfn.XLOOKUP(B42,'[1]Performance IPL avg'!$A:$A,'[1]Performance IPL avg'!$H:$H,)</f>
        <v>3091.15</v>
      </c>
    </row>
    <row r="43" spans="1:8" x14ac:dyDescent="0.35">
      <c r="A43" t="str">
        <f>_xlfn.XLOOKUP(B43,'Team Player and role'!A:A,'Team Player and role'!B:B,0)</f>
        <v>PBKS</v>
      </c>
      <c r="B43" t="s">
        <v>93</v>
      </c>
      <c r="C43">
        <f>((_xlfn.XLOOKUP(B43,'Table 0 (2)'!B:B,'Table 0 (2)'!AN:AN,0)*0.6)+(G43*0.4))</f>
        <v>792.92</v>
      </c>
      <c r="D43">
        <f>((_xlfn.XLOOKUP(B43,'Table 0'!B:B,'Table 0'!AD:AD,0)*0.6)+(H43*0.4))</f>
        <v>1759.8400000000001</v>
      </c>
      <c r="E43">
        <f>_xlfn.XLOOKUP(B43,'Table 0 (3)'!B:B,'Table 0 (3)'!M:M,0)</f>
        <v>6</v>
      </c>
      <c r="F43">
        <f t="shared" si="1"/>
        <v>2558.7600000000002</v>
      </c>
      <c r="G43">
        <f>_xlfn.XLOOKUP(B43,'[1]Performance IPL avg'!$A:$A,'[1]Performance IPL avg'!$G:$G,0)</f>
        <v>643.70000000000005</v>
      </c>
      <c r="H43">
        <f>_xlfn.XLOOKUP(B43,'[1]Performance IPL avg'!$A:$A,'[1]Performance IPL avg'!$H:$H,)</f>
        <v>1510.15</v>
      </c>
    </row>
    <row r="44" spans="1:8" x14ac:dyDescent="0.35">
      <c r="A44" t="str">
        <f>_xlfn.XLOOKUP(B44,'Team Player and role'!A:A,'Team Player and role'!B:B,0)</f>
        <v>SRH</v>
      </c>
      <c r="B44" t="s">
        <v>97</v>
      </c>
      <c r="C44">
        <f>((_xlfn.XLOOKUP(B44,'Table 0 (2)'!B:B,'Table 0 (2)'!AN:AN,0)*0.6)+(G44*0.4))</f>
        <v>1253.92</v>
      </c>
      <c r="D44">
        <f>((_xlfn.XLOOKUP(B44,'Table 0'!B:B,'Table 0'!AD:AD,0)*0.6)+(H44*0.4))</f>
        <v>0</v>
      </c>
      <c r="E44">
        <f>_xlfn.XLOOKUP(B44,'Table 0 (3)'!B:B,'Table 0 (3)'!M:M,0)</f>
        <v>0</v>
      </c>
      <c r="F44">
        <f t="shared" si="1"/>
        <v>1253.92</v>
      </c>
      <c r="G44">
        <f>_xlfn.XLOOKUP(B44,'[1]Performance IPL avg'!$A:$A,'[1]Performance IPL avg'!$G:$G,0)</f>
        <v>1796.2</v>
      </c>
      <c r="H44">
        <f>_xlfn.XLOOKUP(B44,'[1]Performance IPL avg'!$A:$A,'[1]Performance IPL avg'!$H:$H,)</f>
        <v>0</v>
      </c>
    </row>
    <row r="45" spans="1:8" x14ac:dyDescent="0.35">
      <c r="A45" t="str">
        <f>_xlfn.XLOOKUP(B45,'Team Player and role'!A:A,'Team Player and role'!B:B,0)</f>
        <v>SRH</v>
      </c>
      <c r="B45" t="s">
        <v>103</v>
      </c>
      <c r="C45">
        <f>((_xlfn.XLOOKUP(B45,'Table 0 (2)'!B:B,'Table 0 (2)'!AN:AN,0)*0.6)+(G45*0.4))</f>
        <v>742.92000000000007</v>
      </c>
      <c r="D45">
        <f>((_xlfn.XLOOKUP(B45,'Table 0'!B:B,'Table 0'!AD:AD,0)*0.6)+(H45*0.4))</f>
        <v>89.66</v>
      </c>
      <c r="E45">
        <f>_xlfn.XLOOKUP(B45,'Table 0 (3)'!B:B,'Table 0 (3)'!M:M,0)</f>
        <v>9</v>
      </c>
      <c r="F45">
        <f t="shared" si="1"/>
        <v>841.58</v>
      </c>
      <c r="G45">
        <f>_xlfn.XLOOKUP(B45,'[1]Performance IPL avg'!$A:$A,'[1]Performance IPL avg'!$G:$G,0)</f>
        <v>521.70000000000005</v>
      </c>
      <c r="H45">
        <f>_xlfn.XLOOKUP(B45,'[1]Performance IPL avg'!$A:$A,'[1]Performance IPL avg'!$H:$H,)</f>
        <v>224.14999999999998</v>
      </c>
    </row>
    <row r="46" spans="1:8" x14ac:dyDescent="0.35">
      <c r="A46" t="str">
        <f>_xlfn.XLOOKUP(B46,'Team Player and role'!A:A,'Team Player and role'!B:B,0)</f>
        <v>MI</v>
      </c>
      <c r="B46" t="s">
        <v>104</v>
      </c>
      <c r="C46">
        <f>((_xlfn.XLOOKUP(B46,'Table 0 (2)'!B:B,'Table 0 (2)'!AN:AN,0)*0.6)+(G46*0.4))</f>
        <v>653.72</v>
      </c>
      <c r="D46">
        <f>((_xlfn.XLOOKUP(B46,'Table 0'!B:B,'Table 0'!AD:AD,0)*0.6)+(H46*0.4))</f>
        <v>0</v>
      </c>
      <c r="E46">
        <f>_xlfn.XLOOKUP(B46,'Table 0 (3)'!B:B,'Table 0 (3)'!M:M,0)</f>
        <v>6</v>
      </c>
      <c r="F46">
        <f t="shared" si="1"/>
        <v>659.72</v>
      </c>
      <c r="G46">
        <f>_xlfn.XLOOKUP(B46,'[1]Performance IPL avg'!$A:$A,'[1]Performance IPL avg'!$G:$G,0)</f>
        <v>439.7</v>
      </c>
      <c r="H46">
        <f>_xlfn.XLOOKUP(B46,'[1]Performance IPL avg'!$A:$A,'[1]Performance IPL avg'!$H:$H,)</f>
        <v>0</v>
      </c>
    </row>
    <row r="47" spans="1:8" x14ac:dyDescent="0.35">
      <c r="A47" t="str">
        <f>_xlfn.XLOOKUP(B47,'Team Player and role'!A:A,'Team Player and role'!B:B,0)</f>
        <v>RR</v>
      </c>
      <c r="B47" t="s">
        <v>100</v>
      </c>
      <c r="C47">
        <f>((_xlfn.XLOOKUP(B47,'Table 0 (2)'!B:B,'Table 0 (2)'!AN:AN,0)*0.6)+(G47*0.4))</f>
        <v>912.52</v>
      </c>
      <c r="D47">
        <f>((_xlfn.XLOOKUP(B47,'Table 0'!B:B,'Table 0'!AD:AD,0)*0.6)+(H47*0.4))</f>
        <v>0</v>
      </c>
      <c r="E47">
        <f>_xlfn.XLOOKUP(B47,'Table 0 (3)'!B:B,'Table 0 (3)'!M:M,0)</f>
        <v>5</v>
      </c>
      <c r="F47">
        <f t="shared" si="1"/>
        <v>917.52</v>
      </c>
      <c r="G47">
        <f>_xlfn.XLOOKUP(B47,'[1]Performance IPL avg'!$A:$A,'[1]Performance IPL avg'!$G:$G,0)</f>
        <v>1088.2</v>
      </c>
      <c r="H47">
        <f>_xlfn.XLOOKUP(B47,'[1]Performance IPL avg'!$A:$A,'[1]Performance IPL avg'!$H:$H,)</f>
        <v>0</v>
      </c>
    </row>
    <row r="48" spans="1:8" x14ac:dyDescent="0.35">
      <c r="A48" t="str">
        <f>_xlfn.XLOOKUP(B48,'Team Player and role'!A:A,'Team Player and role'!B:B,0)</f>
        <v>SRH</v>
      </c>
      <c r="B48" t="s">
        <v>113</v>
      </c>
      <c r="C48">
        <f>((_xlfn.XLOOKUP(B48,'Table 0 (2)'!B:B,'Table 0 (2)'!AN:AN,0)*0.6)+(G48*0.4))</f>
        <v>752.52</v>
      </c>
      <c r="D48">
        <f>((_xlfn.XLOOKUP(B48,'Table 0'!B:B,'Table 0'!AD:AD,0)*0.6)+(H48*0.4))</f>
        <v>328.23999999999995</v>
      </c>
      <c r="E48">
        <f>_xlfn.XLOOKUP(B48,'Table 0 (3)'!B:B,'Table 0 (3)'!M:M,0)</f>
        <v>6</v>
      </c>
      <c r="F48">
        <f t="shared" si="1"/>
        <v>1086.76</v>
      </c>
      <c r="G48">
        <f>_xlfn.XLOOKUP(B48,'[1]Performance IPL avg'!$A:$A,'[1]Performance IPL avg'!$G:$G,0)</f>
        <v>689.7</v>
      </c>
      <c r="H48">
        <f>_xlfn.XLOOKUP(B48,'[1]Performance IPL avg'!$A:$A,'[1]Performance IPL avg'!$H:$H,)</f>
        <v>235.14999999999998</v>
      </c>
    </row>
    <row r="49" spans="1:8" x14ac:dyDescent="0.35">
      <c r="A49" t="str">
        <f>_xlfn.XLOOKUP(B49,'Team Player and role'!A:A,'Team Player and role'!B:B,0)</f>
        <v>LSG</v>
      </c>
      <c r="B49" t="s">
        <v>106</v>
      </c>
      <c r="C49">
        <f>((_xlfn.XLOOKUP(B49,'Table 0 (2)'!B:B,'Table 0 (2)'!AN:AN,0)*0.6)+(G49*0.4))</f>
        <v>651.91999999999996</v>
      </c>
      <c r="D49">
        <f>((_xlfn.XLOOKUP(B49,'Table 0'!B:B,'Table 0'!AD:AD,0)*0.6)+(H49*0.4))</f>
        <v>0</v>
      </c>
      <c r="E49">
        <f>_xlfn.XLOOKUP(B49,'Table 0 (3)'!B:B,'Table 0 (3)'!M:M,0)</f>
        <v>0</v>
      </c>
      <c r="F49">
        <f t="shared" si="1"/>
        <v>651.91999999999996</v>
      </c>
      <c r="G49">
        <f>_xlfn.XLOOKUP(B49,'[1]Performance IPL avg'!$A:$A,'[1]Performance IPL avg'!$G:$G,0)</f>
        <v>438.2</v>
      </c>
      <c r="H49">
        <f>_xlfn.XLOOKUP(B49,'[1]Performance IPL avg'!$A:$A,'[1]Performance IPL avg'!$H:$H,)</f>
        <v>0</v>
      </c>
    </row>
    <row r="50" spans="1:8" x14ac:dyDescent="0.35">
      <c r="A50" t="str">
        <f>_xlfn.XLOOKUP(B50,'Team Player and role'!A:A,'Team Player and role'!B:B,0)</f>
        <v>KKR</v>
      </c>
      <c r="B50" t="s">
        <v>110</v>
      </c>
      <c r="C50">
        <f>((_xlfn.XLOOKUP(B50,'Table 0 (2)'!B:B,'Table 0 (2)'!AN:AN,0)*0.6)+(G50*0.4))</f>
        <v>648.52</v>
      </c>
      <c r="D50">
        <f>((_xlfn.XLOOKUP(B50,'Table 0'!B:B,'Table 0'!AD:AD,0)*0.6)+(H50*0.4))</f>
        <v>0</v>
      </c>
      <c r="E50">
        <f>_xlfn.XLOOKUP(B50,'Table 0 (3)'!B:B,'Table 0 (3)'!M:M,0)</f>
        <v>8</v>
      </c>
      <c r="F50">
        <f t="shared" si="1"/>
        <v>656.52</v>
      </c>
      <c r="G50">
        <f>_xlfn.XLOOKUP(B50,'[1]Performance IPL avg'!$A:$A,'[1]Performance IPL avg'!$G:$G,0)</f>
        <v>429.7</v>
      </c>
      <c r="H50">
        <f>_xlfn.XLOOKUP(B50,'[1]Performance IPL avg'!$A:$A,'[1]Performance IPL avg'!$H:$H,)</f>
        <v>0</v>
      </c>
    </row>
    <row r="51" spans="1:8" x14ac:dyDescent="0.35">
      <c r="A51" t="str">
        <f>_xlfn.XLOOKUP(B51,'Team Player and role'!A:A,'Team Player and role'!B:B,0)</f>
        <v>DC</v>
      </c>
      <c r="B51" t="s">
        <v>114</v>
      </c>
      <c r="C51">
        <f>((_xlfn.XLOOKUP(B51,'Table 0 (2)'!B:B,'Table 0 (2)'!AN:AN,0)*0.6)+(G51*0.4))</f>
        <v>652.52</v>
      </c>
      <c r="D51">
        <f>((_xlfn.XLOOKUP(B51,'Table 0'!B:B,'Table 0'!AD:AD,0)*0.6)+(H51*0.4))</f>
        <v>0</v>
      </c>
      <c r="E51">
        <f>_xlfn.XLOOKUP(B51,'Table 0 (3)'!B:B,'Table 0 (3)'!M:M,0)</f>
        <v>6</v>
      </c>
      <c r="F51">
        <f t="shared" si="1"/>
        <v>658.52</v>
      </c>
      <c r="G51">
        <f>_xlfn.XLOOKUP(B51,'[1]Performance IPL avg'!$A:$A,'[1]Performance IPL avg'!$G:$G,0)</f>
        <v>439.7</v>
      </c>
      <c r="H51">
        <f>_xlfn.XLOOKUP(B51,'[1]Performance IPL avg'!$A:$A,'[1]Performance IPL avg'!$H:$H,)</f>
        <v>0</v>
      </c>
    </row>
    <row r="52" spans="1:8" x14ac:dyDescent="0.35">
      <c r="A52" t="str">
        <f>_xlfn.XLOOKUP(B52,'Team Player and role'!A:A,'Team Player and role'!B:B,0)</f>
        <v>DC</v>
      </c>
      <c r="B52" t="s">
        <v>116</v>
      </c>
      <c r="C52">
        <f>((_xlfn.XLOOKUP(B52,'Table 0 (2)'!B:B,'Table 0 (2)'!AN:AN,0)*0.6)+(G52*0.4))</f>
        <v>652.72</v>
      </c>
      <c r="D52">
        <f>((_xlfn.XLOOKUP(B52,'Table 0'!B:B,'Table 0'!AD:AD,0)*0.6)+(H52*0.4))</f>
        <v>0</v>
      </c>
      <c r="E52">
        <f>_xlfn.XLOOKUP(B52,'Table 0 (3)'!B:B,'Table 0 (3)'!M:M,0)</f>
        <v>5</v>
      </c>
      <c r="F52">
        <f t="shared" si="1"/>
        <v>657.72</v>
      </c>
      <c r="G52">
        <f>_xlfn.XLOOKUP(B52,'[1]Performance IPL avg'!$A:$A,'[1]Performance IPL avg'!$G:$G,0)</f>
        <v>440.2</v>
      </c>
      <c r="H52">
        <f>_xlfn.XLOOKUP(B52,'[1]Performance IPL avg'!$A:$A,'[1]Performance IPL avg'!$H:$H,)</f>
        <v>0</v>
      </c>
    </row>
    <row r="53" spans="1:8" x14ac:dyDescent="0.35">
      <c r="A53" t="str">
        <f>_xlfn.XLOOKUP(B53,'Team Player and role'!A:A,'Team Player and role'!B:B,0)</f>
        <v>CSK</v>
      </c>
      <c r="B53" t="s">
        <v>119</v>
      </c>
      <c r="C53">
        <f>((_xlfn.XLOOKUP(B53,'Table 0 (2)'!B:B,'Table 0 (2)'!AN:AN,0)*0.6)+(G53*0.4))</f>
        <v>1089.72</v>
      </c>
      <c r="D53">
        <f>((_xlfn.XLOOKUP(B53,'Table 0'!B:B,'Table 0'!AD:AD,0)*0.6)+(H53*0.4))</f>
        <v>7119.44</v>
      </c>
      <c r="E53">
        <f>_xlfn.XLOOKUP(B53,'Table 0 (3)'!B:B,'Table 0 (3)'!M:M,0)</f>
        <v>8</v>
      </c>
      <c r="F53">
        <f t="shared" si="1"/>
        <v>8217.16</v>
      </c>
      <c r="G53">
        <f>_xlfn.XLOOKUP(B53,'[1]Performance IPL avg'!$A:$A,'[1]Performance IPL avg'!$G:$G,0)</f>
        <v>1535.7</v>
      </c>
      <c r="H53">
        <f>_xlfn.XLOOKUP(B53,'[1]Performance IPL avg'!$A:$A,'[1]Performance IPL avg'!$H:$H,)</f>
        <v>5636.15</v>
      </c>
    </row>
    <row r="54" spans="1:8" x14ac:dyDescent="0.35">
      <c r="A54" t="str">
        <f>_xlfn.XLOOKUP(B54,'Team Player and role'!A:A,'Team Player and role'!B:B,0)</f>
        <v>GT</v>
      </c>
      <c r="B54" t="s">
        <v>160</v>
      </c>
      <c r="C54">
        <f>((_xlfn.XLOOKUP(B54,'Table 0 (2)'!B:B,'Table 0 (2)'!AN:AN,0)*0.6)+(G54*0.4))</f>
        <v>770.12</v>
      </c>
      <c r="D54">
        <f>((_xlfn.XLOOKUP(B54,'Table 0'!B:B,'Table 0'!AD:AD,0)*0.6)+(H54*0.4))</f>
        <v>96</v>
      </c>
      <c r="E54">
        <f>_xlfn.XLOOKUP(B54,'Table 0 (3)'!B:B,'Table 0 (3)'!M:M,0)</f>
        <v>7</v>
      </c>
      <c r="F54">
        <f t="shared" si="1"/>
        <v>873.12</v>
      </c>
      <c r="G54">
        <f>_xlfn.XLOOKUP(B54,'[1]Performance IPL avg'!$A:$A,'[1]Performance IPL avg'!$G:$G,0)</f>
        <v>738.2</v>
      </c>
      <c r="H54">
        <f>_xlfn.XLOOKUP(B54,'[1]Performance IPL avg'!$A:$A,'[1]Performance IPL avg'!$H:$H,)</f>
        <v>240</v>
      </c>
    </row>
    <row r="55" spans="1:8" x14ac:dyDescent="0.35">
      <c r="A55" t="str">
        <f>_xlfn.XLOOKUP(B55,'Team Player and role'!A:A,'Team Player and role'!B:B,0)</f>
        <v>KKR</v>
      </c>
      <c r="B55" t="s">
        <v>87</v>
      </c>
      <c r="C55">
        <f>((_xlfn.XLOOKUP(B55,'Table 0 (2)'!B:B,'Table 0 (2)'!AN:AN,0)*0.6)+(G55*0.4))</f>
        <v>648.52</v>
      </c>
      <c r="D55">
        <f>((_xlfn.XLOOKUP(B55,'Table 0'!B:B,'Table 0'!AD:AD,0)*0.6)+(H55*0.4))</f>
        <v>0</v>
      </c>
      <c r="E55">
        <f>_xlfn.XLOOKUP(B55,'Table 0 (3)'!B:B,'Table 0 (3)'!M:M,0)</f>
        <v>0</v>
      </c>
      <c r="F55">
        <f t="shared" si="1"/>
        <v>648.52</v>
      </c>
      <c r="G55">
        <f>_xlfn.XLOOKUP(B55,'[1]Performance IPL avg'!$A:$A,'[1]Performance IPL avg'!$G:$G,0)</f>
        <v>449.2</v>
      </c>
      <c r="H55">
        <f>_xlfn.XLOOKUP(B55,'[1]Performance IPL avg'!$A:$A,'[1]Performance IPL avg'!$H:$H,)</f>
        <v>0</v>
      </c>
    </row>
    <row r="56" spans="1:8" x14ac:dyDescent="0.35">
      <c r="A56" t="str">
        <f>_xlfn.XLOOKUP(B56,'Team Player and role'!A:A,'Team Player and role'!B:B,0)</f>
        <v>SRH</v>
      </c>
      <c r="B56" t="s">
        <v>124</v>
      </c>
      <c r="C56">
        <f>((_xlfn.XLOOKUP(B56,'Table 0 (2)'!B:B,'Table 0 (2)'!AN:AN,0)*0.6)+(G56*0.4))</f>
        <v>636.11999999999989</v>
      </c>
      <c r="D56">
        <f>((_xlfn.XLOOKUP(B56,'Table 0'!B:B,'Table 0'!AD:AD,0)*0.6)+(H56*0.4))</f>
        <v>0</v>
      </c>
      <c r="E56">
        <f>_xlfn.XLOOKUP(B56,'Table 0 (3)'!B:B,'Table 0 (3)'!M:M,0)</f>
        <v>5</v>
      </c>
      <c r="F56">
        <f t="shared" si="1"/>
        <v>641.11999999999989</v>
      </c>
      <c r="G56">
        <f>_xlfn.XLOOKUP(B56,'[1]Performance IPL avg'!$A:$A,'[1]Performance IPL avg'!$G:$G,0)</f>
        <v>442.2</v>
      </c>
      <c r="H56">
        <f>_xlfn.XLOOKUP(B56,'[1]Performance IPL avg'!$A:$A,'[1]Performance IPL avg'!$H:$H,)</f>
        <v>0</v>
      </c>
    </row>
    <row r="57" spans="1:8" x14ac:dyDescent="0.35">
      <c r="A57" t="str">
        <f>_xlfn.XLOOKUP(B57,'Team Player and role'!A:A,'Team Player and role'!B:B,0)</f>
        <v>RCB</v>
      </c>
      <c r="B57" t="s">
        <v>135</v>
      </c>
      <c r="C57">
        <f>((_xlfn.XLOOKUP(B57,'Table 0 (2)'!B:B,'Table 0 (2)'!AN:AN,0)*0.6)+(G57*0.4))</f>
        <v>1292.7199999999998</v>
      </c>
      <c r="D57">
        <f>((_xlfn.XLOOKUP(B57,'Table 0'!B:B,'Table 0'!AD:AD,0)*0.6)+(H57*0.4))</f>
        <v>0</v>
      </c>
      <c r="E57">
        <f>_xlfn.XLOOKUP(B57,'Table 0 (3)'!B:B,'Table 0 (3)'!M:M,0)</f>
        <v>8</v>
      </c>
      <c r="F57">
        <f t="shared" si="1"/>
        <v>1300.7199999999998</v>
      </c>
      <c r="G57">
        <f>_xlfn.XLOOKUP(B57,'[1]Performance IPL avg'!$A:$A,'[1]Performance IPL avg'!$G:$G,0)</f>
        <v>2086.6999999999998</v>
      </c>
      <c r="H57">
        <f>_xlfn.XLOOKUP(B57,'[1]Performance IPL avg'!$A:$A,'[1]Performance IPL avg'!$H:$H,)</f>
        <v>0</v>
      </c>
    </row>
    <row r="58" spans="1:8" x14ac:dyDescent="0.35">
      <c r="A58" t="str">
        <f>_xlfn.XLOOKUP(B58,'Team Player and role'!A:A,'Team Player and role'!B:B,0)</f>
        <v>SRH</v>
      </c>
      <c r="B58" t="s">
        <v>98</v>
      </c>
      <c r="C58">
        <f>((_xlfn.XLOOKUP(B58,'Table 0 (2)'!B:B,'Table 0 (2)'!AN:AN,0)*0.6)+(G58*0.4))</f>
        <v>1176.72</v>
      </c>
      <c r="D58">
        <f>((_xlfn.XLOOKUP(B58,'Table 0'!B:B,'Table 0'!AD:AD,0)*0.6)+(H58*0.4))</f>
        <v>0</v>
      </c>
      <c r="E58">
        <f>_xlfn.XLOOKUP(B58,'Table 0 (3)'!B:B,'Table 0 (3)'!M:M,0)</f>
        <v>6</v>
      </c>
      <c r="F58">
        <f t="shared" si="1"/>
        <v>1182.72</v>
      </c>
      <c r="G58">
        <f>_xlfn.XLOOKUP(B58,'[1]Performance IPL avg'!$A:$A,'[1]Performance IPL avg'!$G:$G,0)</f>
        <v>1897.2</v>
      </c>
      <c r="H58">
        <f>_xlfn.XLOOKUP(B58,'[1]Performance IPL avg'!$A:$A,'[1]Performance IPL avg'!$H:$H,)</f>
        <v>0</v>
      </c>
    </row>
    <row r="59" spans="1:8" x14ac:dyDescent="0.35">
      <c r="A59" t="str">
        <f>_xlfn.XLOOKUP(B59,'Team Player and role'!A:A,'Team Player and role'!B:B,0)</f>
        <v>SRH</v>
      </c>
      <c r="B59" t="s">
        <v>118</v>
      </c>
      <c r="C59">
        <f>((_xlfn.XLOOKUP(B59,'Table 0 (2)'!B:B,'Table 0 (2)'!AN:AN,0)*0.6)+(G59*0.4))</f>
        <v>561.91999999999996</v>
      </c>
      <c r="D59">
        <f>((_xlfn.XLOOKUP(B59,'Table 0'!B:B,'Table 0'!AD:AD,0)*0.6)+(H59*0.4))</f>
        <v>0</v>
      </c>
      <c r="E59">
        <f>_xlfn.XLOOKUP(B59,'Table 0 (3)'!B:B,'Table 0 (3)'!M:M,0)</f>
        <v>5</v>
      </c>
      <c r="F59">
        <f t="shared" si="1"/>
        <v>566.91999999999996</v>
      </c>
      <c r="G59">
        <f>_xlfn.XLOOKUP(B59,'[1]Performance IPL avg'!$A:$A,'[1]Performance IPL avg'!$G:$G,0)</f>
        <v>377.07499999999999</v>
      </c>
      <c r="H59">
        <f>_xlfn.XLOOKUP(B59,'[1]Performance IPL avg'!$A:$A,'[1]Performance IPL avg'!$H:$H,)</f>
        <v>0</v>
      </c>
    </row>
    <row r="60" spans="1:8" x14ac:dyDescent="0.35">
      <c r="A60" t="str">
        <f>_xlfn.XLOOKUP(B60,'Team Player and role'!A:A,'Team Player and role'!B:B,0)</f>
        <v>LSG</v>
      </c>
      <c r="B60" t="s">
        <v>95</v>
      </c>
      <c r="C60">
        <f>((_xlfn.XLOOKUP(B60,'Table 0 (2)'!B:B,'Table 0 (2)'!AN:AN,0)*0.6)+(G60*0.4))</f>
        <v>1827.52</v>
      </c>
      <c r="D60">
        <f>((_xlfn.XLOOKUP(B60,'Table 0'!B:B,'Table 0'!AD:AD,0)*0.6)+(H60*0.4))</f>
        <v>0</v>
      </c>
      <c r="E60">
        <f>_xlfn.XLOOKUP(B60,'Table 0 (3)'!B:B,'Table 0 (3)'!M:M,0)</f>
        <v>5</v>
      </c>
      <c r="F60">
        <f t="shared" si="1"/>
        <v>1832.52</v>
      </c>
      <c r="G60">
        <f>_xlfn.XLOOKUP(B60,'[1]Performance IPL avg'!$A:$A,'[1]Performance IPL avg'!$G:$G,0)</f>
        <v>3546.7</v>
      </c>
      <c r="H60">
        <f>_xlfn.XLOOKUP(B60,'[1]Performance IPL avg'!$A:$A,'[1]Performance IPL avg'!$H:$H,)</f>
        <v>0</v>
      </c>
    </row>
    <row r="61" spans="1:8" x14ac:dyDescent="0.35">
      <c r="A61" t="str">
        <f>_xlfn.XLOOKUP(B61,'Team Player and role'!A:A,'Team Player and role'!B:B,0)</f>
        <v>KKR</v>
      </c>
      <c r="B61" t="s">
        <v>147</v>
      </c>
      <c r="C61">
        <f>((_xlfn.XLOOKUP(B61,'Table 0 (2)'!B:B,'Table 0 (2)'!AN:AN,0)*0.6)+(G61*0.4))</f>
        <v>574.72</v>
      </c>
      <c r="D61">
        <f>((_xlfn.XLOOKUP(B61,'Table 0'!B:B,'Table 0'!AD:AD,0)*0.6)+(H61*0.4))</f>
        <v>902.84000000000015</v>
      </c>
      <c r="E61">
        <f>_xlfn.XLOOKUP(B61,'Table 0 (3)'!B:B,'Table 0 (3)'!M:M,0)</f>
        <v>5</v>
      </c>
      <c r="F61">
        <f t="shared" si="1"/>
        <v>1482.5600000000002</v>
      </c>
      <c r="G61">
        <f>_xlfn.XLOOKUP(B61,'[1]Performance IPL avg'!$A:$A,'[1]Performance IPL avg'!$G:$G,0)</f>
        <v>417.7</v>
      </c>
      <c r="H61">
        <f>_xlfn.XLOOKUP(B61,'[1]Performance IPL avg'!$A:$A,'[1]Performance IPL avg'!$H:$H,)</f>
        <v>1380.65</v>
      </c>
    </row>
    <row r="62" spans="1:8" x14ac:dyDescent="0.35">
      <c r="A62" t="str">
        <f>_xlfn.XLOOKUP(B62,'Team Player and role'!A:A,'Team Player and role'!B:B,0)</f>
        <v>CSK</v>
      </c>
      <c r="B62" t="s">
        <v>127</v>
      </c>
      <c r="C62">
        <f>((_xlfn.XLOOKUP(B62,'Table 0 (2)'!B:B,'Table 0 (2)'!AN:AN,0)*0.6)+(G62*0.4))</f>
        <v>1082.92</v>
      </c>
      <c r="D62">
        <f>((_xlfn.XLOOKUP(B62,'Table 0'!B:B,'Table 0'!AD:AD,0)*0.6)+(H62*0.4))</f>
        <v>0</v>
      </c>
      <c r="E62">
        <f>_xlfn.XLOOKUP(B62,'Table 0 (3)'!B:B,'Table 0 (3)'!M:M,0)</f>
        <v>4</v>
      </c>
      <c r="F62">
        <f t="shared" si="1"/>
        <v>1086.92</v>
      </c>
      <c r="G62">
        <f>_xlfn.XLOOKUP(B62,'[1]Performance IPL avg'!$A:$A,'[1]Performance IPL avg'!$G:$G,0)</f>
        <v>1688.2</v>
      </c>
      <c r="H62">
        <f>_xlfn.XLOOKUP(B62,'[1]Performance IPL avg'!$A:$A,'[1]Performance IPL avg'!$H:$H,)</f>
        <v>0</v>
      </c>
    </row>
    <row r="63" spans="1:8" x14ac:dyDescent="0.35">
      <c r="A63" t="str">
        <f>_xlfn.XLOOKUP(B63,'Team Player and role'!A:A,'Team Player and role'!B:B,0)</f>
        <v>LSG</v>
      </c>
      <c r="B63" t="s">
        <v>121</v>
      </c>
      <c r="C63">
        <f>((_xlfn.XLOOKUP(B63,'Table 0 (2)'!B:B,'Table 0 (2)'!AN:AN,0)*0.6)+(G63*0.4))</f>
        <v>796.12</v>
      </c>
      <c r="D63">
        <f>((_xlfn.XLOOKUP(B63,'Table 0'!B:B,'Table 0'!AD:AD,0)*0.6)+(H63*0.4))</f>
        <v>2408.2399999999998</v>
      </c>
      <c r="E63">
        <f>_xlfn.XLOOKUP(B63,'Table 0 (3)'!B:B,'Table 0 (3)'!M:M,0)</f>
        <v>7</v>
      </c>
      <c r="F63">
        <f t="shared" si="1"/>
        <v>3211.3599999999997</v>
      </c>
      <c r="G63">
        <f>_xlfn.XLOOKUP(B63,'[1]Performance IPL avg'!$A:$A,'[1]Performance IPL avg'!$G:$G,0)</f>
        <v>1005.7</v>
      </c>
      <c r="H63">
        <f>_xlfn.XLOOKUP(B63,'[1]Performance IPL avg'!$A:$A,'[1]Performance IPL avg'!$H:$H,)</f>
        <v>2231.15</v>
      </c>
    </row>
    <row r="64" spans="1:8" x14ac:dyDescent="0.35">
      <c r="A64" t="str">
        <f>_xlfn.XLOOKUP(B64,'Team Player and role'!A:A,'Team Player and role'!B:B,0)</f>
        <v>DC</v>
      </c>
      <c r="B64" t="s">
        <v>141</v>
      </c>
      <c r="C64">
        <f>((_xlfn.XLOOKUP(B64,'Table 0 (2)'!B:B,'Table 0 (2)'!AN:AN,0)*0.6)+(G64*0.4))</f>
        <v>493.31999999999994</v>
      </c>
      <c r="D64">
        <f>((_xlfn.XLOOKUP(B64,'Table 0'!B:B,'Table 0'!AD:AD,0)*0.6)+(H64*0.4))</f>
        <v>1719.1200000000001</v>
      </c>
      <c r="E64">
        <f>_xlfn.XLOOKUP(B64,'Table 0 (3)'!B:B,'Table 0 (3)'!M:M,0)</f>
        <v>5</v>
      </c>
      <c r="F64">
        <f t="shared" si="1"/>
        <v>2217.44</v>
      </c>
      <c r="G64">
        <f>_xlfn.XLOOKUP(B64,'[1]Performance IPL avg'!$A:$A,'[1]Performance IPL avg'!$G:$G,0)</f>
        <v>338.7</v>
      </c>
      <c r="H64">
        <f>_xlfn.XLOOKUP(B64,'[1]Performance IPL avg'!$A:$A,'[1]Performance IPL avg'!$H:$H,)</f>
        <v>1156.575</v>
      </c>
    </row>
    <row r="65" spans="1:8" x14ac:dyDescent="0.35">
      <c r="A65" t="str">
        <f>_xlfn.XLOOKUP(B65,'Team Player and role'!A:A,'Team Player and role'!B:B,0)</f>
        <v>CSK</v>
      </c>
      <c r="B65" t="s">
        <v>142</v>
      </c>
      <c r="C65">
        <f>((_xlfn.XLOOKUP(B65,'Table 0 (2)'!B:B,'Table 0 (2)'!AN:AN,0)*0.6)+(G65*0.4))</f>
        <v>709.52</v>
      </c>
      <c r="D65">
        <f>((_xlfn.XLOOKUP(B65,'Table 0'!B:B,'Table 0'!AD:AD,0)*0.6)+(H65*0.4))</f>
        <v>1419.1200000000001</v>
      </c>
      <c r="E65">
        <f>_xlfn.XLOOKUP(B65,'Table 0 (3)'!B:B,'Table 0 (3)'!M:M,0)</f>
        <v>6</v>
      </c>
      <c r="F65">
        <f t="shared" si="1"/>
        <v>2134.6400000000003</v>
      </c>
      <c r="G65">
        <f>_xlfn.XLOOKUP(B65,'[1]Performance IPL avg'!$A:$A,'[1]Performance IPL avg'!$G:$G,0)</f>
        <v>879.2</v>
      </c>
      <c r="H65">
        <f>_xlfn.XLOOKUP(B65,'[1]Performance IPL avg'!$A:$A,'[1]Performance IPL avg'!$H:$H,)</f>
        <v>1096.575</v>
      </c>
    </row>
    <row r="66" spans="1:8" x14ac:dyDescent="0.35">
      <c r="A66" t="str">
        <f>_xlfn.XLOOKUP(B66,'Team Player and role'!A:A,'Team Player and role'!B:B,0)</f>
        <v>RCB</v>
      </c>
      <c r="B66" t="s">
        <v>138</v>
      </c>
      <c r="C66">
        <f>((_xlfn.XLOOKUP(B66,'Table 0 (2)'!B:B,'Table 0 (2)'!AN:AN,0)*0.6)+(G66*0.4))</f>
        <v>521.52</v>
      </c>
      <c r="D66">
        <f>((_xlfn.XLOOKUP(B66,'Table 0'!B:B,'Table 0'!AD:AD,0)*0.6)+(H66*0.4))</f>
        <v>0</v>
      </c>
      <c r="E66">
        <f>_xlfn.XLOOKUP(B66,'Table 0 (3)'!B:B,'Table 0 (3)'!M:M,0)</f>
        <v>5</v>
      </c>
      <c r="F66">
        <f t="shared" ref="F66:F97" si="2">C66+D66+E66</f>
        <v>526.52</v>
      </c>
      <c r="G66">
        <f>_xlfn.XLOOKUP(B66,'[1]Performance IPL avg'!$A:$A,'[1]Performance IPL avg'!$G:$G,0)</f>
        <v>410.7</v>
      </c>
      <c r="H66">
        <f>_xlfn.XLOOKUP(B66,'[1]Performance IPL avg'!$A:$A,'[1]Performance IPL avg'!$H:$H,)</f>
        <v>0</v>
      </c>
    </row>
    <row r="67" spans="1:8" x14ac:dyDescent="0.35">
      <c r="A67" t="str">
        <f>_xlfn.XLOOKUP(B67,'Team Player and role'!A:A,'Team Player and role'!B:B,0)</f>
        <v>RR</v>
      </c>
      <c r="B67" t="s">
        <v>171</v>
      </c>
      <c r="C67">
        <f>((_xlfn.XLOOKUP(B67,'Table 0 (2)'!B:B,'Table 0 (2)'!AN:AN,0)*0.6)+(G67*0.4))</f>
        <v>554.52</v>
      </c>
      <c r="D67">
        <f>((_xlfn.XLOOKUP(B67,'Table 0'!B:B,'Table 0'!AD:AD,0)*0.6)+(H67*0.4))</f>
        <v>4312.84</v>
      </c>
      <c r="E67">
        <f>_xlfn.XLOOKUP(B67,'Table 0 (3)'!B:B,'Table 0 (3)'!M:M,0)</f>
        <v>0</v>
      </c>
      <c r="F67">
        <f t="shared" si="2"/>
        <v>4867.3600000000006</v>
      </c>
      <c r="G67">
        <f>_xlfn.XLOOKUP(B67,'[1]Performance IPL avg'!$A:$A,'[1]Performance IPL avg'!$G:$G,0)</f>
        <v>494.7</v>
      </c>
      <c r="H67">
        <f>_xlfn.XLOOKUP(B67,'[1]Performance IPL avg'!$A:$A,'[1]Performance IPL avg'!$H:$H,)</f>
        <v>4051.1499999999996</v>
      </c>
    </row>
    <row r="68" spans="1:8" x14ac:dyDescent="0.35">
      <c r="A68" t="str">
        <f>_xlfn.XLOOKUP(B68,'Team Player and role'!A:A,'Team Player and role'!B:B,0)</f>
        <v>DC</v>
      </c>
      <c r="B68" t="s">
        <v>126</v>
      </c>
      <c r="C68">
        <f>((_xlfn.XLOOKUP(B68,'Table 0 (2)'!B:B,'Table 0 (2)'!AN:AN,0)*0.6)+(G68*0.4))</f>
        <v>813.52</v>
      </c>
      <c r="D68">
        <f>((_xlfn.XLOOKUP(B68,'Table 0'!B:B,'Table 0'!AD:AD,0)*0.6)+(H68*0.4))</f>
        <v>0</v>
      </c>
      <c r="E68">
        <f>_xlfn.XLOOKUP(B68,'Table 0 (3)'!B:B,'Table 0 (3)'!M:M,0)</f>
        <v>5</v>
      </c>
      <c r="F68">
        <f t="shared" si="2"/>
        <v>818.52</v>
      </c>
      <c r="G68">
        <f>_xlfn.XLOOKUP(B68,'[1]Performance IPL avg'!$A:$A,'[1]Performance IPL avg'!$G:$G,0)</f>
        <v>1266.7</v>
      </c>
      <c r="H68">
        <f>_xlfn.XLOOKUP(B68,'[1]Performance IPL avg'!$A:$A,'[1]Performance IPL avg'!$H:$H,)</f>
        <v>0</v>
      </c>
    </row>
    <row r="69" spans="1:8" x14ac:dyDescent="0.35">
      <c r="A69" t="str">
        <f>_xlfn.XLOOKUP(B69,'Team Player and role'!A:A,'Team Player and role'!B:B,0)</f>
        <v>DC</v>
      </c>
      <c r="B69" t="s">
        <v>149</v>
      </c>
      <c r="C69">
        <f>((_xlfn.XLOOKUP(B69,'Table 0 (2)'!B:B,'Table 0 (2)'!AN:AN,0)*0.6)+(G69*0.4))</f>
        <v>317.64</v>
      </c>
      <c r="D69">
        <f>((_xlfn.XLOOKUP(B69,'Table 0'!B:B,'Table 0'!AD:AD,0)*0.6)+(H69*0.4))</f>
        <v>0</v>
      </c>
      <c r="E69">
        <f>_xlfn.XLOOKUP(B69,'Table 0 (3)'!B:B,'Table 0 (3)'!M:M,0)</f>
        <v>8</v>
      </c>
      <c r="F69">
        <f t="shared" si="2"/>
        <v>325.64</v>
      </c>
      <c r="G69">
        <f>_xlfn.XLOOKUP(B69,'[1]Performance IPL avg'!$A:$A,'[1]Performance IPL avg'!$G:$G,0)</f>
        <v>27</v>
      </c>
      <c r="H69">
        <f>_xlfn.XLOOKUP(B69,'[1]Performance IPL avg'!$A:$A,'[1]Performance IPL avg'!$H:$H,)</f>
        <v>0</v>
      </c>
    </row>
    <row r="70" spans="1:8" x14ac:dyDescent="0.35">
      <c r="A70" t="str">
        <f>_xlfn.XLOOKUP(B70,'Team Player and role'!A:A,'Team Player and role'!B:B,0)</f>
        <v>SRH</v>
      </c>
      <c r="B70" t="s">
        <v>169</v>
      </c>
      <c r="C70">
        <f>((_xlfn.XLOOKUP(B70,'Table 0 (2)'!B:B,'Table 0 (2)'!AN:AN,0)*0.6)+(G70*0.4))</f>
        <v>412.52</v>
      </c>
      <c r="D70">
        <f>((_xlfn.XLOOKUP(B70,'Table 0'!B:B,'Table 0'!AD:AD,0)*0.6)+(H70*0.4))</f>
        <v>0</v>
      </c>
      <c r="E70">
        <f>_xlfn.XLOOKUP(B70,'Table 0 (3)'!B:B,'Table 0 (3)'!M:M,0)</f>
        <v>0</v>
      </c>
      <c r="F70">
        <f t="shared" si="2"/>
        <v>412.52</v>
      </c>
      <c r="G70">
        <f>_xlfn.XLOOKUP(B70,'[1]Performance IPL avg'!$A:$A,'[1]Performance IPL avg'!$G:$G,0)</f>
        <v>301.7</v>
      </c>
      <c r="H70">
        <f>_xlfn.XLOOKUP(B70,'[1]Performance IPL avg'!$A:$A,'[1]Performance IPL avg'!$H:$H,)</f>
        <v>0</v>
      </c>
    </row>
    <row r="71" spans="1:8" x14ac:dyDescent="0.35">
      <c r="A71" t="str">
        <f>_xlfn.XLOOKUP(B71,'Team Player and role'!A:A,'Team Player and role'!B:B,0)</f>
        <v>RCB</v>
      </c>
      <c r="B71" t="s">
        <v>157</v>
      </c>
      <c r="C71">
        <f>((_xlfn.XLOOKUP(B71,'Table 0 (2)'!B:B,'Table 0 (2)'!AN:AN,0)*0.6)+(G71*0.4))</f>
        <v>380.12</v>
      </c>
      <c r="D71">
        <f>((_xlfn.XLOOKUP(B71,'Table 0'!B:B,'Table 0'!AD:AD,0)*0.6)+(H71*0.4))</f>
        <v>0</v>
      </c>
      <c r="E71">
        <f>_xlfn.XLOOKUP(B71,'Table 0 (3)'!B:B,'Table 0 (3)'!M:M,0)</f>
        <v>5</v>
      </c>
      <c r="F71">
        <f t="shared" si="2"/>
        <v>385.12</v>
      </c>
      <c r="G71">
        <f>_xlfn.XLOOKUP(B71,'[1]Performance IPL avg'!$A:$A,'[1]Performance IPL avg'!$G:$G,0)</f>
        <v>268.7</v>
      </c>
      <c r="H71">
        <f>_xlfn.XLOOKUP(B71,'[1]Performance IPL avg'!$A:$A,'[1]Performance IPL avg'!$H:$H,)</f>
        <v>0</v>
      </c>
    </row>
    <row r="72" spans="1:8" x14ac:dyDescent="0.35">
      <c r="A72" t="str">
        <f>_xlfn.XLOOKUP(B72,'Team Player and role'!A:A,'Team Player and role'!B:B,0)</f>
        <v>DC</v>
      </c>
      <c r="B72" t="s">
        <v>151</v>
      </c>
      <c r="C72">
        <f>((_xlfn.XLOOKUP(B72,'Table 0 (2)'!B:B,'Table 0 (2)'!AN:AN,0)*0.6)+(G72*0.4))</f>
        <v>957.72</v>
      </c>
      <c r="D72">
        <f>((_xlfn.XLOOKUP(B72,'Table 0'!B:B,'Table 0'!AD:AD,0)*0.6)+(H72*0.4))</f>
        <v>0</v>
      </c>
      <c r="E72">
        <f>_xlfn.XLOOKUP(B72,'Table 0 (3)'!B:B,'Table 0 (3)'!M:M,0)</f>
        <v>0</v>
      </c>
      <c r="F72">
        <f t="shared" si="2"/>
        <v>957.72</v>
      </c>
      <c r="G72">
        <f>_xlfn.XLOOKUP(B72,'[1]Performance IPL avg'!$A:$A,'[1]Performance IPL avg'!$G:$G,0)</f>
        <v>1735.2</v>
      </c>
      <c r="H72">
        <f>_xlfn.XLOOKUP(B72,'[1]Performance IPL avg'!$A:$A,'[1]Performance IPL avg'!$H:$H,)</f>
        <v>0</v>
      </c>
    </row>
    <row r="73" spans="1:8" x14ac:dyDescent="0.35">
      <c r="A73" t="str">
        <f>_xlfn.XLOOKUP(B73,'Team Player and role'!A:A,'Team Player and role'!B:B,0)</f>
        <v>PBKS</v>
      </c>
      <c r="B73" t="s">
        <v>123</v>
      </c>
      <c r="C73">
        <f>((_xlfn.XLOOKUP(B73,'Table 0 (2)'!B:B,'Table 0 (2)'!AN:AN,0)*0.6)+(G73*0.4))</f>
        <v>336.52</v>
      </c>
      <c r="D73">
        <f>((_xlfn.XLOOKUP(B73,'Table 0'!B:B,'Table 0'!AD:AD,0)*0.6)+(H73*0.4))</f>
        <v>0</v>
      </c>
      <c r="E73">
        <f>_xlfn.XLOOKUP(B73,'Table 0 (3)'!B:B,'Table 0 (3)'!M:M,0)</f>
        <v>6</v>
      </c>
      <c r="F73">
        <f t="shared" si="2"/>
        <v>342.52</v>
      </c>
      <c r="G73">
        <f>_xlfn.XLOOKUP(B73,'[1]Performance IPL avg'!$A:$A,'[1]Performance IPL avg'!$G:$G,0)</f>
        <v>240.7</v>
      </c>
      <c r="H73">
        <f>_xlfn.XLOOKUP(B73,'[1]Performance IPL avg'!$A:$A,'[1]Performance IPL avg'!$H:$H,)</f>
        <v>0</v>
      </c>
    </row>
    <row r="74" spans="1:8" x14ac:dyDescent="0.35">
      <c r="A74" t="str">
        <f>_xlfn.XLOOKUP(B74,'Team Player and role'!A:A,'Team Player and role'!B:B,0)</f>
        <v>PBKS</v>
      </c>
      <c r="B74" t="s">
        <v>136</v>
      </c>
      <c r="C74">
        <f>((_xlfn.XLOOKUP(B74,'Table 0 (2)'!B:B,'Table 0 (2)'!AN:AN,0)*0.6)+(G74*0.4))</f>
        <v>335.91999999999996</v>
      </c>
      <c r="D74">
        <f>((_xlfn.XLOOKUP(B74,'Table 0'!B:B,'Table 0'!AD:AD,0)*0.6)+(H74*0.4))</f>
        <v>533.24</v>
      </c>
      <c r="E74">
        <f>_xlfn.XLOOKUP(B74,'Table 0 (3)'!B:B,'Table 0 (3)'!M:M,0)</f>
        <v>6</v>
      </c>
      <c r="F74">
        <f t="shared" si="2"/>
        <v>875.16</v>
      </c>
      <c r="G74">
        <f>_xlfn.XLOOKUP(B74,'[1]Performance IPL avg'!$A:$A,'[1]Performance IPL avg'!$G:$G,0)</f>
        <v>240.7</v>
      </c>
      <c r="H74">
        <f>_xlfn.XLOOKUP(B74,'[1]Performance IPL avg'!$A:$A,'[1]Performance IPL avg'!$H:$H,)</f>
        <v>350.15</v>
      </c>
    </row>
    <row r="75" spans="1:8" x14ac:dyDescent="0.35">
      <c r="A75" t="str">
        <f>_xlfn.XLOOKUP(B75,'Team Player and role'!A:A,'Team Player and role'!B:B,0)</f>
        <v>LSG</v>
      </c>
      <c r="B75" t="s">
        <v>175</v>
      </c>
      <c r="C75">
        <f>((_xlfn.XLOOKUP(B75,'Table 0 (2)'!B:B,'Table 0 (2)'!AN:AN,0)*0.6)+(G75*0.4))</f>
        <v>335.91999999999996</v>
      </c>
      <c r="D75">
        <f>((_xlfn.XLOOKUP(B75,'Table 0'!B:B,'Table 0'!AD:AD,0)*0.6)+(H75*0.4))</f>
        <v>591.04</v>
      </c>
      <c r="E75">
        <f>_xlfn.XLOOKUP(B75,'Table 0 (3)'!B:B,'Table 0 (3)'!M:M,0)</f>
        <v>6</v>
      </c>
      <c r="F75">
        <f t="shared" si="2"/>
        <v>932.95999999999992</v>
      </c>
      <c r="G75">
        <f>_xlfn.XLOOKUP(B75,'[1]Performance IPL avg'!$A:$A,'[1]Performance IPL avg'!$G:$G,0)</f>
        <v>254.2</v>
      </c>
      <c r="H75">
        <f>_xlfn.XLOOKUP(B75,'[1]Performance IPL avg'!$A:$A,'[1]Performance IPL avg'!$H:$H,)</f>
        <v>388.15</v>
      </c>
    </row>
    <row r="76" spans="1:8" x14ac:dyDescent="0.35">
      <c r="A76" t="str">
        <f>_xlfn.XLOOKUP(B76,'Team Player and role'!A:A,'Team Player and role'!B:B,0)</f>
        <v>LSG</v>
      </c>
      <c r="B76" t="s">
        <v>133</v>
      </c>
      <c r="C76">
        <f>((_xlfn.XLOOKUP(B76,'Table 0 (2)'!B:B,'Table 0 (2)'!AN:AN,0)*0.6)+(G76*0.4))</f>
        <v>1198.1199999999999</v>
      </c>
      <c r="D76">
        <f>((_xlfn.XLOOKUP(B76,'Table 0'!B:B,'Table 0'!AD:AD,0)*0.6)+(H76*0.4))</f>
        <v>0</v>
      </c>
      <c r="E76">
        <f>_xlfn.XLOOKUP(B76,'Table 0 (3)'!B:B,'Table 0 (3)'!M:M,0)</f>
        <v>0</v>
      </c>
      <c r="F76">
        <f t="shared" si="2"/>
        <v>1198.1199999999999</v>
      </c>
      <c r="G76">
        <f>_xlfn.XLOOKUP(B76,'[1]Performance IPL avg'!$A:$A,'[1]Performance IPL avg'!$G:$G,0)</f>
        <v>2480.1999999999998</v>
      </c>
      <c r="H76">
        <f>_xlfn.XLOOKUP(B76,'[1]Performance IPL avg'!$A:$A,'[1]Performance IPL avg'!$H:$H,)</f>
        <v>0</v>
      </c>
    </row>
    <row r="77" spans="1:8" x14ac:dyDescent="0.35">
      <c r="A77" t="str">
        <f>_xlfn.XLOOKUP(B77,'Team Player and role'!A:A,'Team Player and role'!B:B,0)</f>
        <v>LSG</v>
      </c>
      <c r="B77" t="s">
        <v>155</v>
      </c>
      <c r="C77">
        <f>((_xlfn.XLOOKUP(B77,'Table 0 (2)'!B:B,'Table 0 (2)'!AN:AN,0)*0.6)+(G77*0.4))</f>
        <v>291.52</v>
      </c>
      <c r="D77">
        <f>((_xlfn.XLOOKUP(B77,'Table 0'!B:B,'Table 0'!AD:AD,0)*0.6)+(H77*0.4))</f>
        <v>0</v>
      </c>
      <c r="E77">
        <f>_xlfn.XLOOKUP(B77,'Table 0 (3)'!B:B,'Table 0 (3)'!M:M,0)</f>
        <v>0</v>
      </c>
      <c r="F77">
        <f t="shared" si="2"/>
        <v>291.52</v>
      </c>
      <c r="G77">
        <f>_xlfn.XLOOKUP(B77,'[1]Performance IPL avg'!$A:$A,'[1]Performance IPL avg'!$G:$G,0)</f>
        <v>213.7</v>
      </c>
      <c r="H77">
        <f>_xlfn.XLOOKUP(B77,'[1]Performance IPL avg'!$A:$A,'[1]Performance IPL avg'!$H:$H,)</f>
        <v>0</v>
      </c>
    </row>
    <row r="78" spans="1:8" x14ac:dyDescent="0.35">
      <c r="A78" t="str">
        <f>_xlfn.XLOOKUP(B78,'Team Player and role'!A:A,'Team Player and role'!B:B,0)</f>
        <v>DC</v>
      </c>
      <c r="B78" t="s">
        <v>189</v>
      </c>
      <c r="C78">
        <f>((_xlfn.XLOOKUP(B78,'Table 0 (2)'!B:B,'Table 0 (2)'!AN:AN,0)*0.6)+(G78*0.4))</f>
        <v>286.91999999999996</v>
      </c>
      <c r="D78">
        <f>((_xlfn.XLOOKUP(B78,'Table 0'!B:B,'Table 0'!AD:AD,0)*0.6)+(H78*0.4))</f>
        <v>1900.04</v>
      </c>
      <c r="E78">
        <f>_xlfn.XLOOKUP(B78,'Table 0 (3)'!B:B,'Table 0 (3)'!M:M,0)</f>
        <v>0</v>
      </c>
      <c r="F78">
        <f t="shared" si="2"/>
        <v>2186.96</v>
      </c>
      <c r="G78">
        <f>_xlfn.XLOOKUP(B78,'[1]Performance IPL avg'!$A:$A,'[1]Performance IPL avg'!$G:$G,0)</f>
        <v>203.7</v>
      </c>
      <c r="H78">
        <f>_xlfn.XLOOKUP(B78,'[1]Performance IPL avg'!$A:$A,'[1]Performance IPL avg'!$H:$H,)</f>
        <v>1823.15</v>
      </c>
    </row>
    <row r="79" spans="1:8" x14ac:dyDescent="0.35">
      <c r="A79" t="str">
        <f>_xlfn.XLOOKUP(B79,'Team Player and role'!A:A,'Team Player and role'!B:B,0)</f>
        <v>PBKS</v>
      </c>
      <c r="B79" t="s">
        <v>182</v>
      </c>
      <c r="C79">
        <f>((_xlfn.XLOOKUP(B79,'Table 0 (2)'!B:B,'Table 0 (2)'!AN:AN,0)*0.6)+(G79*0.4))</f>
        <v>286.52</v>
      </c>
      <c r="D79">
        <f>((_xlfn.XLOOKUP(B79,'Table 0'!B:B,'Table 0'!AD:AD,0)*0.6)+(H79*0.4))</f>
        <v>1289.1200000000001</v>
      </c>
      <c r="E79">
        <f>_xlfn.XLOOKUP(B79,'Table 0 (3)'!B:B,'Table 0 (3)'!M:M,0)</f>
        <v>4</v>
      </c>
      <c r="F79">
        <f t="shared" si="2"/>
        <v>1579.64</v>
      </c>
      <c r="G79">
        <f>_xlfn.XLOOKUP(B79,'[1]Performance IPL avg'!$A:$A,'[1]Performance IPL avg'!$G:$G,0)</f>
        <v>202.7</v>
      </c>
      <c r="H79">
        <f>_xlfn.XLOOKUP(B79,'[1]Performance IPL avg'!$A:$A,'[1]Performance IPL avg'!$H:$H,)</f>
        <v>1014.575</v>
      </c>
    </row>
    <row r="80" spans="1:8" x14ac:dyDescent="0.35">
      <c r="A80" t="str">
        <f>_xlfn.XLOOKUP(B80,'Team Player and role'!A:A,'Team Player and role'!B:B,0)</f>
        <v>SRH</v>
      </c>
      <c r="B80" t="s">
        <v>152</v>
      </c>
      <c r="C80">
        <f>((_xlfn.XLOOKUP(B80,'Table 0 (2)'!B:B,'Table 0 (2)'!AN:AN,0)*0.6)+(G80*0.4))</f>
        <v>256.71999999999997</v>
      </c>
      <c r="D80">
        <f>((_xlfn.XLOOKUP(B80,'Table 0'!B:B,'Table 0'!AD:AD,0)*0.6)+(H80*0.4))</f>
        <v>0</v>
      </c>
      <c r="E80">
        <f>_xlfn.XLOOKUP(B80,'Table 0 (3)'!B:B,'Table 0 (3)'!M:M,0)</f>
        <v>0</v>
      </c>
      <c r="F80">
        <f t="shared" si="2"/>
        <v>256.71999999999997</v>
      </c>
      <c r="G80">
        <f>_xlfn.XLOOKUP(B80,'[1]Performance IPL avg'!$A:$A,'[1]Performance IPL avg'!$G:$G,0)</f>
        <v>189.7</v>
      </c>
      <c r="H80">
        <f>_xlfn.XLOOKUP(B80,'[1]Performance IPL avg'!$A:$A,'[1]Performance IPL avg'!$H:$H,)</f>
        <v>0</v>
      </c>
    </row>
    <row r="81" spans="1:8" x14ac:dyDescent="0.35">
      <c r="A81">
        <f>_xlfn.XLOOKUP(B81,'Team Player and role'!A:A,'Team Player and role'!B:B,0)</f>
        <v>0</v>
      </c>
      <c r="B81" t="s">
        <v>166</v>
      </c>
      <c r="C81">
        <f>((_xlfn.XLOOKUP(B81,'Table 0 (2)'!B:B,'Table 0 (2)'!AN:AN,0)*0.6)+(G81*0.4))</f>
        <v>194.64</v>
      </c>
      <c r="D81">
        <f>((_xlfn.XLOOKUP(B81,'Table 0'!B:B,'Table 0'!AD:AD,0)*0.6)+(H81*0.4))</f>
        <v>0</v>
      </c>
      <c r="E81">
        <f>_xlfn.XLOOKUP(B81,'Table 0 (3)'!B:B,'Table 0 (3)'!M:M,0)</f>
        <v>0</v>
      </c>
      <c r="F81">
        <f t="shared" si="2"/>
        <v>194.64</v>
      </c>
      <c r="G81">
        <f>_xlfn.XLOOKUP(B81,'[1]Performance IPL avg'!$A:$A,'[1]Performance IPL avg'!$G:$G,0)</f>
        <v>36</v>
      </c>
      <c r="H81">
        <f>_xlfn.XLOOKUP(B81,'[1]Performance IPL avg'!$A:$A,'[1]Performance IPL avg'!$H:$H,)</f>
        <v>0</v>
      </c>
    </row>
    <row r="82" spans="1:8" x14ac:dyDescent="0.35">
      <c r="A82" t="str">
        <f>_xlfn.XLOOKUP(B82,'Team Player and role'!A:A,'Team Player and role'!B:B,0)</f>
        <v>RR</v>
      </c>
      <c r="B82" t="s">
        <v>164</v>
      </c>
      <c r="C82">
        <f>((_xlfn.XLOOKUP(B82,'Table 0 (2)'!B:B,'Table 0 (2)'!AN:AN,0)*0.6)+(G82*0.4))</f>
        <v>337.91999999999996</v>
      </c>
      <c r="D82">
        <f>((_xlfn.XLOOKUP(B82,'Table 0'!B:B,'Table 0'!AD:AD,0)*0.6)+(H82*0.4))</f>
        <v>6</v>
      </c>
      <c r="E82">
        <f>_xlfn.XLOOKUP(B82,'Table 0 (3)'!B:B,'Table 0 (3)'!M:M,0)</f>
        <v>0</v>
      </c>
      <c r="F82">
        <f t="shared" si="2"/>
        <v>343.91999999999996</v>
      </c>
      <c r="G82">
        <f>_xlfn.XLOOKUP(B82,'[1]Performance IPL avg'!$A:$A,'[1]Performance IPL avg'!$G:$G,0)</f>
        <v>403.2</v>
      </c>
      <c r="H82">
        <f>_xlfn.XLOOKUP(B82,'[1]Performance IPL avg'!$A:$A,'[1]Performance IPL avg'!$H:$H,)</f>
        <v>15</v>
      </c>
    </row>
    <row r="83" spans="1:8" x14ac:dyDescent="0.35">
      <c r="A83" t="str">
        <f>_xlfn.XLOOKUP(B83,'Team Player and role'!A:A,'Team Player and role'!B:B,0)</f>
        <v>LSG</v>
      </c>
      <c r="B83" t="s">
        <v>162</v>
      </c>
      <c r="C83">
        <f>((_xlfn.XLOOKUP(B83,'Table 0 (2)'!B:B,'Table 0 (2)'!AN:AN,0)*0.6)+(G83*0.4))</f>
        <v>480.32000000000005</v>
      </c>
      <c r="D83">
        <f>((_xlfn.XLOOKUP(B83,'Table 0'!B:B,'Table 0'!AD:AD,0)*0.6)+(H83*0.4))</f>
        <v>6</v>
      </c>
      <c r="E83">
        <f>_xlfn.XLOOKUP(B83,'Table 0 (3)'!B:B,'Table 0 (3)'!M:M,0)</f>
        <v>9</v>
      </c>
      <c r="F83">
        <f t="shared" si="2"/>
        <v>495.32000000000005</v>
      </c>
      <c r="G83">
        <f>_xlfn.XLOOKUP(B83,'[1]Performance IPL avg'!$A:$A,'[1]Performance IPL avg'!$G:$G,0)</f>
        <v>807.2</v>
      </c>
      <c r="H83">
        <f>_xlfn.XLOOKUP(B83,'[1]Performance IPL avg'!$A:$A,'[1]Performance IPL avg'!$H:$H,)</f>
        <v>15</v>
      </c>
    </row>
    <row r="84" spans="1:8" x14ac:dyDescent="0.35">
      <c r="A84" t="str">
        <f>_xlfn.XLOOKUP(B84,'Team Player and role'!A:A,'Team Player and role'!B:B,0)</f>
        <v>PBKS</v>
      </c>
      <c r="B84" t="s">
        <v>144</v>
      </c>
      <c r="C84">
        <f>((_xlfn.XLOOKUP(B84,'Table 0 (2)'!B:B,'Table 0 (2)'!AN:AN,0)*0.6)+(G84*0.4))</f>
        <v>219.51999999999998</v>
      </c>
      <c r="D84">
        <f>((_xlfn.XLOOKUP(B84,'Table 0'!B:B,'Table 0'!AD:AD,0)*0.6)+(H84*0.4))</f>
        <v>0</v>
      </c>
      <c r="E84">
        <f>_xlfn.XLOOKUP(B84,'Table 0 (3)'!B:B,'Table 0 (3)'!M:M,0)</f>
        <v>5</v>
      </c>
      <c r="F84">
        <f t="shared" si="2"/>
        <v>224.51999999999998</v>
      </c>
      <c r="G84">
        <f>_xlfn.XLOOKUP(B84,'[1]Performance IPL avg'!$A:$A,'[1]Performance IPL avg'!$G:$G,0)</f>
        <v>159.69999999999999</v>
      </c>
      <c r="H84">
        <f>_xlfn.XLOOKUP(B84,'[1]Performance IPL avg'!$A:$A,'[1]Performance IPL avg'!$H:$H,)</f>
        <v>0</v>
      </c>
    </row>
    <row r="85" spans="1:8" x14ac:dyDescent="0.35">
      <c r="A85" t="str">
        <f>_xlfn.XLOOKUP(B85,'Team Player and role'!A:A,'Team Player and role'!B:B,0)</f>
        <v>GT</v>
      </c>
      <c r="B85" t="s">
        <v>146</v>
      </c>
      <c r="C85">
        <f>((_xlfn.XLOOKUP(B85,'Table 0 (2)'!B:B,'Table 0 (2)'!AN:AN,0)*0.6)+(G85*0.4))</f>
        <v>223.12</v>
      </c>
      <c r="D85">
        <f>((_xlfn.XLOOKUP(B85,'Table 0'!B:B,'Table 0'!AD:AD,0)*0.6)+(H85*0.4))</f>
        <v>0</v>
      </c>
      <c r="E85">
        <f>_xlfn.XLOOKUP(B85,'Table 0 (3)'!B:B,'Table 0 (3)'!M:M,0)</f>
        <v>6</v>
      </c>
      <c r="F85">
        <f t="shared" si="2"/>
        <v>229.12</v>
      </c>
      <c r="G85">
        <f>_xlfn.XLOOKUP(B85,'[1]Performance IPL avg'!$A:$A,'[1]Performance IPL avg'!$G:$G,0)</f>
        <v>168.7</v>
      </c>
      <c r="H85">
        <f>_xlfn.XLOOKUP(B85,'[1]Performance IPL avg'!$A:$A,'[1]Performance IPL avg'!$H:$H,)</f>
        <v>0</v>
      </c>
    </row>
    <row r="86" spans="1:8" x14ac:dyDescent="0.35">
      <c r="A86" t="str">
        <f>_xlfn.XLOOKUP(B86,'Team Player and role'!A:A,'Team Player and role'!B:B,0)</f>
        <v>RCB</v>
      </c>
      <c r="B86" t="s">
        <v>179</v>
      </c>
      <c r="C86">
        <f>((_xlfn.XLOOKUP(B86,'Table 0 (2)'!B:B,'Table 0 (2)'!AN:AN,0)*0.6)+(G86*0.4))</f>
        <v>222.92</v>
      </c>
      <c r="D86">
        <f>((_xlfn.XLOOKUP(B86,'Table 0'!B:B,'Table 0'!AD:AD,0)*0.6)+(H86*0.4))</f>
        <v>969.84000000000015</v>
      </c>
      <c r="E86">
        <f>_xlfn.XLOOKUP(B86,'Table 0 (3)'!B:B,'Table 0 (3)'!M:M,0)</f>
        <v>0</v>
      </c>
      <c r="F86">
        <f t="shared" si="2"/>
        <v>1192.7600000000002</v>
      </c>
      <c r="G86">
        <f>_xlfn.XLOOKUP(B86,'[1]Performance IPL avg'!$A:$A,'[1]Performance IPL avg'!$G:$G,0)</f>
        <v>169.7</v>
      </c>
      <c r="H86">
        <f>_xlfn.XLOOKUP(B86,'[1]Performance IPL avg'!$A:$A,'[1]Performance IPL avg'!$H:$H,)</f>
        <v>628.65000000000009</v>
      </c>
    </row>
    <row r="87" spans="1:8" x14ac:dyDescent="0.35">
      <c r="A87" t="str">
        <f>_xlfn.XLOOKUP(B87,'Team Player and role'!A:A,'Team Player and role'!B:B,0)</f>
        <v>PBKS</v>
      </c>
      <c r="B87" t="s">
        <v>168</v>
      </c>
      <c r="C87">
        <f>((_xlfn.XLOOKUP(B87,'Table 0 (2)'!B:B,'Table 0 (2)'!AN:AN,0)*0.6)+(G87*0.4))</f>
        <v>222.71999999999997</v>
      </c>
      <c r="D87">
        <f>((_xlfn.XLOOKUP(B87,'Table 0'!B:B,'Table 0'!AD:AD,0)*0.6)+(H87*0.4))</f>
        <v>0</v>
      </c>
      <c r="E87">
        <f>_xlfn.XLOOKUP(B87,'Table 0 (3)'!B:B,'Table 0 (3)'!M:M,0)</f>
        <v>0</v>
      </c>
      <c r="F87">
        <f t="shared" si="2"/>
        <v>222.71999999999997</v>
      </c>
      <c r="G87">
        <f>_xlfn.XLOOKUP(B87,'[1]Performance IPL avg'!$A:$A,'[1]Performance IPL avg'!$G:$G,0)</f>
        <v>169.2</v>
      </c>
      <c r="H87">
        <f>_xlfn.XLOOKUP(B87,'[1]Performance IPL avg'!$A:$A,'[1]Performance IPL avg'!$H:$H,)</f>
        <v>0</v>
      </c>
    </row>
    <row r="88" spans="1:8" x14ac:dyDescent="0.35">
      <c r="A88" t="str">
        <f>_xlfn.XLOOKUP(B88,'Team Player and role'!A:A,'Team Player and role'!B:B,0)</f>
        <v>KKR</v>
      </c>
      <c r="B88" t="s">
        <v>159</v>
      </c>
      <c r="C88">
        <f>((_xlfn.XLOOKUP(B88,'Table 0 (2)'!B:B,'Table 0 (2)'!AN:AN,0)*0.6)+(G88*0.4))</f>
        <v>155.63999999999999</v>
      </c>
      <c r="D88">
        <f>((_xlfn.XLOOKUP(B88,'Table 0'!B:B,'Table 0'!AD:AD,0)*0.6)+(H88*0.4))</f>
        <v>0</v>
      </c>
      <c r="E88">
        <f>_xlfn.XLOOKUP(B88,'Table 0 (3)'!B:B,'Table 0 (3)'!M:M,0)</f>
        <v>0</v>
      </c>
      <c r="F88">
        <f t="shared" si="2"/>
        <v>155.63999999999999</v>
      </c>
      <c r="G88">
        <f>_xlfn.XLOOKUP(B88,'[1]Performance IPL avg'!$A:$A,'[1]Performance IPL avg'!$G:$G,0)</f>
        <v>54</v>
      </c>
      <c r="H88">
        <f>_xlfn.XLOOKUP(B88,'[1]Performance IPL avg'!$A:$A,'[1]Performance IPL avg'!$H:$H,)</f>
        <v>0</v>
      </c>
    </row>
    <row r="89" spans="1:8" x14ac:dyDescent="0.35">
      <c r="A89" t="str">
        <f>_xlfn.XLOOKUP(B89,'Team Player and role'!A:A,'Team Player and role'!B:B,0)</f>
        <v>RCB</v>
      </c>
      <c r="B89" t="s">
        <v>194</v>
      </c>
      <c r="C89">
        <f>((_xlfn.XLOOKUP(B89,'Table 0 (2)'!B:B,'Table 0 (2)'!AN:AN,0)*0.6)+(G89*0.4))</f>
        <v>190.72</v>
      </c>
      <c r="D89">
        <f>((_xlfn.XLOOKUP(B89,'Table 0'!B:B,'Table 0'!AD:AD,0)*0.6)+(H89*0.4))</f>
        <v>1117.0400000000002</v>
      </c>
      <c r="E89">
        <f>_xlfn.XLOOKUP(B89,'Table 0 (3)'!B:B,'Table 0 (3)'!M:M,0)</f>
        <v>0</v>
      </c>
      <c r="F89">
        <f t="shared" si="2"/>
        <v>1307.7600000000002</v>
      </c>
      <c r="G89">
        <f>_xlfn.XLOOKUP(B89,'[1]Performance IPL avg'!$A:$A,'[1]Performance IPL avg'!$G:$G,0)</f>
        <v>143.19999999999999</v>
      </c>
      <c r="H89">
        <f>_xlfn.XLOOKUP(B89,'[1]Performance IPL avg'!$A:$A,'[1]Performance IPL avg'!$H:$H,)</f>
        <v>1079.1500000000001</v>
      </c>
    </row>
    <row r="90" spans="1:8" x14ac:dyDescent="0.35">
      <c r="A90" t="str">
        <f>_xlfn.XLOOKUP(B90,'Team Player and role'!A:A,'Team Player and role'!B:B,0)</f>
        <v>DC</v>
      </c>
      <c r="B90" t="s">
        <v>173</v>
      </c>
      <c r="C90">
        <f>((_xlfn.XLOOKUP(B90,'Table 0 (2)'!B:B,'Table 0 (2)'!AN:AN,0)*0.6)+(G90*0.4))</f>
        <v>201.12</v>
      </c>
      <c r="D90">
        <f>((_xlfn.XLOOKUP(B90,'Table 0'!B:B,'Table 0'!AD:AD,0)*0.6)+(H90*0.4))</f>
        <v>483.03999999999996</v>
      </c>
      <c r="E90">
        <f>_xlfn.XLOOKUP(B90,'Table 0 (3)'!B:B,'Table 0 (3)'!M:M,0)</f>
        <v>6</v>
      </c>
      <c r="F90">
        <f t="shared" si="2"/>
        <v>690.16</v>
      </c>
      <c r="G90">
        <f>_xlfn.XLOOKUP(B90,'[1]Performance IPL avg'!$A:$A,'[1]Performance IPL avg'!$G:$G,0)</f>
        <v>169.2</v>
      </c>
      <c r="H90">
        <f>_xlfn.XLOOKUP(B90,'[1]Performance IPL avg'!$A:$A,'[1]Performance IPL avg'!$H:$H,)</f>
        <v>388.15</v>
      </c>
    </row>
    <row r="91" spans="1:8" x14ac:dyDescent="0.35">
      <c r="A91" t="str">
        <f>_xlfn.XLOOKUP(B91,'Team Player and role'!A:A,'Team Player and role'!B:B,0)</f>
        <v>DC</v>
      </c>
      <c r="B91" t="s">
        <v>183</v>
      </c>
      <c r="C91">
        <f>((_xlfn.XLOOKUP(B91,'Table 0 (2)'!B:B,'Table 0 (2)'!AN:AN,0)*0.6)+(G91*0.4))</f>
        <v>193.92</v>
      </c>
      <c r="D91">
        <f>((_xlfn.XLOOKUP(B91,'Table 0'!B:B,'Table 0'!AD:AD,0)*0.6)+(H91*0.4))</f>
        <v>0</v>
      </c>
      <c r="E91">
        <f>_xlfn.XLOOKUP(B91,'Table 0 (3)'!B:B,'Table 0 (3)'!M:M,0)</f>
        <v>0</v>
      </c>
      <c r="F91">
        <f t="shared" si="2"/>
        <v>193.92</v>
      </c>
      <c r="G91">
        <f>_xlfn.XLOOKUP(B91,'[1]Performance IPL avg'!$A:$A,'[1]Performance IPL avg'!$G:$G,0)</f>
        <v>151.19999999999999</v>
      </c>
      <c r="H91">
        <f>_xlfn.XLOOKUP(B91,'[1]Performance IPL avg'!$A:$A,'[1]Performance IPL avg'!$H:$H,)</f>
        <v>0</v>
      </c>
    </row>
    <row r="92" spans="1:8" x14ac:dyDescent="0.35">
      <c r="A92" t="str">
        <f>_xlfn.XLOOKUP(B92,'Team Player and role'!A:A,'Team Player and role'!B:B,0)</f>
        <v>RCB</v>
      </c>
      <c r="B92" t="s">
        <v>185</v>
      </c>
      <c r="C92">
        <f>((_xlfn.XLOOKUP(B92,'Table 0 (2)'!B:B,'Table 0 (2)'!AN:AN,0)*0.6)+(G92*0.4))</f>
        <v>194.12</v>
      </c>
      <c r="D92">
        <f>((_xlfn.XLOOKUP(B92,'Table 0'!B:B,'Table 0'!AD:AD,0)*0.6)+(H92*0.4))</f>
        <v>154.46</v>
      </c>
      <c r="E92">
        <f>_xlfn.XLOOKUP(B92,'Table 0 (3)'!B:B,'Table 0 (3)'!M:M,0)</f>
        <v>6</v>
      </c>
      <c r="F92">
        <f t="shared" si="2"/>
        <v>354.58000000000004</v>
      </c>
      <c r="G92">
        <f>_xlfn.XLOOKUP(B92,'[1]Performance IPL avg'!$A:$A,'[1]Performance IPL avg'!$G:$G,0)</f>
        <v>151.69999999999999</v>
      </c>
      <c r="H92">
        <f>_xlfn.XLOOKUP(B92,'[1]Performance IPL avg'!$A:$A,'[1]Performance IPL avg'!$H:$H,)</f>
        <v>386.15</v>
      </c>
    </row>
    <row r="93" spans="1:8" x14ac:dyDescent="0.35">
      <c r="A93" t="str">
        <f>_xlfn.XLOOKUP(B93,'Team Player and role'!A:A,'Team Player and role'!B:B,0)</f>
        <v>SRH</v>
      </c>
      <c r="B93" t="s">
        <v>186</v>
      </c>
      <c r="C93">
        <f>((_xlfn.XLOOKUP(B93,'Table 0 (2)'!B:B,'Table 0 (2)'!AN:AN,0)*0.6)+(G93*0.4))</f>
        <v>189.92</v>
      </c>
      <c r="D93">
        <f>((_xlfn.XLOOKUP(B93,'Table 0'!B:B,'Table 0'!AD:AD,0)*0.6)+(H93*0.4))</f>
        <v>243.66000000000005</v>
      </c>
      <c r="E93">
        <f>_xlfn.XLOOKUP(B93,'Table 0 (3)'!B:B,'Table 0 (3)'!M:M,0)</f>
        <v>0</v>
      </c>
      <c r="F93">
        <f t="shared" si="2"/>
        <v>433.58000000000004</v>
      </c>
      <c r="G93">
        <f>_xlfn.XLOOKUP(B93,'[1]Performance IPL avg'!$A:$A,'[1]Performance IPL avg'!$G:$G,0)</f>
        <v>141.19999999999999</v>
      </c>
      <c r="H93">
        <f>_xlfn.XLOOKUP(B93,'[1]Performance IPL avg'!$A:$A,'[1]Performance IPL avg'!$H:$H,)</f>
        <v>609.15000000000009</v>
      </c>
    </row>
    <row r="94" spans="1:8" x14ac:dyDescent="0.35">
      <c r="A94" t="str">
        <f>_xlfn.XLOOKUP(B94,'Team Player and role'!A:A,'Team Player and role'!B:B,0)</f>
        <v>MI</v>
      </c>
      <c r="B94" t="s">
        <v>188</v>
      </c>
      <c r="C94">
        <f>((_xlfn.XLOOKUP(B94,'Table 0 (2)'!B:B,'Table 0 (2)'!AN:AN,0)*0.6)+(G94*0.4))</f>
        <v>189.92</v>
      </c>
      <c r="D94">
        <f>((_xlfn.XLOOKUP(B94,'Table 0'!B:B,'Table 0'!AD:AD,0)*0.6)+(H94*0.4))</f>
        <v>0</v>
      </c>
      <c r="E94">
        <f>_xlfn.XLOOKUP(B94,'Table 0 (3)'!B:B,'Table 0 (3)'!M:M,0)</f>
        <v>0</v>
      </c>
      <c r="F94">
        <f t="shared" si="2"/>
        <v>189.92</v>
      </c>
      <c r="G94">
        <f>_xlfn.XLOOKUP(B94,'[1]Performance IPL avg'!$A:$A,'[1]Performance IPL avg'!$G:$G,0)</f>
        <v>141.19999999999999</v>
      </c>
      <c r="H94">
        <f>_xlfn.XLOOKUP(B94,'[1]Performance IPL avg'!$A:$A,'[1]Performance IPL avg'!$H:$H,)</f>
        <v>0</v>
      </c>
    </row>
    <row r="95" spans="1:8" x14ac:dyDescent="0.35">
      <c r="A95" t="str">
        <f>_xlfn.XLOOKUP(B95,'Team Player and role'!A:A,'Team Player and role'!B:B,0)</f>
        <v>SRH</v>
      </c>
      <c r="B95" t="s">
        <v>184</v>
      </c>
      <c r="C95">
        <f>((_xlfn.XLOOKUP(B95,'Table 0 (2)'!B:B,'Table 0 (2)'!AN:AN,0)*0.6)+(G95*0.4))</f>
        <v>143.91999999999999</v>
      </c>
      <c r="D95">
        <f>((_xlfn.XLOOKUP(B95,'Table 0'!B:B,'Table 0'!AD:AD,0)*0.6)+(H95*0.4))</f>
        <v>4003.7199999999993</v>
      </c>
      <c r="E95">
        <f>_xlfn.XLOOKUP(B95,'Table 0 (3)'!B:B,'Table 0 (3)'!M:M,0)</f>
        <v>5</v>
      </c>
      <c r="F95">
        <f t="shared" si="2"/>
        <v>4152.6399999999994</v>
      </c>
      <c r="G95">
        <f>_xlfn.XLOOKUP(B95,'[1]Performance IPL avg'!$A:$A,'[1]Performance IPL avg'!$G:$G,0)</f>
        <v>134.19999999999999</v>
      </c>
      <c r="H95">
        <f>_xlfn.XLOOKUP(B95,'[1]Performance IPL avg'!$A:$A,'[1]Performance IPL avg'!$H:$H,)</f>
        <v>3182.5749999999998</v>
      </c>
    </row>
    <row r="96" spans="1:8" x14ac:dyDescent="0.35">
      <c r="A96" t="str">
        <f>_xlfn.XLOOKUP(B96,'Team Player and role'!A:A,'Team Player and role'!B:B,0)</f>
        <v>SRH</v>
      </c>
      <c r="B96" t="s">
        <v>187</v>
      </c>
      <c r="C96">
        <f>((_xlfn.XLOOKUP(B96,'Table 0 (2)'!B:B,'Table 0 (2)'!AN:AN,0)*0.6)+(G96*0.4))</f>
        <v>133.12</v>
      </c>
      <c r="D96">
        <f>((_xlfn.XLOOKUP(B96,'Table 0'!B:B,'Table 0'!AD:AD,0)*0.6)+(H96*0.4))</f>
        <v>971.84000000000015</v>
      </c>
      <c r="E96">
        <f>_xlfn.XLOOKUP(B96,'Table 0 (3)'!B:B,'Table 0 (3)'!M:M,0)</f>
        <v>5</v>
      </c>
      <c r="F96">
        <f t="shared" si="2"/>
        <v>1109.96</v>
      </c>
      <c r="G96">
        <f>_xlfn.XLOOKUP(B96,'[1]Performance IPL avg'!$A:$A,'[1]Performance IPL avg'!$G:$G,0)</f>
        <v>107.2</v>
      </c>
      <c r="H96">
        <f>_xlfn.XLOOKUP(B96,'[1]Performance IPL avg'!$A:$A,'[1]Performance IPL avg'!$H:$H,)</f>
        <v>714.65000000000009</v>
      </c>
    </row>
    <row r="97" spans="1:8" x14ac:dyDescent="0.35">
      <c r="A97" t="str">
        <f>_xlfn.XLOOKUP(B97,'Team Player and role'!A:A,'Team Player and role'!B:B,0)</f>
        <v>SRH</v>
      </c>
      <c r="B97" t="s">
        <v>177</v>
      </c>
      <c r="C97">
        <f>((_xlfn.XLOOKUP(B97,'Table 0 (2)'!B:B,'Table 0 (2)'!AN:AN,0)*0.6)+(G97*0.4))</f>
        <v>143.51999999999998</v>
      </c>
      <c r="D97">
        <f>((_xlfn.XLOOKUP(B97,'Table 0'!B:B,'Table 0'!AD:AD,0)*0.6)+(H97*0.4))</f>
        <v>531.04</v>
      </c>
      <c r="E97">
        <f>_xlfn.XLOOKUP(B97,'Table 0 (3)'!B:B,'Table 0 (3)'!M:M,0)</f>
        <v>0</v>
      </c>
      <c r="F97">
        <f t="shared" si="2"/>
        <v>674.56</v>
      </c>
      <c r="G97">
        <f>_xlfn.XLOOKUP(B97,'[1]Performance IPL avg'!$A:$A,'[1]Performance IPL avg'!$G:$G,0)</f>
        <v>133.19999999999999</v>
      </c>
      <c r="H97">
        <f>_xlfn.XLOOKUP(B97,'[1]Performance IPL avg'!$A:$A,'[1]Performance IPL avg'!$H:$H,)</f>
        <v>508.15</v>
      </c>
    </row>
    <row r="98" spans="1:8" x14ac:dyDescent="0.35">
      <c r="A98" t="str">
        <f>_xlfn.XLOOKUP(B98,'Team Player and role'!A:A,'Team Player and role'!B:B,0)</f>
        <v>DC</v>
      </c>
      <c r="B98" t="s">
        <v>181</v>
      </c>
      <c r="C98">
        <f>((_xlfn.XLOOKUP(B98,'Table 0 (2)'!B:B,'Table 0 (2)'!AN:AN,0)*0.6)+(G98*0.4))</f>
        <v>146.72</v>
      </c>
      <c r="D98">
        <f>((_xlfn.XLOOKUP(B98,'Table 0'!B:B,'Table 0'!AD:AD,0)*0.6)+(H98*0.4))</f>
        <v>0</v>
      </c>
      <c r="E98">
        <f>_xlfn.XLOOKUP(B98,'Table 0 (3)'!B:B,'Table 0 (3)'!M:M,0)</f>
        <v>4</v>
      </c>
      <c r="F98">
        <f t="shared" ref="F98:F129" si="3">C98+D98+E98</f>
        <v>150.72</v>
      </c>
      <c r="G98">
        <f>_xlfn.XLOOKUP(B98,'[1]Performance IPL avg'!$A:$A,'[1]Performance IPL avg'!$G:$G,0)</f>
        <v>141.19999999999999</v>
      </c>
      <c r="H98">
        <f>_xlfn.XLOOKUP(B98,'[1]Performance IPL avg'!$A:$A,'[1]Performance IPL avg'!$H:$H,)</f>
        <v>0</v>
      </c>
    </row>
    <row r="99" spans="1:8" x14ac:dyDescent="0.35">
      <c r="A99" t="str">
        <f>_xlfn.XLOOKUP(B99,'Team Player and role'!A:A,'Team Player and role'!B:B,0)</f>
        <v>RCB</v>
      </c>
      <c r="B99" t="s">
        <v>191</v>
      </c>
      <c r="C99">
        <f>((_xlfn.XLOOKUP(B99,'Table 0 (2)'!B:B,'Table 0 (2)'!AN:AN,0)*0.6)+(G99*0.4))</f>
        <v>101.03999999999999</v>
      </c>
      <c r="D99">
        <f>((_xlfn.XLOOKUP(B99,'Table 0'!B:B,'Table 0'!AD:AD,0)*0.6)+(H99*0.4))</f>
        <v>0</v>
      </c>
      <c r="E99">
        <f>_xlfn.XLOOKUP(B99,'Table 0 (3)'!B:B,'Table 0 (3)'!M:M,0)</f>
        <v>5</v>
      </c>
      <c r="F99">
        <f t="shared" si="3"/>
        <v>106.03999999999999</v>
      </c>
      <c r="G99">
        <f>_xlfn.XLOOKUP(B99,'[1]Performance IPL avg'!$A:$A,'[1]Performance IPL avg'!$G:$G,0)</f>
        <v>27</v>
      </c>
      <c r="H99">
        <f>_xlfn.XLOOKUP(B99,'[1]Performance IPL avg'!$A:$A,'[1]Performance IPL avg'!$H:$H,)</f>
        <v>0</v>
      </c>
    </row>
    <row r="100" spans="1:8" x14ac:dyDescent="0.35">
      <c r="A100" t="str">
        <f>_xlfn.XLOOKUP(B100,'Team Player and role'!A:A,'Team Player and role'!B:B,0)</f>
        <v>DC</v>
      </c>
      <c r="B100" t="s">
        <v>193</v>
      </c>
      <c r="C100">
        <f>((_xlfn.XLOOKUP(B100,'Table 0 (2)'!B:B,'Table 0 (2)'!AN:AN,0)*0.6)+(G100*0.4))</f>
        <v>132.32</v>
      </c>
      <c r="D100">
        <f>((_xlfn.XLOOKUP(B100,'Table 0'!B:B,'Table 0'!AD:AD,0)*0.6)+(H100*0.4))</f>
        <v>0</v>
      </c>
      <c r="E100">
        <f>_xlfn.XLOOKUP(B100,'Table 0 (3)'!B:B,'Table 0 (3)'!M:M,0)</f>
        <v>5</v>
      </c>
      <c r="F100">
        <f t="shared" si="3"/>
        <v>137.32</v>
      </c>
      <c r="G100">
        <f>_xlfn.XLOOKUP(B100,'[1]Performance IPL avg'!$A:$A,'[1]Performance IPL avg'!$G:$G,0)</f>
        <v>105.2</v>
      </c>
      <c r="H100">
        <f>_xlfn.XLOOKUP(B100,'[1]Performance IPL avg'!$A:$A,'[1]Performance IPL avg'!$H:$H,)</f>
        <v>0</v>
      </c>
    </row>
    <row r="101" spans="1:8" x14ac:dyDescent="0.35">
      <c r="A101" t="str">
        <f>_xlfn.XLOOKUP(B101,'Team Player and role'!A:A,'Team Player and role'!B:B,0)</f>
        <v>RCB</v>
      </c>
      <c r="B101" t="s">
        <v>190</v>
      </c>
      <c r="C101">
        <f>((_xlfn.XLOOKUP(B101,'Table 0 (2)'!B:B,'Table 0 (2)'!AN:AN,0)*0.6)+(G101*0.4))</f>
        <v>154.72</v>
      </c>
      <c r="D101">
        <f>((_xlfn.XLOOKUP(B101,'Table 0'!B:B,'Table 0'!AD:AD,0)*0.6)+(H101*0.4))</f>
        <v>590.04</v>
      </c>
      <c r="E101">
        <f>_xlfn.XLOOKUP(B101,'Table 0 (3)'!B:B,'Table 0 (3)'!M:M,0)</f>
        <v>0</v>
      </c>
      <c r="F101">
        <f t="shared" si="3"/>
        <v>744.76</v>
      </c>
      <c r="G101">
        <f>_xlfn.XLOOKUP(B101,'[1]Performance IPL avg'!$A:$A,'[1]Performance IPL avg'!$G:$G,0)</f>
        <v>215.2</v>
      </c>
      <c r="H101">
        <f>_xlfn.XLOOKUP(B101,'[1]Performance IPL avg'!$A:$A,'[1]Performance IPL avg'!$H:$H,)</f>
        <v>385.65</v>
      </c>
    </row>
    <row r="102" spans="1:8" x14ac:dyDescent="0.35">
      <c r="A102" t="str">
        <f>_xlfn.XLOOKUP(B102,'Team Player and role'!A:A,'Team Player and role'!B:B,0)</f>
        <v>GT</v>
      </c>
      <c r="B102" t="s">
        <v>241</v>
      </c>
      <c r="C102">
        <f>((_xlfn.XLOOKUP(B102,'Table 0 (2)'!B:B,'Table 0 (2)'!AN:AN,0)*0.6)+(G102*0.4))</f>
        <v>13.280000000000001</v>
      </c>
      <c r="D102">
        <f>((_xlfn.XLOOKUP(B102,'Table 0'!B:B,'Table 0'!AD:AD,0)*0.6)+(H102*0.4))</f>
        <v>8349.7199999999993</v>
      </c>
      <c r="E102">
        <f>_xlfn.XLOOKUP(B102,'Table 0 (3)'!B:B,'Table 0 (3)'!M:M,0)</f>
        <v>6</v>
      </c>
      <c r="F102">
        <f t="shared" si="3"/>
        <v>8369</v>
      </c>
      <c r="G102">
        <f>_xlfn.XLOOKUP(B102,'[1]Performance IPL avg'!$A:$A,'[1]Performance IPL avg'!$G:$G,0)</f>
        <v>33.200000000000003</v>
      </c>
      <c r="H102">
        <f>_xlfn.XLOOKUP(B102,'[1]Performance IPL avg'!$A:$A,'[1]Performance IPL avg'!$H:$H,)</f>
        <v>7350.0749999999998</v>
      </c>
    </row>
    <row r="103" spans="1:8" x14ac:dyDescent="0.35">
      <c r="A103" t="str">
        <f>_xlfn.XLOOKUP(B103,'Team Player and role'!A:A,'Team Player and role'!B:B,0)</f>
        <v>GT</v>
      </c>
      <c r="B103" t="s">
        <v>270</v>
      </c>
      <c r="C103">
        <f>((_xlfn.XLOOKUP(B103,'Table 0 (2)'!B:B,'Table 0 (2)'!AN:AN,0)*0.6)+(G103*0.4))</f>
        <v>0</v>
      </c>
      <c r="D103">
        <f>((_xlfn.XLOOKUP(B103,'Table 0'!B:B,'Table 0'!AD:AD,0)*0.6)+(H103*0.4))</f>
        <v>5620.2</v>
      </c>
      <c r="E103">
        <f>_xlfn.XLOOKUP(B103,'Table 0 (3)'!B:B,'Table 0 (3)'!M:M,0)</f>
        <v>7</v>
      </c>
      <c r="F103">
        <f t="shared" si="3"/>
        <v>5627.2</v>
      </c>
      <c r="G103">
        <f>_xlfn.XLOOKUP(B103,'[1]Performance IPL avg'!$A:$A,'[1]Performance IPL avg'!$G:$G,0)</f>
        <v>0</v>
      </c>
      <c r="H103">
        <f>_xlfn.XLOOKUP(B103,'[1]Performance IPL avg'!$A:$A,'[1]Performance IPL avg'!$H:$H,)</f>
        <v>3619.5</v>
      </c>
    </row>
    <row r="104" spans="1:8" x14ac:dyDescent="0.35">
      <c r="A104" t="str">
        <f>_xlfn.XLOOKUP(B104,'Team Player and role'!A:A,'Team Player and role'!B:B,0)</f>
        <v>MI</v>
      </c>
      <c r="B104" t="s">
        <v>203</v>
      </c>
      <c r="C104">
        <f>((_xlfn.XLOOKUP(B104,'Table 0 (2)'!B:B,'Table 0 (2)'!AN:AN,0)*0.6)+(G104*0.4))</f>
        <v>57.08</v>
      </c>
      <c r="D104">
        <f>((_xlfn.XLOOKUP(B104,'Table 0'!B:B,'Table 0'!AD:AD,0)*0.6)+(H104*0.4))</f>
        <v>6021.44</v>
      </c>
      <c r="E104">
        <f>_xlfn.XLOOKUP(B104,'Table 0 (3)'!B:B,'Table 0 (3)'!M:M,0)</f>
        <v>0</v>
      </c>
      <c r="F104">
        <f t="shared" si="3"/>
        <v>6078.5199999999995</v>
      </c>
      <c r="G104">
        <f>_xlfn.XLOOKUP(B104,'[1]Performance IPL avg'!$A:$A,'[1]Performance IPL avg'!$G:$G,0)</f>
        <v>142.69999999999999</v>
      </c>
      <c r="H104">
        <f>_xlfn.XLOOKUP(B104,'[1]Performance IPL avg'!$A:$A,'[1]Performance IPL avg'!$H:$H,)</f>
        <v>4106.1499999999996</v>
      </c>
    </row>
    <row r="105" spans="1:8" x14ac:dyDescent="0.35">
      <c r="A105" t="str">
        <f>_xlfn.XLOOKUP(B105,'Team Player and role'!A:A,'Team Player and role'!B:B,0)</f>
        <v>RR</v>
      </c>
      <c r="B105" t="s">
        <v>268</v>
      </c>
      <c r="C105">
        <f>((_xlfn.XLOOKUP(B105,'Table 0 (2)'!B:B,'Table 0 (2)'!AN:AN,0)*0.6)+(G105*0.4))</f>
        <v>0</v>
      </c>
      <c r="D105">
        <f>((_xlfn.XLOOKUP(B105,'Table 0'!B:B,'Table 0'!AD:AD,0)*0.6)+(H105*0.4))</f>
        <v>6525.32</v>
      </c>
      <c r="E105">
        <f>_xlfn.XLOOKUP(B105,'Table 0 (3)'!B:B,'Table 0 (3)'!M:M,0)</f>
        <v>0</v>
      </c>
      <c r="F105">
        <f t="shared" si="3"/>
        <v>6525.32</v>
      </c>
      <c r="G105">
        <f>_xlfn.XLOOKUP(B105,'[1]Performance IPL avg'!$A:$A,'[1]Performance IPL avg'!$G:$G,0)</f>
        <v>0</v>
      </c>
      <c r="H105">
        <f>_xlfn.XLOOKUP(B105,'[1]Performance IPL avg'!$A:$A,'[1]Performance IPL avg'!$H:$H,)</f>
        <v>6446.0749999999998</v>
      </c>
    </row>
    <row r="106" spans="1:8" x14ac:dyDescent="0.35">
      <c r="A106" t="str">
        <f>_xlfn.XLOOKUP(B106,'Team Player and role'!A:A,'Team Player and role'!B:B,0)</f>
        <v>CSK</v>
      </c>
      <c r="B106" t="s">
        <v>269</v>
      </c>
      <c r="C106">
        <f>((_xlfn.XLOOKUP(B106,'Table 0 (2)'!B:B,'Table 0 (2)'!AN:AN,0)*0.6)+(G106*0.4))</f>
        <v>10.8</v>
      </c>
      <c r="D106">
        <f>((_xlfn.XLOOKUP(B106,'Table 0'!B:B,'Table 0'!AD:AD,0)*0.6)+(H106*0.4))</f>
        <v>4605.4399999999996</v>
      </c>
      <c r="E106">
        <f>_xlfn.XLOOKUP(B106,'Table 0 (3)'!B:B,'Table 0 (3)'!M:M,0)</f>
        <v>4</v>
      </c>
      <c r="F106">
        <f t="shared" si="3"/>
        <v>4620.24</v>
      </c>
      <c r="G106">
        <f>_xlfn.XLOOKUP(B106,'[1]Performance IPL avg'!$A:$A,'[1]Performance IPL avg'!$G:$G,0)</f>
        <v>27</v>
      </c>
      <c r="H106">
        <f>_xlfn.XLOOKUP(B106,'[1]Performance IPL avg'!$A:$A,'[1]Performance IPL avg'!$H:$H,)</f>
        <v>2996.1499999999996</v>
      </c>
    </row>
    <row r="107" spans="1:8" x14ac:dyDescent="0.35">
      <c r="A107" t="str">
        <f>_xlfn.XLOOKUP(B107,'Team Player and role'!A:A,'Team Player and role'!B:B,0)</f>
        <v>KKR</v>
      </c>
      <c r="B107" t="s">
        <v>312</v>
      </c>
      <c r="C107">
        <f>((_xlfn.XLOOKUP(B107,'Table 0 (2)'!B:B,'Table 0 (2)'!AN:AN,0)*0.6)+(G107*0.4))</f>
        <v>13.680000000000001</v>
      </c>
      <c r="D107">
        <f>((_xlfn.XLOOKUP(B107,'Table 0'!B:B,'Table 0'!AD:AD,0)*0.6)+(H107*0.4))</f>
        <v>5695.7199999999993</v>
      </c>
      <c r="E107">
        <f>_xlfn.XLOOKUP(B107,'Table 0 (3)'!B:B,'Table 0 (3)'!M:M,0)</f>
        <v>5</v>
      </c>
      <c r="F107">
        <f t="shared" si="3"/>
        <v>5714.4</v>
      </c>
      <c r="G107">
        <f>_xlfn.XLOOKUP(B107,'[1]Performance IPL avg'!$A:$A,'[1]Performance IPL avg'!$G:$G,0)</f>
        <v>34.200000000000003</v>
      </c>
      <c r="H107">
        <f>_xlfn.XLOOKUP(B107,'[1]Performance IPL avg'!$A:$A,'[1]Performance IPL avg'!$H:$H,)</f>
        <v>4375.0749999999998</v>
      </c>
    </row>
    <row r="108" spans="1:8" x14ac:dyDescent="0.35">
      <c r="A108" t="str">
        <f>_xlfn.XLOOKUP(B108,'Team Player and role'!A:A,'Team Player and role'!B:B,0)</f>
        <v>CSK</v>
      </c>
      <c r="B108" t="s">
        <v>271</v>
      </c>
      <c r="C108">
        <f>((_xlfn.XLOOKUP(B108,'Table 0 (2)'!B:B,'Table 0 (2)'!AN:AN,0)*0.6)+(G108*0.4))</f>
        <v>0</v>
      </c>
      <c r="D108">
        <f>((_xlfn.XLOOKUP(B108,'Table 0'!B:B,'Table 0'!AD:AD,0)*0.6)+(H108*0.4))</f>
        <v>5378.44</v>
      </c>
      <c r="E108">
        <f>_xlfn.XLOOKUP(B108,'Table 0 (3)'!B:B,'Table 0 (3)'!M:M,0)</f>
        <v>5</v>
      </c>
      <c r="F108">
        <f t="shared" si="3"/>
        <v>5383.44</v>
      </c>
      <c r="G108">
        <f>_xlfn.XLOOKUP(B108,'[1]Performance IPL avg'!$A:$A,'[1]Performance IPL avg'!$G:$G,0)</f>
        <v>0</v>
      </c>
      <c r="H108">
        <f>_xlfn.XLOOKUP(B108,'[1]Performance IPL avg'!$A:$A,'[1]Performance IPL avg'!$H:$H,)</f>
        <v>3712.1499999999996</v>
      </c>
    </row>
    <row r="109" spans="1:8" x14ac:dyDescent="0.35">
      <c r="A109" t="str">
        <f>_xlfn.XLOOKUP(B109,'Team Player and role'!A:A,'Team Player and role'!B:B,0)</f>
        <v>RCB</v>
      </c>
      <c r="B109" t="s">
        <v>260</v>
      </c>
      <c r="C109">
        <f>((_xlfn.XLOOKUP(B109,'Table 0 (2)'!B:B,'Table 0 (2)'!AN:AN,0)*0.6)+(G109*0.4))</f>
        <v>28.080000000000002</v>
      </c>
      <c r="D109">
        <f>((_xlfn.XLOOKUP(B109,'Table 0'!B:B,'Table 0'!AD:AD,0)*0.6)+(H109*0.4))</f>
        <v>6216.119999999999</v>
      </c>
      <c r="E109">
        <f>_xlfn.XLOOKUP(B109,'Table 0 (3)'!B:B,'Table 0 (3)'!M:M,0)</f>
        <v>6</v>
      </c>
      <c r="F109">
        <f t="shared" si="3"/>
        <v>6250.1999999999989</v>
      </c>
      <c r="G109">
        <f>_xlfn.XLOOKUP(B109,'[1]Performance IPL avg'!$A:$A,'[1]Performance IPL avg'!$G:$G,0)</f>
        <v>70.2</v>
      </c>
      <c r="H109">
        <f>_xlfn.XLOOKUP(B109,'[1]Performance IPL avg'!$A:$A,'[1]Performance IPL avg'!$H:$H,)</f>
        <v>4717.5749999999998</v>
      </c>
    </row>
    <row r="110" spans="1:8" x14ac:dyDescent="0.35">
      <c r="A110" t="str">
        <f>_xlfn.XLOOKUP(B110,'Team Player and role'!A:A,'Team Player and role'!B:B,0)</f>
        <v>PBKS</v>
      </c>
      <c r="B110" t="s">
        <v>249</v>
      </c>
      <c r="C110">
        <f>((_xlfn.XLOOKUP(B110,'Table 0 (2)'!B:B,'Table 0 (2)'!AN:AN,0)*0.6)+(G110*0.4))</f>
        <v>51.080000000000005</v>
      </c>
      <c r="D110">
        <f>((_xlfn.XLOOKUP(B110,'Table 0'!B:B,'Table 0'!AD:AD,0)*0.6)+(H110*0.4))</f>
        <v>4020.9199999999996</v>
      </c>
      <c r="E110">
        <f>_xlfn.XLOOKUP(B110,'Table 0 (3)'!B:B,'Table 0 (3)'!M:M,0)</f>
        <v>0</v>
      </c>
      <c r="F110">
        <f t="shared" si="3"/>
        <v>4071.9999999999995</v>
      </c>
      <c r="G110">
        <f>_xlfn.XLOOKUP(B110,'[1]Performance IPL avg'!$A:$A,'[1]Performance IPL avg'!$G:$G,0)</f>
        <v>127.7</v>
      </c>
      <c r="H110">
        <f>_xlfn.XLOOKUP(B110,'[1]Performance IPL avg'!$A:$A,'[1]Performance IPL avg'!$H:$H,)</f>
        <v>3227.0749999999998</v>
      </c>
    </row>
    <row r="111" spans="1:8" x14ac:dyDescent="0.35">
      <c r="A111" t="str">
        <f>_xlfn.XLOOKUP(B111,'Team Player and role'!A:A,'Team Player and role'!B:B,0)</f>
        <v>GT</v>
      </c>
      <c r="B111" t="s">
        <v>236</v>
      </c>
      <c r="C111">
        <f>((_xlfn.XLOOKUP(B111,'Table 0 (2)'!B:B,'Table 0 (2)'!AN:AN,0)*0.6)+(G111*0.4))</f>
        <v>17.28</v>
      </c>
      <c r="D111">
        <f>((_xlfn.XLOOKUP(B111,'Table 0'!B:B,'Table 0'!AD:AD,0)*0.6)+(H111*0.4))</f>
        <v>4677.6399999999994</v>
      </c>
      <c r="E111">
        <f>_xlfn.XLOOKUP(B111,'Table 0 (3)'!B:B,'Table 0 (3)'!M:M,0)</f>
        <v>0</v>
      </c>
      <c r="F111">
        <f t="shared" si="3"/>
        <v>4694.9199999999992</v>
      </c>
      <c r="G111">
        <f>_xlfn.XLOOKUP(B111,'[1]Performance IPL avg'!$A:$A,'[1]Performance IPL avg'!$G:$G,0)</f>
        <v>43.2</v>
      </c>
      <c r="H111">
        <f>_xlfn.XLOOKUP(B111,'[1]Performance IPL avg'!$A:$A,'[1]Performance IPL avg'!$H:$H,)</f>
        <v>3041.6499999999996</v>
      </c>
    </row>
    <row r="112" spans="1:8" x14ac:dyDescent="0.35">
      <c r="A112" t="str">
        <f>_xlfn.XLOOKUP(B112,'Team Player and role'!A:A,'Team Player and role'!B:B,0)</f>
        <v>LSG</v>
      </c>
      <c r="B112" t="s">
        <v>213</v>
      </c>
      <c r="C112">
        <f>((_xlfn.XLOOKUP(B112,'Table 0 (2)'!B:B,'Table 0 (2)'!AN:AN,0)*0.6)+(G112*0.4))</f>
        <v>22.680000000000003</v>
      </c>
      <c r="D112">
        <f>((_xlfn.XLOOKUP(B112,'Table 0'!B:B,'Table 0'!AD:AD,0)*0.6)+(H112*0.4))</f>
        <v>5683.6399999999994</v>
      </c>
      <c r="E112">
        <f>_xlfn.XLOOKUP(B112,'Table 0 (3)'!B:B,'Table 0 (3)'!M:M,0)</f>
        <v>8</v>
      </c>
      <c r="F112">
        <f t="shared" si="3"/>
        <v>5714.32</v>
      </c>
      <c r="G112">
        <f>_xlfn.XLOOKUP(B112,'[1]Performance IPL avg'!$A:$A,'[1]Performance IPL avg'!$G:$G,0)</f>
        <v>56.7</v>
      </c>
      <c r="H112">
        <f>_xlfn.XLOOKUP(B112,'[1]Performance IPL avg'!$A:$A,'[1]Performance IPL avg'!$H:$H,)</f>
        <v>4476.6499999999996</v>
      </c>
    </row>
    <row r="113" spans="1:8" x14ac:dyDescent="0.35">
      <c r="A113" t="str">
        <f>_xlfn.XLOOKUP(B113,'Team Player and role'!A:A,'Team Player and role'!B:B,0)</f>
        <v>MI</v>
      </c>
      <c r="B113" t="s">
        <v>319</v>
      </c>
      <c r="C113">
        <f>((_xlfn.XLOOKUP(B113,'Table 0 (2)'!B:B,'Table 0 (2)'!AN:AN,0)*0.6)+(G113*0.4))</f>
        <v>0</v>
      </c>
      <c r="D113">
        <f>((_xlfn.XLOOKUP(B113,'Table 0'!B:B,'Table 0'!AD:AD,0)*0.6)+(H113*0.4))</f>
        <v>1941.8</v>
      </c>
      <c r="E113">
        <f>_xlfn.XLOOKUP(B113,'Table 0 (3)'!B:B,'Table 0 (3)'!M:M,0)</f>
        <v>0</v>
      </c>
      <c r="F113">
        <f t="shared" si="3"/>
        <v>1941.8</v>
      </c>
      <c r="G113">
        <f>_xlfn.XLOOKUP(B113,'[1]Performance IPL avg'!$A:$A,'[1]Performance IPL avg'!$G:$G,0)</f>
        <v>0</v>
      </c>
      <c r="H113">
        <f>_xlfn.XLOOKUP(B113,'[1]Performance IPL avg'!$A:$A,'[1]Performance IPL avg'!$H:$H,)</f>
        <v>1257.5</v>
      </c>
    </row>
    <row r="114" spans="1:8" x14ac:dyDescent="0.35">
      <c r="A114" t="str">
        <f>_xlfn.XLOOKUP(B114,'Team Player and role'!A:A,'Team Player and role'!B:B,0)</f>
        <v>MI</v>
      </c>
      <c r="B114" t="s">
        <v>247</v>
      </c>
      <c r="C114">
        <f>((_xlfn.XLOOKUP(B114,'Table 0 (2)'!B:B,'Table 0 (2)'!AN:AN,0)*0.6)+(G114*0.4))</f>
        <v>39.080000000000005</v>
      </c>
      <c r="D114">
        <f>((_xlfn.XLOOKUP(B114,'Table 0'!B:B,'Table 0'!AD:AD,0)*0.6)+(H114*0.4))</f>
        <v>2892.0400000000004</v>
      </c>
      <c r="E114">
        <f>_xlfn.XLOOKUP(B114,'Table 0 (3)'!B:B,'Table 0 (3)'!M:M,0)</f>
        <v>0</v>
      </c>
      <c r="F114">
        <f t="shared" si="3"/>
        <v>2931.1200000000003</v>
      </c>
      <c r="G114">
        <f>_xlfn.XLOOKUP(B114,'[1]Performance IPL avg'!$A:$A,'[1]Performance IPL avg'!$G:$G,0)</f>
        <v>97.7</v>
      </c>
      <c r="H114">
        <f>_xlfn.XLOOKUP(B114,'[1]Performance IPL avg'!$A:$A,'[1]Performance IPL avg'!$H:$H,)</f>
        <v>1925.65</v>
      </c>
    </row>
    <row r="115" spans="1:8" x14ac:dyDescent="0.35">
      <c r="A115" t="str">
        <f>_xlfn.XLOOKUP(B115,'Team Player and role'!A:A,'Team Player and role'!B:B,0)</f>
        <v>RCB</v>
      </c>
      <c r="B115" t="s">
        <v>240</v>
      </c>
      <c r="C115">
        <f>((_xlfn.XLOOKUP(B115,'Table 0 (2)'!B:B,'Table 0 (2)'!AN:AN,0)*0.6)+(G115*0.4))</f>
        <v>31.28</v>
      </c>
      <c r="D115">
        <f>((_xlfn.XLOOKUP(B115,'Table 0'!B:B,'Table 0'!AD:AD,0)*0.6)+(H115*0.4))</f>
        <v>2989.44</v>
      </c>
      <c r="E115">
        <f>_xlfn.XLOOKUP(B115,'Table 0 (3)'!B:B,'Table 0 (3)'!M:M,0)</f>
        <v>0</v>
      </c>
      <c r="F115">
        <f t="shared" si="3"/>
        <v>3020.7200000000003</v>
      </c>
      <c r="G115">
        <f>_xlfn.XLOOKUP(B115,'[1]Performance IPL avg'!$A:$A,'[1]Performance IPL avg'!$G:$G,0)</f>
        <v>78.2</v>
      </c>
      <c r="H115">
        <f>_xlfn.XLOOKUP(B115,'[1]Performance IPL avg'!$A:$A,'[1]Performance IPL avg'!$H:$H,)</f>
        <v>2278.65</v>
      </c>
    </row>
    <row r="116" spans="1:8" x14ac:dyDescent="0.35">
      <c r="A116" t="str">
        <f>_xlfn.XLOOKUP(B116,'Team Player and role'!A:A,'Team Player and role'!B:B,0)</f>
        <v>LSG</v>
      </c>
      <c r="B116" t="s">
        <v>272</v>
      </c>
      <c r="C116">
        <f>((_xlfn.XLOOKUP(B116,'Table 0 (2)'!B:B,'Table 0 (2)'!AN:AN,0)*0.6)+(G116*0.4))</f>
        <v>0</v>
      </c>
      <c r="D116">
        <f>((_xlfn.XLOOKUP(B116,'Table 0'!B:B,'Table 0'!AD:AD,0)*0.6)+(H116*0.4))</f>
        <v>1396.1200000000001</v>
      </c>
      <c r="E116">
        <f>_xlfn.XLOOKUP(B116,'Table 0 (3)'!B:B,'Table 0 (3)'!M:M,0)</f>
        <v>0</v>
      </c>
      <c r="F116">
        <f t="shared" si="3"/>
        <v>1396.1200000000001</v>
      </c>
      <c r="G116">
        <f>_xlfn.XLOOKUP(B116,'[1]Performance IPL avg'!$A:$A,'[1]Performance IPL avg'!$G:$G,0)</f>
        <v>0</v>
      </c>
      <c r="H116">
        <f>_xlfn.XLOOKUP(B116,'[1]Performance IPL avg'!$A:$A,'[1]Performance IPL avg'!$H:$H,)</f>
        <v>916.07500000000005</v>
      </c>
    </row>
    <row r="117" spans="1:8" x14ac:dyDescent="0.35">
      <c r="A117" t="str">
        <f>_xlfn.XLOOKUP(B117,'Team Player and role'!A:A,'Team Player and role'!B:B,0)</f>
        <v>CSK</v>
      </c>
      <c r="B117" t="s">
        <v>257</v>
      </c>
      <c r="C117">
        <f>((_xlfn.XLOOKUP(B117,'Table 0 (2)'!B:B,'Table 0 (2)'!AN:AN,0)*0.6)+(G117*0.4))</f>
        <v>38.880000000000003</v>
      </c>
      <c r="D117">
        <f>((_xlfn.XLOOKUP(B117,'Table 0'!B:B,'Table 0'!AD:AD,0)*0.6)+(H117*0.4))</f>
        <v>2043.44</v>
      </c>
      <c r="E117">
        <f>_xlfn.XLOOKUP(B117,'Table 0 (3)'!B:B,'Table 0 (3)'!M:M,0)</f>
        <v>0</v>
      </c>
      <c r="F117">
        <f t="shared" si="3"/>
        <v>2082.3200000000002</v>
      </c>
      <c r="G117">
        <f>_xlfn.XLOOKUP(B117,'[1]Performance IPL avg'!$A:$A,'[1]Performance IPL avg'!$G:$G,0)</f>
        <v>97.2</v>
      </c>
      <c r="H117">
        <f>_xlfn.XLOOKUP(B117,'[1]Performance IPL avg'!$A:$A,'[1]Performance IPL avg'!$H:$H,)</f>
        <v>2543.15</v>
      </c>
    </row>
    <row r="118" spans="1:8" x14ac:dyDescent="0.35">
      <c r="A118" t="str">
        <f>_xlfn.XLOOKUP(B118,'Team Player and role'!A:A,'Team Player and role'!B:B,0)</f>
        <v>RR</v>
      </c>
      <c r="B118" t="s">
        <v>220</v>
      </c>
      <c r="C118">
        <f>((_xlfn.XLOOKUP(B118,'Table 0 (2)'!B:B,'Table 0 (2)'!AN:AN,0)*0.6)+(G118*0.4))</f>
        <v>57.28</v>
      </c>
      <c r="D118">
        <f>((_xlfn.XLOOKUP(B118,'Table 0'!B:B,'Table 0'!AD:AD,0)*0.6)+(H118*0.4))</f>
        <v>3314.6400000000003</v>
      </c>
      <c r="E118">
        <f>_xlfn.XLOOKUP(B118,'Table 0 (3)'!B:B,'Table 0 (3)'!M:M,0)</f>
        <v>6</v>
      </c>
      <c r="F118">
        <f t="shared" si="3"/>
        <v>3377.9200000000005</v>
      </c>
      <c r="G118">
        <f>_xlfn.XLOOKUP(B118,'[1]Performance IPL avg'!$A:$A,'[1]Performance IPL avg'!$G:$G,0)</f>
        <v>143.19999999999999</v>
      </c>
      <c r="H118">
        <f>_xlfn.XLOOKUP(B118,'[1]Performance IPL avg'!$A:$A,'[1]Performance IPL avg'!$H:$H,)</f>
        <v>3171.15</v>
      </c>
    </row>
    <row r="119" spans="1:8" x14ac:dyDescent="0.35">
      <c r="A119" t="str">
        <f>_xlfn.XLOOKUP(B119,'Team Player and role'!A:A,'Team Player and role'!B:B,0)</f>
        <v>PBKS</v>
      </c>
      <c r="B119" t="s">
        <v>263</v>
      </c>
      <c r="C119">
        <f>((_xlfn.XLOOKUP(B119,'Table 0 (2)'!B:B,'Table 0 (2)'!AN:AN,0)*0.6)+(G119*0.4))</f>
        <v>24.080000000000002</v>
      </c>
      <c r="D119">
        <f>((_xlfn.XLOOKUP(B119,'Table 0'!B:B,'Table 0'!AD:AD,0)*0.6)+(H119*0.4))</f>
        <v>2155.3199999999997</v>
      </c>
      <c r="E119">
        <f>_xlfn.XLOOKUP(B119,'Table 0 (3)'!B:B,'Table 0 (3)'!M:M,0)</f>
        <v>0</v>
      </c>
      <c r="F119">
        <f t="shared" si="3"/>
        <v>2179.3999999999996</v>
      </c>
      <c r="G119">
        <f>_xlfn.XLOOKUP(B119,'[1]Performance IPL avg'!$A:$A,'[1]Performance IPL avg'!$G:$G,0)</f>
        <v>60.2</v>
      </c>
      <c r="H119">
        <f>_xlfn.XLOOKUP(B119,'[1]Performance IPL avg'!$A:$A,'[1]Performance IPL avg'!$H:$H,)</f>
        <v>1398.075</v>
      </c>
    </row>
    <row r="120" spans="1:8" x14ac:dyDescent="0.35">
      <c r="A120" t="str">
        <f>_xlfn.XLOOKUP(B120,'Team Player and role'!A:A,'Team Player and role'!B:B,0)</f>
        <v>SRH</v>
      </c>
      <c r="B120" t="s">
        <v>210</v>
      </c>
      <c r="C120">
        <f>((_xlfn.XLOOKUP(B120,'Table 0 (2)'!B:B,'Table 0 (2)'!AN:AN,0)*0.6)+(G120*0.4))</f>
        <v>99.28</v>
      </c>
      <c r="D120">
        <f>((_xlfn.XLOOKUP(B120,'Table 0'!B:B,'Table 0'!AD:AD,0)*0.6)+(H120*0.4))</f>
        <v>3074.52</v>
      </c>
      <c r="E120">
        <f>_xlfn.XLOOKUP(B120,'Table 0 (3)'!B:B,'Table 0 (3)'!M:M,0)</f>
        <v>0</v>
      </c>
      <c r="F120">
        <f t="shared" si="3"/>
        <v>3173.8</v>
      </c>
      <c r="G120">
        <f>_xlfn.XLOOKUP(B120,'[1]Performance IPL avg'!$A:$A,'[1]Performance IPL avg'!$G:$G,0)</f>
        <v>248.2</v>
      </c>
      <c r="H120">
        <f>_xlfn.XLOOKUP(B120,'[1]Performance IPL avg'!$A:$A,'[1]Performance IPL avg'!$H:$H,)</f>
        <v>1995.075</v>
      </c>
    </row>
    <row r="121" spans="1:8" x14ac:dyDescent="0.35">
      <c r="A121" t="str">
        <f>_xlfn.XLOOKUP(B121,'Team Player and role'!A:A,'Team Player and role'!B:B,0)</f>
        <v>LSG</v>
      </c>
      <c r="B121" t="s">
        <v>230</v>
      </c>
      <c r="C121">
        <f>((_xlfn.XLOOKUP(B121,'Table 0 (2)'!B:B,'Table 0 (2)'!AN:AN,0)*0.6)+(G121*0.4))</f>
        <v>74.88</v>
      </c>
      <c r="D121">
        <f>((_xlfn.XLOOKUP(B121,'Table 0'!B:B,'Table 0'!AD:AD,0)*0.6)+(H121*0.4))</f>
        <v>1700.92</v>
      </c>
      <c r="E121">
        <f>_xlfn.XLOOKUP(B121,'Table 0 (3)'!B:B,'Table 0 (3)'!M:M,0)</f>
        <v>4</v>
      </c>
      <c r="F121">
        <f t="shared" si="3"/>
        <v>1779.8000000000002</v>
      </c>
      <c r="G121">
        <f>_xlfn.XLOOKUP(B121,'[1]Performance IPL avg'!$A:$A,'[1]Performance IPL avg'!$G:$G,0)</f>
        <v>187.2</v>
      </c>
      <c r="H121">
        <f>_xlfn.XLOOKUP(B121,'[1]Performance IPL avg'!$A:$A,'[1]Performance IPL avg'!$H:$H,)</f>
        <v>1108.075</v>
      </c>
    </row>
    <row r="122" spans="1:8" x14ac:dyDescent="0.35">
      <c r="A122" t="str">
        <f>_xlfn.XLOOKUP(B122,'Team Player and role'!A:A,'Team Player and role'!B:B,0)</f>
        <v>LSG</v>
      </c>
      <c r="B122" t="s">
        <v>222</v>
      </c>
      <c r="C122">
        <f>((_xlfn.XLOOKUP(B122,'Table 0 (2)'!B:B,'Table 0 (2)'!AN:AN,0)*0.6)+(G122*0.4))</f>
        <v>24.680000000000003</v>
      </c>
      <c r="D122">
        <f>((_xlfn.XLOOKUP(B122,'Table 0'!B:B,'Table 0'!AD:AD,0)*0.6)+(H122*0.4))</f>
        <v>1715.52</v>
      </c>
      <c r="E122">
        <f>_xlfn.XLOOKUP(B122,'Table 0 (3)'!B:B,'Table 0 (3)'!M:M,0)</f>
        <v>0</v>
      </c>
      <c r="F122">
        <f t="shared" si="3"/>
        <v>1740.2</v>
      </c>
      <c r="G122">
        <f>_xlfn.XLOOKUP(B122,'[1]Performance IPL avg'!$A:$A,'[1]Performance IPL avg'!$G:$G,0)</f>
        <v>61.7</v>
      </c>
      <c r="H122">
        <f>_xlfn.XLOOKUP(B122,'[1]Performance IPL avg'!$A:$A,'[1]Performance IPL avg'!$H:$H,)</f>
        <v>1116.075</v>
      </c>
    </row>
    <row r="123" spans="1:8" x14ac:dyDescent="0.35">
      <c r="A123" t="str">
        <f>_xlfn.XLOOKUP(B123,'Team Player and role'!A:A,'Team Player and role'!B:B,0)</f>
        <v>CSK</v>
      </c>
      <c r="B123" t="s">
        <v>273</v>
      </c>
      <c r="C123">
        <f>((_xlfn.XLOOKUP(B123,'Table 0 (2)'!B:B,'Table 0 (2)'!AN:AN,0)*0.6)+(G123*0.4))</f>
        <v>0</v>
      </c>
      <c r="D123">
        <f>((_xlfn.XLOOKUP(B123,'Table 0'!B:B,'Table 0'!AD:AD,0)*0.6)+(H123*0.4))</f>
        <v>2816.04</v>
      </c>
      <c r="E123">
        <f>_xlfn.XLOOKUP(B123,'Table 0 (3)'!B:B,'Table 0 (3)'!M:M,0)</f>
        <v>5</v>
      </c>
      <c r="F123">
        <f t="shared" si="3"/>
        <v>2821.04</v>
      </c>
      <c r="G123">
        <f>_xlfn.XLOOKUP(B123,'[1]Performance IPL avg'!$A:$A,'[1]Performance IPL avg'!$G:$G,0)</f>
        <v>0</v>
      </c>
      <c r="H123">
        <f>_xlfn.XLOOKUP(B123,'[1]Performance IPL avg'!$A:$A,'[1]Performance IPL avg'!$H:$H,)</f>
        <v>1990.65</v>
      </c>
    </row>
    <row r="124" spans="1:8" x14ac:dyDescent="0.35">
      <c r="A124" t="str">
        <f>_xlfn.XLOOKUP(B124,'Team Player and role'!A:A,'Team Player and role'!B:B,0)</f>
        <v>KKR</v>
      </c>
      <c r="B124" t="s">
        <v>211</v>
      </c>
      <c r="C124">
        <f>((_xlfn.XLOOKUP(B124,'Table 0 (2)'!B:B,'Table 0 (2)'!AN:AN,0)*0.6)+(G124*0.4))</f>
        <v>73.28</v>
      </c>
      <c r="D124">
        <f>((_xlfn.XLOOKUP(B124,'Table 0'!B:B,'Table 0'!AD:AD,0)*0.6)+(H124*0.4))</f>
        <v>3186.04</v>
      </c>
      <c r="E124">
        <f>_xlfn.XLOOKUP(B124,'Table 0 (3)'!B:B,'Table 0 (3)'!M:M,0)</f>
        <v>0</v>
      </c>
      <c r="F124">
        <f t="shared" si="3"/>
        <v>3259.32</v>
      </c>
      <c r="G124">
        <f>_xlfn.XLOOKUP(B124,'[1]Performance IPL avg'!$A:$A,'[1]Performance IPL avg'!$G:$G,0)</f>
        <v>183.2</v>
      </c>
      <c r="H124">
        <f>_xlfn.XLOOKUP(B124,'[1]Performance IPL avg'!$A:$A,'[1]Performance IPL avg'!$H:$H,)</f>
        <v>2915.65</v>
      </c>
    </row>
    <row r="125" spans="1:8" x14ac:dyDescent="0.35">
      <c r="A125" t="str">
        <f>_xlfn.XLOOKUP(B125,'Team Player and role'!A:A,'Team Player and role'!B:B,0)</f>
        <v>RCB</v>
      </c>
      <c r="B125" t="s">
        <v>248</v>
      </c>
      <c r="C125">
        <f>((_xlfn.XLOOKUP(B125,'Table 0 (2)'!B:B,'Table 0 (2)'!AN:AN,0)*0.6)+(G125*0.4))</f>
        <v>13.280000000000001</v>
      </c>
      <c r="D125">
        <f>((_xlfn.XLOOKUP(B125,'Table 0'!B:B,'Table 0'!AD:AD,0)*0.6)+(H125*0.4))</f>
        <v>1101.6400000000001</v>
      </c>
      <c r="E125">
        <f>_xlfn.XLOOKUP(B125,'Table 0 (3)'!B:B,'Table 0 (3)'!M:M,0)</f>
        <v>0</v>
      </c>
      <c r="F125">
        <f t="shared" si="3"/>
        <v>1114.92</v>
      </c>
      <c r="G125">
        <f>_xlfn.XLOOKUP(B125,'[1]Performance IPL avg'!$A:$A,'[1]Performance IPL avg'!$G:$G,0)</f>
        <v>33.200000000000003</v>
      </c>
      <c r="H125">
        <f>_xlfn.XLOOKUP(B125,'[1]Performance IPL avg'!$A:$A,'[1]Performance IPL avg'!$H:$H,)</f>
        <v>796.15000000000009</v>
      </c>
    </row>
    <row r="126" spans="1:8" x14ac:dyDescent="0.35">
      <c r="A126" t="str">
        <f>_xlfn.XLOOKUP(B126,'Team Player and role'!A:A,'Team Player and role'!B:B,0)</f>
        <v>DC</v>
      </c>
      <c r="B126" t="s">
        <v>255</v>
      </c>
      <c r="C126">
        <f>((_xlfn.XLOOKUP(B126,'Table 0 (2)'!B:B,'Table 0 (2)'!AN:AN,0)*0.6)+(G126*0.4))</f>
        <v>61.68</v>
      </c>
      <c r="D126">
        <f>((_xlfn.XLOOKUP(B126,'Table 0'!B:B,'Table 0'!AD:AD,0)*0.6)+(H126*0.4))</f>
        <v>1249.2400000000002</v>
      </c>
      <c r="E126">
        <f>_xlfn.XLOOKUP(B126,'Table 0 (3)'!B:B,'Table 0 (3)'!M:M,0)</f>
        <v>0</v>
      </c>
      <c r="F126">
        <f t="shared" si="3"/>
        <v>1310.9200000000003</v>
      </c>
      <c r="G126">
        <f>_xlfn.XLOOKUP(B126,'[1]Performance IPL avg'!$A:$A,'[1]Performance IPL avg'!$G:$G,0)</f>
        <v>154.19999999999999</v>
      </c>
      <c r="H126">
        <f>_xlfn.XLOOKUP(B126,'[1]Performance IPL avg'!$A:$A,'[1]Performance IPL avg'!$H:$H,)</f>
        <v>922.15000000000009</v>
      </c>
    </row>
    <row r="127" spans="1:8" x14ac:dyDescent="0.35">
      <c r="A127" t="str">
        <f>_xlfn.XLOOKUP(B127,'Team Player and role'!A:A,'Team Player and role'!B:B,0)</f>
        <v>KKR</v>
      </c>
      <c r="B127" t="s">
        <v>274</v>
      </c>
      <c r="C127">
        <f>((_xlfn.XLOOKUP(B127,'Table 0 (2)'!B:B,'Table 0 (2)'!AN:AN,0)*0.6)+(G127*0.4))</f>
        <v>0</v>
      </c>
      <c r="D127">
        <f>((_xlfn.XLOOKUP(B127,'Table 0'!B:B,'Table 0'!AD:AD,0)*0.6)+(H127*0.4))</f>
        <v>1584.24</v>
      </c>
      <c r="E127">
        <f>_xlfn.XLOOKUP(B127,'Table 0 (3)'!B:B,'Table 0 (3)'!M:M,0)</f>
        <v>0</v>
      </c>
      <c r="F127">
        <f t="shared" si="3"/>
        <v>1584.24</v>
      </c>
      <c r="G127">
        <f>_xlfn.XLOOKUP(B127,'[1]Performance IPL avg'!$A:$A,'[1]Performance IPL avg'!$G:$G,0)</f>
        <v>0</v>
      </c>
      <c r="H127">
        <f>_xlfn.XLOOKUP(B127,'[1]Performance IPL avg'!$A:$A,'[1]Performance IPL avg'!$H:$H,)</f>
        <v>1033.6500000000001</v>
      </c>
    </row>
    <row r="128" spans="1:8" x14ac:dyDescent="0.35">
      <c r="A128" t="str">
        <f>_xlfn.XLOOKUP(B128,'Team Player and role'!A:A,'Team Player and role'!B:B,0)</f>
        <v>RR</v>
      </c>
      <c r="B128" t="s">
        <v>253</v>
      </c>
      <c r="C128">
        <f>((_xlfn.XLOOKUP(B128,'Table 0 (2)'!B:B,'Table 0 (2)'!AN:AN,0)*0.6)+(G128*0.4))</f>
        <v>49.88</v>
      </c>
      <c r="D128">
        <f>((_xlfn.XLOOKUP(B128,'Table 0'!B:B,'Table 0'!AD:AD,0)*0.6)+(H128*0.4))</f>
        <v>2211.2400000000002</v>
      </c>
      <c r="E128">
        <f>_xlfn.XLOOKUP(B128,'Table 0 (3)'!B:B,'Table 0 (3)'!M:M,0)</f>
        <v>6</v>
      </c>
      <c r="F128">
        <f t="shared" si="3"/>
        <v>2267.1200000000003</v>
      </c>
      <c r="G128">
        <f>_xlfn.XLOOKUP(B128,'[1]Performance IPL avg'!$A:$A,'[1]Performance IPL avg'!$G:$G,0)</f>
        <v>124.7</v>
      </c>
      <c r="H128">
        <f>_xlfn.XLOOKUP(B128,'[1]Performance IPL avg'!$A:$A,'[1]Performance IPL avg'!$H:$H,)</f>
        <v>1630.65</v>
      </c>
    </row>
    <row r="129" spans="1:8" x14ac:dyDescent="0.35">
      <c r="A129" t="str">
        <f>_xlfn.XLOOKUP(B129,'Team Player and role'!A:A,'Team Player and role'!B:B,0)</f>
        <v>SRH</v>
      </c>
      <c r="B129" t="s">
        <v>275</v>
      </c>
      <c r="C129">
        <f>((_xlfn.XLOOKUP(B129,'Table 0 (2)'!B:B,'Table 0 (2)'!AN:AN,0)*0.6)+(G129*0.4))</f>
        <v>0</v>
      </c>
      <c r="D129">
        <f>((_xlfn.XLOOKUP(B129,'Table 0'!B:B,'Table 0'!AD:AD,0)*0.6)+(H129*0.4))</f>
        <v>1735.8400000000001</v>
      </c>
      <c r="E129">
        <f>_xlfn.XLOOKUP(B129,'Table 0 (3)'!B:B,'Table 0 (3)'!M:M,0)</f>
        <v>5</v>
      </c>
      <c r="F129">
        <f t="shared" si="3"/>
        <v>1740.8400000000001</v>
      </c>
      <c r="G129">
        <f>_xlfn.XLOOKUP(B129,'[1]Performance IPL avg'!$A:$A,'[1]Performance IPL avg'!$G:$G,0)</f>
        <v>0</v>
      </c>
      <c r="H129">
        <f>_xlfn.XLOOKUP(B129,'[1]Performance IPL avg'!$A:$A,'[1]Performance IPL avg'!$H:$H,)</f>
        <v>1495.15</v>
      </c>
    </row>
    <row r="130" spans="1:8" x14ac:dyDescent="0.35">
      <c r="A130" t="str">
        <f>_xlfn.XLOOKUP(B130,'Team Player and role'!A:A,'Team Player and role'!B:B,0)</f>
        <v>DC</v>
      </c>
      <c r="B130" t="s">
        <v>201</v>
      </c>
      <c r="C130">
        <f>((_xlfn.XLOOKUP(B130,'Table 0 (2)'!B:B,'Table 0 (2)'!AN:AN,0)*0.6)+(G130*0.4))</f>
        <v>75.88</v>
      </c>
      <c r="D130">
        <f>((_xlfn.XLOOKUP(B130,'Table 0'!B:B,'Table 0'!AD:AD,0)*0.6)+(H130*0.4))</f>
        <v>2432.04</v>
      </c>
      <c r="E130">
        <f>_xlfn.XLOOKUP(B130,'Table 0 (3)'!B:B,'Table 0 (3)'!M:M,0)</f>
        <v>4</v>
      </c>
      <c r="F130">
        <f t="shared" ref="F130:F161" si="4">C130+D130+E130</f>
        <v>2511.92</v>
      </c>
      <c r="G130">
        <f>_xlfn.XLOOKUP(B130,'[1]Performance IPL avg'!$A:$A,'[1]Performance IPL avg'!$G:$G,0)</f>
        <v>189.7</v>
      </c>
      <c r="H130">
        <f>_xlfn.XLOOKUP(B130,'[1]Performance IPL avg'!$A:$A,'[1]Performance IPL avg'!$H:$H,)</f>
        <v>1750.65</v>
      </c>
    </row>
    <row r="131" spans="1:8" x14ac:dyDescent="0.35">
      <c r="A131" t="str">
        <f>_xlfn.XLOOKUP(B131,'Team Player and role'!A:A,'Team Player and role'!B:B,0)</f>
        <v>RCB</v>
      </c>
      <c r="B131" t="s">
        <v>252</v>
      </c>
      <c r="C131">
        <f>((_xlfn.XLOOKUP(B131,'Table 0 (2)'!B:B,'Table 0 (2)'!AN:AN,0)*0.6)+(G131*0.4))</f>
        <v>13.280000000000001</v>
      </c>
      <c r="D131">
        <f>((_xlfn.XLOOKUP(B131,'Table 0'!B:B,'Table 0'!AD:AD,0)*0.6)+(H131*0.4))</f>
        <v>927.24000000000012</v>
      </c>
      <c r="E131">
        <f>_xlfn.XLOOKUP(B131,'Table 0 (3)'!B:B,'Table 0 (3)'!M:M,0)</f>
        <v>5</v>
      </c>
      <c r="F131">
        <f t="shared" si="4"/>
        <v>945.5200000000001</v>
      </c>
      <c r="G131">
        <f>_xlfn.XLOOKUP(B131,'[1]Performance IPL avg'!$A:$A,'[1]Performance IPL avg'!$G:$G,0)</f>
        <v>33.200000000000003</v>
      </c>
      <c r="H131">
        <f>_xlfn.XLOOKUP(B131,'[1]Performance IPL avg'!$A:$A,'[1]Performance IPL avg'!$H:$H,)</f>
        <v>604.65000000000009</v>
      </c>
    </row>
    <row r="132" spans="1:8" x14ac:dyDescent="0.35">
      <c r="A132" t="str">
        <f>_xlfn.XLOOKUP(B132,'Team Player and role'!A:A,'Team Player and role'!B:B,0)</f>
        <v>RCB</v>
      </c>
      <c r="B132" t="s">
        <v>323</v>
      </c>
      <c r="C132">
        <f>((_xlfn.XLOOKUP(B132,'Table 0 (2)'!B:B,'Table 0 (2)'!AN:AN,0)*0.6)+(G132*0.4))</f>
        <v>0</v>
      </c>
      <c r="D132">
        <f>((_xlfn.XLOOKUP(B132,'Table 0'!B:B,'Table 0'!AD:AD,0)*0.6)+(H132*0.4))</f>
        <v>620.38</v>
      </c>
      <c r="E132">
        <f>_xlfn.XLOOKUP(B132,'Table 0 (3)'!B:B,'Table 0 (3)'!M:M,0)</f>
        <v>0</v>
      </c>
      <c r="F132">
        <f t="shared" si="4"/>
        <v>620.38</v>
      </c>
      <c r="G132">
        <f>_xlfn.XLOOKUP(B132,'[1]Performance IPL avg'!$A:$A,'[1]Performance IPL avg'!$G:$G,0)</f>
        <v>0</v>
      </c>
      <c r="H132">
        <f>_xlfn.XLOOKUP(B132,'[1]Performance IPL avg'!$A:$A,'[1]Performance IPL avg'!$H:$H,)</f>
        <v>25</v>
      </c>
    </row>
    <row r="133" spans="1:8" x14ac:dyDescent="0.35">
      <c r="A133" t="str">
        <f>_xlfn.XLOOKUP(B133,'Team Player and role'!A:A,'Team Player and role'!B:B,0)</f>
        <v>DC</v>
      </c>
      <c r="B133" t="s">
        <v>276</v>
      </c>
      <c r="C133">
        <f>((_xlfn.XLOOKUP(B133,'Table 0 (2)'!B:B,'Table 0 (2)'!AN:AN,0)*0.6)+(G133*0.4))</f>
        <v>0</v>
      </c>
      <c r="D133">
        <f>((_xlfn.XLOOKUP(B133,'Table 0'!B:B,'Table 0'!AD:AD,0)*0.6)+(H133*0.4))</f>
        <v>1013.44</v>
      </c>
      <c r="E133">
        <f>_xlfn.XLOOKUP(B133,'Table 0 (3)'!B:B,'Table 0 (3)'!M:M,0)</f>
        <v>0</v>
      </c>
      <c r="F133">
        <f t="shared" si="4"/>
        <v>1013.44</v>
      </c>
      <c r="G133">
        <f>_xlfn.XLOOKUP(B133,'[1]Performance IPL avg'!$A:$A,'[1]Performance IPL avg'!$G:$G,0)</f>
        <v>0</v>
      </c>
      <c r="H133">
        <f>_xlfn.XLOOKUP(B133,'[1]Performance IPL avg'!$A:$A,'[1]Performance IPL avg'!$H:$H,)</f>
        <v>1064.6500000000001</v>
      </c>
    </row>
    <row r="134" spans="1:8" x14ac:dyDescent="0.35">
      <c r="A134" t="str">
        <f>_xlfn.XLOOKUP(B134,'Team Player and role'!A:A,'Team Player and role'!B:B,0)</f>
        <v>RR</v>
      </c>
      <c r="B134" t="s">
        <v>234</v>
      </c>
      <c r="C134">
        <f>((_xlfn.XLOOKUP(B134,'Table 0 (2)'!B:B,'Table 0 (2)'!AN:AN,0)*0.6)+(G134*0.4))</f>
        <v>13.280000000000001</v>
      </c>
      <c r="D134">
        <f>((_xlfn.XLOOKUP(B134,'Table 0'!B:B,'Table 0'!AD:AD,0)*0.6)+(H134*0.4))</f>
        <v>1186.8400000000001</v>
      </c>
      <c r="E134">
        <f>_xlfn.XLOOKUP(B134,'Table 0 (3)'!B:B,'Table 0 (3)'!M:M,0)</f>
        <v>0</v>
      </c>
      <c r="F134">
        <f t="shared" si="4"/>
        <v>1200.1200000000001</v>
      </c>
      <c r="G134">
        <f>_xlfn.XLOOKUP(B134,'[1]Performance IPL avg'!$A:$A,'[1]Performance IPL avg'!$G:$G,0)</f>
        <v>33.200000000000003</v>
      </c>
      <c r="H134">
        <f>_xlfn.XLOOKUP(B134,'[1]Performance IPL avg'!$A:$A,'[1]Performance IPL avg'!$H:$H,)</f>
        <v>767.65000000000009</v>
      </c>
    </row>
    <row r="135" spans="1:8" x14ac:dyDescent="0.35">
      <c r="A135" t="str">
        <f>_xlfn.XLOOKUP(B135,'Team Player and role'!A:A,'Team Player and role'!B:B,0)</f>
        <v>LSG</v>
      </c>
      <c r="B135" t="s">
        <v>278</v>
      </c>
      <c r="C135">
        <f>((_xlfn.XLOOKUP(B135,'Table 0 (2)'!B:B,'Table 0 (2)'!AN:AN,0)*0.6)+(G135*0.4))</f>
        <v>0</v>
      </c>
      <c r="D135">
        <f>((_xlfn.XLOOKUP(B135,'Table 0'!B:B,'Table 0'!AD:AD,0)*0.6)+(H135*0.4))</f>
        <v>1110.6399999999999</v>
      </c>
      <c r="E135">
        <f>_xlfn.XLOOKUP(B135,'Table 0 (3)'!B:B,'Table 0 (3)'!M:M,0)</f>
        <v>0</v>
      </c>
      <c r="F135">
        <f t="shared" si="4"/>
        <v>1110.6399999999999</v>
      </c>
      <c r="G135">
        <f>_xlfn.XLOOKUP(B135,'[1]Performance IPL avg'!$A:$A,'[1]Performance IPL avg'!$G:$G,0)</f>
        <v>0</v>
      </c>
      <c r="H135">
        <f>_xlfn.XLOOKUP(B135,'[1]Performance IPL avg'!$A:$A,'[1]Performance IPL avg'!$H:$H,)</f>
        <v>1307.6500000000001</v>
      </c>
    </row>
    <row r="136" spans="1:8" x14ac:dyDescent="0.35">
      <c r="A136" t="str">
        <f>_xlfn.XLOOKUP(B136,'Team Player and role'!A:A,'Team Player and role'!B:B,0)</f>
        <v>PBKS</v>
      </c>
      <c r="B136" t="s">
        <v>277</v>
      </c>
      <c r="C136">
        <f>((_xlfn.XLOOKUP(B136,'Table 0 (2)'!B:B,'Table 0 (2)'!AN:AN,0)*0.6)+(G136*0.4))</f>
        <v>10.8</v>
      </c>
      <c r="D136">
        <f>((_xlfn.XLOOKUP(B136,'Table 0'!B:B,'Table 0'!AD:AD,0)*0.6)+(H136*0.4))</f>
        <v>2568.04</v>
      </c>
      <c r="E136">
        <f>_xlfn.XLOOKUP(B136,'Table 0 (3)'!B:B,'Table 0 (3)'!M:M,0)</f>
        <v>5</v>
      </c>
      <c r="F136">
        <f t="shared" si="4"/>
        <v>2583.84</v>
      </c>
      <c r="G136">
        <f>_xlfn.XLOOKUP(B136,'[1]Performance IPL avg'!$A:$A,'[1]Performance IPL avg'!$G:$G,0)</f>
        <v>27</v>
      </c>
      <c r="H136">
        <f>_xlfn.XLOOKUP(B136,'[1]Performance IPL avg'!$A:$A,'[1]Performance IPL avg'!$H:$H,)</f>
        <v>2810.65</v>
      </c>
    </row>
    <row r="137" spans="1:8" x14ac:dyDescent="0.35">
      <c r="A137" t="str">
        <f>_xlfn.XLOOKUP(B137,'Team Player and role'!A:A,'Team Player and role'!B:B,0)</f>
        <v>MI</v>
      </c>
      <c r="B137" t="s">
        <v>280</v>
      </c>
      <c r="C137">
        <f>((_xlfn.XLOOKUP(B137,'Table 0 (2)'!B:B,'Table 0 (2)'!AN:AN,0)*0.6)+(G137*0.4))</f>
        <v>0</v>
      </c>
      <c r="D137">
        <f>((_xlfn.XLOOKUP(B137,'Table 0'!B:B,'Table 0'!AD:AD,0)*0.6)+(H137*0.4))</f>
        <v>589.64</v>
      </c>
      <c r="E137">
        <f>_xlfn.XLOOKUP(B137,'Table 0 (3)'!B:B,'Table 0 (3)'!M:M,0)</f>
        <v>0</v>
      </c>
      <c r="F137">
        <f t="shared" si="4"/>
        <v>589.64</v>
      </c>
      <c r="G137">
        <f>_xlfn.XLOOKUP(B137,'[1]Performance IPL avg'!$A:$A,'[1]Performance IPL avg'!$G:$G,0)</f>
        <v>0</v>
      </c>
      <c r="H137">
        <f>_xlfn.XLOOKUP(B137,'[1]Performance IPL avg'!$A:$A,'[1]Performance IPL avg'!$H:$H,)</f>
        <v>453.65</v>
      </c>
    </row>
    <row r="138" spans="1:8" x14ac:dyDescent="0.35">
      <c r="A138" t="str">
        <f>_xlfn.XLOOKUP(B138,'Team Player and role'!A:A,'Team Player and role'!B:B,0)</f>
        <v>PBKS</v>
      </c>
      <c r="B138" t="s">
        <v>279</v>
      </c>
      <c r="C138">
        <f>((_xlfn.XLOOKUP(B138,'Table 0 (2)'!B:B,'Table 0 (2)'!AN:AN,0)*0.6)+(G138*0.4))</f>
        <v>14.4</v>
      </c>
      <c r="D138">
        <f>((_xlfn.XLOOKUP(B138,'Table 0'!B:B,'Table 0'!AD:AD,0)*0.6)+(H138*0.4))</f>
        <v>1352.8400000000001</v>
      </c>
      <c r="E138">
        <f>_xlfn.XLOOKUP(B138,'Table 0 (3)'!B:B,'Table 0 (3)'!M:M,0)</f>
        <v>0</v>
      </c>
      <c r="F138">
        <f t="shared" si="4"/>
        <v>1367.2400000000002</v>
      </c>
      <c r="G138">
        <f>_xlfn.XLOOKUP(B138,'[1]Performance IPL avg'!$A:$A,'[1]Performance IPL avg'!$G:$G,0)</f>
        <v>36</v>
      </c>
      <c r="H138">
        <f>_xlfn.XLOOKUP(B138,'[1]Performance IPL avg'!$A:$A,'[1]Performance IPL avg'!$H:$H,)</f>
        <v>2505.65</v>
      </c>
    </row>
    <row r="139" spans="1:8" x14ac:dyDescent="0.35">
      <c r="A139" t="str">
        <f>_xlfn.XLOOKUP(B139,'Team Player and role'!A:A,'Team Player and role'!B:B,0)</f>
        <v>LSG</v>
      </c>
      <c r="B139" t="s">
        <v>216</v>
      </c>
      <c r="C139">
        <f>((_xlfn.XLOOKUP(B139,'Table 0 (2)'!B:B,'Table 0 (2)'!AN:AN,0)*0.6)+(G139*0.4))</f>
        <v>34.880000000000003</v>
      </c>
      <c r="D139">
        <f>((_xlfn.XLOOKUP(B139,'Table 0'!B:B,'Table 0'!AD:AD,0)*0.6)+(H139*0.4))</f>
        <v>982.64000000000021</v>
      </c>
      <c r="E139">
        <f>_xlfn.XLOOKUP(B139,'Table 0 (3)'!B:B,'Table 0 (3)'!M:M,0)</f>
        <v>0</v>
      </c>
      <c r="F139">
        <f t="shared" si="4"/>
        <v>1017.5200000000002</v>
      </c>
      <c r="G139">
        <f>_xlfn.XLOOKUP(B139,'[1]Performance IPL avg'!$A:$A,'[1]Performance IPL avg'!$G:$G,0)</f>
        <v>87.2</v>
      </c>
      <c r="H139">
        <f>_xlfn.XLOOKUP(B139,'[1]Performance IPL avg'!$A:$A,'[1]Performance IPL avg'!$H:$H,)</f>
        <v>824.15000000000009</v>
      </c>
    </row>
    <row r="140" spans="1:8" x14ac:dyDescent="0.35">
      <c r="A140" t="str">
        <f>_xlfn.XLOOKUP(B140,'Team Player and role'!A:A,'Team Player and role'!B:B,0)</f>
        <v>GT</v>
      </c>
      <c r="B140" t="s">
        <v>239</v>
      </c>
      <c r="C140">
        <f>((_xlfn.XLOOKUP(B140,'Table 0 (2)'!B:B,'Table 0 (2)'!AN:AN,0)*0.6)+(G140*0.4))</f>
        <v>49.88</v>
      </c>
      <c r="D140">
        <f>((_xlfn.XLOOKUP(B140,'Table 0'!B:B,'Table 0'!AD:AD,0)*0.6)+(H140*0.4))</f>
        <v>581.64</v>
      </c>
      <c r="E140">
        <f>_xlfn.XLOOKUP(B140,'Table 0 (3)'!B:B,'Table 0 (3)'!M:M,0)</f>
        <v>4</v>
      </c>
      <c r="F140">
        <f t="shared" si="4"/>
        <v>635.52</v>
      </c>
      <c r="G140">
        <f>_xlfn.XLOOKUP(B140,'[1]Performance IPL avg'!$A:$A,'[1]Performance IPL avg'!$G:$G,0)</f>
        <v>124.7</v>
      </c>
      <c r="H140">
        <f>_xlfn.XLOOKUP(B140,'[1]Performance IPL avg'!$A:$A,'[1]Performance IPL avg'!$H:$H,)</f>
        <v>471.15</v>
      </c>
    </row>
    <row r="141" spans="1:8" x14ac:dyDescent="0.35">
      <c r="A141" t="str">
        <f>_xlfn.XLOOKUP(B141,'Team Player and role'!A:A,'Team Player and role'!B:B,0)</f>
        <v>GT</v>
      </c>
      <c r="B141" t="s">
        <v>324</v>
      </c>
      <c r="C141">
        <f>((_xlfn.XLOOKUP(B141,'Table 0 (2)'!B:B,'Table 0 (2)'!AN:AN,0)*0.6)+(G141*0.4))</f>
        <v>0</v>
      </c>
      <c r="D141">
        <f>((_xlfn.XLOOKUP(B141,'Table 0'!B:B,'Table 0'!AD:AD,0)*0.6)+(H141*0.4))</f>
        <v>450.23999999999995</v>
      </c>
      <c r="E141">
        <f>_xlfn.XLOOKUP(B141,'Table 0 (3)'!B:B,'Table 0 (3)'!M:M,0)</f>
        <v>6</v>
      </c>
      <c r="F141">
        <f t="shared" si="4"/>
        <v>456.23999999999995</v>
      </c>
      <c r="G141">
        <f>_xlfn.XLOOKUP(B141,'[1]Performance IPL avg'!$A:$A,'[1]Performance IPL avg'!$G:$G,0)</f>
        <v>0</v>
      </c>
      <c r="H141">
        <f>_xlfn.XLOOKUP(B141,'[1]Performance IPL avg'!$A:$A,'[1]Performance IPL avg'!$H:$H,)</f>
        <v>306.14999999999998</v>
      </c>
    </row>
    <row r="142" spans="1:8" x14ac:dyDescent="0.35">
      <c r="A142" t="str">
        <f>_xlfn.XLOOKUP(B142,'Team Player and role'!A:A,'Team Player and role'!B:B,0)</f>
        <v>DC</v>
      </c>
      <c r="B142" t="s">
        <v>237</v>
      </c>
      <c r="C142">
        <f>((_xlfn.XLOOKUP(B142,'Table 0 (2)'!B:B,'Table 0 (2)'!AN:AN,0)*0.6)+(G142*0.4))</f>
        <v>39.28</v>
      </c>
      <c r="D142">
        <f>((_xlfn.XLOOKUP(B142,'Table 0'!B:B,'Table 0'!AD:AD,0)*0.6)+(H142*0.4))</f>
        <v>402.23999999999995</v>
      </c>
      <c r="E142">
        <f>_xlfn.XLOOKUP(B142,'Table 0 (3)'!B:B,'Table 0 (3)'!M:M,0)</f>
        <v>5</v>
      </c>
      <c r="F142">
        <f t="shared" si="4"/>
        <v>446.52</v>
      </c>
      <c r="G142">
        <f>_xlfn.XLOOKUP(B142,'[1]Performance IPL avg'!$A:$A,'[1]Performance IPL avg'!$G:$G,0)</f>
        <v>98.2</v>
      </c>
      <c r="H142">
        <f>_xlfn.XLOOKUP(B142,'[1]Performance IPL avg'!$A:$A,'[1]Performance IPL avg'!$H:$H,)</f>
        <v>276.14999999999998</v>
      </c>
    </row>
    <row r="143" spans="1:8" x14ac:dyDescent="0.35">
      <c r="A143" t="str">
        <f>_xlfn.XLOOKUP(B143,'Team Player and role'!A:A,'Team Player and role'!B:B,0)</f>
        <v>KKR</v>
      </c>
      <c r="B143" t="s">
        <v>246</v>
      </c>
      <c r="C143">
        <f>((_xlfn.XLOOKUP(B143,'Table 0 (2)'!B:B,'Table 0 (2)'!AN:AN,0)*0.6)+(G143*0.4))</f>
        <v>99.08</v>
      </c>
      <c r="D143">
        <f>((_xlfn.XLOOKUP(B143,'Table 0'!B:B,'Table 0'!AD:AD,0)*0.6)+(H143*0.4))</f>
        <v>624.44000000000005</v>
      </c>
      <c r="E143">
        <f>_xlfn.XLOOKUP(B143,'Table 0 (3)'!B:B,'Table 0 (3)'!M:M,0)</f>
        <v>5</v>
      </c>
      <c r="F143">
        <f t="shared" si="4"/>
        <v>728.5200000000001</v>
      </c>
      <c r="G143">
        <f>_xlfn.XLOOKUP(B143,'[1]Performance IPL avg'!$A:$A,'[1]Performance IPL avg'!$G:$G,0)</f>
        <v>247.7</v>
      </c>
      <c r="H143">
        <f>_xlfn.XLOOKUP(B143,'[1]Performance IPL avg'!$A:$A,'[1]Performance IPL avg'!$H:$H,)</f>
        <v>414.65</v>
      </c>
    </row>
    <row r="144" spans="1:8" x14ac:dyDescent="0.35">
      <c r="A144" t="str">
        <f>_xlfn.XLOOKUP(B144,'Team Player and role'!A:A,'Team Player and role'!B:B,0)</f>
        <v>KKR</v>
      </c>
      <c r="B144" t="s">
        <v>281</v>
      </c>
      <c r="C144">
        <f>((_xlfn.XLOOKUP(B144,'Table 0 (2)'!B:B,'Table 0 (2)'!AN:AN,0)*0.6)+(G144*0.4))</f>
        <v>0</v>
      </c>
      <c r="D144">
        <f>((_xlfn.XLOOKUP(B144,'Table 0'!B:B,'Table 0'!AD:AD,0)*0.6)+(H144*0.4))</f>
        <v>623.64</v>
      </c>
      <c r="E144">
        <f>_xlfn.XLOOKUP(B144,'Table 0 (3)'!B:B,'Table 0 (3)'!M:M,0)</f>
        <v>0</v>
      </c>
      <c r="F144">
        <f t="shared" si="4"/>
        <v>623.64</v>
      </c>
      <c r="G144">
        <f>_xlfn.XLOOKUP(B144,'[1]Performance IPL avg'!$A:$A,'[1]Performance IPL avg'!$G:$G,0)</f>
        <v>0</v>
      </c>
      <c r="H144">
        <f>_xlfn.XLOOKUP(B144,'[1]Performance IPL avg'!$A:$A,'[1]Performance IPL avg'!$H:$H,)</f>
        <v>414.15</v>
      </c>
    </row>
    <row r="145" spans="1:8" x14ac:dyDescent="0.35">
      <c r="A145" t="str">
        <f>_xlfn.XLOOKUP(B145,'Team Player and role'!A:A,'Team Player and role'!B:B,0)</f>
        <v>CSK</v>
      </c>
      <c r="B145" t="s">
        <v>282</v>
      </c>
      <c r="C145">
        <f>((_xlfn.XLOOKUP(B145,'Table 0 (2)'!B:B,'Table 0 (2)'!AN:AN,0)*0.6)+(G145*0.4))</f>
        <v>0</v>
      </c>
      <c r="D145">
        <f>((_xlfn.XLOOKUP(B145,'Table 0'!B:B,'Table 0'!AD:AD,0)*0.6)+(H145*0.4))</f>
        <v>533.04</v>
      </c>
      <c r="E145">
        <f>_xlfn.XLOOKUP(B145,'Table 0 (3)'!B:B,'Table 0 (3)'!M:M,0)</f>
        <v>0</v>
      </c>
      <c r="F145">
        <f t="shared" si="4"/>
        <v>533.04</v>
      </c>
      <c r="G145">
        <f>_xlfn.XLOOKUP(B145,'[1]Performance IPL avg'!$A:$A,'[1]Performance IPL avg'!$G:$G,0)</f>
        <v>0</v>
      </c>
      <c r="H145">
        <f>_xlfn.XLOOKUP(B145,'[1]Performance IPL avg'!$A:$A,'[1]Performance IPL avg'!$H:$H,)</f>
        <v>349.65</v>
      </c>
    </row>
    <row r="146" spans="1:8" x14ac:dyDescent="0.35">
      <c r="A146" t="str">
        <f>_xlfn.XLOOKUP(B146,'Team Player and role'!A:A,'Team Player and role'!B:B,0)</f>
        <v>MI</v>
      </c>
      <c r="B146" t="s">
        <v>217</v>
      </c>
      <c r="C146">
        <f>((_xlfn.XLOOKUP(B146,'Table 0 (2)'!B:B,'Table 0 (2)'!AN:AN,0)*0.6)+(G146*0.4))</f>
        <v>31.680000000000003</v>
      </c>
      <c r="D146">
        <f>((_xlfn.XLOOKUP(B146,'Table 0'!B:B,'Table 0'!AD:AD,0)*0.6)+(H146*0.4))</f>
        <v>418.63999999999993</v>
      </c>
      <c r="E146">
        <f>_xlfn.XLOOKUP(B146,'Table 0 (3)'!B:B,'Table 0 (3)'!M:M,0)</f>
        <v>0</v>
      </c>
      <c r="F146">
        <f t="shared" si="4"/>
        <v>450.31999999999994</v>
      </c>
      <c r="G146">
        <f>_xlfn.XLOOKUP(B146,'[1]Performance IPL avg'!$A:$A,'[1]Performance IPL avg'!$G:$G,0)</f>
        <v>79.2</v>
      </c>
      <c r="H146">
        <f>_xlfn.XLOOKUP(B146,'[1]Performance IPL avg'!$A:$A,'[1]Performance IPL avg'!$H:$H,)</f>
        <v>278.14999999999998</v>
      </c>
    </row>
    <row r="147" spans="1:8" x14ac:dyDescent="0.35">
      <c r="A147" t="str">
        <f>_xlfn.XLOOKUP(B147,'Team Player and role'!A:A,'Team Player and role'!B:B,0)</f>
        <v>SRH</v>
      </c>
      <c r="B147" t="s">
        <v>214</v>
      </c>
      <c r="C147">
        <f>((_xlfn.XLOOKUP(B147,'Table 0 (2)'!B:B,'Table 0 (2)'!AN:AN,0)*0.6)+(G147*0.4))</f>
        <v>74.88</v>
      </c>
      <c r="D147">
        <f>((_xlfn.XLOOKUP(B147,'Table 0'!B:B,'Table 0'!AD:AD,0)*0.6)+(H147*0.4))</f>
        <v>449.23999999999995</v>
      </c>
      <c r="E147">
        <f>_xlfn.XLOOKUP(B147,'Table 0 (3)'!B:B,'Table 0 (3)'!M:M,0)</f>
        <v>0</v>
      </c>
      <c r="F147">
        <f t="shared" si="4"/>
        <v>524.11999999999989</v>
      </c>
      <c r="G147">
        <f>_xlfn.XLOOKUP(B147,'[1]Performance IPL avg'!$A:$A,'[1]Performance IPL avg'!$G:$G,0)</f>
        <v>187.2</v>
      </c>
      <c r="H147">
        <f>_xlfn.XLOOKUP(B147,'[1]Performance IPL avg'!$A:$A,'[1]Performance IPL avg'!$H:$H,)</f>
        <v>392.15</v>
      </c>
    </row>
    <row r="148" spans="1:8" x14ac:dyDescent="0.35">
      <c r="A148" t="str">
        <f>_xlfn.XLOOKUP(B148,'Team Player and role'!A:A,'Team Player and role'!B:B,0)</f>
        <v>MI</v>
      </c>
      <c r="B148" t="s">
        <v>325</v>
      </c>
      <c r="C148">
        <f>((_xlfn.XLOOKUP(B148,'Table 0 (2)'!B:B,'Table 0 (2)'!AN:AN,0)*0.6)+(G148*0.4))</f>
        <v>0</v>
      </c>
      <c r="D148">
        <f>((_xlfn.XLOOKUP(B148,'Table 0'!B:B,'Table 0'!AD:AD,0)*0.6)+(H148*0.4))</f>
        <v>460.43999999999994</v>
      </c>
      <c r="E148">
        <f>_xlfn.XLOOKUP(B148,'Table 0 (3)'!B:B,'Table 0 (3)'!M:M,0)</f>
        <v>0</v>
      </c>
      <c r="F148">
        <f t="shared" si="4"/>
        <v>460.43999999999994</v>
      </c>
      <c r="G148">
        <f>_xlfn.XLOOKUP(B148,'[1]Performance IPL avg'!$A:$A,'[1]Performance IPL avg'!$G:$G,0)</f>
        <v>0</v>
      </c>
      <c r="H148">
        <f>_xlfn.XLOOKUP(B148,'[1]Performance IPL avg'!$A:$A,'[1]Performance IPL avg'!$H:$H,)</f>
        <v>331.65</v>
      </c>
    </row>
    <row r="149" spans="1:8" x14ac:dyDescent="0.35">
      <c r="A149">
        <f>_xlfn.XLOOKUP(B149,'Team Player and role'!A:A,'Team Player and role'!B:B,0)</f>
        <v>0</v>
      </c>
      <c r="B149" t="s">
        <v>326</v>
      </c>
      <c r="C149">
        <f>((_xlfn.XLOOKUP(B149,'Table 0 (2)'!B:B,'Table 0 (2)'!AN:AN,0)*0.6)+(G149*0.4))</f>
        <v>0</v>
      </c>
      <c r="D149">
        <f>((_xlfn.XLOOKUP(B149,'Table 0'!B:B,'Table 0'!AD:AD,0)*0.6)+(H149*0.4))</f>
        <v>467.58</v>
      </c>
      <c r="E149">
        <f>_xlfn.XLOOKUP(B149,'Table 0 (3)'!B:B,'Table 0 (3)'!M:M,0)</f>
        <v>0</v>
      </c>
      <c r="F149">
        <f t="shared" si="4"/>
        <v>467.58</v>
      </c>
      <c r="G149">
        <f>_xlfn.XLOOKUP(B149,'[1]Performance IPL avg'!$A:$A,'[1]Performance IPL avg'!$G:$G,0)</f>
        <v>0</v>
      </c>
      <c r="H149">
        <f>_xlfn.XLOOKUP(B149,'[1]Performance IPL avg'!$A:$A,'[1]Performance IPL avg'!$H:$H,)</f>
        <v>22.5</v>
      </c>
    </row>
    <row r="150" spans="1:8" x14ac:dyDescent="0.35">
      <c r="A150" t="str">
        <f>_xlfn.XLOOKUP(B150,'Team Player and role'!A:A,'Team Player and role'!B:B,0)</f>
        <v>RR</v>
      </c>
      <c r="B150" t="s">
        <v>228</v>
      </c>
      <c r="C150">
        <f>((_xlfn.XLOOKUP(B150,'Table 0 (2)'!B:B,'Table 0 (2)'!AN:AN,0)*0.6)+(G150*0.4))</f>
        <v>53.28</v>
      </c>
      <c r="D150">
        <f>((_xlfn.XLOOKUP(B150,'Table 0'!B:B,'Table 0'!AD:AD,0)*0.6)+(H150*0.4))</f>
        <v>569.83999999999992</v>
      </c>
      <c r="E150">
        <f>_xlfn.XLOOKUP(B150,'Table 0 (3)'!B:B,'Table 0 (3)'!M:M,0)</f>
        <v>5</v>
      </c>
      <c r="F150">
        <f t="shared" si="4"/>
        <v>628.11999999999989</v>
      </c>
      <c r="G150">
        <f>_xlfn.XLOOKUP(B150,'[1]Performance IPL avg'!$A:$A,'[1]Performance IPL avg'!$G:$G,0)</f>
        <v>133.19999999999999</v>
      </c>
      <c r="H150">
        <f>_xlfn.XLOOKUP(B150,'[1]Performance IPL avg'!$A:$A,'[1]Performance IPL avg'!$H:$H,)</f>
        <v>767.15</v>
      </c>
    </row>
    <row r="151" spans="1:8" x14ac:dyDescent="0.35">
      <c r="A151" t="str">
        <f>_xlfn.XLOOKUP(B151,'Team Player and role'!A:A,'Team Player and role'!B:B,0)</f>
        <v>CSK</v>
      </c>
      <c r="B151" t="s">
        <v>283</v>
      </c>
      <c r="C151">
        <f>((_xlfn.XLOOKUP(B151,'Table 0 (2)'!B:B,'Table 0 (2)'!AN:AN,0)*0.6)+(G151*0.4))</f>
        <v>0</v>
      </c>
      <c r="D151">
        <f>((_xlfn.XLOOKUP(B151,'Table 0'!B:B,'Table 0'!AD:AD,0)*0.6)+(H151*0.4))</f>
        <v>878.44</v>
      </c>
      <c r="E151">
        <f>_xlfn.XLOOKUP(B151,'Table 0 (3)'!B:B,'Table 0 (3)'!M:M,0)</f>
        <v>0</v>
      </c>
      <c r="F151">
        <f t="shared" si="4"/>
        <v>878.44</v>
      </c>
      <c r="G151">
        <f>_xlfn.XLOOKUP(B151,'[1]Performance IPL avg'!$A:$A,'[1]Performance IPL avg'!$G:$G,0)</f>
        <v>0</v>
      </c>
      <c r="H151">
        <f>_xlfn.XLOOKUP(B151,'[1]Performance IPL avg'!$A:$A,'[1]Performance IPL avg'!$H:$H,)</f>
        <v>562.15000000000009</v>
      </c>
    </row>
    <row r="152" spans="1:8" x14ac:dyDescent="0.35">
      <c r="A152" t="str">
        <f>_xlfn.XLOOKUP(B152,'Team Player and role'!A:A,'Team Player and role'!B:B,0)</f>
        <v>RR</v>
      </c>
      <c r="B152" t="s">
        <v>285</v>
      </c>
      <c r="C152">
        <f>((_xlfn.XLOOKUP(B152,'Table 0 (2)'!B:B,'Table 0 (2)'!AN:AN,0)*0.6)+(G152*0.4))</f>
        <v>14.4</v>
      </c>
      <c r="D152">
        <f>((_xlfn.XLOOKUP(B152,'Table 0'!B:B,'Table 0'!AD:AD,0)*0.6)+(H152*0.4))</f>
        <v>679.04</v>
      </c>
      <c r="E152">
        <f>_xlfn.XLOOKUP(B152,'Table 0 (3)'!B:B,'Table 0 (3)'!M:M,0)</f>
        <v>0</v>
      </c>
      <c r="F152">
        <f t="shared" si="4"/>
        <v>693.43999999999994</v>
      </c>
      <c r="G152">
        <f>_xlfn.XLOOKUP(B152,'[1]Performance IPL avg'!$A:$A,'[1]Performance IPL avg'!$G:$G,0)</f>
        <v>36</v>
      </c>
      <c r="H152">
        <f>_xlfn.XLOOKUP(B152,'[1]Performance IPL avg'!$A:$A,'[1]Performance IPL avg'!$H:$H,)</f>
        <v>549.65</v>
      </c>
    </row>
    <row r="153" spans="1:8" x14ac:dyDescent="0.35">
      <c r="A153" t="str">
        <f>_xlfn.XLOOKUP(B153,'Team Player and role'!A:A,'Team Player and role'!B:B,0)</f>
        <v>DC</v>
      </c>
      <c r="B153" t="s">
        <v>244</v>
      </c>
      <c r="C153">
        <f>((_xlfn.XLOOKUP(B153,'Table 0 (2)'!B:B,'Table 0 (2)'!AN:AN,0)*0.6)+(G153*0.4))</f>
        <v>24.480000000000004</v>
      </c>
      <c r="D153">
        <f>((_xlfn.XLOOKUP(B153,'Table 0'!B:B,'Table 0'!AD:AD,0)*0.6)+(H153*0.4))</f>
        <v>601.04</v>
      </c>
      <c r="E153">
        <f>_xlfn.XLOOKUP(B153,'Table 0 (3)'!B:B,'Table 0 (3)'!M:M,0)</f>
        <v>0</v>
      </c>
      <c r="F153">
        <f t="shared" si="4"/>
        <v>625.52</v>
      </c>
      <c r="G153">
        <f>_xlfn.XLOOKUP(B153,'[1]Performance IPL avg'!$A:$A,'[1]Performance IPL avg'!$G:$G,0)</f>
        <v>61.2</v>
      </c>
      <c r="H153">
        <f>_xlfn.XLOOKUP(B153,'[1]Performance IPL avg'!$A:$A,'[1]Performance IPL avg'!$H:$H,)</f>
        <v>480.65</v>
      </c>
    </row>
    <row r="154" spans="1:8" x14ac:dyDescent="0.35">
      <c r="A154" t="str">
        <f>_xlfn.XLOOKUP(B154,'Team Player and role'!A:A,'Team Player and role'!B:B,0)</f>
        <v>KKR</v>
      </c>
      <c r="B154" t="s">
        <v>206</v>
      </c>
      <c r="C154">
        <f>((_xlfn.XLOOKUP(B154,'Table 0 (2)'!B:B,'Table 0 (2)'!AN:AN,0)*0.6)+(G154*0.4))</f>
        <v>46.28</v>
      </c>
      <c r="D154">
        <f>((_xlfn.XLOOKUP(B154,'Table 0'!B:B,'Table 0'!AD:AD,0)*0.6)+(H154*0.4))</f>
        <v>791.54</v>
      </c>
      <c r="E154">
        <f>_xlfn.XLOOKUP(B154,'Table 0 (3)'!B:B,'Table 0 (3)'!M:M,0)</f>
        <v>4</v>
      </c>
      <c r="F154">
        <f t="shared" si="4"/>
        <v>841.81999999999994</v>
      </c>
      <c r="G154">
        <f>_xlfn.XLOOKUP(B154,'[1]Performance IPL avg'!$A:$A,'[1]Performance IPL avg'!$G:$G,0)</f>
        <v>115.7</v>
      </c>
      <c r="H154">
        <f>_xlfn.XLOOKUP(B154,'[1]Performance IPL avg'!$A:$A,'[1]Performance IPL avg'!$H:$H,)</f>
        <v>506.9</v>
      </c>
    </row>
    <row r="155" spans="1:8" x14ac:dyDescent="0.35">
      <c r="A155" t="str">
        <f>_xlfn.XLOOKUP(B155,'Team Player and role'!A:A,'Team Player and role'!B:B,0)</f>
        <v>LSG</v>
      </c>
      <c r="B155" t="s">
        <v>261</v>
      </c>
      <c r="C155">
        <f>((_xlfn.XLOOKUP(B155,'Table 0 (2)'!B:B,'Table 0 (2)'!AN:AN,0)*0.6)+(G155*0.4))</f>
        <v>13.280000000000001</v>
      </c>
      <c r="D155">
        <f>((_xlfn.XLOOKUP(B155,'Table 0'!B:B,'Table 0'!AD:AD,0)*0.6)+(H155*0.4))</f>
        <v>792.04</v>
      </c>
      <c r="E155">
        <f>_xlfn.XLOOKUP(B155,'Table 0 (3)'!B:B,'Table 0 (3)'!M:M,0)</f>
        <v>0</v>
      </c>
      <c r="F155">
        <f t="shared" si="4"/>
        <v>805.31999999999994</v>
      </c>
      <c r="G155">
        <f>_xlfn.XLOOKUP(B155,'[1]Performance IPL avg'!$A:$A,'[1]Performance IPL avg'!$G:$G,0)</f>
        <v>33.200000000000003</v>
      </c>
      <c r="H155">
        <f>_xlfn.XLOOKUP(B155,'[1]Performance IPL avg'!$A:$A,'[1]Performance IPL avg'!$H:$H,)</f>
        <v>508.15</v>
      </c>
    </row>
    <row r="156" spans="1:8" x14ac:dyDescent="0.35">
      <c r="A156" t="str">
        <f>_xlfn.XLOOKUP(B156,'Team Player and role'!A:A,'Team Player and role'!B:B,0)</f>
        <v>RCB</v>
      </c>
      <c r="B156" t="s">
        <v>259</v>
      </c>
      <c r="C156">
        <f>((_xlfn.XLOOKUP(B156,'Table 0 (2)'!B:B,'Table 0 (2)'!AN:AN,0)*0.6)+(G156*0.4))</f>
        <v>38.880000000000003</v>
      </c>
      <c r="D156">
        <f>((_xlfn.XLOOKUP(B156,'Table 0'!B:B,'Table 0'!AD:AD,0)*0.6)+(H156*0.4))</f>
        <v>733.44</v>
      </c>
      <c r="E156">
        <f>_xlfn.XLOOKUP(B156,'Table 0 (3)'!B:B,'Table 0 (3)'!M:M,0)</f>
        <v>0</v>
      </c>
      <c r="F156">
        <f t="shared" si="4"/>
        <v>772.32</v>
      </c>
      <c r="G156">
        <f>_xlfn.XLOOKUP(B156,'[1]Performance IPL avg'!$A:$A,'[1]Performance IPL avg'!$G:$G,0)</f>
        <v>97.2</v>
      </c>
      <c r="H156">
        <f>_xlfn.XLOOKUP(B156,'[1]Performance IPL avg'!$A:$A,'[1]Performance IPL avg'!$H:$H,)</f>
        <v>687.15</v>
      </c>
    </row>
    <row r="157" spans="1:8" x14ac:dyDescent="0.35">
      <c r="A157" t="str">
        <f>_xlfn.XLOOKUP(B157,'Team Player and role'!A:A,'Team Player and role'!B:B,0)</f>
        <v>CSK</v>
      </c>
      <c r="B157" t="s">
        <v>250</v>
      </c>
      <c r="C157">
        <f>((_xlfn.XLOOKUP(B157,'Table 0 (2)'!B:B,'Table 0 (2)'!AN:AN,0)*0.6)+(G157*0.4))</f>
        <v>53.48</v>
      </c>
      <c r="D157">
        <f>((_xlfn.XLOOKUP(B157,'Table 0'!B:B,'Table 0'!AD:AD,0)*0.6)+(H157*0.4))</f>
        <v>707.83999999999992</v>
      </c>
      <c r="E157">
        <f>_xlfn.XLOOKUP(B157,'Table 0 (3)'!B:B,'Table 0 (3)'!M:M,0)</f>
        <v>0</v>
      </c>
      <c r="F157">
        <f t="shared" si="4"/>
        <v>761.31999999999994</v>
      </c>
      <c r="G157">
        <f>_xlfn.XLOOKUP(B157,'[1]Performance IPL avg'!$A:$A,'[1]Performance IPL avg'!$G:$G,0)</f>
        <v>133.69999999999999</v>
      </c>
      <c r="H157">
        <f>_xlfn.XLOOKUP(B157,'[1]Performance IPL avg'!$A:$A,'[1]Performance IPL avg'!$H:$H,)</f>
        <v>498.65</v>
      </c>
    </row>
    <row r="158" spans="1:8" x14ac:dyDescent="0.35">
      <c r="A158" t="str">
        <f>_xlfn.XLOOKUP(B158,'Team Player and role'!A:A,'Team Player and role'!B:B,0)</f>
        <v>MI</v>
      </c>
      <c r="B158" t="s">
        <v>226</v>
      </c>
      <c r="C158">
        <f>((_xlfn.XLOOKUP(B158,'Table 0 (2)'!B:B,'Table 0 (2)'!AN:AN,0)*0.6)+(G158*0.4))</f>
        <v>52.879999999999995</v>
      </c>
      <c r="D158">
        <f>((_xlfn.XLOOKUP(B158,'Table 0'!B:B,'Table 0'!AD:AD,0)*0.6)+(H158*0.4))</f>
        <v>532.04</v>
      </c>
      <c r="E158">
        <f>_xlfn.XLOOKUP(B158,'Table 0 (3)'!B:B,'Table 0 (3)'!M:M,0)</f>
        <v>0</v>
      </c>
      <c r="F158">
        <f t="shared" si="4"/>
        <v>584.91999999999996</v>
      </c>
      <c r="G158">
        <f>_xlfn.XLOOKUP(B158,'[1]Performance IPL avg'!$A:$A,'[1]Performance IPL avg'!$G:$G,0)</f>
        <v>132.19999999999999</v>
      </c>
      <c r="H158">
        <f>_xlfn.XLOOKUP(B158,'[1]Performance IPL avg'!$A:$A,'[1]Performance IPL avg'!$H:$H,)</f>
        <v>345.65</v>
      </c>
    </row>
    <row r="159" spans="1:8" x14ac:dyDescent="0.35">
      <c r="A159" t="str">
        <f>_xlfn.XLOOKUP(B159,'Team Player and role'!A:A,'Team Player and role'!B:B,0)</f>
        <v>LSG</v>
      </c>
      <c r="B159" t="s">
        <v>284</v>
      </c>
      <c r="C159">
        <f>((_xlfn.XLOOKUP(B159,'Table 0 (2)'!B:B,'Table 0 (2)'!AN:AN,0)*0.6)+(G159*0.4))</f>
        <v>0</v>
      </c>
      <c r="D159">
        <f>((_xlfn.XLOOKUP(B159,'Table 0'!B:B,'Table 0'!AD:AD,0)*0.6)+(H159*0.4))</f>
        <v>531.44000000000005</v>
      </c>
      <c r="E159">
        <f>_xlfn.XLOOKUP(B159,'Table 0 (3)'!B:B,'Table 0 (3)'!M:M,0)</f>
        <v>0</v>
      </c>
      <c r="F159">
        <f t="shared" si="4"/>
        <v>531.44000000000005</v>
      </c>
      <c r="G159">
        <f>_xlfn.XLOOKUP(B159,'[1]Performance IPL avg'!$A:$A,'[1]Performance IPL avg'!$G:$G,0)</f>
        <v>0</v>
      </c>
      <c r="H159">
        <f>_xlfn.XLOOKUP(B159,'[1]Performance IPL avg'!$A:$A,'[1]Performance IPL avg'!$H:$H,)</f>
        <v>452.15</v>
      </c>
    </row>
    <row r="160" spans="1:8" x14ac:dyDescent="0.35">
      <c r="A160" t="str">
        <f>_xlfn.XLOOKUP(B160,'Team Player and role'!A:A,'Team Player and role'!B:B,0)</f>
        <v>RR</v>
      </c>
      <c r="B160" t="s">
        <v>327</v>
      </c>
      <c r="C160">
        <f>((_xlfn.XLOOKUP(B160,'Table 0 (2)'!B:B,'Table 0 (2)'!AN:AN,0)*0.6)+(G160*0.4))</f>
        <v>0</v>
      </c>
      <c r="D160">
        <f>((_xlfn.XLOOKUP(B160,'Table 0'!B:B,'Table 0'!AD:AD,0)*0.6)+(H160*0.4))</f>
        <v>446.03999999999996</v>
      </c>
      <c r="E160">
        <f>_xlfn.XLOOKUP(B160,'Table 0 (3)'!B:B,'Table 0 (3)'!M:M,0)</f>
        <v>0</v>
      </c>
      <c r="F160">
        <f t="shared" si="4"/>
        <v>446.03999999999996</v>
      </c>
      <c r="G160">
        <f>_xlfn.XLOOKUP(B160,'[1]Performance IPL avg'!$A:$A,'[1]Performance IPL avg'!$G:$G,0)</f>
        <v>0</v>
      </c>
      <c r="H160">
        <f>_xlfn.XLOOKUP(B160,'[1]Performance IPL avg'!$A:$A,'[1]Performance IPL avg'!$H:$H,)</f>
        <v>295.64999999999998</v>
      </c>
    </row>
    <row r="161" spans="1:8" x14ac:dyDescent="0.35">
      <c r="A161" t="str">
        <f>_xlfn.XLOOKUP(B161,'Team Player and role'!A:A,'Team Player and role'!B:B,0)</f>
        <v>MI</v>
      </c>
      <c r="B161" t="s">
        <v>245</v>
      </c>
      <c r="C161">
        <f>((_xlfn.XLOOKUP(B161,'Table 0 (2)'!B:B,'Table 0 (2)'!AN:AN,0)*0.6)+(G161*0.4))</f>
        <v>27.680000000000003</v>
      </c>
      <c r="D161">
        <f>((_xlfn.XLOOKUP(B161,'Table 0'!B:B,'Table 0'!AD:AD,0)*0.6)+(H161*0.4))</f>
        <v>363.64</v>
      </c>
      <c r="E161">
        <f>_xlfn.XLOOKUP(B161,'Table 0 (3)'!B:B,'Table 0 (3)'!M:M,0)</f>
        <v>0</v>
      </c>
      <c r="F161">
        <f t="shared" si="4"/>
        <v>391.32</v>
      </c>
      <c r="G161">
        <f>_xlfn.XLOOKUP(B161,'[1]Performance IPL avg'!$A:$A,'[1]Performance IPL avg'!$G:$G,0)</f>
        <v>69.2</v>
      </c>
      <c r="H161">
        <f>_xlfn.XLOOKUP(B161,'[1]Performance IPL avg'!$A:$A,'[1]Performance IPL avg'!$H:$H,)</f>
        <v>323.64999999999998</v>
      </c>
    </row>
    <row r="162" spans="1:8" x14ac:dyDescent="0.35">
      <c r="A162" t="str">
        <f>_xlfn.XLOOKUP(B162,'Team Player and role'!A:A,'Team Player and role'!B:B,0)</f>
        <v>MI</v>
      </c>
      <c r="B162" t="s">
        <v>205</v>
      </c>
      <c r="C162">
        <f>((_xlfn.XLOOKUP(B162,'Table 0 (2)'!B:B,'Table 0 (2)'!AN:AN,0)*0.6)+(G162*0.4))</f>
        <v>72.679999999999993</v>
      </c>
      <c r="D162">
        <f>((_xlfn.XLOOKUP(B162,'Table 0'!B:B,'Table 0'!AD:AD,0)*0.6)+(H162*0.4))</f>
        <v>360.43999999999994</v>
      </c>
      <c r="E162">
        <f>_xlfn.XLOOKUP(B162,'Table 0 (3)'!B:B,'Table 0 (3)'!M:M,0)</f>
        <v>5</v>
      </c>
      <c r="F162">
        <f t="shared" ref="F162:F175" si="5">C162+D162+E162</f>
        <v>438.11999999999995</v>
      </c>
      <c r="G162">
        <f>_xlfn.XLOOKUP(B162,'[1]Performance IPL avg'!$A:$A,'[1]Performance IPL avg'!$G:$G,0)</f>
        <v>181.7</v>
      </c>
      <c r="H162">
        <f>_xlfn.XLOOKUP(B162,'[1]Performance IPL avg'!$A:$A,'[1]Performance IPL avg'!$H:$H,)</f>
        <v>243.64999999999998</v>
      </c>
    </row>
    <row r="163" spans="1:8" x14ac:dyDescent="0.35">
      <c r="A163" t="str">
        <f>_xlfn.XLOOKUP(B163,'Team Player and role'!A:A,'Team Player and role'!B:B,0)</f>
        <v>SRH</v>
      </c>
      <c r="B163" t="s">
        <v>207</v>
      </c>
      <c r="C163">
        <f>((_xlfn.XLOOKUP(B163,'Table 0 (2)'!B:B,'Table 0 (2)'!AN:AN,0)*0.6)+(G163*0.4))</f>
        <v>52.879999999999995</v>
      </c>
      <c r="D163">
        <f>((_xlfn.XLOOKUP(B163,'Table 0'!B:B,'Table 0'!AD:AD,0)*0.6)+(H163*0.4))</f>
        <v>679.83999999999992</v>
      </c>
      <c r="E163">
        <f>_xlfn.XLOOKUP(B163,'Table 0 (3)'!B:B,'Table 0 (3)'!M:M,0)</f>
        <v>0</v>
      </c>
      <c r="F163">
        <f t="shared" si="5"/>
        <v>732.71999999999991</v>
      </c>
      <c r="G163">
        <f>_xlfn.XLOOKUP(B163,'[1]Performance IPL avg'!$A:$A,'[1]Performance IPL avg'!$G:$G,0)</f>
        <v>132.19999999999999</v>
      </c>
      <c r="H163">
        <f>_xlfn.XLOOKUP(B163,'[1]Performance IPL avg'!$A:$A,'[1]Performance IPL avg'!$H:$H,)</f>
        <v>428.65</v>
      </c>
    </row>
    <row r="164" spans="1:8" x14ac:dyDescent="0.35">
      <c r="A164" t="str">
        <f>_xlfn.XLOOKUP(B164,'Team Player and role'!A:A,'Team Player and role'!B:B,0)</f>
        <v>KKR</v>
      </c>
      <c r="B164" t="s">
        <v>289</v>
      </c>
      <c r="C164">
        <f>((_xlfn.XLOOKUP(B164,'Table 0 (2)'!B:B,'Table 0 (2)'!AN:AN,0)*0.6)+(G164*0.4))</f>
        <v>0</v>
      </c>
      <c r="D164">
        <f>((_xlfn.XLOOKUP(B164,'Table 0'!B:B,'Table 0'!AD:AD,0)*0.6)+(H164*0.4))</f>
        <v>417.14</v>
      </c>
      <c r="E164">
        <f>_xlfn.XLOOKUP(B164,'Table 0 (3)'!B:B,'Table 0 (3)'!M:M,0)</f>
        <v>0</v>
      </c>
      <c r="F164">
        <f t="shared" si="5"/>
        <v>417.14</v>
      </c>
      <c r="G164">
        <f>_xlfn.XLOOKUP(B164,'[1]Performance IPL avg'!$A:$A,'[1]Performance IPL avg'!$G:$G,0)</f>
        <v>0</v>
      </c>
      <c r="H164">
        <f>_xlfn.XLOOKUP(B164,'[1]Performance IPL avg'!$A:$A,'[1]Performance IPL avg'!$H:$H,)</f>
        <v>272.89999999999998</v>
      </c>
    </row>
    <row r="165" spans="1:8" x14ac:dyDescent="0.35">
      <c r="A165" t="str">
        <f>_xlfn.XLOOKUP(B165,'Team Player and role'!A:A,'Team Player and role'!B:B,0)</f>
        <v>RR</v>
      </c>
      <c r="B165" t="s">
        <v>286</v>
      </c>
      <c r="C165">
        <f>((_xlfn.XLOOKUP(B165,'Table 0 (2)'!B:B,'Table 0 (2)'!AN:AN,0)*0.6)+(G165*0.4))</f>
        <v>0</v>
      </c>
      <c r="D165">
        <f>((_xlfn.XLOOKUP(B165,'Table 0'!B:B,'Table 0'!AD:AD,0)*0.6)+(H165*0.4))</f>
        <v>526.24</v>
      </c>
      <c r="E165">
        <f>_xlfn.XLOOKUP(B165,'Table 0 (3)'!B:B,'Table 0 (3)'!M:M,0)</f>
        <v>0</v>
      </c>
      <c r="F165">
        <f t="shared" si="5"/>
        <v>526.24</v>
      </c>
      <c r="G165">
        <f>_xlfn.XLOOKUP(B165,'[1]Performance IPL avg'!$A:$A,'[1]Performance IPL avg'!$G:$G,0)</f>
        <v>0</v>
      </c>
      <c r="H165">
        <f>_xlfn.XLOOKUP(B165,'[1]Performance IPL avg'!$A:$A,'[1]Performance IPL avg'!$H:$H,)</f>
        <v>332.65</v>
      </c>
    </row>
    <row r="166" spans="1:8" x14ac:dyDescent="0.35">
      <c r="A166" t="str">
        <f>_xlfn.XLOOKUP(B166,'Team Player and role'!A:A,'Team Player and role'!B:B,0)</f>
        <v>KKR</v>
      </c>
      <c r="B166" t="s">
        <v>288</v>
      </c>
      <c r="C166">
        <f>((_xlfn.XLOOKUP(B166,'Table 0 (2)'!B:B,'Table 0 (2)'!AN:AN,0)*0.6)+(G166*0.4))</f>
        <v>10.8</v>
      </c>
      <c r="D166">
        <f>((_xlfn.XLOOKUP(B166,'Table 0'!B:B,'Table 0'!AD:AD,0)*0.6)+(H166*0.4))</f>
        <v>433.43999999999994</v>
      </c>
      <c r="E166">
        <f>_xlfn.XLOOKUP(B166,'Table 0 (3)'!B:B,'Table 0 (3)'!M:M,0)</f>
        <v>0</v>
      </c>
      <c r="F166">
        <f t="shared" si="5"/>
        <v>444.23999999999995</v>
      </c>
      <c r="G166">
        <f>_xlfn.XLOOKUP(B166,'[1]Performance IPL avg'!$A:$A,'[1]Performance IPL avg'!$G:$G,0)</f>
        <v>27</v>
      </c>
      <c r="H166">
        <f>_xlfn.XLOOKUP(B166,'[1]Performance IPL avg'!$A:$A,'[1]Performance IPL avg'!$H:$H,)</f>
        <v>315.14999999999998</v>
      </c>
    </row>
    <row r="167" spans="1:8" x14ac:dyDescent="0.35">
      <c r="A167" t="str">
        <f>_xlfn.XLOOKUP(B167,'Team Player and role'!A:A,'Team Player and role'!B:B,0)</f>
        <v>GT</v>
      </c>
      <c r="B167" t="s">
        <v>287</v>
      </c>
      <c r="C167">
        <f>((_xlfn.XLOOKUP(B167,'Table 0 (2)'!B:B,'Table 0 (2)'!AN:AN,0)*0.6)+(G167*0.4))</f>
        <v>0</v>
      </c>
      <c r="D167">
        <f>((_xlfn.XLOOKUP(B167,'Table 0'!B:B,'Table 0'!AD:AD,0)*0.6)+(H167*0.4))</f>
        <v>344.03999999999996</v>
      </c>
      <c r="E167">
        <f>_xlfn.XLOOKUP(B167,'Table 0 (3)'!B:B,'Table 0 (3)'!M:M,0)</f>
        <v>0</v>
      </c>
      <c r="F167">
        <f t="shared" si="5"/>
        <v>344.03999999999996</v>
      </c>
      <c r="G167">
        <f>_xlfn.XLOOKUP(B167,'[1]Performance IPL avg'!$A:$A,'[1]Performance IPL avg'!$G:$G,0)</f>
        <v>0</v>
      </c>
      <c r="H167">
        <f>_xlfn.XLOOKUP(B167,'[1]Performance IPL avg'!$A:$A,'[1]Performance IPL avg'!$H:$H,)</f>
        <v>274.64999999999998</v>
      </c>
    </row>
    <row r="168" spans="1:8" x14ac:dyDescent="0.35">
      <c r="A168" t="str">
        <f>_xlfn.XLOOKUP(B168,'Team Player and role'!A:A,'Team Player and role'!B:B,0)</f>
        <v>MI</v>
      </c>
      <c r="B168" t="s">
        <v>243</v>
      </c>
      <c r="C168">
        <f>((_xlfn.XLOOKUP(B168,'Table 0 (2)'!B:B,'Table 0 (2)'!AN:AN,0)*0.6)+(G168*0.4))</f>
        <v>72.679999999999993</v>
      </c>
      <c r="D168">
        <f>((_xlfn.XLOOKUP(B168,'Table 0'!B:B,'Table 0'!AD:AD,0)*0.6)+(H168*0.4))</f>
        <v>474.43999999999994</v>
      </c>
      <c r="E168">
        <f>_xlfn.XLOOKUP(B168,'Table 0 (3)'!B:B,'Table 0 (3)'!M:M,0)</f>
        <v>0</v>
      </c>
      <c r="F168">
        <f t="shared" si="5"/>
        <v>547.11999999999989</v>
      </c>
      <c r="G168">
        <f>_xlfn.XLOOKUP(B168,'[1]Performance IPL avg'!$A:$A,'[1]Performance IPL avg'!$G:$G,0)</f>
        <v>181.7</v>
      </c>
      <c r="H168">
        <f>_xlfn.XLOOKUP(B168,'[1]Performance IPL avg'!$A:$A,'[1]Performance IPL avg'!$H:$H,)</f>
        <v>528.65</v>
      </c>
    </row>
    <row r="169" spans="1:8" x14ac:dyDescent="0.35">
      <c r="A169" t="str">
        <f>_xlfn.XLOOKUP(B169,'Team Player and role'!A:A,'Team Player and role'!B:B,0)</f>
        <v>RCB</v>
      </c>
      <c r="B169" t="s">
        <v>290</v>
      </c>
      <c r="C169">
        <f>((_xlfn.XLOOKUP(B169,'Table 0 (2)'!B:B,'Table 0 (2)'!AN:AN,0)*0.6)+(G169*0.4))</f>
        <v>0</v>
      </c>
      <c r="D169">
        <f>((_xlfn.XLOOKUP(B169,'Table 0'!B:B,'Table 0'!AD:AD,0)*0.6)+(H169*0.4))</f>
        <v>1065.44</v>
      </c>
      <c r="E169">
        <f>_xlfn.XLOOKUP(B169,'Table 0 (3)'!B:B,'Table 0 (3)'!M:M,0)</f>
        <v>0</v>
      </c>
      <c r="F169">
        <f t="shared" si="5"/>
        <v>1065.44</v>
      </c>
      <c r="G169">
        <f>_xlfn.XLOOKUP(B169,'[1]Performance IPL avg'!$A:$A,'[1]Performance IPL avg'!$G:$G,0)</f>
        <v>0</v>
      </c>
      <c r="H169">
        <f>_xlfn.XLOOKUP(B169,'[1]Performance IPL avg'!$A:$A,'[1]Performance IPL avg'!$H:$H,)</f>
        <v>669.65000000000009</v>
      </c>
    </row>
    <row r="170" spans="1:8" x14ac:dyDescent="0.35">
      <c r="A170" t="str">
        <f>_xlfn.XLOOKUP(B170,'Team Player and role'!A:A,'Team Player and role'!B:B,0)</f>
        <v>MI</v>
      </c>
      <c r="B170" t="s">
        <v>204</v>
      </c>
      <c r="C170">
        <f>((_xlfn.XLOOKUP(B170,'Table 0 (2)'!B:B,'Table 0 (2)'!AN:AN,0)*0.6)+(G170*0.4))</f>
        <v>24.080000000000002</v>
      </c>
      <c r="D170">
        <f>((_xlfn.XLOOKUP(B170,'Table 0'!B:B,'Table 0'!AD:AD,0)*0.6)+(H170*0.4))</f>
        <v>1065.44</v>
      </c>
      <c r="E170">
        <f>_xlfn.XLOOKUP(B170,'Table 0 (3)'!B:B,'Table 0 (3)'!M:M,0)</f>
        <v>0</v>
      </c>
      <c r="F170">
        <f t="shared" si="5"/>
        <v>1089.52</v>
      </c>
      <c r="G170">
        <f>_xlfn.XLOOKUP(B170,'[1]Performance IPL avg'!$A:$A,'[1]Performance IPL avg'!$G:$G,0)</f>
        <v>60.2</v>
      </c>
      <c r="H170">
        <f>_xlfn.XLOOKUP(B170,'[1]Performance IPL avg'!$A:$A,'[1]Performance IPL avg'!$H:$H,)</f>
        <v>669.65000000000009</v>
      </c>
    </row>
    <row r="171" spans="1:8" x14ac:dyDescent="0.35">
      <c r="A171" t="str">
        <f>_xlfn.XLOOKUP(B171,'Team Player and role'!A:A,'Team Player and role'!B:B,0)</f>
        <v>DC</v>
      </c>
      <c r="B171" t="s">
        <v>238</v>
      </c>
      <c r="C171">
        <f>((_xlfn.XLOOKUP(B171,'Table 0 (2)'!B:B,'Table 0 (2)'!AN:AN,0)*0.6)+(G171*0.4))</f>
        <v>24.080000000000002</v>
      </c>
      <c r="D171">
        <f>((_xlfn.XLOOKUP(B171,'Table 0'!B:B,'Table 0'!AD:AD,0)*0.6)+(H171*0.4))</f>
        <v>959.84000000000015</v>
      </c>
      <c r="E171">
        <f>_xlfn.XLOOKUP(B171,'Table 0 (3)'!B:B,'Table 0 (3)'!M:M,0)</f>
        <v>0</v>
      </c>
      <c r="F171">
        <f t="shared" si="5"/>
        <v>983.92000000000019</v>
      </c>
      <c r="G171">
        <f>_xlfn.XLOOKUP(B171,'[1]Performance IPL avg'!$A:$A,'[1]Performance IPL avg'!$G:$G,0)</f>
        <v>60.2</v>
      </c>
      <c r="H171">
        <f>_xlfn.XLOOKUP(B171,'[1]Performance IPL avg'!$A:$A,'[1]Performance IPL avg'!$H:$H,)</f>
        <v>603.65000000000009</v>
      </c>
    </row>
    <row r="172" spans="1:8" x14ac:dyDescent="0.35">
      <c r="A172" t="str">
        <f>_xlfn.XLOOKUP(B172,'Team Player and role'!A:A,'Team Player and role'!B:B,0)</f>
        <v>DC</v>
      </c>
      <c r="B172" t="s">
        <v>221</v>
      </c>
      <c r="C172">
        <f>((_xlfn.XLOOKUP(B172,'Table 0 (2)'!B:B,'Table 0 (2)'!AN:AN,0)*0.6)+(G172*0.4))</f>
        <v>24.080000000000002</v>
      </c>
      <c r="D172">
        <f>((_xlfn.XLOOKUP(B172,'Table 0'!B:B,'Table 0'!AD:AD,0)*0.6)+(H172*0.4))</f>
        <v>968.64000000000021</v>
      </c>
      <c r="E172">
        <f>_xlfn.XLOOKUP(B172,'Table 0 (3)'!B:B,'Table 0 (3)'!M:M,0)</f>
        <v>0</v>
      </c>
      <c r="F172">
        <f t="shared" si="5"/>
        <v>992.72000000000025</v>
      </c>
      <c r="G172">
        <f>_xlfn.XLOOKUP(B172,'[1]Performance IPL avg'!$A:$A,'[1]Performance IPL avg'!$G:$G,0)</f>
        <v>60.2</v>
      </c>
      <c r="H172">
        <f>_xlfn.XLOOKUP(B172,'[1]Performance IPL avg'!$A:$A,'[1]Performance IPL avg'!$H:$H,)</f>
        <v>609.15000000000009</v>
      </c>
    </row>
    <row r="173" spans="1:8" x14ac:dyDescent="0.35">
      <c r="A173" t="str">
        <f>_xlfn.XLOOKUP(B173,'Team Player and role'!A:A,'Team Player and role'!B:B,0)</f>
        <v>SRH</v>
      </c>
      <c r="B173" t="s">
        <v>219</v>
      </c>
      <c r="C173">
        <f>((_xlfn.XLOOKUP(B173,'Table 0 (2)'!B:B,'Table 0 (2)'!AN:AN,0)*0.6)+(G173*0.4))</f>
        <v>98.88</v>
      </c>
      <c r="D173">
        <f>((_xlfn.XLOOKUP(B173,'Table 0'!B:B,'Table 0'!AD:AD,0)*0.6)+(H173*0.4))</f>
        <v>526.24</v>
      </c>
      <c r="E173">
        <f>_xlfn.XLOOKUP(B173,'Table 0 (3)'!B:B,'Table 0 (3)'!M:M,0)</f>
        <v>0</v>
      </c>
      <c r="F173">
        <f t="shared" si="5"/>
        <v>625.12</v>
      </c>
      <c r="G173">
        <f>_xlfn.XLOOKUP(B173,'[1]Performance IPL avg'!$A:$A,'[1]Performance IPL avg'!$G:$G,0)</f>
        <v>247.2</v>
      </c>
      <c r="H173">
        <f>_xlfn.XLOOKUP(B173,'[1]Performance IPL avg'!$A:$A,'[1]Performance IPL avg'!$H:$H,)</f>
        <v>332.65</v>
      </c>
    </row>
    <row r="174" spans="1:8" x14ac:dyDescent="0.35">
      <c r="A174" t="str">
        <f>_xlfn.XLOOKUP(B174,'Team Player and role'!A:A,'Team Player and role'!B:B,0)</f>
        <v>KKR</v>
      </c>
      <c r="B174" t="s">
        <v>215</v>
      </c>
      <c r="C174">
        <f>((_xlfn.XLOOKUP(B174,'Table 0 (2)'!B:B,'Table 0 (2)'!AN:AN,0)*0.6)+(G174*0.4))</f>
        <v>46.480000000000004</v>
      </c>
      <c r="D174">
        <f>((_xlfn.XLOOKUP(B174,'Table 0'!B:B,'Table 0'!AD:AD,0)*0.6)+(H174*0.4))</f>
        <v>211.46</v>
      </c>
      <c r="E174">
        <f>_xlfn.XLOOKUP(B174,'Table 0 (3)'!B:B,'Table 0 (3)'!M:M,0)</f>
        <v>5</v>
      </c>
      <c r="F174">
        <f t="shared" si="5"/>
        <v>262.94</v>
      </c>
      <c r="G174">
        <f>_xlfn.XLOOKUP(B174,'[1]Performance IPL avg'!$A:$A,'[1]Performance IPL avg'!$G:$G,0)</f>
        <v>116.2</v>
      </c>
      <c r="H174">
        <f>_xlfn.XLOOKUP(B174,'[1]Performance IPL avg'!$A:$A,'[1]Performance IPL avg'!$H:$H,)</f>
        <v>528.65</v>
      </c>
    </row>
    <row r="175" spans="1:8" x14ac:dyDescent="0.35">
      <c r="A175" t="str">
        <f>_xlfn.XLOOKUP(B175,'Team Player and role'!A:A,'Team Player and role'!B:B,0)</f>
        <v>CSK</v>
      </c>
      <c r="B175" t="s">
        <v>224</v>
      </c>
      <c r="C175">
        <f>((_xlfn.XLOOKUP(B175,'Table 0 (2)'!B:B,'Table 0 (2)'!AN:AN,0)*0.6)+(G175*0.4))</f>
        <v>52.879999999999995</v>
      </c>
      <c r="D175">
        <f>((_xlfn.XLOOKUP(B175,'Table 0'!B:B,'Table 0'!AD:AD,0)*0.6)+(H175*0.4))</f>
        <v>14</v>
      </c>
      <c r="E175">
        <f>_xlfn.XLOOKUP(B175,'Table 0 (3)'!B:B,'Table 0 (3)'!M:M,0)</f>
        <v>4</v>
      </c>
      <c r="F175">
        <f t="shared" si="5"/>
        <v>70.88</v>
      </c>
      <c r="G175">
        <f>_xlfn.XLOOKUP(B175,'[1]Performance IPL avg'!$A:$A,'[1]Performance IPL avg'!$G:$G,0)</f>
        <v>132.19999999999999</v>
      </c>
      <c r="H175">
        <f>_xlfn.XLOOKUP(B175,'[1]Performance IPL avg'!$A:$A,'[1]Performance IPL avg'!$H:$H,)</f>
        <v>35</v>
      </c>
    </row>
  </sheetData>
  <autoFilter ref="A1:H1" xr:uid="{0F5CBA29-6B4B-4C53-B5DB-EA7518914B2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C659-4C27-47BD-A26D-83078D7790EC}">
  <dimension ref="A1:AD254"/>
  <sheetViews>
    <sheetView workbookViewId="0">
      <selection activeCell="A3" sqref="A3"/>
    </sheetView>
  </sheetViews>
  <sheetFormatPr defaultRowHeight="14.5" x14ac:dyDescent="0.35"/>
  <cols>
    <col min="2" max="2" width="17" customWidth="1"/>
    <col min="8" max="8" width="12.1796875" customWidth="1"/>
    <col min="16" max="16" width="13" customWidth="1"/>
    <col min="17" max="17" width="10" customWidth="1"/>
    <col min="18" max="18" width="8.81640625" customWidth="1"/>
    <col min="19" max="19" width="8.26953125" customWidth="1"/>
  </cols>
  <sheetData>
    <row r="1" spans="1:30" x14ac:dyDescent="0.35">
      <c r="A1" s="8" t="s">
        <v>197</v>
      </c>
      <c r="B1" s="8" t="s">
        <v>1</v>
      </c>
      <c r="C1" s="26" t="s">
        <v>341</v>
      </c>
      <c r="D1" s="8" t="s">
        <v>338</v>
      </c>
      <c r="E1" s="26" t="s">
        <v>339</v>
      </c>
      <c r="F1" s="8" t="s">
        <v>340</v>
      </c>
      <c r="G1" s="8" t="s">
        <v>196</v>
      </c>
      <c r="H1" s="18" t="s">
        <v>356</v>
      </c>
      <c r="I1" s="19" t="s">
        <v>357</v>
      </c>
      <c r="J1" s="20" t="s">
        <v>358</v>
      </c>
      <c r="K1" s="21" t="s">
        <v>359</v>
      </c>
      <c r="L1" s="22" t="s">
        <v>360</v>
      </c>
      <c r="M1" s="22" t="s">
        <v>361</v>
      </c>
      <c r="N1" s="23" t="s">
        <v>362</v>
      </c>
      <c r="O1" s="24" t="s">
        <v>363</v>
      </c>
      <c r="P1" s="24" t="s">
        <v>364</v>
      </c>
      <c r="Q1" s="24" t="s">
        <v>365</v>
      </c>
      <c r="R1" s="24" t="s">
        <v>366</v>
      </c>
      <c r="S1" s="24" t="s">
        <v>367</v>
      </c>
      <c r="T1" s="24" t="s">
        <v>368</v>
      </c>
      <c r="U1" s="24" t="s">
        <v>369</v>
      </c>
      <c r="V1" s="24" t="s">
        <v>370</v>
      </c>
      <c r="W1" s="24" t="s">
        <v>371</v>
      </c>
      <c r="X1" s="24" t="s">
        <v>372</v>
      </c>
      <c r="Y1" s="24" t="s">
        <v>373</v>
      </c>
      <c r="Z1" s="24" t="s">
        <v>374</v>
      </c>
      <c r="AA1" s="24" t="s">
        <v>375</v>
      </c>
      <c r="AB1" s="8" t="s">
        <v>197</v>
      </c>
      <c r="AC1" s="8" t="s">
        <v>341</v>
      </c>
      <c r="AD1" s="8" t="s">
        <v>1</v>
      </c>
    </row>
    <row r="2" spans="1:30" x14ac:dyDescent="0.35">
      <c r="A2" t="str">
        <f>IF('My Prediction of Match'!$A$2='Performance Cal'!$A2,'Performance Cal'!A2,"")</f>
        <v/>
      </c>
      <c r="B2" t="str">
        <f>IF('My Prediction of Match'!$A$2='Performance Cal'!$A2,'Performance Cal'!B2,"")</f>
        <v/>
      </c>
      <c r="C2" t="str">
        <f>_xlfn.XLOOKUP(B2,'Team Player and role'!A:A,'Team Player and role'!C:C," ")</f>
        <v xml:space="preserve"> </v>
      </c>
      <c r="D2" t="str">
        <f>IF('My Prediction of Match'!$A$2='Performance Cal'!$A2,'Performance Cal'!C2,"")</f>
        <v/>
      </c>
      <c r="E2" t="str">
        <f>IF('My Prediction of Match'!$A$2='Performance Cal'!$A2,'Performance Cal'!D2,"")</f>
        <v/>
      </c>
      <c r="F2" t="str">
        <f>IF('My Prediction of Match'!$A$2='Performance Cal'!$A2,'Performance Cal'!E2,"")</f>
        <v/>
      </c>
      <c r="G2" t="str">
        <f>IF('My Prediction of Match'!$A$2='Performance Cal'!$A2,'Performance Cal'!F2,"")</f>
        <v/>
      </c>
      <c r="H2" s="25" t="str">
        <f>IF($C2=" ","",IF($C2="Seamer",($E2*150/100),($E2*120/100)))</f>
        <v/>
      </c>
      <c r="I2" s="25" t="str">
        <f>IF($C2=" ","",IF($C2="Seamer",($E2*75/100),($E2*75/100)))</f>
        <v/>
      </c>
      <c r="J2" s="25" t="str">
        <f>IF($C2=" ","",IF($C2="Seamer",($E2*122/100),($E2*122/100)))</f>
        <v/>
      </c>
      <c r="K2" s="25" t="str">
        <f>IF($C2=" "," ",IF($C2="Seamer",($E2*83/100),($E2*90/100)))</f>
        <v xml:space="preserve"> </v>
      </c>
      <c r="L2" s="25" t="str">
        <f>IF($C2=" "," ",IF($C2="Seamer",($E2*70/100),($E2*60/100)))</f>
        <v xml:space="preserve"> </v>
      </c>
      <c r="M2" s="25" t="str">
        <f>IF($C2=" "," ",IF($C2="Seamer",($E2*70/100),($E2*60/100)))</f>
        <v xml:space="preserve"> </v>
      </c>
      <c r="N2" s="25" t="str">
        <f>IF($C2=" "," ",IF($C2="Seamer",($E2*130/100),($E2*100/100)))</f>
        <v xml:space="preserve"> </v>
      </c>
      <c r="O2" s="25" t="str">
        <f>IF($C2=" "," ",IF($C2="Seamer",($E2*120/100),($E2*120/100)))</f>
        <v xml:space="preserve"> </v>
      </c>
      <c r="P2" s="25" t="str">
        <f>IF(H2="",H2,((H2+L2)/2))</f>
        <v/>
      </c>
      <c r="Q2" s="25" t="str">
        <f>IF(H2="",H2,((H2+N2)/2))</f>
        <v/>
      </c>
      <c r="R2" s="25" t="str">
        <f>H2</f>
        <v/>
      </c>
      <c r="S2" s="25" t="str">
        <f>IF(I2="",I2,((I2+L2)/2))</f>
        <v/>
      </c>
      <c r="T2" s="25" t="str">
        <f>IF(I2="",I2,((I2+N2)/2))</f>
        <v/>
      </c>
      <c r="U2" s="25" t="str">
        <f>IF(I2="",I2,((I2+O2)/2))</f>
        <v/>
      </c>
      <c r="V2" s="25" t="str">
        <f>IF(J2="",J2,((J2+L2)/2))</f>
        <v/>
      </c>
      <c r="W2" s="25" t="str">
        <f>IF(J2="",J2,((J2+N2)/2))</f>
        <v/>
      </c>
      <c r="X2" s="25" t="str">
        <f>IF(J2="",J2,((J2+O2)/2))</f>
        <v/>
      </c>
      <c r="Y2" s="25" t="str">
        <f>IF(K2=" ",K2,((K2+L2)/2))</f>
        <v xml:space="preserve"> </v>
      </c>
      <c r="Z2" s="25" t="str">
        <f>IF(K2=" ",K2,((K2+N2)/2))</f>
        <v xml:space="preserve"> </v>
      </c>
      <c r="AA2" s="25" t="str">
        <f>IF(K2=" ",K2,((K2+O2)/2))</f>
        <v xml:space="preserve"> </v>
      </c>
      <c r="AB2" t="str">
        <f>A2</f>
        <v/>
      </c>
      <c r="AC2" t="str">
        <f>C2</f>
        <v xml:space="preserve"> </v>
      </c>
      <c r="AD2" t="str">
        <f>B2</f>
        <v/>
      </c>
    </row>
    <row r="3" spans="1:30" x14ac:dyDescent="0.35">
      <c r="A3" t="str">
        <f>IF('My Prediction of Match'!$A$2='Performance Cal'!$A3,'Performance Cal'!A3,"")</f>
        <v/>
      </c>
      <c r="B3" t="str">
        <f>IF('My Prediction of Match'!$A$2='Performance Cal'!$A3,'Performance Cal'!B3,"")</f>
        <v/>
      </c>
      <c r="C3" t="str">
        <f>_xlfn.XLOOKUP(B3,'Team Player and role'!A:A,'Team Player and role'!C:C," ")</f>
        <v xml:space="preserve"> </v>
      </c>
      <c r="D3" t="str">
        <f>IF('My Prediction of Match'!$A$2='Performance Cal'!$A3,'Performance Cal'!C3,"")</f>
        <v/>
      </c>
      <c r="E3" t="str">
        <f>IF('My Prediction of Match'!$A$2='Performance Cal'!$A3,'Performance Cal'!D3,"")</f>
        <v/>
      </c>
      <c r="F3" t="str">
        <f>IF('My Prediction of Match'!$A$2='Performance Cal'!$A3,'Performance Cal'!E3,"")</f>
        <v/>
      </c>
      <c r="G3" t="str">
        <f>IF('My Prediction of Match'!$A$2='Performance Cal'!$A3,'Performance Cal'!F3,"")</f>
        <v/>
      </c>
      <c r="H3" s="25" t="str">
        <f t="shared" ref="H3:H66" si="0">IF($C3=" ","",IF($C3="Seamer",($E3*150/100),($E3*120/100)))</f>
        <v/>
      </c>
      <c r="I3" s="25" t="str">
        <f t="shared" ref="I3:I66" si="1">IF($C3=" ","",IF($C3="Seamer",($E3*75/100),($E3*75/100)))</f>
        <v/>
      </c>
      <c r="J3" s="25" t="str">
        <f t="shared" ref="J3:J66" si="2">IF($C3=" ","",IF($C3="Seamer",($E3*122/100),($E3*122/100)))</f>
        <v/>
      </c>
      <c r="K3" s="25" t="str">
        <f t="shared" ref="K3:K66" si="3">IF($C3=" "," ",IF($C3="Seamer",($E3*83/100),($E3*90/100)))</f>
        <v xml:space="preserve"> </v>
      </c>
      <c r="L3" s="25" t="str">
        <f t="shared" ref="L3:M66" si="4">IF($C3=" "," ",IF($C3="Seamer",($E3*70/100),($E3*60/100)))</f>
        <v xml:space="preserve"> </v>
      </c>
      <c r="M3" s="25" t="str">
        <f t="shared" si="4"/>
        <v xml:space="preserve"> </v>
      </c>
      <c r="N3" s="25" t="str">
        <f t="shared" ref="N3:N66" si="5">IF($C3=" "," ",IF($C3="Seamer",($E3*130/100),($E3*100/100)))</f>
        <v xml:space="preserve"> </v>
      </c>
      <c r="O3" s="25" t="str">
        <f t="shared" ref="O3:O66" si="6">IF($C3=" "," ",IF($C3="Seamer",($E3*120/100),($E3*120/100)))</f>
        <v xml:space="preserve"> </v>
      </c>
      <c r="P3" s="25" t="str">
        <f t="shared" ref="P3:P66" si="7">IF(H3="",H3,((H3+L3)/2))</f>
        <v/>
      </c>
      <c r="Q3" s="25" t="str">
        <f t="shared" ref="Q3:Q66" si="8">IF(H3="",H3,((H3+N3)/2))</f>
        <v/>
      </c>
      <c r="R3" s="25" t="str">
        <f t="shared" ref="R3:R66" si="9">H3</f>
        <v/>
      </c>
      <c r="S3" s="25" t="str">
        <f t="shared" ref="S3:S66" si="10">IF(I3="",I3,((I3+L3)/2))</f>
        <v/>
      </c>
      <c r="T3" s="25" t="str">
        <f t="shared" ref="T3:T66" si="11">IF(I3="",I3,((I3+N3)/2))</f>
        <v/>
      </c>
      <c r="U3" s="25" t="str">
        <f t="shared" ref="U3:U66" si="12">IF(I3="",I3,((I3+O3)/2))</f>
        <v/>
      </c>
      <c r="V3" s="25" t="str">
        <f t="shared" ref="V3:V66" si="13">IF(J3="",J3,((J3+L3)/2))</f>
        <v/>
      </c>
      <c r="W3" s="25" t="str">
        <f t="shared" ref="W3:W66" si="14">IF(J3="",J3,((J3+N3)/2))</f>
        <v/>
      </c>
      <c r="X3" s="25" t="str">
        <f t="shared" ref="X3:X66" si="15">IF(J3="",J3,((J3+O3)/2))</f>
        <v/>
      </c>
      <c r="Y3" s="25" t="str">
        <f t="shared" ref="Y3:Y66" si="16">IF(K3=" ",K3,((K3+L3)/2))</f>
        <v xml:space="preserve"> </v>
      </c>
      <c r="Z3" s="25" t="str">
        <f t="shared" ref="Z3:Z66" si="17">IF(K3=" ",K3,((K3+N3)/2))</f>
        <v xml:space="preserve"> </v>
      </c>
      <c r="AA3" s="25" t="str">
        <f t="shared" ref="AA3:AA66" si="18">IF(K3=" ",K3,((K3+O3)/2))</f>
        <v xml:space="preserve"> </v>
      </c>
      <c r="AB3" t="str">
        <f t="shared" ref="AB3:AB66" si="19">A3</f>
        <v/>
      </c>
      <c r="AC3" t="str">
        <f t="shared" ref="AC3:AC66" si="20">C3</f>
        <v xml:space="preserve"> </v>
      </c>
      <c r="AD3" t="str">
        <f t="shared" ref="AD3:AD66" si="21">B3</f>
        <v/>
      </c>
    </row>
    <row r="4" spans="1:30" x14ac:dyDescent="0.35">
      <c r="A4" t="str">
        <f>IF('My Prediction of Match'!$A$2='Performance Cal'!$A4,'Performance Cal'!A4,"")</f>
        <v/>
      </c>
      <c r="B4" t="str">
        <f>IF('My Prediction of Match'!$A$2='Performance Cal'!$A4,'Performance Cal'!B4,"")</f>
        <v/>
      </c>
      <c r="C4" t="str">
        <f>_xlfn.XLOOKUP(B4,'Team Player and role'!A:A,'Team Player and role'!C:C," ")</f>
        <v xml:space="preserve"> </v>
      </c>
      <c r="D4" t="str">
        <f>IF('My Prediction of Match'!$A$2='Performance Cal'!$A4,'Performance Cal'!C4,"")</f>
        <v/>
      </c>
      <c r="E4" t="str">
        <f>IF('My Prediction of Match'!$A$2='Performance Cal'!$A4,'Performance Cal'!D4,"")</f>
        <v/>
      </c>
      <c r="F4" t="str">
        <f>IF('My Prediction of Match'!$A$2='Performance Cal'!$A4,'Performance Cal'!E4,"")</f>
        <v/>
      </c>
      <c r="G4" t="str">
        <f>IF('My Prediction of Match'!$A$2='Performance Cal'!$A4,'Performance Cal'!F4,"")</f>
        <v/>
      </c>
      <c r="H4" s="25" t="str">
        <f t="shared" si="0"/>
        <v/>
      </c>
      <c r="I4" s="25" t="str">
        <f t="shared" si="1"/>
        <v/>
      </c>
      <c r="J4" s="25" t="str">
        <f t="shared" si="2"/>
        <v/>
      </c>
      <c r="K4" s="25" t="str">
        <f t="shared" si="3"/>
        <v xml:space="preserve"> </v>
      </c>
      <c r="L4" s="25" t="str">
        <f t="shared" si="4"/>
        <v xml:space="preserve"> </v>
      </c>
      <c r="M4" s="25" t="str">
        <f t="shared" si="4"/>
        <v xml:space="preserve"> </v>
      </c>
      <c r="N4" s="25" t="str">
        <f t="shared" si="5"/>
        <v xml:space="preserve"> </v>
      </c>
      <c r="O4" s="25" t="str">
        <f t="shared" si="6"/>
        <v xml:space="preserve"> </v>
      </c>
      <c r="P4" s="25" t="str">
        <f t="shared" si="7"/>
        <v/>
      </c>
      <c r="Q4" s="25" t="str">
        <f t="shared" si="8"/>
        <v/>
      </c>
      <c r="R4" s="25" t="str">
        <f t="shared" si="9"/>
        <v/>
      </c>
      <c r="S4" s="25" t="str">
        <f t="shared" si="10"/>
        <v/>
      </c>
      <c r="T4" s="25" t="str">
        <f t="shared" si="11"/>
        <v/>
      </c>
      <c r="U4" s="25" t="str">
        <f t="shared" si="12"/>
        <v/>
      </c>
      <c r="V4" s="25" t="str">
        <f t="shared" si="13"/>
        <v/>
      </c>
      <c r="W4" s="25" t="str">
        <f t="shared" si="14"/>
        <v/>
      </c>
      <c r="X4" s="25" t="str">
        <f t="shared" si="15"/>
        <v/>
      </c>
      <c r="Y4" s="25" t="str">
        <f t="shared" si="16"/>
        <v xml:space="preserve"> </v>
      </c>
      <c r="Z4" s="25" t="str">
        <f t="shared" si="17"/>
        <v xml:space="preserve"> </v>
      </c>
      <c r="AA4" s="25" t="str">
        <f t="shared" si="18"/>
        <v xml:space="preserve"> </v>
      </c>
      <c r="AB4" t="str">
        <f t="shared" si="19"/>
        <v/>
      </c>
      <c r="AC4" t="str">
        <f t="shared" si="20"/>
        <v xml:space="preserve"> </v>
      </c>
      <c r="AD4" t="str">
        <f t="shared" si="21"/>
        <v/>
      </c>
    </row>
    <row r="5" spans="1:30" x14ac:dyDescent="0.35">
      <c r="A5" t="str">
        <f>IF('My Prediction of Match'!$A$2='Performance Cal'!$A5,'Performance Cal'!A5,"")</f>
        <v>CSK</v>
      </c>
      <c r="B5" t="str">
        <f>IF('My Prediction of Match'!$A$2='Performance Cal'!$A5,'Performance Cal'!B5,"")</f>
        <v>Devon Conway</v>
      </c>
      <c r="C5" t="str">
        <f>_xlfn.XLOOKUP(B5,'Team Player and role'!A:A,'Team Player and role'!C:C," ")</f>
        <v>Batter</v>
      </c>
      <c r="D5">
        <f>IF('My Prediction of Match'!$A$2='Performance Cal'!$A5,'Performance Cal'!C5,"")</f>
        <v>5106.3999999999996</v>
      </c>
      <c r="E5">
        <f>IF('My Prediction of Match'!$A$2='Performance Cal'!$A5,'Performance Cal'!D5,"")</f>
        <v>0</v>
      </c>
      <c r="F5">
        <f>IF('My Prediction of Match'!$A$2='Performance Cal'!$A5,'Performance Cal'!E5,"")</f>
        <v>6</v>
      </c>
      <c r="G5">
        <f>IF('My Prediction of Match'!$A$2='Performance Cal'!$A5,'Performance Cal'!F5,"")</f>
        <v>5112.3999999999996</v>
      </c>
      <c r="H5" s="25">
        <f t="shared" si="0"/>
        <v>0</v>
      </c>
      <c r="I5" s="25">
        <f t="shared" si="1"/>
        <v>0</v>
      </c>
      <c r="J5" s="25">
        <f t="shared" si="2"/>
        <v>0</v>
      </c>
      <c r="K5" s="25">
        <f t="shared" si="3"/>
        <v>0</v>
      </c>
      <c r="L5" s="25">
        <f t="shared" si="4"/>
        <v>0</v>
      </c>
      <c r="M5" s="25">
        <f t="shared" si="4"/>
        <v>0</v>
      </c>
      <c r="N5" s="25">
        <f t="shared" si="5"/>
        <v>0</v>
      </c>
      <c r="O5" s="25">
        <f t="shared" si="6"/>
        <v>0</v>
      </c>
      <c r="P5" s="25">
        <f t="shared" si="7"/>
        <v>0</v>
      </c>
      <c r="Q5" s="25">
        <f t="shared" si="8"/>
        <v>0</v>
      </c>
      <c r="R5" s="25">
        <f t="shared" si="9"/>
        <v>0</v>
      </c>
      <c r="S5" s="25">
        <f t="shared" si="10"/>
        <v>0</v>
      </c>
      <c r="T5" s="25">
        <f t="shared" si="11"/>
        <v>0</v>
      </c>
      <c r="U5" s="25">
        <f t="shared" si="12"/>
        <v>0</v>
      </c>
      <c r="V5" s="25">
        <f t="shared" si="13"/>
        <v>0</v>
      </c>
      <c r="W5" s="25">
        <f t="shared" si="14"/>
        <v>0</v>
      </c>
      <c r="X5" s="25">
        <f t="shared" si="15"/>
        <v>0</v>
      </c>
      <c r="Y5" s="25">
        <f t="shared" si="16"/>
        <v>0</v>
      </c>
      <c r="Z5" s="25">
        <f t="shared" si="17"/>
        <v>0</v>
      </c>
      <c r="AA5" s="25">
        <f t="shared" si="18"/>
        <v>0</v>
      </c>
      <c r="AB5" t="str">
        <f t="shared" si="19"/>
        <v>CSK</v>
      </c>
      <c r="AC5" t="str">
        <f t="shared" si="20"/>
        <v>Batter</v>
      </c>
      <c r="AD5" t="str">
        <f t="shared" si="21"/>
        <v>Devon Conway</v>
      </c>
    </row>
    <row r="6" spans="1:30" x14ac:dyDescent="0.35">
      <c r="A6" t="str">
        <f>IF('My Prediction of Match'!$A$2='Performance Cal'!$A6,'Performance Cal'!A6,"")</f>
        <v>CSK</v>
      </c>
      <c r="B6" t="str">
        <f>IF('My Prediction of Match'!$A$2='Performance Cal'!$A6,'Performance Cal'!B6,"")</f>
        <v>Ruturaj Gaikwad</v>
      </c>
      <c r="C6" t="str">
        <f>_xlfn.XLOOKUP(B6,'Team Player and role'!A:A,'Team Player and role'!C:C," ")</f>
        <v>Batter</v>
      </c>
      <c r="D6">
        <f>IF('My Prediction of Match'!$A$2='Performance Cal'!$A6,'Performance Cal'!C6,"")</f>
        <v>5099.8</v>
      </c>
      <c r="E6">
        <f>IF('My Prediction of Match'!$A$2='Performance Cal'!$A6,'Performance Cal'!D6,"")</f>
        <v>0</v>
      </c>
      <c r="F6">
        <f>IF('My Prediction of Match'!$A$2='Performance Cal'!$A6,'Performance Cal'!E6,"")</f>
        <v>10</v>
      </c>
      <c r="G6">
        <f>IF('My Prediction of Match'!$A$2='Performance Cal'!$A6,'Performance Cal'!F6,"")</f>
        <v>5109.8</v>
      </c>
      <c r="H6" s="25">
        <f t="shared" si="0"/>
        <v>0</v>
      </c>
      <c r="I6" s="25">
        <f t="shared" si="1"/>
        <v>0</v>
      </c>
      <c r="J6" s="25">
        <f t="shared" si="2"/>
        <v>0</v>
      </c>
      <c r="K6" s="25">
        <f t="shared" si="3"/>
        <v>0</v>
      </c>
      <c r="L6" s="25">
        <f t="shared" si="4"/>
        <v>0</v>
      </c>
      <c r="M6" s="25">
        <f t="shared" si="4"/>
        <v>0</v>
      </c>
      <c r="N6" s="25">
        <f t="shared" si="5"/>
        <v>0</v>
      </c>
      <c r="O6" s="25">
        <f t="shared" si="6"/>
        <v>0</v>
      </c>
      <c r="P6" s="25">
        <f t="shared" si="7"/>
        <v>0</v>
      </c>
      <c r="Q6" s="25">
        <f t="shared" si="8"/>
        <v>0</v>
      </c>
      <c r="R6" s="25">
        <f t="shared" si="9"/>
        <v>0</v>
      </c>
      <c r="S6" s="25">
        <f t="shared" si="10"/>
        <v>0</v>
      </c>
      <c r="T6" s="25">
        <f t="shared" si="11"/>
        <v>0</v>
      </c>
      <c r="U6" s="25">
        <f t="shared" si="12"/>
        <v>0</v>
      </c>
      <c r="V6" s="25">
        <f t="shared" si="13"/>
        <v>0</v>
      </c>
      <c r="W6" s="25">
        <f t="shared" si="14"/>
        <v>0</v>
      </c>
      <c r="X6" s="25">
        <f t="shared" si="15"/>
        <v>0</v>
      </c>
      <c r="Y6" s="25">
        <f t="shared" si="16"/>
        <v>0</v>
      </c>
      <c r="Z6" s="25">
        <f t="shared" si="17"/>
        <v>0</v>
      </c>
      <c r="AA6" s="25">
        <f t="shared" si="18"/>
        <v>0</v>
      </c>
      <c r="AB6" t="str">
        <f t="shared" si="19"/>
        <v>CSK</v>
      </c>
      <c r="AC6" t="str">
        <f t="shared" si="20"/>
        <v>Batter</v>
      </c>
      <c r="AD6" t="str">
        <f t="shared" si="21"/>
        <v>Ruturaj Gaikwad</v>
      </c>
    </row>
    <row r="7" spans="1:30" x14ac:dyDescent="0.35">
      <c r="A7" t="str">
        <f>IF('My Prediction of Match'!$A$2='Performance Cal'!$A7,'Performance Cal'!A7,"")</f>
        <v/>
      </c>
      <c r="B7" t="str">
        <f>IF('My Prediction of Match'!$A$2='Performance Cal'!$A7,'Performance Cal'!B7,"")</f>
        <v/>
      </c>
      <c r="C7" t="str">
        <f>_xlfn.XLOOKUP(B7,'Team Player and role'!A:A,'Team Player and role'!C:C," ")</f>
        <v xml:space="preserve"> </v>
      </c>
      <c r="D7" t="str">
        <f>IF('My Prediction of Match'!$A$2='Performance Cal'!$A7,'Performance Cal'!C7,"")</f>
        <v/>
      </c>
      <c r="E7" t="str">
        <f>IF('My Prediction of Match'!$A$2='Performance Cal'!$A7,'Performance Cal'!D7,"")</f>
        <v/>
      </c>
      <c r="F7" t="str">
        <f>IF('My Prediction of Match'!$A$2='Performance Cal'!$A7,'Performance Cal'!E7,"")</f>
        <v/>
      </c>
      <c r="G7" t="str">
        <f>IF('My Prediction of Match'!$A$2='Performance Cal'!$A7,'Performance Cal'!F7,"")</f>
        <v/>
      </c>
      <c r="H7" s="25" t="str">
        <f t="shared" si="0"/>
        <v/>
      </c>
      <c r="I7" s="25" t="str">
        <f t="shared" si="1"/>
        <v/>
      </c>
      <c r="J7" s="25" t="str">
        <f t="shared" si="2"/>
        <v/>
      </c>
      <c r="K7" s="25" t="str">
        <f t="shared" si="3"/>
        <v xml:space="preserve"> </v>
      </c>
      <c r="L7" s="25" t="str">
        <f t="shared" si="4"/>
        <v xml:space="preserve"> </v>
      </c>
      <c r="M7" s="25" t="str">
        <f t="shared" si="4"/>
        <v xml:space="preserve"> </v>
      </c>
      <c r="N7" s="25" t="str">
        <f t="shared" si="5"/>
        <v xml:space="preserve"> </v>
      </c>
      <c r="O7" s="25" t="str">
        <f t="shared" si="6"/>
        <v xml:space="preserve"> </v>
      </c>
      <c r="P7" s="25" t="str">
        <f t="shared" si="7"/>
        <v/>
      </c>
      <c r="Q7" s="25" t="str">
        <f t="shared" si="8"/>
        <v/>
      </c>
      <c r="R7" s="25" t="str">
        <f t="shared" si="9"/>
        <v/>
      </c>
      <c r="S7" s="25" t="str">
        <f t="shared" si="10"/>
        <v/>
      </c>
      <c r="T7" s="25" t="str">
        <f t="shared" si="11"/>
        <v/>
      </c>
      <c r="U7" s="25" t="str">
        <f t="shared" si="12"/>
        <v/>
      </c>
      <c r="V7" s="25" t="str">
        <f t="shared" si="13"/>
        <v/>
      </c>
      <c r="W7" s="25" t="str">
        <f t="shared" si="14"/>
        <v/>
      </c>
      <c r="X7" s="25" t="str">
        <f t="shared" si="15"/>
        <v/>
      </c>
      <c r="Y7" s="25" t="str">
        <f t="shared" si="16"/>
        <v xml:space="preserve"> </v>
      </c>
      <c r="Z7" s="25" t="str">
        <f t="shared" si="17"/>
        <v xml:space="preserve"> </v>
      </c>
      <c r="AA7" s="25" t="str">
        <f t="shared" si="18"/>
        <v xml:space="preserve"> </v>
      </c>
      <c r="AB7" t="str">
        <f t="shared" si="19"/>
        <v/>
      </c>
      <c r="AC7" t="str">
        <f t="shared" si="20"/>
        <v xml:space="preserve"> </v>
      </c>
      <c r="AD7" t="str">
        <f t="shared" si="21"/>
        <v/>
      </c>
    </row>
    <row r="8" spans="1:30" x14ac:dyDescent="0.35">
      <c r="A8" t="str">
        <f>IF('My Prediction of Match'!$A$2='Performance Cal'!$A8,'Performance Cal'!A8,"")</f>
        <v/>
      </c>
      <c r="B8" t="str">
        <f>IF('My Prediction of Match'!$A$2='Performance Cal'!$A8,'Performance Cal'!B8,"")</f>
        <v/>
      </c>
      <c r="C8" t="str">
        <f>_xlfn.XLOOKUP(B8,'Team Player and role'!A:A,'Team Player and role'!C:C," ")</f>
        <v xml:space="preserve"> </v>
      </c>
      <c r="D8" t="str">
        <f>IF('My Prediction of Match'!$A$2='Performance Cal'!$A8,'Performance Cal'!C8,"")</f>
        <v/>
      </c>
      <c r="E8" t="str">
        <f>IF('My Prediction of Match'!$A$2='Performance Cal'!$A8,'Performance Cal'!D8,"")</f>
        <v/>
      </c>
      <c r="F8" t="str">
        <f>IF('My Prediction of Match'!$A$2='Performance Cal'!$A8,'Performance Cal'!E8,"")</f>
        <v/>
      </c>
      <c r="G8" t="str">
        <f>IF('My Prediction of Match'!$A$2='Performance Cal'!$A8,'Performance Cal'!F8,"")</f>
        <v/>
      </c>
      <c r="H8" s="25" t="str">
        <f t="shared" si="0"/>
        <v/>
      </c>
      <c r="I8" s="25" t="str">
        <f t="shared" si="1"/>
        <v/>
      </c>
      <c r="J8" s="25" t="str">
        <f t="shared" si="2"/>
        <v/>
      </c>
      <c r="K8" s="25" t="str">
        <f t="shared" si="3"/>
        <v xml:space="preserve"> </v>
      </c>
      <c r="L8" s="25" t="str">
        <f t="shared" si="4"/>
        <v xml:space="preserve"> </v>
      </c>
      <c r="M8" s="25" t="str">
        <f t="shared" si="4"/>
        <v xml:space="preserve"> </v>
      </c>
      <c r="N8" s="25" t="str">
        <f t="shared" si="5"/>
        <v xml:space="preserve"> </v>
      </c>
      <c r="O8" s="25" t="str">
        <f t="shared" si="6"/>
        <v xml:space="preserve"> </v>
      </c>
      <c r="P8" s="25" t="str">
        <f t="shared" si="7"/>
        <v/>
      </c>
      <c r="Q8" s="25" t="str">
        <f t="shared" si="8"/>
        <v/>
      </c>
      <c r="R8" s="25" t="str">
        <f t="shared" si="9"/>
        <v/>
      </c>
      <c r="S8" s="25" t="str">
        <f t="shared" si="10"/>
        <v/>
      </c>
      <c r="T8" s="25" t="str">
        <f t="shared" si="11"/>
        <v/>
      </c>
      <c r="U8" s="25" t="str">
        <f t="shared" si="12"/>
        <v/>
      </c>
      <c r="V8" s="25" t="str">
        <f t="shared" si="13"/>
        <v/>
      </c>
      <c r="W8" s="25" t="str">
        <f t="shared" si="14"/>
        <v/>
      </c>
      <c r="X8" s="25" t="str">
        <f t="shared" si="15"/>
        <v/>
      </c>
      <c r="Y8" s="25" t="str">
        <f t="shared" si="16"/>
        <v xml:space="preserve"> </v>
      </c>
      <c r="Z8" s="25" t="str">
        <f t="shared" si="17"/>
        <v xml:space="preserve"> </v>
      </c>
      <c r="AA8" s="25" t="str">
        <f t="shared" si="18"/>
        <v xml:space="preserve"> </v>
      </c>
      <c r="AB8" t="str">
        <f t="shared" si="19"/>
        <v/>
      </c>
      <c r="AC8" t="str">
        <f t="shared" si="20"/>
        <v xml:space="preserve"> </v>
      </c>
      <c r="AD8" t="str">
        <f t="shared" si="21"/>
        <v/>
      </c>
    </row>
    <row r="9" spans="1:30" x14ac:dyDescent="0.35">
      <c r="A9" t="str">
        <f>IF('My Prediction of Match'!$A$2='Performance Cal'!$A9,'Performance Cal'!A9,"")</f>
        <v/>
      </c>
      <c r="B9" t="str">
        <f>IF('My Prediction of Match'!$A$2='Performance Cal'!$A9,'Performance Cal'!B9,"")</f>
        <v/>
      </c>
      <c r="C9" t="str">
        <f>_xlfn.XLOOKUP(B9,'Team Player and role'!A:A,'Team Player and role'!C:C," ")</f>
        <v xml:space="preserve"> </v>
      </c>
      <c r="D9" t="str">
        <f>IF('My Prediction of Match'!$A$2='Performance Cal'!$A9,'Performance Cal'!C9,"")</f>
        <v/>
      </c>
      <c r="E9" t="str">
        <f>IF('My Prediction of Match'!$A$2='Performance Cal'!$A9,'Performance Cal'!D9,"")</f>
        <v/>
      </c>
      <c r="F9" t="str">
        <f>IF('My Prediction of Match'!$A$2='Performance Cal'!$A9,'Performance Cal'!E9,"")</f>
        <v/>
      </c>
      <c r="G9" t="str">
        <f>IF('My Prediction of Match'!$A$2='Performance Cal'!$A9,'Performance Cal'!F9,"")</f>
        <v/>
      </c>
      <c r="H9" s="25" t="str">
        <f t="shared" si="0"/>
        <v/>
      </c>
      <c r="I9" s="25" t="str">
        <f t="shared" si="1"/>
        <v/>
      </c>
      <c r="J9" s="25" t="str">
        <f t="shared" si="2"/>
        <v/>
      </c>
      <c r="K9" s="25" t="str">
        <f t="shared" si="3"/>
        <v xml:space="preserve"> </v>
      </c>
      <c r="L9" s="25" t="str">
        <f t="shared" si="4"/>
        <v xml:space="preserve"> </v>
      </c>
      <c r="M9" s="25" t="str">
        <f t="shared" si="4"/>
        <v xml:space="preserve"> </v>
      </c>
      <c r="N9" s="25" t="str">
        <f t="shared" si="5"/>
        <v xml:space="preserve"> </v>
      </c>
      <c r="O9" s="25" t="str">
        <f t="shared" si="6"/>
        <v xml:space="preserve"> </v>
      </c>
      <c r="P9" s="25" t="str">
        <f t="shared" si="7"/>
        <v/>
      </c>
      <c r="Q9" s="25" t="str">
        <f t="shared" si="8"/>
        <v/>
      </c>
      <c r="R9" s="25" t="str">
        <f t="shared" si="9"/>
        <v/>
      </c>
      <c r="S9" s="25" t="str">
        <f t="shared" si="10"/>
        <v/>
      </c>
      <c r="T9" s="25" t="str">
        <f t="shared" si="11"/>
        <v/>
      </c>
      <c r="U9" s="25" t="str">
        <f t="shared" si="12"/>
        <v/>
      </c>
      <c r="V9" s="25" t="str">
        <f t="shared" si="13"/>
        <v/>
      </c>
      <c r="W9" s="25" t="str">
        <f t="shared" si="14"/>
        <v/>
      </c>
      <c r="X9" s="25" t="str">
        <f t="shared" si="15"/>
        <v/>
      </c>
      <c r="Y9" s="25" t="str">
        <f t="shared" si="16"/>
        <v xml:space="preserve"> </v>
      </c>
      <c r="Z9" s="25" t="str">
        <f t="shared" si="17"/>
        <v xml:space="preserve"> </v>
      </c>
      <c r="AA9" s="25" t="str">
        <f t="shared" si="18"/>
        <v xml:space="preserve"> </v>
      </c>
      <c r="AB9" t="str">
        <f t="shared" si="19"/>
        <v/>
      </c>
      <c r="AC9" t="str">
        <f t="shared" si="20"/>
        <v xml:space="preserve"> </v>
      </c>
      <c r="AD9" t="str">
        <f t="shared" si="21"/>
        <v/>
      </c>
    </row>
    <row r="10" spans="1:30" x14ac:dyDescent="0.35">
      <c r="A10" t="str">
        <f>IF('My Prediction of Match'!$A$2='Performance Cal'!$A10,'Performance Cal'!A10,"")</f>
        <v/>
      </c>
      <c r="B10" t="str">
        <f>IF('My Prediction of Match'!$A$2='Performance Cal'!$A10,'Performance Cal'!B10,"")</f>
        <v/>
      </c>
      <c r="C10" t="str">
        <f>_xlfn.XLOOKUP(B10,'Team Player and role'!A:A,'Team Player and role'!C:C," ")</f>
        <v xml:space="preserve"> </v>
      </c>
      <c r="D10" t="str">
        <f>IF('My Prediction of Match'!$A$2='Performance Cal'!$A10,'Performance Cal'!C10,"")</f>
        <v/>
      </c>
      <c r="E10" t="str">
        <f>IF('My Prediction of Match'!$A$2='Performance Cal'!$A10,'Performance Cal'!D10,"")</f>
        <v/>
      </c>
      <c r="F10" t="str">
        <f>IF('My Prediction of Match'!$A$2='Performance Cal'!$A10,'Performance Cal'!E10,"")</f>
        <v/>
      </c>
      <c r="G10" t="str">
        <f>IF('My Prediction of Match'!$A$2='Performance Cal'!$A10,'Performance Cal'!F10,"")</f>
        <v/>
      </c>
      <c r="H10" s="25" t="str">
        <f t="shared" si="0"/>
        <v/>
      </c>
      <c r="I10" s="25" t="str">
        <f t="shared" si="1"/>
        <v/>
      </c>
      <c r="J10" s="25" t="str">
        <f t="shared" si="2"/>
        <v/>
      </c>
      <c r="K10" s="25" t="str">
        <f t="shared" si="3"/>
        <v xml:space="preserve"> </v>
      </c>
      <c r="L10" s="25" t="str">
        <f t="shared" si="4"/>
        <v xml:space="preserve"> </v>
      </c>
      <c r="M10" s="25" t="str">
        <f t="shared" si="4"/>
        <v xml:space="preserve"> </v>
      </c>
      <c r="N10" s="25" t="str">
        <f t="shared" si="5"/>
        <v xml:space="preserve"> </v>
      </c>
      <c r="O10" s="25" t="str">
        <f t="shared" si="6"/>
        <v xml:space="preserve"> </v>
      </c>
      <c r="P10" s="25" t="str">
        <f t="shared" si="7"/>
        <v/>
      </c>
      <c r="Q10" s="25" t="str">
        <f t="shared" si="8"/>
        <v/>
      </c>
      <c r="R10" s="25" t="str">
        <f t="shared" si="9"/>
        <v/>
      </c>
      <c r="S10" s="25" t="str">
        <f t="shared" si="10"/>
        <v/>
      </c>
      <c r="T10" s="25" t="str">
        <f t="shared" si="11"/>
        <v/>
      </c>
      <c r="U10" s="25" t="str">
        <f t="shared" si="12"/>
        <v/>
      </c>
      <c r="V10" s="25" t="str">
        <f t="shared" si="13"/>
        <v/>
      </c>
      <c r="W10" s="25" t="str">
        <f t="shared" si="14"/>
        <v/>
      </c>
      <c r="X10" s="25" t="str">
        <f t="shared" si="15"/>
        <v/>
      </c>
      <c r="Y10" s="25" t="str">
        <f t="shared" si="16"/>
        <v xml:space="preserve"> </v>
      </c>
      <c r="Z10" s="25" t="str">
        <f t="shared" si="17"/>
        <v xml:space="preserve"> </v>
      </c>
      <c r="AA10" s="25" t="str">
        <f t="shared" si="18"/>
        <v xml:space="preserve"> </v>
      </c>
      <c r="AB10" t="str">
        <f t="shared" si="19"/>
        <v/>
      </c>
      <c r="AC10" t="str">
        <f t="shared" si="20"/>
        <v xml:space="preserve"> </v>
      </c>
      <c r="AD10" t="str">
        <f t="shared" si="21"/>
        <v/>
      </c>
    </row>
    <row r="11" spans="1:30" x14ac:dyDescent="0.35">
      <c r="A11" t="str">
        <f>IF('My Prediction of Match'!$A$2='Performance Cal'!$A11,'Performance Cal'!A11,"")</f>
        <v/>
      </c>
      <c r="B11" t="str">
        <f>IF('My Prediction of Match'!$A$2='Performance Cal'!$A11,'Performance Cal'!B11,"")</f>
        <v/>
      </c>
      <c r="C11" t="str">
        <f>_xlfn.XLOOKUP(B11,'Team Player and role'!A:A,'Team Player and role'!C:C," ")</f>
        <v xml:space="preserve"> </v>
      </c>
      <c r="D11" t="str">
        <f>IF('My Prediction of Match'!$A$2='Performance Cal'!$A11,'Performance Cal'!C11,"")</f>
        <v/>
      </c>
      <c r="E11" t="str">
        <f>IF('My Prediction of Match'!$A$2='Performance Cal'!$A11,'Performance Cal'!D11,"")</f>
        <v/>
      </c>
      <c r="F11" t="str">
        <f>IF('My Prediction of Match'!$A$2='Performance Cal'!$A11,'Performance Cal'!E11,"")</f>
        <v/>
      </c>
      <c r="G11" t="str">
        <f>IF('My Prediction of Match'!$A$2='Performance Cal'!$A11,'Performance Cal'!F11,"")</f>
        <v/>
      </c>
      <c r="H11" s="25" t="str">
        <f t="shared" si="0"/>
        <v/>
      </c>
      <c r="I11" s="25" t="str">
        <f t="shared" si="1"/>
        <v/>
      </c>
      <c r="J11" s="25" t="str">
        <f t="shared" si="2"/>
        <v/>
      </c>
      <c r="K11" s="25" t="str">
        <f t="shared" si="3"/>
        <v xml:space="preserve"> </v>
      </c>
      <c r="L11" s="25" t="str">
        <f t="shared" si="4"/>
        <v xml:space="preserve"> </v>
      </c>
      <c r="M11" s="25" t="str">
        <f t="shared" si="4"/>
        <v xml:space="preserve"> </v>
      </c>
      <c r="N11" s="25" t="str">
        <f t="shared" si="5"/>
        <v xml:space="preserve"> </v>
      </c>
      <c r="O11" s="25" t="str">
        <f t="shared" si="6"/>
        <v xml:space="preserve"> </v>
      </c>
      <c r="P11" s="25" t="str">
        <f t="shared" si="7"/>
        <v/>
      </c>
      <c r="Q11" s="25" t="str">
        <f t="shared" si="8"/>
        <v/>
      </c>
      <c r="R11" s="25" t="str">
        <f t="shared" si="9"/>
        <v/>
      </c>
      <c r="S11" s="25" t="str">
        <f t="shared" si="10"/>
        <v/>
      </c>
      <c r="T11" s="25" t="str">
        <f t="shared" si="11"/>
        <v/>
      </c>
      <c r="U11" s="25" t="str">
        <f t="shared" si="12"/>
        <v/>
      </c>
      <c r="V11" s="25" t="str">
        <f t="shared" si="13"/>
        <v/>
      </c>
      <c r="W11" s="25" t="str">
        <f t="shared" si="14"/>
        <v/>
      </c>
      <c r="X11" s="25" t="str">
        <f t="shared" si="15"/>
        <v/>
      </c>
      <c r="Y11" s="25" t="str">
        <f t="shared" si="16"/>
        <v xml:space="preserve"> </v>
      </c>
      <c r="Z11" s="25" t="str">
        <f t="shared" si="17"/>
        <v xml:space="preserve"> </v>
      </c>
      <c r="AA11" s="25" t="str">
        <f t="shared" si="18"/>
        <v xml:space="preserve"> </v>
      </c>
      <c r="AB11" t="str">
        <f t="shared" si="19"/>
        <v/>
      </c>
      <c r="AC11" t="str">
        <f t="shared" si="20"/>
        <v xml:space="preserve"> </v>
      </c>
      <c r="AD11" t="str">
        <f t="shared" si="21"/>
        <v/>
      </c>
    </row>
    <row r="12" spans="1:30" x14ac:dyDescent="0.35">
      <c r="A12" t="str">
        <f>IF('My Prediction of Match'!$A$2='Performance Cal'!$A12,'Performance Cal'!A12,"")</f>
        <v/>
      </c>
      <c r="B12" t="str">
        <f>IF('My Prediction of Match'!$A$2='Performance Cal'!$A12,'Performance Cal'!B12,"")</f>
        <v/>
      </c>
      <c r="C12" t="str">
        <f>_xlfn.XLOOKUP(B12,'Team Player and role'!A:A,'Team Player and role'!C:C," ")</f>
        <v xml:space="preserve"> </v>
      </c>
      <c r="D12" t="str">
        <f>IF('My Prediction of Match'!$A$2='Performance Cal'!$A12,'Performance Cal'!C12,"")</f>
        <v/>
      </c>
      <c r="E12" t="str">
        <f>IF('My Prediction of Match'!$A$2='Performance Cal'!$A12,'Performance Cal'!D12,"")</f>
        <v/>
      </c>
      <c r="F12" t="str">
        <f>IF('My Prediction of Match'!$A$2='Performance Cal'!$A12,'Performance Cal'!E12,"")</f>
        <v/>
      </c>
      <c r="G12" t="str">
        <f>IF('My Prediction of Match'!$A$2='Performance Cal'!$A12,'Performance Cal'!F12,"")</f>
        <v/>
      </c>
      <c r="H12" s="25" t="str">
        <f t="shared" si="0"/>
        <v/>
      </c>
      <c r="I12" s="25" t="str">
        <f t="shared" si="1"/>
        <v/>
      </c>
      <c r="J12" s="25" t="str">
        <f t="shared" si="2"/>
        <v/>
      </c>
      <c r="K12" s="25" t="str">
        <f t="shared" si="3"/>
        <v xml:space="preserve"> </v>
      </c>
      <c r="L12" s="25" t="str">
        <f t="shared" si="4"/>
        <v xml:space="preserve"> </v>
      </c>
      <c r="M12" s="25" t="str">
        <f t="shared" si="4"/>
        <v xml:space="preserve"> </v>
      </c>
      <c r="N12" s="25" t="str">
        <f t="shared" si="5"/>
        <v xml:space="preserve"> </v>
      </c>
      <c r="O12" s="25" t="str">
        <f t="shared" si="6"/>
        <v xml:space="preserve"> </v>
      </c>
      <c r="P12" s="25" t="str">
        <f t="shared" si="7"/>
        <v/>
      </c>
      <c r="Q12" s="25" t="str">
        <f t="shared" si="8"/>
        <v/>
      </c>
      <c r="R12" s="25" t="str">
        <f t="shared" si="9"/>
        <v/>
      </c>
      <c r="S12" s="25" t="str">
        <f t="shared" si="10"/>
        <v/>
      </c>
      <c r="T12" s="25" t="str">
        <f t="shared" si="11"/>
        <v/>
      </c>
      <c r="U12" s="25" t="str">
        <f t="shared" si="12"/>
        <v/>
      </c>
      <c r="V12" s="25" t="str">
        <f t="shared" si="13"/>
        <v/>
      </c>
      <c r="W12" s="25" t="str">
        <f t="shared" si="14"/>
        <v/>
      </c>
      <c r="X12" s="25" t="str">
        <f t="shared" si="15"/>
        <v/>
      </c>
      <c r="Y12" s="25" t="str">
        <f t="shared" si="16"/>
        <v xml:space="preserve"> </v>
      </c>
      <c r="Z12" s="25" t="str">
        <f t="shared" si="17"/>
        <v xml:space="preserve"> </v>
      </c>
      <c r="AA12" s="25" t="str">
        <f t="shared" si="18"/>
        <v xml:space="preserve"> </v>
      </c>
      <c r="AB12" t="str">
        <f t="shared" si="19"/>
        <v/>
      </c>
      <c r="AC12" t="str">
        <f t="shared" si="20"/>
        <v xml:space="preserve"> </v>
      </c>
      <c r="AD12" t="str">
        <f t="shared" si="21"/>
        <v/>
      </c>
    </row>
    <row r="13" spans="1:30" x14ac:dyDescent="0.35">
      <c r="A13" t="str">
        <f>IF('My Prediction of Match'!$A$2='Performance Cal'!$A13,'Performance Cal'!A13,"")</f>
        <v/>
      </c>
      <c r="B13" t="str">
        <f>IF('My Prediction of Match'!$A$2='Performance Cal'!$A13,'Performance Cal'!B13,"")</f>
        <v/>
      </c>
      <c r="C13" t="str">
        <f>_xlfn.XLOOKUP(B13,'Team Player and role'!A:A,'Team Player and role'!C:C," ")</f>
        <v xml:space="preserve"> </v>
      </c>
      <c r="D13" t="str">
        <f>IF('My Prediction of Match'!$A$2='Performance Cal'!$A13,'Performance Cal'!C13,"")</f>
        <v/>
      </c>
      <c r="E13" t="str">
        <f>IF('My Prediction of Match'!$A$2='Performance Cal'!$A13,'Performance Cal'!D13,"")</f>
        <v/>
      </c>
      <c r="F13" t="str">
        <f>IF('My Prediction of Match'!$A$2='Performance Cal'!$A13,'Performance Cal'!E13,"")</f>
        <v/>
      </c>
      <c r="G13" t="str">
        <f>IF('My Prediction of Match'!$A$2='Performance Cal'!$A13,'Performance Cal'!F13,"")</f>
        <v/>
      </c>
      <c r="H13" s="25" t="str">
        <f t="shared" si="0"/>
        <v/>
      </c>
      <c r="I13" s="25" t="str">
        <f t="shared" si="1"/>
        <v/>
      </c>
      <c r="J13" s="25" t="str">
        <f t="shared" si="2"/>
        <v/>
      </c>
      <c r="K13" s="25" t="str">
        <f t="shared" si="3"/>
        <v xml:space="preserve"> </v>
      </c>
      <c r="L13" s="25" t="str">
        <f t="shared" si="4"/>
        <v xml:space="preserve"> </v>
      </c>
      <c r="M13" s="25" t="str">
        <f t="shared" si="4"/>
        <v xml:space="preserve"> </v>
      </c>
      <c r="N13" s="25" t="str">
        <f t="shared" si="5"/>
        <v xml:space="preserve"> </v>
      </c>
      <c r="O13" s="25" t="str">
        <f t="shared" si="6"/>
        <v xml:space="preserve"> </v>
      </c>
      <c r="P13" s="25" t="str">
        <f t="shared" si="7"/>
        <v/>
      </c>
      <c r="Q13" s="25" t="str">
        <f t="shared" si="8"/>
        <v/>
      </c>
      <c r="R13" s="25" t="str">
        <f t="shared" si="9"/>
        <v/>
      </c>
      <c r="S13" s="25" t="str">
        <f t="shared" si="10"/>
        <v/>
      </c>
      <c r="T13" s="25" t="str">
        <f t="shared" si="11"/>
        <v/>
      </c>
      <c r="U13" s="25" t="str">
        <f t="shared" si="12"/>
        <v/>
      </c>
      <c r="V13" s="25" t="str">
        <f t="shared" si="13"/>
        <v/>
      </c>
      <c r="W13" s="25" t="str">
        <f t="shared" si="14"/>
        <v/>
      </c>
      <c r="X13" s="25" t="str">
        <f t="shared" si="15"/>
        <v/>
      </c>
      <c r="Y13" s="25" t="str">
        <f t="shared" si="16"/>
        <v xml:space="preserve"> </v>
      </c>
      <c r="Z13" s="25" t="str">
        <f t="shared" si="17"/>
        <v xml:space="preserve"> </v>
      </c>
      <c r="AA13" s="25" t="str">
        <f t="shared" si="18"/>
        <v xml:space="preserve"> </v>
      </c>
      <c r="AB13" t="str">
        <f t="shared" si="19"/>
        <v/>
      </c>
      <c r="AC13" t="str">
        <f t="shared" si="20"/>
        <v xml:space="preserve"> </v>
      </c>
      <c r="AD13" t="str">
        <f t="shared" si="21"/>
        <v/>
      </c>
    </row>
    <row r="14" spans="1:30" x14ac:dyDescent="0.35">
      <c r="A14" t="str">
        <f>IF('My Prediction of Match'!$A$2='Performance Cal'!$A14,'Performance Cal'!A14,"")</f>
        <v>CSK</v>
      </c>
      <c r="B14" t="str">
        <f>IF('My Prediction of Match'!$A$2='Performance Cal'!$A14,'Performance Cal'!B14,"")</f>
        <v>Shivam Dube</v>
      </c>
      <c r="C14" t="str">
        <f>_xlfn.XLOOKUP(B14,'Team Player and role'!A:A,'Team Player and role'!C:C," ")</f>
        <v>Batter</v>
      </c>
      <c r="D14">
        <f>IF('My Prediction of Match'!$A$2='Performance Cal'!$A14,'Performance Cal'!C14,"")</f>
        <v>3235.2</v>
      </c>
      <c r="E14">
        <f>IF('My Prediction of Match'!$A$2='Performance Cal'!$A14,'Performance Cal'!D14,"")</f>
        <v>5</v>
      </c>
      <c r="F14">
        <f>IF('My Prediction of Match'!$A$2='Performance Cal'!$A14,'Performance Cal'!E14,"")</f>
        <v>6</v>
      </c>
      <c r="G14">
        <f>IF('My Prediction of Match'!$A$2='Performance Cal'!$A14,'Performance Cal'!F14,"")</f>
        <v>3246.2</v>
      </c>
      <c r="H14" s="25">
        <f t="shared" si="0"/>
        <v>6</v>
      </c>
      <c r="I14" s="25">
        <f t="shared" si="1"/>
        <v>3.75</v>
      </c>
      <c r="J14" s="25">
        <f t="shared" si="2"/>
        <v>6.1</v>
      </c>
      <c r="K14" s="25">
        <f t="shared" si="3"/>
        <v>4.5</v>
      </c>
      <c r="L14" s="25">
        <f t="shared" si="4"/>
        <v>3</v>
      </c>
      <c r="M14" s="25">
        <f t="shared" si="4"/>
        <v>3</v>
      </c>
      <c r="N14" s="25">
        <f t="shared" si="5"/>
        <v>5</v>
      </c>
      <c r="O14" s="25">
        <f t="shared" si="6"/>
        <v>6</v>
      </c>
      <c r="P14" s="25">
        <f t="shared" si="7"/>
        <v>4.5</v>
      </c>
      <c r="Q14" s="25">
        <f t="shared" si="8"/>
        <v>5.5</v>
      </c>
      <c r="R14" s="25">
        <f t="shared" si="9"/>
        <v>6</v>
      </c>
      <c r="S14" s="25">
        <f t="shared" si="10"/>
        <v>3.375</v>
      </c>
      <c r="T14" s="25">
        <f t="shared" si="11"/>
        <v>4.375</v>
      </c>
      <c r="U14" s="25">
        <f t="shared" si="12"/>
        <v>4.875</v>
      </c>
      <c r="V14" s="25">
        <f t="shared" si="13"/>
        <v>4.55</v>
      </c>
      <c r="W14" s="25">
        <f t="shared" si="14"/>
        <v>5.55</v>
      </c>
      <c r="X14" s="25">
        <f t="shared" si="15"/>
        <v>6.05</v>
      </c>
      <c r="Y14" s="25">
        <f t="shared" si="16"/>
        <v>3.75</v>
      </c>
      <c r="Z14" s="25">
        <f t="shared" si="17"/>
        <v>4.75</v>
      </c>
      <c r="AA14" s="25">
        <f t="shared" si="18"/>
        <v>5.25</v>
      </c>
      <c r="AB14" t="str">
        <f t="shared" si="19"/>
        <v>CSK</v>
      </c>
      <c r="AC14" t="str">
        <f t="shared" si="20"/>
        <v>Batter</v>
      </c>
      <c r="AD14" t="str">
        <f t="shared" si="21"/>
        <v>Shivam Dube</v>
      </c>
    </row>
    <row r="15" spans="1:30" x14ac:dyDescent="0.35">
      <c r="A15" t="str">
        <f>IF('My Prediction of Match'!$A$2='Performance Cal'!$A15,'Performance Cal'!A15,"")</f>
        <v/>
      </c>
      <c r="B15" t="str">
        <f>IF('My Prediction of Match'!$A$2='Performance Cal'!$A15,'Performance Cal'!B15,"")</f>
        <v/>
      </c>
      <c r="C15" t="str">
        <f>_xlfn.XLOOKUP(B15,'Team Player and role'!A:A,'Team Player and role'!C:C," ")</f>
        <v xml:space="preserve"> </v>
      </c>
      <c r="D15" t="str">
        <f>IF('My Prediction of Match'!$A$2='Performance Cal'!$A15,'Performance Cal'!C15,"")</f>
        <v/>
      </c>
      <c r="E15" t="str">
        <f>IF('My Prediction of Match'!$A$2='Performance Cal'!$A15,'Performance Cal'!D15,"")</f>
        <v/>
      </c>
      <c r="F15" t="str">
        <f>IF('My Prediction of Match'!$A$2='Performance Cal'!$A15,'Performance Cal'!E15,"")</f>
        <v/>
      </c>
      <c r="G15" t="str">
        <f>IF('My Prediction of Match'!$A$2='Performance Cal'!$A15,'Performance Cal'!F15,"")</f>
        <v/>
      </c>
      <c r="H15" s="25" t="str">
        <f t="shared" si="0"/>
        <v/>
      </c>
      <c r="I15" s="25" t="str">
        <f t="shared" si="1"/>
        <v/>
      </c>
      <c r="J15" s="25" t="str">
        <f t="shared" si="2"/>
        <v/>
      </c>
      <c r="K15" s="25" t="str">
        <f t="shared" si="3"/>
        <v xml:space="preserve"> </v>
      </c>
      <c r="L15" s="25" t="str">
        <f t="shared" si="4"/>
        <v xml:space="preserve"> </v>
      </c>
      <c r="M15" s="25" t="str">
        <f t="shared" si="4"/>
        <v xml:space="preserve"> </v>
      </c>
      <c r="N15" s="25" t="str">
        <f t="shared" si="5"/>
        <v xml:space="preserve"> </v>
      </c>
      <c r="O15" s="25" t="str">
        <f t="shared" si="6"/>
        <v xml:space="preserve"> </v>
      </c>
      <c r="P15" s="25" t="str">
        <f t="shared" si="7"/>
        <v/>
      </c>
      <c r="Q15" s="25" t="str">
        <f t="shared" si="8"/>
        <v/>
      </c>
      <c r="R15" s="25" t="str">
        <f t="shared" si="9"/>
        <v/>
      </c>
      <c r="S15" s="25" t="str">
        <f t="shared" si="10"/>
        <v/>
      </c>
      <c r="T15" s="25" t="str">
        <f t="shared" si="11"/>
        <v/>
      </c>
      <c r="U15" s="25" t="str">
        <f t="shared" si="12"/>
        <v/>
      </c>
      <c r="V15" s="25" t="str">
        <f t="shared" si="13"/>
        <v/>
      </c>
      <c r="W15" s="25" t="str">
        <f t="shared" si="14"/>
        <v/>
      </c>
      <c r="X15" s="25" t="str">
        <f t="shared" si="15"/>
        <v/>
      </c>
      <c r="Y15" s="25" t="str">
        <f t="shared" si="16"/>
        <v xml:space="preserve"> </v>
      </c>
      <c r="Z15" s="25" t="str">
        <f t="shared" si="17"/>
        <v xml:space="preserve"> </v>
      </c>
      <c r="AA15" s="25" t="str">
        <f t="shared" si="18"/>
        <v xml:space="preserve"> </v>
      </c>
      <c r="AB15" t="str">
        <f t="shared" si="19"/>
        <v/>
      </c>
      <c r="AC15" t="str">
        <f t="shared" si="20"/>
        <v xml:space="preserve"> </v>
      </c>
      <c r="AD15" t="str">
        <f t="shared" si="21"/>
        <v/>
      </c>
    </row>
    <row r="16" spans="1:30" x14ac:dyDescent="0.35">
      <c r="A16" t="str">
        <f>IF('My Prediction of Match'!$A$2='Performance Cal'!$A16,'Performance Cal'!A16,"")</f>
        <v/>
      </c>
      <c r="B16" t="str">
        <f>IF('My Prediction of Match'!$A$2='Performance Cal'!$A16,'Performance Cal'!B16,"")</f>
        <v/>
      </c>
      <c r="C16" t="str">
        <f>_xlfn.XLOOKUP(B16,'Team Player and role'!A:A,'Team Player and role'!C:C," ")</f>
        <v xml:space="preserve"> </v>
      </c>
      <c r="D16" t="str">
        <f>IF('My Prediction of Match'!$A$2='Performance Cal'!$A16,'Performance Cal'!C16,"")</f>
        <v/>
      </c>
      <c r="E16" t="str">
        <f>IF('My Prediction of Match'!$A$2='Performance Cal'!$A16,'Performance Cal'!D16,"")</f>
        <v/>
      </c>
      <c r="F16" t="str">
        <f>IF('My Prediction of Match'!$A$2='Performance Cal'!$A16,'Performance Cal'!E16,"")</f>
        <v/>
      </c>
      <c r="G16" t="str">
        <f>IF('My Prediction of Match'!$A$2='Performance Cal'!$A16,'Performance Cal'!F16,"")</f>
        <v/>
      </c>
      <c r="H16" s="25" t="str">
        <f t="shared" si="0"/>
        <v/>
      </c>
      <c r="I16" s="25" t="str">
        <f t="shared" si="1"/>
        <v/>
      </c>
      <c r="J16" s="25" t="str">
        <f t="shared" si="2"/>
        <v/>
      </c>
      <c r="K16" s="25" t="str">
        <f t="shared" si="3"/>
        <v xml:space="preserve"> </v>
      </c>
      <c r="L16" s="25" t="str">
        <f t="shared" si="4"/>
        <v xml:space="preserve"> </v>
      </c>
      <c r="M16" s="25" t="str">
        <f t="shared" si="4"/>
        <v xml:space="preserve"> </v>
      </c>
      <c r="N16" s="25" t="str">
        <f t="shared" si="5"/>
        <v xml:space="preserve"> </v>
      </c>
      <c r="O16" s="25" t="str">
        <f t="shared" si="6"/>
        <v xml:space="preserve"> </v>
      </c>
      <c r="P16" s="25" t="str">
        <f t="shared" si="7"/>
        <v/>
      </c>
      <c r="Q16" s="25" t="str">
        <f t="shared" si="8"/>
        <v/>
      </c>
      <c r="R16" s="25" t="str">
        <f t="shared" si="9"/>
        <v/>
      </c>
      <c r="S16" s="25" t="str">
        <f t="shared" si="10"/>
        <v/>
      </c>
      <c r="T16" s="25" t="str">
        <f t="shared" si="11"/>
        <v/>
      </c>
      <c r="U16" s="25" t="str">
        <f t="shared" si="12"/>
        <v/>
      </c>
      <c r="V16" s="25" t="str">
        <f t="shared" si="13"/>
        <v/>
      </c>
      <c r="W16" s="25" t="str">
        <f t="shared" si="14"/>
        <v/>
      </c>
      <c r="X16" s="25" t="str">
        <f t="shared" si="15"/>
        <v/>
      </c>
      <c r="Y16" s="25" t="str">
        <f t="shared" si="16"/>
        <v xml:space="preserve"> </v>
      </c>
      <c r="Z16" s="25" t="str">
        <f t="shared" si="17"/>
        <v xml:space="preserve"> </v>
      </c>
      <c r="AA16" s="25" t="str">
        <f t="shared" si="18"/>
        <v xml:space="preserve"> </v>
      </c>
      <c r="AB16" t="str">
        <f t="shared" si="19"/>
        <v/>
      </c>
      <c r="AC16" t="str">
        <f t="shared" si="20"/>
        <v xml:space="preserve"> </v>
      </c>
      <c r="AD16" t="str">
        <f t="shared" si="21"/>
        <v/>
      </c>
    </row>
    <row r="17" spans="1:30" x14ac:dyDescent="0.35">
      <c r="A17" t="str">
        <f>IF('My Prediction of Match'!$A$2='Performance Cal'!$A17,'Performance Cal'!A17,"")</f>
        <v/>
      </c>
      <c r="B17" t="str">
        <f>IF('My Prediction of Match'!$A$2='Performance Cal'!$A17,'Performance Cal'!B17,"")</f>
        <v/>
      </c>
      <c r="C17" t="str">
        <f>_xlfn.XLOOKUP(B17,'Team Player and role'!A:A,'Team Player and role'!C:C," ")</f>
        <v xml:space="preserve"> </v>
      </c>
      <c r="D17" t="str">
        <f>IF('My Prediction of Match'!$A$2='Performance Cal'!$A17,'Performance Cal'!C17,"")</f>
        <v/>
      </c>
      <c r="E17" t="str">
        <f>IF('My Prediction of Match'!$A$2='Performance Cal'!$A17,'Performance Cal'!D17,"")</f>
        <v/>
      </c>
      <c r="F17" t="str">
        <f>IF('My Prediction of Match'!$A$2='Performance Cal'!$A17,'Performance Cal'!E17,"")</f>
        <v/>
      </c>
      <c r="G17" t="str">
        <f>IF('My Prediction of Match'!$A$2='Performance Cal'!$A17,'Performance Cal'!F17,"")</f>
        <v/>
      </c>
      <c r="H17" s="25" t="str">
        <f t="shared" si="0"/>
        <v/>
      </c>
      <c r="I17" s="25" t="str">
        <f t="shared" si="1"/>
        <v/>
      </c>
      <c r="J17" s="25" t="str">
        <f t="shared" si="2"/>
        <v/>
      </c>
      <c r="K17" s="25" t="str">
        <f t="shared" si="3"/>
        <v xml:space="preserve"> </v>
      </c>
      <c r="L17" s="25" t="str">
        <f t="shared" si="4"/>
        <v xml:space="preserve"> </v>
      </c>
      <c r="M17" s="25" t="str">
        <f t="shared" si="4"/>
        <v xml:space="preserve"> </v>
      </c>
      <c r="N17" s="25" t="str">
        <f t="shared" si="5"/>
        <v xml:space="preserve"> </v>
      </c>
      <c r="O17" s="25" t="str">
        <f t="shared" si="6"/>
        <v xml:space="preserve"> </v>
      </c>
      <c r="P17" s="25" t="str">
        <f t="shared" si="7"/>
        <v/>
      </c>
      <c r="Q17" s="25" t="str">
        <f t="shared" si="8"/>
        <v/>
      </c>
      <c r="R17" s="25" t="str">
        <f t="shared" si="9"/>
        <v/>
      </c>
      <c r="S17" s="25" t="str">
        <f t="shared" si="10"/>
        <v/>
      </c>
      <c r="T17" s="25" t="str">
        <f t="shared" si="11"/>
        <v/>
      </c>
      <c r="U17" s="25" t="str">
        <f t="shared" si="12"/>
        <v/>
      </c>
      <c r="V17" s="25" t="str">
        <f t="shared" si="13"/>
        <v/>
      </c>
      <c r="W17" s="25" t="str">
        <f t="shared" si="14"/>
        <v/>
      </c>
      <c r="X17" s="25" t="str">
        <f t="shared" si="15"/>
        <v/>
      </c>
      <c r="Y17" s="25" t="str">
        <f t="shared" si="16"/>
        <v xml:space="preserve"> </v>
      </c>
      <c r="Z17" s="25" t="str">
        <f t="shared" si="17"/>
        <v xml:space="preserve"> </v>
      </c>
      <c r="AA17" s="25" t="str">
        <f t="shared" si="18"/>
        <v xml:space="preserve"> </v>
      </c>
      <c r="AB17" t="str">
        <f t="shared" si="19"/>
        <v/>
      </c>
      <c r="AC17" t="str">
        <f t="shared" si="20"/>
        <v xml:space="preserve"> </v>
      </c>
      <c r="AD17" t="str">
        <f t="shared" si="21"/>
        <v/>
      </c>
    </row>
    <row r="18" spans="1:30" x14ac:dyDescent="0.35">
      <c r="A18" t="str">
        <f>IF('My Prediction of Match'!$A$2='Performance Cal'!$A18,'Performance Cal'!A18,"")</f>
        <v/>
      </c>
      <c r="B18" t="str">
        <f>IF('My Prediction of Match'!$A$2='Performance Cal'!$A18,'Performance Cal'!B18,"")</f>
        <v/>
      </c>
      <c r="C18" t="str">
        <f>_xlfn.XLOOKUP(B18,'Team Player and role'!A:A,'Team Player and role'!C:C," ")</f>
        <v xml:space="preserve"> </v>
      </c>
      <c r="D18" t="str">
        <f>IF('My Prediction of Match'!$A$2='Performance Cal'!$A18,'Performance Cal'!C18,"")</f>
        <v/>
      </c>
      <c r="E18" t="str">
        <f>IF('My Prediction of Match'!$A$2='Performance Cal'!$A18,'Performance Cal'!D18,"")</f>
        <v/>
      </c>
      <c r="F18" t="str">
        <f>IF('My Prediction of Match'!$A$2='Performance Cal'!$A18,'Performance Cal'!E18,"")</f>
        <v/>
      </c>
      <c r="G18" t="str">
        <f>IF('My Prediction of Match'!$A$2='Performance Cal'!$A18,'Performance Cal'!F18,"")</f>
        <v/>
      </c>
      <c r="H18" s="25" t="str">
        <f t="shared" si="0"/>
        <v/>
      </c>
      <c r="I18" s="25" t="str">
        <f t="shared" si="1"/>
        <v/>
      </c>
      <c r="J18" s="25" t="str">
        <f t="shared" si="2"/>
        <v/>
      </c>
      <c r="K18" s="25" t="str">
        <f t="shared" si="3"/>
        <v xml:space="preserve"> </v>
      </c>
      <c r="L18" s="25" t="str">
        <f t="shared" si="4"/>
        <v xml:space="preserve"> </v>
      </c>
      <c r="M18" s="25" t="str">
        <f t="shared" si="4"/>
        <v xml:space="preserve"> </v>
      </c>
      <c r="N18" s="25" t="str">
        <f t="shared" si="5"/>
        <v xml:space="preserve"> </v>
      </c>
      <c r="O18" s="25" t="str">
        <f t="shared" si="6"/>
        <v xml:space="preserve"> </v>
      </c>
      <c r="P18" s="25" t="str">
        <f t="shared" si="7"/>
        <v/>
      </c>
      <c r="Q18" s="25" t="str">
        <f t="shared" si="8"/>
        <v/>
      </c>
      <c r="R18" s="25" t="str">
        <f t="shared" si="9"/>
        <v/>
      </c>
      <c r="S18" s="25" t="str">
        <f t="shared" si="10"/>
        <v/>
      </c>
      <c r="T18" s="25" t="str">
        <f t="shared" si="11"/>
        <v/>
      </c>
      <c r="U18" s="25" t="str">
        <f t="shared" si="12"/>
        <v/>
      </c>
      <c r="V18" s="25" t="str">
        <f t="shared" si="13"/>
        <v/>
      </c>
      <c r="W18" s="25" t="str">
        <f t="shared" si="14"/>
        <v/>
      </c>
      <c r="X18" s="25" t="str">
        <f t="shared" si="15"/>
        <v/>
      </c>
      <c r="Y18" s="25" t="str">
        <f t="shared" si="16"/>
        <v xml:space="preserve"> </v>
      </c>
      <c r="Z18" s="25" t="str">
        <f t="shared" si="17"/>
        <v xml:space="preserve"> </v>
      </c>
      <c r="AA18" s="25" t="str">
        <f t="shared" si="18"/>
        <v xml:space="preserve"> </v>
      </c>
      <c r="AB18" t="str">
        <f t="shared" si="19"/>
        <v/>
      </c>
      <c r="AC18" t="str">
        <f t="shared" si="20"/>
        <v xml:space="preserve"> </v>
      </c>
      <c r="AD18" t="str">
        <f t="shared" si="21"/>
        <v/>
      </c>
    </row>
    <row r="19" spans="1:30" x14ac:dyDescent="0.35">
      <c r="A19" t="str">
        <f>IF('My Prediction of Match'!$A$2='Performance Cal'!$A19,'Performance Cal'!A19,"")</f>
        <v/>
      </c>
      <c r="B19" t="str">
        <f>IF('My Prediction of Match'!$A$2='Performance Cal'!$A19,'Performance Cal'!B19,"")</f>
        <v/>
      </c>
      <c r="C19" t="str">
        <f>_xlfn.XLOOKUP(B19,'Team Player and role'!A:A,'Team Player and role'!C:C," ")</f>
        <v xml:space="preserve"> </v>
      </c>
      <c r="D19" t="str">
        <f>IF('My Prediction of Match'!$A$2='Performance Cal'!$A19,'Performance Cal'!C19,"")</f>
        <v/>
      </c>
      <c r="E19" t="str">
        <f>IF('My Prediction of Match'!$A$2='Performance Cal'!$A19,'Performance Cal'!D19,"")</f>
        <v/>
      </c>
      <c r="F19" t="str">
        <f>IF('My Prediction of Match'!$A$2='Performance Cal'!$A19,'Performance Cal'!E19,"")</f>
        <v/>
      </c>
      <c r="G19" t="str">
        <f>IF('My Prediction of Match'!$A$2='Performance Cal'!$A19,'Performance Cal'!F19,"")</f>
        <v/>
      </c>
      <c r="H19" s="25" t="str">
        <f t="shared" si="0"/>
        <v/>
      </c>
      <c r="I19" s="25" t="str">
        <f t="shared" si="1"/>
        <v/>
      </c>
      <c r="J19" s="25" t="str">
        <f t="shared" si="2"/>
        <v/>
      </c>
      <c r="K19" s="25" t="str">
        <f t="shared" si="3"/>
        <v xml:space="preserve"> </v>
      </c>
      <c r="L19" s="25" t="str">
        <f t="shared" si="4"/>
        <v xml:space="preserve"> </v>
      </c>
      <c r="M19" s="25" t="str">
        <f t="shared" si="4"/>
        <v xml:space="preserve"> </v>
      </c>
      <c r="N19" s="25" t="str">
        <f t="shared" si="5"/>
        <v xml:space="preserve"> </v>
      </c>
      <c r="O19" s="25" t="str">
        <f t="shared" si="6"/>
        <v xml:space="preserve"> </v>
      </c>
      <c r="P19" s="25" t="str">
        <f t="shared" si="7"/>
        <v/>
      </c>
      <c r="Q19" s="25" t="str">
        <f t="shared" si="8"/>
        <v/>
      </c>
      <c r="R19" s="25" t="str">
        <f t="shared" si="9"/>
        <v/>
      </c>
      <c r="S19" s="25" t="str">
        <f t="shared" si="10"/>
        <v/>
      </c>
      <c r="T19" s="25" t="str">
        <f t="shared" si="11"/>
        <v/>
      </c>
      <c r="U19" s="25" t="str">
        <f t="shared" si="12"/>
        <v/>
      </c>
      <c r="V19" s="25" t="str">
        <f t="shared" si="13"/>
        <v/>
      </c>
      <c r="W19" s="25" t="str">
        <f t="shared" si="14"/>
        <v/>
      </c>
      <c r="X19" s="25" t="str">
        <f t="shared" si="15"/>
        <v/>
      </c>
      <c r="Y19" s="25" t="str">
        <f t="shared" si="16"/>
        <v xml:space="preserve"> </v>
      </c>
      <c r="Z19" s="25" t="str">
        <f t="shared" si="17"/>
        <v xml:space="preserve"> </v>
      </c>
      <c r="AA19" s="25" t="str">
        <f t="shared" si="18"/>
        <v xml:space="preserve"> </v>
      </c>
      <c r="AB19" t="str">
        <f t="shared" si="19"/>
        <v/>
      </c>
      <c r="AC19" t="str">
        <f t="shared" si="20"/>
        <v xml:space="preserve"> </v>
      </c>
      <c r="AD19" t="str">
        <f t="shared" si="21"/>
        <v/>
      </c>
    </row>
    <row r="20" spans="1:30" x14ac:dyDescent="0.35">
      <c r="A20" t="str">
        <f>IF('My Prediction of Match'!$A$2='Performance Cal'!$A20,'Performance Cal'!A20,"")</f>
        <v/>
      </c>
      <c r="B20" t="str">
        <f>IF('My Prediction of Match'!$A$2='Performance Cal'!$A20,'Performance Cal'!B20,"")</f>
        <v/>
      </c>
      <c r="C20" t="str">
        <f>_xlfn.XLOOKUP(B20,'Team Player and role'!A:A,'Team Player and role'!C:C," ")</f>
        <v xml:space="preserve"> </v>
      </c>
      <c r="D20" t="str">
        <f>IF('My Prediction of Match'!$A$2='Performance Cal'!$A20,'Performance Cal'!C20,"")</f>
        <v/>
      </c>
      <c r="E20" t="str">
        <f>IF('My Prediction of Match'!$A$2='Performance Cal'!$A20,'Performance Cal'!D20,"")</f>
        <v/>
      </c>
      <c r="F20" t="str">
        <f>IF('My Prediction of Match'!$A$2='Performance Cal'!$A20,'Performance Cal'!E20,"")</f>
        <v/>
      </c>
      <c r="G20" t="str">
        <f>IF('My Prediction of Match'!$A$2='Performance Cal'!$A20,'Performance Cal'!F20,"")</f>
        <v/>
      </c>
      <c r="H20" s="25" t="str">
        <f t="shared" si="0"/>
        <v/>
      </c>
      <c r="I20" s="25" t="str">
        <f t="shared" si="1"/>
        <v/>
      </c>
      <c r="J20" s="25" t="str">
        <f t="shared" si="2"/>
        <v/>
      </c>
      <c r="K20" s="25" t="str">
        <f t="shared" si="3"/>
        <v xml:space="preserve"> </v>
      </c>
      <c r="L20" s="25" t="str">
        <f t="shared" si="4"/>
        <v xml:space="preserve"> </v>
      </c>
      <c r="M20" s="25" t="str">
        <f t="shared" si="4"/>
        <v xml:space="preserve"> </v>
      </c>
      <c r="N20" s="25" t="str">
        <f t="shared" si="5"/>
        <v xml:space="preserve"> </v>
      </c>
      <c r="O20" s="25" t="str">
        <f t="shared" si="6"/>
        <v xml:space="preserve"> </v>
      </c>
      <c r="P20" s="25" t="str">
        <f t="shared" si="7"/>
        <v/>
      </c>
      <c r="Q20" s="25" t="str">
        <f t="shared" si="8"/>
        <v/>
      </c>
      <c r="R20" s="25" t="str">
        <f t="shared" si="9"/>
        <v/>
      </c>
      <c r="S20" s="25" t="str">
        <f t="shared" si="10"/>
        <v/>
      </c>
      <c r="T20" s="25" t="str">
        <f t="shared" si="11"/>
        <v/>
      </c>
      <c r="U20" s="25" t="str">
        <f t="shared" si="12"/>
        <v/>
      </c>
      <c r="V20" s="25" t="str">
        <f t="shared" si="13"/>
        <v/>
      </c>
      <c r="W20" s="25" t="str">
        <f t="shared" si="14"/>
        <v/>
      </c>
      <c r="X20" s="25" t="str">
        <f t="shared" si="15"/>
        <v/>
      </c>
      <c r="Y20" s="25" t="str">
        <f t="shared" si="16"/>
        <v xml:space="preserve"> </v>
      </c>
      <c r="Z20" s="25" t="str">
        <f t="shared" si="17"/>
        <v xml:space="preserve"> </v>
      </c>
      <c r="AA20" s="25" t="str">
        <f t="shared" si="18"/>
        <v xml:space="preserve"> </v>
      </c>
      <c r="AB20" t="str">
        <f t="shared" si="19"/>
        <v/>
      </c>
      <c r="AC20" t="str">
        <f t="shared" si="20"/>
        <v xml:space="preserve"> </v>
      </c>
      <c r="AD20" t="str">
        <f t="shared" si="21"/>
        <v/>
      </c>
    </row>
    <row r="21" spans="1:30" x14ac:dyDescent="0.35">
      <c r="A21" t="str">
        <f>IF('My Prediction of Match'!$A$2='Performance Cal'!$A21,'Performance Cal'!A21,"")</f>
        <v/>
      </c>
      <c r="B21" t="str">
        <f>IF('My Prediction of Match'!$A$2='Performance Cal'!$A21,'Performance Cal'!B21,"")</f>
        <v/>
      </c>
      <c r="C21" t="str">
        <f>_xlfn.XLOOKUP(B21,'Team Player and role'!A:A,'Team Player and role'!C:C," ")</f>
        <v xml:space="preserve"> </v>
      </c>
      <c r="D21" t="str">
        <f>IF('My Prediction of Match'!$A$2='Performance Cal'!$A21,'Performance Cal'!C21,"")</f>
        <v/>
      </c>
      <c r="E21" t="str">
        <f>IF('My Prediction of Match'!$A$2='Performance Cal'!$A21,'Performance Cal'!D21,"")</f>
        <v/>
      </c>
      <c r="F21" t="str">
        <f>IF('My Prediction of Match'!$A$2='Performance Cal'!$A21,'Performance Cal'!E21,"")</f>
        <v/>
      </c>
      <c r="G21" t="str">
        <f>IF('My Prediction of Match'!$A$2='Performance Cal'!$A21,'Performance Cal'!F21,"")</f>
        <v/>
      </c>
      <c r="H21" s="25" t="str">
        <f t="shared" si="0"/>
        <v/>
      </c>
      <c r="I21" s="25" t="str">
        <f t="shared" si="1"/>
        <v/>
      </c>
      <c r="J21" s="25" t="str">
        <f t="shared" si="2"/>
        <v/>
      </c>
      <c r="K21" s="25" t="str">
        <f t="shared" si="3"/>
        <v xml:space="preserve"> </v>
      </c>
      <c r="L21" s="25" t="str">
        <f t="shared" si="4"/>
        <v xml:space="preserve"> </v>
      </c>
      <c r="M21" s="25" t="str">
        <f t="shared" si="4"/>
        <v xml:space="preserve"> </v>
      </c>
      <c r="N21" s="25" t="str">
        <f t="shared" si="5"/>
        <v xml:space="preserve"> </v>
      </c>
      <c r="O21" s="25" t="str">
        <f t="shared" si="6"/>
        <v xml:space="preserve"> </v>
      </c>
      <c r="P21" s="25" t="str">
        <f t="shared" si="7"/>
        <v/>
      </c>
      <c r="Q21" s="25" t="str">
        <f t="shared" si="8"/>
        <v/>
      </c>
      <c r="R21" s="25" t="str">
        <f t="shared" si="9"/>
        <v/>
      </c>
      <c r="S21" s="25" t="str">
        <f t="shared" si="10"/>
        <v/>
      </c>
      <c r="T21" s="25" t="str">
        <f t="shared" si="11"/>
        <v/>
      </c>
      <c r="U21" s="25" t="str">
        <f t="shared" si="12"/>
        <v/>
      </c>
      <c r="V21" s="25" t="str">
        <f t="shared" si="13"/>
        <v/>
      </c>
      <c r="W21" s="25" t="str">
        <f t="shared" si="14"/>
        <v/>
      </c>
      <c r="X21" s="25" t="str">
        <f t="shared" si="15"/>
        <v/>
      </c>
      <c r="Y21" s="25" t="str">
        <f t="shared" si="16"/>
        <v xml:space="preserve"> </v>
      </c>
      <c r="Z21" s="25" t="str">
        <f t="shared" si="17"/>
        <v xml:space="preserve"> </v>
      </c>
      <c r="AA21" s="25" t="str">
        <f t="shared" si="18"/>
        <v xml:space="preserve"> </v>
      </c>
      <c r="AB21" t="str">
        <f t="shared" si="19"/>
        <v/>
      </c>
      <c r="AC21" t="str">
        <f t="shared" si="20"/>
        <v xml:space="preserve"> </v>
      </c>
      <c r="AD21" t="str">
        <f t="shared" si="21"/>
        <v/>
      </c>
    </row>
    <row r="22" spans="1:30" x14ac:dyDescent="0.35">
      <c r="A22" t="str">
        <f>IF('My Prediction of Match'!$A$2='Performance Cal'!$A22,'Performance Cal'!A22,"")</f>
        <v>CSK</v>
      </c>
      <c r="B22" t="str">
        <f>IF('My Prediction of Match'!$A$2='Performance Cal'!$A22,'Performance Cal'!B22,"")</f>
        <v>Ajinkya Rahane</v>
      </c>
      <c r="C22" t="str">
        <f>_xlfn.XLOOKUP(B22,'Team Player and role'!A:A,'Team Player and role'!C:C," ")</f>
        <v>Batter</v>
      </c>
      <c r="D22">
        <f>IF('My Prediction of Match'!$A$2='Performance Cal'!$A22,'Performance Cal'!C22,"")</f>
        <v>1933.1200000000001</v>
      </c>
      <c r="E22">
        <f>IF('My Prediction of Match'!$A$2='Performance Cal'!$A22,'Performance Cal'!D22,"")</f>
        <v>0</v>
      </c>
      <c r="F22">
        <f>IF('My Prediction of Match'!$A$2='Performance Cal'!$A22,'Performance Cal'!E22,"")</f>
        <v>8</v>
      </c>
      <c r="G22">
        <f>IF('My Prediction of Match'!$A$2='Performance Cal'!$A22,'Performance Cal'!F22,"")</f>
        <v>1941.1200000000001</v>
      </c>
      <c r="H22" s="25">
        <f t="shared" si="0"/>
        <v>0</v>
      </c>
      <c r="I22" s="25">
        <f t="shared" si="1"/>
        <v>0</v>
      </c>
      <c r="J22" s="25">
        <f t="shared" si="2"/>
        <v>0</v>
      </c>
      <c r="K22" s="25">
        <f t="shared" si="3"/>
        <v>0</v>
      </c>
      <c r="L22" s="25">
        <f t="shared" si="4"/>
        <v>0</v>
      </c>
      <c r="M22" s="25">
        <f t="shared" si="4"/>
        <v>0</v>
      </c>
      <c r="N22" s="25">
        <f t="shared" si="5"/>
        <v>0</v>
      </c>
      <c r="O22" s="25">
        <f t="shared" si="6"/>
        <v>0</v>
      </c>
      <c r="P22" s="25">
        <f t="shared" si="7"/>
        <v>0</v>
      </c>
      <c r="Q22" s="25">
        <f t="shared" si="8"/>
        <v>0</v>
      </c>
      <c r="R22" s="25">
        <f t="shared" si="9"/>
        <v>0</v>
      </c>
      <c r="S22" s="25">
        <f t="shared" si="10"/>
        <v>0</v>
      </c>
      <c r="T22" s="25">
        <f t="shared" si="11"/>
        <v>0</v>
      </c>
      <c r="U22" s="25">
        <f t="shared" si="12"/>
        <v>0</v>
      </c>
      <c r="V22" s="25">
        <f t="shared" si="13"/>
        <v>0</v>
      </c>
      <c r="W22" s="25">
        <f t="shared" si="14"/>
        <v>0</v>
      </c>
      <c r="X22" s="25">
        <f t="shared" si="15"/>
        <v>0</v>
      </c>
      <c r="Y22" s="25">
        <f t="shared" si="16"/>
        <v>0</v>
      </c>
      <c r="Z22" s="25">
        <f t="shared" si="17"/>
        <v>0</v>
      </c>
      <c r="AA22" s="25">
        <f t="shared" si="18"/>
        <v>0</v>
      </c>
      <c r="AB22" t="str">
        <f t="shared" si="19"/>
        <v>CSK</v>
      </c>
      <c r="AC22" t="str">
        <f t="shared" si="20"/>
        <v>Batter</v>
      </c>
      <c r="AD22" t="str">
        <f t="shared" si="21"/>
        <v>Ajinkya Rahane</v>
      </c>
    </row>
    <row r="23" spans="1:30" x14ac:dyDescent="0.35">
      <c r="A23" t="str">
        <f>IF('My Prediction of Match'!$A$2='Performance Cal'!$A23,'Performance Cal'!A23,"")</f>
        <v/>
      </c>
      <c r="B23" t="str">
        <f>IF('My Prediction of Match'!$A$2='Performance Cal'!$A23,'Performance Cal'!B23,"")</f>
        <v/>
      </c>
      <c r="C23" t="str">
        <f>_xlfn.XLOOKUP(B23,'Team Player and role'!A:A,'Team Player and role'!C:C," ")</f>
        <v xml:space="preserve"> </v>
      </c>
      <c r="D23" t="str">
        <f>IF('My Prediction of Match'!$A$2='Performance Cal'!$A23,'Performance Cal'!C23,"")</f>
        <v/>
      </c>
      <c r="E23" t="str">
        <f>IF('My Prediction of Match'!$A$2='Performance Cal'!$A23,'Performance Cal'!D23,"")</f>
        <v/>
      </c>
      <c r="F23" t="str">
        <f>IF('My Prediction of Match'!$A$2='Performance Cal'!$A23,'Performance Cal'!E23,"")</f>
        <v/>
      </c>
      <c r="G23" t="str">
        <f>IF('My Prediction of Match'!$A$2='Performance Cal'!$A23,'Performance Cal'!F23,"")</f>
        <v/>
      </c>
      <c r="H23" s="25" t="str">
        <f t="shared" si="0"/>
        <v/>
      </c>
      <c r="I23" s="25" t="str">
        <f t="shared" si="1"/>
        <v/>
      </c>
      <c r="J23" s="25" t="str">
        <f t="shared" si="2"/>
        <v/>
      </c>
      <c r="K23" s="25" t="str">
        <f t="shared" si="3"/>
        <v xml:space="preserve"> </v>
      </c>
      <c r="L23" s="25" t="str">
        <f t="shared" si="4"/>
        <v xml:space="preserve"> </v>
      </c>
      <c r="M23" s="25" t="str">
        <f t="shared" si="4"/>
        <v xml:space="preserve"> </v>
      </c>
      <c r="N23" s="25" t="str">
        <f t="shared" si="5"/>
        <v xml:space="preserve"> </v>
      </c>
      <c r="O23" s="25" t="str">
        <f t="shared" si="6"/>
        <v xml:space="preserve"> </v>
      </c>
      <c r="P23" s="25" t="str">
        <f t="shared" si="7"/>
        <v/>
      </c>
      <c r="Q23" s="25" t="str">
        <f t="shared" si="8"/>
        <v/>
      </c>
      <c r="R23" s="25" t="str">
        <f t="shared" si="9"/>
        <v/>
      </c>
      <c r="S23" s="25" t="str">
        <f t="shared" si="10"/>
        <v/>
      </c>
      <c r="T23" s="25" t="str">
        <f t="shared" si="11"/>
        <v/>
      </c>
      <c r="U23" s="25" t="str">
        <f t="shared" si="12"/>
        <v/>
      </c>
      <c r="V23" s="25" t="str">
        <f t="shared" si="13"/>
        <v/>
      </c>
      <c r="W23" s="25" t="str">
        <f t="shared" si="14"/>
        <v/>
      </c>
      <c r="X23" s="25" t="str">
        <f t="shared" si="15"/>
        <v/>
      </c>
      <c r="Y23" s="25" t="str">
        <f t="shared" si="16"/>
        <v xml:space="preserve"> </v>
      </c>
      <c r="Z23" s="25" t="str">
        <f t="shared" si="17"/>
        <v xml:space="preserve"> </v>
      </c>
      <c r="AA23" s="25" t="str">
        <f t="shared" si="18"/>
        <v xml:space="preserve"> </v>
      </c>
      <c r="AB23" t="str">
        <f t="shared" si="19"/>
        <v/>
      </c>
      <c r="AC23" t="str">
        <f t="shared" si="20"/>
        <v xml:space="preserve"> </v>
      </c>
      <c r="AD23" t="str">
        <f t="shared" si="21"/>
        <v/>
      </c>
    </row>
    <row r="24" spans="1:30" x14ac:dyDescent="0.35">
      <c r="A24" t="str">
        <f>IF('My Prediction of Match'!$A$2='Performance Cal'!$A24,'Performance Cal'!A24,"")</f>
        <v/>
      </c>
      <c r="B24" t="str">
        <f>IF('My Prediction of Match'!$A$2='Performance Cal'!$A24,'Performance Cal'!B24,"")</f>
        <v/>
      </c>
      <c r="C24" t="str">
        <f>_xlfn.XLOOKUP(B24,'Team Player and role'!A:A,'Team Player and role'!C:C," ")</f>
        <v xml:space="preserve"> </v>
      </c>
      <c r="D24" t="str">
        <f>IF('My Prediction of Match'!$A$2='Performance Cal'!$A24,'Performance Cal'!C24,"")</f>
        <v/>
      </c>
      <c r="E24" t="str">
        <f>IF('My Prediction of Match'!$A$2='Performance Cal'!$A24,'Performance Cal'!D24,"")</f>
        <v/>
      </c>
      <c r="F24" t="str">
        <f>IF('My Prediction of Match'!$A$2='Performance Cal'!$A24,'Performance Cal'!E24,"")</f>
        <v/>
      </c>
      <c r="G24" t="str">
        <f>IF('My Prediction of Match'!$A$2='Performance Cal'!$A24,'Performance Cal'!F24,"")</f>
        <v/>
      </c>
      <c r="H24" s="25" t="str">
        <f t="shared" si="0"/>
        <v/>
      </c>
      <c r="I24" s="25" t="str">
        <f t="shared" si="1"/>
        <v/>
      </c>
      <c r="J24" s="25" t="str">
        <f t="shared" si="2"/>
        <v/>
      </c>
      <c r="K24" s="25" t="str">
        <f t="shared" si="3"/>
        <v xml:space="preserve"> </v>
      </c>
      <c r="L24" s="25" t="str">
        <f t="shared" si="4"/>
        <v xml:space="preserve"> </v>
      </c>
      <c r="M24" s="25" t="str">
        <f t="shared" si="4"/>
        <v xml:space="preserve"> </v>
      </c>
      <c r="N24" s="25" t="str">
        <f t="shared" si="5"/>
        <v xml:space="preserve"> </v>
      </c>
      <c r="O24" s="25" t="str">
        <f t="shared" si="6"/>
        <v xml:space="preserve"> </v>
      </c>
      <c r="P24" s="25" t="str">
        <f t="shared" si="7"/>
        <v/>
      </c>
      <c r="Q24" s="25" t="str">
        <f t="shared" si="8"/>
        <v/>
      </c>
      <c r="R24" s="25" t="str">
        <f t="shared" si="9"/>
        <v/>
      </c>
      <c r="S24" s="25" t="str">
        <f t="shared" si="10"/>
        <v/>
      </c>
      <c r="T24" s="25" t="str">
        <f t="shared" si="11"/>
        <v/>
      </c>
      <c r="U24" s="25" t="str">
        <f t="shared" si="12"/>
        <v/>
      </c>
      <c r="V24" s="25" t="str">
        <f t="shared" si="13"/>
        <v/>
      </c>
      <c r="W24" s="25" t="str">
        <f t="shared" si="14"/>
        <v/>
      </c>
      <c r="X24" s="25" t="str">
        <f t="shared" si="15"/>
        <v/>
      </c>
      <c r="Y24" s="25" t="str">
        <f t="shared" si="16"/>
        <v xml:space="preserve"> </v>
      </c>
      <c r="Z24" s="25" t="str">
        <f t="shared" si="17"/>
        <v xml:space="preserve"> </v>
      </c>
      <c r="AA24" s="25" t="str">
        <f t="shared" si="18"/>
        <v xml:space="preserve"> </v>
      </c>
      <c r="AB24" t="str">
        <f t="shared" si="19"/>
        <v/>
      </c>
      <c r="AC24" t="str">
        <f t="shared" si="20"/>
        <v xml:space="preserve"> </v>
      </c>
      <c r="AD24" t="str">
        <f t="shared" si="21"/>
        <v/>
      </c>
    </row>
    <row r="25" spans="1:30" x14ac:dyDescent="0.35">
      <c r="A25" t="str">
        <f>IF('My Prediction of Match'!$A$2='Performance Cal'!$A25,'Performance Cal'!A25,"")</f>
        <v/>
      </c>
      <c r="B25" t="str">
        <f>IF('My Prediction of Match'!$A$2='Performance Cal'!$A25,'Performance Cal'!B25,"")</f>
        <v/>
      </c>
      <c r="C25" t="str">
        <f>_xlfn.XLOOKUP(B25,'Team Player and role'!A:A,'Team Player and role'!C:C," ")</f>
        <v xml:space="preserve"> </v>
      </c>
      <c r="D25" t="str">
        <f>IF('My Prediction of Match'!$A$2='Performance Cal'!$A25,'Performance Cal'!C25,"")</f>
        <v/>
      </c>
      <c r="E25" t="str">
        <f>IF('My Prediction of Match'!$A$2='Performance Cal'!$A25,'Performance Cal'!D25,"")</f>
        <v/>
      </c>
      <c r="F25" t="str">
        <f>IF('My Prediction of Match'!$A$2='Performance Cal'!$A25,'Performance Cal'!E25,"")</f>
        <v/>
      </c>
      <c r="G25" t="str">
        <f>IF('My Prediction of Match'!$A$2='Performance Cal'!$A25,'Performance Cal'!F25,"")</f>
        <v/>
      </c>
      <c r="H25" s="25" t="str">
        <f t="shared" si="0"/>
        <v/>
      </c>
      <c r="I25" s="25" t="str">
        <f t="shared" si="1"/>
        <v/>
      </c>
      <c r="J25" s="25" t="str">
        <f t="shared" si="2"/>
        <v/>
      </c>
      <c r="K25" s="25" t="str">
        <f t="shared" si="3"/>
        <v xml:space="preserve"> </v>
      </c>
      <c r="L25" s="25" t="str">
        <f t="shared" si="4"/>
        <v xml:space="preserve"> </v>
      </c>
      <c r="M25" s="25" t="str">
        <f t="shared" si="4"/>
        <v xml:space="preserve"> </v>
      </c>
      <c r="N25" s="25" t="str">
        <f t="shared" si="5"/>
        <v xml:space="preserve"> </v>
      </c>
      <c r="O25" s="25" t="str">
        <f t="shared" si="6"/>
        <v xml:space="preserve"> </v>
      </c>
      <c r="P25" s="25" t="str">
        <f t="shared" si="7"/>
        <v/>
      </c>
      <c r="Q25" s="25" t="str">
        <f t="shared" si="8"/>
        <v/>
      </c>
      <c r="R25" s="25" t="str">
        <f t="shared" si="9"/>
        <v/>
      </c>
      <c r="S25" s="25" t="str">
        <f t="shared" si="10"/>
        <v/>
      </c>
      <c r="T25" s="25" t="str">
        <f t="shared" si="11"/>
        <v/>
      </c>
      <c r="U25" s="25" t="str">
        <f t="shared" si="12"/>
        <v/>
      </c>
      <c r="V25" s="25" t="str">
        <f t="shared" si="13"/>
        <v/>
      </c>
      <c r="W25" s="25" t="str">
        <f t="shared" si="14"/>
        <v/>
      </c>
      <c r="X25" s="25" t="str">
        <f t="shared" si="15"/>
        <v/>
      </c>
      <c r="Y25" s="25" t="str">
        <f t="shared" si="16"/>
        <v xml:space="preserve"> </v>
      </c>
      <c r="Z25" s="25" t="str">
        <f t="shared" si="17"/>
        <v xml:space="preserve"> </v>
      </c>
      <c r="AA25" s="25" t="str">
        <f t="shared" si="18"/>
        <v xml:space="preserve"> </v>
      </c>
      <c r="AB25" t="str">
        <f t="shared" si="19"/>
        <v/>
      </c>
      <c r="AC25" t="str">
        <f t="shared" si="20"/>
        <v xml:space="preserve"> </v>
      </c>
      <c r="AD25" t="str">
        <f t="shared" si="21"/>
        <v/>
      </c>
    </row>
    <row r="26" spans="1:30" x14ac:dyDescent="0.35">
      <c r="A26" t="str">
        <f>IF('My Prediction of Match'!$A$2='Performance Cal'!$A26,'Performance Cal'!A26,"")</f>
        <v/>
      </c>
      <c r="B26" t="str">
        <f>IF('My Prediction of Match'!$A$2='Performance Cal'!$A26,'Performance Cal'!B26,"")</f>
        <v/>
      </c>
      <c r="C26" t="str">
        <f>_xlfn.XLOOKUP(B26,'Team Player and role'!A:A,'Team Player and role'!C:C," ")</f>
        <v xml:space="preserve"> </v>
      </c>
      <c r="D26" t="str">
        <f>IF('My Prediction of Match'!$A$2='Performance Cal'!$A26,'Performance Cal'!C26,"")</f>
        <v/>
      </c>
      <c r="E26" t="str">
        <f>IF('My Prediction of Match'!$A$2='Performance Cal'!$A26,'Performance Cal'!D26,"")</f>
        <v/>
      </c>
      <c r="F26" t="str">
        <f>IF('My Prediction of Match'!$A$2='Performance Cal'!$A26,'Performance Cal'!E26,"")</f>
        <v/>
      </c>
      <c r="G26" t="str">
        <f>IF('My Prediction of Match'!$A$2='Performance Cal'!$A26,'Performance Cal'!F26,"")</f>
        <v/>
      </c>
      <c r="H26" s="25" t="str">
        <f t="shared" si="0"/>
        <v/>
      </c>
      <c r="I26" s="25" t="str">
        <f t="shared" si="1"/>
        <v/>
      </c>
      <c r="J26" s="25" t="str">
        <f t="shared" si="2"/>
        <v/>
      </c>
      <c r="K26" s="25" t="str">
        <f t="shared" si="3"/>
        <v xml:space="preserve"> </v>
      </c>
      <c r="L26" s="25" t="str">
        <f t="shared" si="4"/>
        <v xml:space="preserve"> </v>
      </c>
      <c r="M26" s="25" t="str">
        <f t="shared" si="4"/>
        <v xml:space="preserve"> </v>
      </c>
      <c r="N26" s="25" t="str">
        <f t="shared" si="5"/>
        <v xml:space="preserve"> </v>
      </c>
      <c r="O26" s="25" t="str">
        <f t="shared" si="6"/>
        <v xml:space="preserve"> </v>
      </c>
      <c r="P26" s="25" t="str">
        <f t="shared" si="7"/>
        <v/>
      </c>
      <c r="Q26" s="25" t="str">
        <f t="shared" si="8"/>
        <v/>
      </c>
      <c r="R26" s="25" t="str">
        <f t="shared" si="9"/>
        <v/>
      </c>
      <c r="S26" s="25" t="str">
        <f t="shared" si="10"/>
        <v/>
      </c>
      <c r="T26" s="25" t="str">
        <f t="shared" si="11"/>
        <v/>
      </c>
      <c r="U26" s="25" t="str">
        <f t="shared" si="12"/>
        <v/>
      </c>
      <c r="V26" s="25" t="str">
        <f t="shared" si="13"/>
        <v/>
      </c>
      <c r="W26" s="25" t="str">
        <f t="shared" si="14"/>
        <v/>
      </c>
      <c r="X26" s="25" t="str">
        <f t="shared" si="15"/>
        <v/>
      </c>
      <c r="Y26" s="25" t="str">
        <f t="shared" si="16"/>
        <v xml:space="preserve"> </v>
      </c>
      <c r="Z26" s="25" t="str">
        <f t="shared" si="17"/>
        <v xml:space="preserve"> </v>
      </c>
      <c r="AA26" s="25" t="str">
        <f t="shared" si="18"/>
        <v xml:space="preserve"> </v>
      </c>
      <c r="AB26" t="str">
        <f t="shared" si="19"/>
        <v/>
      </c>
      <c r="AC26" t="str">
        <f t="shared" si="20"/>
        <v xml:space="preserve"> </v>
      </c>
      <c r="AD26" t="str">
        <f t="shared" si="21"/>
        <v/>
      </c>
    </row>
    <row r="27" spans="1:30" x14ac:dyDescent="0.35">
      <c r="A27" t="str">
        <f>IF('My Prediction of Match'!$A$2='Performance Cal'!$A27,'Performance Cal'!A27,"")</f>
        <v/>
      </c>
      <c r="B27" t="str">
        <f>IF('My Prediction of Match'!$A$2='Performance Cal'!$A27,'Performance Cal'!B27,"")</f>
        <v/>
      </c>
      <c r="C27" t="str">
        <f>_xlfn.XLOOKUP(B27,'Team Player and role'!A:A,'Team Player and role'!C:C," ")</f>
        <v xml:space="preserve"> </v>
      </c>
      <c r="D27" t="str">
        <f>IF('My Prediction of Match'!$A$2='Performance Cal'!$A27,'Performance Cal'!C27,"")</f>
        <v/>
      </c>
      <c r="E27" t="str">
        <f>IF('My Prediction of Match'!$A$2='Performance Cal'!$A27,'Performance Cal'!D27,"")</f>
        <v/>
      </c>
      <c r="F27" t="str">
        <f>IF('My Prediction of Match'!$A$2='Performance Cal'!$A27,'Performance Cal'!E27,"")</f>
        <v/>
      </c>
      <c r="G27" t="str">
        <f>IF('My Prediction of Match'!$A$2='Performance Cal'!$A27,'Performance Cal'!F27,"")</f>
        <v/>
      </c>
      <c r="H27" s="25" t="str">
        <f t="shared" si="0"/>
        <v/>
      </c>
      <c r="I27" s="25" t="str">
        <f t="shared" si="1"/>
        <v/>
      </c>
      <c r="J27" s="25" t="str">
        <f t="shared" si="2"/>
        <v/>
      </c>
      <c r="K27" s="25" t="str">
        <f t="shared" si="3"/>
        <v xml:space="preserve"> </v>
      </c>
      <c r="L27" s="25" t="str">
        <f t="shared" si="4"/>
        <v xml:space="preserve"> </v>
      </c>
      <c r="M27" s="25" t="str">
        <f t="shared" si="4"/>
        <v xml:space="preserve"> </v>
      </c>
      <c r="N27" s="25" t="str">
        <f t="shared" si="5"/>
        <v xml:space="preserve"> </v>
      </c>
      <c r="O27" s="25" t="str">
        <f t="shared" si="6"/>
        <v xml:space="preserve"> </v>
      </c>
      <c r="P27" s="25" t="str">
        <f t="shared" si="7"/>
        <v/>
      </c>
      <c r="Q27" s="25" t="str">
        <f t="shared" si="8"/>
        <v/>
      </c>
      <c r="R27" s="25" t="str">
        <f t="shared" si="9"/>
        <v/>
      </c>
      <c r="S27" s="25" t="str">
        <f t="shared" si="10"/>
        <v/>
      </c>
      <c r="T27" s="25" t="str">
        <f t="shared" si="11"/>
        <v/>
      </c>
      <c r="U27" s="25" t="str">
        <f t="shared" si="12"/>
        <v/>
      </c>
      <c r="V27" s="25" t="str">
        <f t="shared" si="13"/>
        <v/>
      </c>
      <c r="W27" s="25" t="str">
        <f t="shared" si="14"/>
        <v/>
      </c>
      <c r="X27" s="25" t="str">
        <f t="shared" si="15"/>
        <v/>
      </c>
      <c r="Y27" s="25" t="str">
        <f t="shared" si="16"/>
        <v xml:space="preserve"> </v>
      </c>
      <c r="Z27" s="25" t="str">
        <f t="shared" si="17"/>
        <v xml:space="preserve"> </v>
      </c>
      <c r="AA27" s="25" t="str">
        <f t="shared" si="18"/>
        <v xml:space="preserve"> </v>
      </c>
      <c r="AB27" t="str">
        <f t="shared" si="19"/>
        <v/>
      </c>
      <c r="AC27" t="str">
        <f t="shared" si="20"/>
        <v xml:space="preserve"> </v>
      </c>
      <c r="AD27" t="str">
        <f t="shared" si="21"/>
        <v/>
      </c>
    </row>
    <row r="28" spans="1:30" x14ac:dyDescent="0.35">
      <c r="A28" t="str">
        <f>IF('My Prediction of Match'!$A$2='Performance Cal'!$A28,'Performance Cal'!A28,"")</f>
        <v/>
      </c>
      <c r="B28" t="str">
        <f>IF('My Prediction of Match'!$A$2='Performance Cal'!$A28,'Performance Cal'!B28,"")</f>
        <v/>
      </c>
      <c r="C28" t="str">
        <f>_xlfn.XLOOKUP(B28,'Team Player and role'!A:A,'Team Player and role'!C:C," ")</f>
        <v xml:space="preserve"> </v>
      </c>
      <c r="D28" t="str">
        <f>IF('My Prediction of Match'!$A$2='Performance Cal'!$A28,'Performance Cal'!C28,"")</f>
        <v/>
      </c>
      <c r="E28" t="str">
        <f>IF('My Prediction of Match'!$A$2='Performance Cal'!$A28,'Performance Cal'!D28,"")</f>
        <v/>
      </c>
      <c r="F28" t="str">
        <f>IF('My Prediction of Match'!$A$2='Performance Cal'!$A28,'Performance Cal'!E28,"")</f>
        <v/>
      </c>
      <c r="G28" t="str">
        <f>IF('My Prediction of Match'!$A$2='Performance Cal'!$A28,'Performance Cal'!F28,"")</f>
        <v/>
      </c>
      <c r="H28" s="25" t="str">
        <f t="shared" si="0"/>
        <v/>
      </c>
      <c r="I28" s="25" t="str">
        <f t="shared" si="1"/>
        <v/>
      </c>
      <c r="J28" s="25" t="str">
        <f t="shared" si="2"/>
        <v/>
      </c>
      <c r="K28" s="25" t="str">
        <f t="shared" si="3"/>
        <v xml:space="preserve"> </v>
      </c>
      <c r="L28" s="25" t="str">
        <f t="shared" si="4"/>
        <v xml:space="preserve"> </v>
      </c>
      <c r="M28" s="25" t="str">
        <f t="shared" si="4"/>
        <v xml:space="preserve"> </v>
      </c>
      <c r="N28" s="25" t="str">
        <f t="shared" si="5"/>
        <v xml:space="preserve"> </v>
      </c>
      <c r="O28" s="25" t="str">
        <f t="shared" si="6"/>
        <v xml:space="preserve"> </v>
      </c>
      <c r="P28" s="25" t="str">
        <f t="shared" si="7"/>
        <v/>
      </c>
      <c r="Q28" s="25" t="str">
        <f t="shared" si="8"/>
        <v/>
      </c>
      <c r="R28" s="25" t="str">
        <f t="shared" si="9"/>
        <v/>
      </c>
      <c r="S28" s="25" t="str">
        <f t="shared" si="10"/>
        <v/>
      </c>
      <c r="T28" s="25" t="str">
        <f t="shared" si="11"/>
        <v/>
      </c>
      <c r="U28" s="25" t="str">
        <f t="shared" si="12"/>
        <v/>
      </c>
      <c r="V28" s="25" t="str">
        <f t="shared" si="13"/>
        <v/>
      </c>
      <c r="W28" s="25" t="str">
        <f t="shared" si="14"/>
        <v/>
      </c>
      <c r="X28" s="25" t="str">
        <f t="shared" si="15"/>
        <v/>
      </c>
      <c r="Y28" s="25" t="str">
        <f t="shared" si="16"/>
        <v xml:space="preserve"> </v>
      </c>
      <c r="Z28" s="25" t="str">
        <f t="shared" si="17"/>
        <v xml:space="preserve"> </v>
      </c>
      <c r="AA28" s="25" t="str">
        <f t="shared" si="18"/>
        <v xml:space="preserve"> </v>
      </c>
      <c r="AB28" t="str">
        <f t="shared" si="19"/>
        <v/>
      </c>
      <c r="AC28" t="str">
        <f t="shared" si="20"/>
        <v xml:space="preserve"> </v>
      </c>
      <c r="AD28" t="str">
        <f t="shared" si="21"/>
        <v/>
      </c>
    </row>
    <row r="29" spans="1:30" x14ac:dyDescent="0.35">
      <c r="A29" t="str">
        <f>IF('My Prediction of Match'!$A$2='Performance Cal'!$A29,'Performance Cal'!A29,"")</f>
        <v/>
      </c>
      <c r="B29" t="str">
        <f>IF('My Prediction of Match'!$A$2='Performance Cal'!$A29,'Performance Cal'!B29,"")</f>
        <v/>
      </c>
      <c r="C29" t="str">
        <f>_xlfn.XLOOKUP(B29,'Team Player and role'!A:A,'Team Player and role'!C:C," ")</f>
        <v xml:space="preserve"> </v>
      </c>
      <c r="D29" t="str">
        <f>IF('My Prediction of Match'!$A$2='Performance Cal'!$A29,'Performance Cal'!C29,"")</f>
        <v/>
      </c>
      <c r="E29" t="str">
        <f>IF('My Prediction of Match'!$A$2='Performance Cal'!$A29,'Performance Cal'!D29,"")</f>
        <v/>
      </c>
      <c r="F29" t="str">
        <f>IF('My Prediction of Match'!$A$2='Performance Cal'!$A29,'Performance Cal'!E29,"")</f>
        <v/>
      </c>
      <c r="G29" t="str">
        <f>IF('My Prediction of Match'!$A$2='Performance Cal'!$A29,'Performance Cal'!F29,"")</f>
        <v/>
      </c>
      <c r="H29" s="25" t="str">
        <f t="shared" si="0"/>
        <v/>
      </c>
      <c r="I29" s="25" t="str">
        <f t="shared" si="1"/>
        <v/>
      </c>
      <c r="J29" s="25" t="str">
        <f t="shared" si="2"/>
        <v/>
      </c>
      <c r="K29" s="25" t="str">
        <f t="shared" si="3"/>
        <v xml:space="preserve"> </v>
      </c>
      <c r="L29" s="25" t="str">
        <f t="shared" si="4"/>
        <v xml:space="preserve"> </v>
      </c>
      <c r="M29" s="25" t="str">
        <f t="shared" si="4"/>
        <v xml:space="preserve"> </v>
      </c>
      <c r="N29" s="25" t="str">
        <f t="shared" si="5"/>
        <v xml:space="preserve"> </v>
      </c>
      <c r="O29" s="25" t="str">
        <f t="shared" si="6"/>
        <v xml:space="preserve"> </v>
      </c>
      <c r="P29" s="25" t="str">
        <f t="shared" si="7"/>
        <v/>
      </c>
      <c r="Q29" s="25" t="str">
        <f t="shared" si="8"/>
        <v/>
      </c>
      <c r="R29" s="25" t="str">
        <f t="shared" si="9"/>
        <v/>
      </c>
      <c r="S29" s="25" t="str">
        <f t="shared" si="10"/>
        <v/>
      </c>
      <c r="T29" s="25" t="str">
        <f t="shared" si="11"/>
        <v/>
      </c>
      <c r="U29" s="25" t="str">
        <f t="shared" si="12"/>
        <v/>
      </c>
      <c r="V29" s="25" t="str">
        <f t="shared" si="13"/>
        <v/>
      </c>
      <c r="W29" s="25" t="str">
        <f t="shared" si="14"/>
        <v/>
      </c>
      <c r="X29" s="25" t="str">
        <f t="shared" si="15"/>
        <v/>
      </c>
      <c r="Y29" s="25" t="str">
        <f t="shared" si="16"/>
        <v xml:space="preserve"> </v>
      </c>
      <c r="Z29" s="25" t="str">
        <f t="shared" si="17"/>
        <v xml:space="preserve"> </v>
      </c>
      <c r="AA29" s="25" t="str">
        <f t="shared" si="18"/>
        <v xml:space="preserve"> </v>
      </c>
      <c r="AB29" t="str">
        <f t="shared" si="19"/>
        <v/>
      </c>
      <c r="AC29" t="str">
        <f t="shared" si="20"/>
        <v xml:space="preserve"> </v>
      </c>
      <c r="AD29" t="str">
        <f t="shared" si="21"/>
        <v/>
      </c>
    </row>
    <row r="30" spans="1:30" x14ac:dyDescent="0.35">
      <c r="A30" t="str">
        <f>IF('My Prediction of Match'!$A$2='Performance Cal'!$A30,'Performance Cal'!A30,"")</f>
        <v/>
      </c>
      <c r="B30" t="str">
        <f>IF('My Prediction of Match'!$A$2='Performance Cal'!$A30,'Performance Cal'!B30,"")</f>
        <v/>
      </c>
      <c r="C30" t="str">
        <f>_xlfn.XLOOKUP(B30,'Team Player and role'!A:A,'Team Player and role'!C:C," ")</f>
        <v xml:space="preserve"> </v>
      </c>
      <c r="D30" t="str">
        <f>IF('My Prediction of Match'!$A$2='Performance Cal'!$A30,'Performance Cal'!C30,"")</f>
        <v/>
      </c>
      <c r="E30" t="str">
        <f>IF('My Prediction of Match'!$A$2='Performance Cal'!$A30,'Performance Cal'!D30,"")</f>
        <v/>
      </c>
      <c r="F30" t="str">
        <f>IF('My Prediction of Match'!$A$2='Performance Cal'!$A30,'Performance Cal'!E30,"")</f>
        <v/>
      </c>
      <c r="G30" t="str">
        <f>IF('My Prediction of Match'!$A$2='Performance Cal'!$A30,'Performance Cal'!F30,"")</f>
        <v/>
      </c>
      <c r="H30" s="25" t="str">
        <f t="shared" si="0"/>
        <v/>
      </c>
      <c r="I30" s="25" t="str">
        <f t="shared" si="1"/>
        <v/>
      </c>
      <c r="J30" s="25" t="str">
        <f t="shared" si="2"/>
        <v/>
      </c>
      <c r="K30" s="25" t="str">
        <f t="shared" si="3"/>
        <v xml:space="preserve"> </v>
      </c>
      <c r="L30" s="25" t="str">
        <f t="shared" si="4"/>
        <v xml:space="preserve"> </v>
      </c>
      <c r="M30" s="25" t="str">
        <f t="shared" si="4"/>
        <v xml:space="preserve"> </v>
      </c>
      <c r="N30" s="25" t="str">
        <f t="shared" si="5"/>
        <v xml:space="preserve"> </v>
      </c>
      <c r="O30" s="25" t="str">
        <f t="shared" si="6"/>
        <v xml:space="preserve"> </v>
      </c>
      <c r="P30" s="25" t="str">
        <f t="shared" si="7"/>
        <v/>
      </c>
      <c r="Q30" s="25" t="str">
        <f t="shared" si="8"/>
        <v/>
      </c>
      <c r="R30" s="25" t="str">
        <f t="shared" si="9"/>
        <v/>
      </c>
      <c r="S30" s="25" t="str">
        <f t="shared" si="10"/>
        <v/>
      </c>
      <c r="T30" s="25" t="str">
        <f t="shared" si="11"/>
        <v/>
      </c>
      <c r="U30" s="25" t="str">
        <f t="shared" si="12"/>
        <v/>
      </c>
      <c r="V30" s="25" t="str">
        <f t="shared" si="13"/>
        <v/>
      </c>
      <c r="W30" s="25" t="str">
        <f t="shared" si="14"/>
        <v/>
      </c>
      <c r="X30" s="25" t="str">
        <f t="shared" si="15"/>
        <v/>
      </c>
      <c r="Y30" s="25" t="str">
        <f t="shared" si="16"/>
        <v xml:space="preserve"> </v>
      </c>
      <c r="Z30" s="25" t="str">
        <f t="shared" si="17"/>
        <v xml:space="preserve"> </v>
      </c>
      <c r="AA30" s="25" t="str">
        <f t="shared" si="18"/>
        <v xml:space="preserve"> </v>
      </c>
      <c r="AB30" t="str">
        <f t="shared" si="19"/>
        <v/>
      </c>
      <c r="AC30" t="str">
        <f t="shared" si="20"/>
        <v xml:space="preserve"> </v>
      </c>
      <c r="AD30" t="str">
        <f t="shared" si="21"/>
        <v/>
      </c>
    </row>
    <row r="31" spans="1:30" x14ac:dyDescent="0.35">
      <c r="A31" t="str">
        <f>IF('My Prediction of Match'!$A$2='Performance Cal'!$A31,'Performance Cal'!A31,"")</f>
        <v/>
      </c>
      <c r="B31" t="str">
        <f>IF('My Prediction of Match'!$A$2='Performance Cal'!$A31,'Performance Cal'!B31,"")</f>
        <v/>
      </c>
      <c r="C31" t="str">
        <f>_xlfn.XLOOKUP(B31,'Team Player and role'!A:A,'Team Player and role'!C:C," ")</f>
        <v xml:space="preserve"> </v>
      </c>
      <c r="D31" t="str">
        <f>IF('My Prediction of Match'!$A$2='Performance Cal'!$A31,'Performance Cal'!C31,"")</f>
        <v/>
      </c>
      <c r="E31" t="str">
        <f>IF('My Prediction of Match'!$A$2='Performance Cal'!$A31,'Performance Cal'!D31,"")</f>
        <v/>
      </c>
      <c r="F31" t="str">
        <f>IF('My Prediction of Match'!$A$2='Performance Cal'!$A31,'Performance Cal'!E31,"")</f>
        <v/>
      </c>
      <c r="G31" t="str">
        <f>IF('My Prediction of Match'!$A$2='Performance Cal'!$A31,'Performance Cal'!F31,"")</f>
        <v/>
      </c>
      <c r="H31" s="25" t="str">
        <f t="shared" si="0"/>
        <v/>
      </c>
      <c r="I31" s="25" t="str">
        <f t="shared" si="1"/>
        <v/>
      </c>
      <c r="J31" s="25" t="str">
        <f t="shared" si="2"/>
        <v/>
      </c>
      <c r="K31" s="25" t="str">
        <f t="shared" si="3"/>
        <v xml:space="preserve"> </v>
      </c>
      <c r="L31" s="25" t="str">
        <f t="shared" si="4"/>
        <v xml:space="preserve"> </v>
      </c>
      <c r="M31" s="25" t="str">
        <f t="shared" si="4"/>
        <v xml:space="preserve"> </v>
      </c>
      <c r="N31" s="25" t="str">
        <f t="shared" si="5"/>
        <v xml:space="preserve"> </v>
      </c>
      <c r="O31" s="25" t="str">
        <f t="shared" si="6"/>
        <v xml:space="preserve"> </v>
      </c>
      <c r="P31" s="25" t="str">
        <f t="shared" si="7"/>
        <v/>
      </c>
      <c r="Q31" s="25" t="str">
        <f t="shared" si="8"/>
        <v/>
      </c>
      <c r="R31" s="25" t="str">
        <f t="shared" si="9"/>
        <v/>
      </c>
      <c r="S31" s="25" t="str">
        <f t="shared" si="10"/>
        <v/>
      </c>
      <c r="T31" s="25" t="str">
        <f t="shared" si="11"/>
        <v/>
      </c>
      <c r="U31" s="25" t="str">
        <f t="shared" si="12"/>
        <v/>
      </c>
      <c r="V31" s="25" t="str">
        <f t="shared" si="13"/>
        <v/>
      </c>
      <c r="W31" s="25" t="str">
        <f t="shared" si="14"/>
        <v/>
      </c>
      <c r="X31" s="25" t="str">
        <f t="shared" si="15"/>
        <v/>
      </c>
      <c r="Y31" s="25" t="str">
        <f t="shared" si="16"/>
        <v xml:space="preserve"> </v>
      </c>
      <c r="Z31" s="25" t="str">
        <f t="shared" si="17"/>
        <v xml:space="preserve"> </v>
      </c>
      <c r="AA31" s="25" t="str">
        <f t="shared" si="18"/>
        <v xml:space="preserve"> </v>
      </c>
      <c r="AB31" t="str">
        <f t="shared" si="19"/>
        <v/>
      </c>
      <c r="AC31" t="str">
        <f t="shared" si="20"/>
        <v xml:space="preserve"> </v>
      </c>
      <c r="AD31" t="str">
        <f t="shared" si="21"/>
        <v/>
      </c>
    </row>
    <row r="32" spans="1:30" x14ac:dyDescent="0.35">
      <c r="A32" t="str">
        <f>IF('My Prediction of Match'!$A$2='Performance Cal'!$A32,'Performance Cal'!A32,"")</f>
        <v/>
      </c>
      <c r="B32" t="str">
        <f>IF('My Prediction of Match'!$A$2='Performance Cal'!$A32,'Performance Cal'!B32,"")</f>
        <v/>
      </c>
      <c r="C32" t="str">
        <f>_xlfn.XLOOKUP(B32,'Team Player and role'!A:A,'Team Player and role'!C:C," ")</f>
        <v xml:space="preserve"> </v>
      </c>
      <c r="D32" t="str">
        <f>IF('My Prediction of Match'!$A$2='Performance Cal'!$A32,'Performance Cal'!C32,"")</f>
        <v/>
      </c>
      <c r="E32" t="str">
        <f>IF('My Prediction of Match'!$A$2='Performance Cal'!$A32,'Performance Cal'!D32,"")</f>
        <v/>
      </c>
      <c r="F32" t="str">
        <f>IF('My Prediction of Match'!$A$2='Performance Cal'!$A32,'Performance Cal'!E32,"")</f>
        <v/>
      </c>
      <c r="G32" t="str">
        <f>IF('My Prediction of Match'!$A$2='Performance Cal'!$A32,'Performance Cal'!F32,"")</f>
        <v/>
      </c>
      <c r="H32" s="25" t="str">
        <f t="shared" si="0"/>
        <v/>
      </c>
      <c r="I32" s="25" t="str">
        <f t="shared" si="1"/>
        <v/>
      </c>
      <c r="J32" s="25" t="str">
        <f t="shared" si="2"/>
        <v/>
      </c>
      <c r="K32" s="25" t="str">
        <f t="shared" si="3"/>
        <v xml:space="preserve"> </v>
      </c>
      <c r="L32" s="25" t="str">
        <f t="shared" si="4"/>
        <v xml:space="preserve"> </v>
      </c>
      <c r="M32" s="25" t="str">
        <f t="shared" si="4"/>
        <v xml:space="preserve"> </v>
      </c>
      <c r="N32" s="25" t="str">
        <f t="shared" si="5"/>
        <v xml:space="preserve"> </v>
      </c>
      <c r="O32" s="25" t="str">
        <f t="shared" si="6"/>
        <v xml:space="preserve"> </v>
      </c>
      <c r="P32" s="25" t="str">
        <f t="shared" si="7"/>
        <v/>
      </c>
      <c r="Q32" s="25" t="str">
        <f t="shared" si="8"/>
        <v/>
      </c>
      <c r="R32" s="25" t="str">
        <f t="shared" si="9"/>
        <v/>
      </c>
      <c r="S32" s="25" t="str">
        <f t="shared" si="10"/>
        <v/>
      </c>
      <c r="T32" s="25" t="str">
        <f t="shared" si="11"/>
        <v/>
      </c>
      <c r="U32" s="25" t="str">
        <f t="shared" si="12"/>
        <v/>
      </c>
      <c r="V32" s="25" t="str">
        <f t="shared" si="13"/>
        <v/>
      </c>
      <c r="W32" s="25" t="str">
        <f t="shared" si="14"/>
        <v/>
      </c>
      <c r="X32" s="25" t="str">
        <f t="shared" si="15"/>
        <v/>
      </c>
      <c r="Y32" s="25" t="str">
        <f t="shared" si="16"/>
        <v xml:space="preserve"> </v>
      </c>
      <c r="Z32" s="25" t="str">
        <f t="shared" si="17"/>
        <v xml:space="preserve"> </v>
      </c>
      <c r="AA32" s="25" t="str">
        <f t="shared" si="18"/>
        <v xml:space="preserve"> </v>
      </c>
      <c r="AB32" t="str">
        <f t="shared" si="19"/>
        <v/>
      </c>
      <c r="AC32" t="str">
        <f t="shared" si="20"/>
        <v xml:space="preserve"> </v>
      </c>
      <c r="AD32" t="str">
        <f t="shared" si="21"/>
        <v/>
      </c>
    </row>
    <row r="33" spans="1:30" x14ac:dyDescent="0.35">
      <c r="A33" t="str">
        <f>IF('My Prediction of Match'!$A$2='Performance Cal'!$A33,'Performance Cal'!A33,"")</f>
        <v/>
      </c>
      <c r="B33" t="str">
        <f>IF('My Prediction of Match'!$A$2='Performance Cal'!$A33,'Performance Cal'!B33,"")</f>
        <v/>
      </c>
      <c r="C33" t="str">
        <f>_xlfn.XLOOKUP(B33,'Team Player and role'!A:A,'Team Player and role'!C:C," ")</f>
        <v xml:space="preserve"> </v>
      </c>
      <c r="D33" t="str">
        <f>IF('My Prediction of Match'!$A$2='Performance Cal'!$A33,'Performance Cal'!C33,"")</f>
        <v/>
      </c>
      <c r="E33" t="str">
        <f>IF('My Prediction of Match'!$A$2='Performance Cal'!$A33,'Performance Cal'!D33,"")</f>
        <v/>
      </c>
      <c r="F33" t="str">
        <f>IF('My Prediction of Match'!$A$2='Performance Cal'!$A33,'Performance Cal'!E33,"")</f>
        <v/>
      </c>
      <c r="G33" t="str">
        <f>IF('My Prediction of Match'!$A$2='Performance Cal'!$A33,'Performance Cal'!F33,"")</f>
        <v/>
      </c>
      <c r="H33" s="25" t="str">
        <f t="shared" si="0"/>
        <v/>
      </c>
      <c r="I33" s="25" t="str">
        <f t="shared" si="1"/>
        <v/>
      </c>
      <c r="J33" s="25" t="str">
        <f t="shared" si="2"/>
        <v/>
      </c>
      <c r="K33" s="25" t="str">
        <f t="shared" si="3"/>
        <v xml:space="preserve"> </v>
      </c>
      <c r="L33" s="25" t="str">
        <f t="shared" si="4"/>
        <v xml:space="preserve"> </v>
      </c>
      <c r="M33" s="25" t="str">
        <f t="shared" si="4"/>
        <v xml:space="preserve"> </v>
      </c>
      <c r="N33" s="25" t="str">
        <f t="shared" si="5"/>
        <v xml:space="preserve"> </v>
      </c>
      <c r="O33" s="25" t="str">
        <f t="shared" si="6"/>
        <v xml:space="preserve"> </v>
      </c>
      <c r="P33" s="25" t="str">
        <f t="shared" si="7"/>
        <v/>
      </c>
      <c r="Q33" s="25" t="str">
        <f t="shared" si="8"/>
        <v/>
      </c>
      <c r="R33" s="25" t="str">
        <f t="shared" si="9"/>
        <v/>
      </c>
      <c r="S33" s="25" t="str">
        <f t="shared" si="10"/>
        <v/>
      </c>
      <c r="T33" s="25" t="str">
        <f t="shared" si="11"/>
        <v/>
      </c>
      <c r="U33" s="25" t="str">
        <f t="shared" si="12"/>
        <v/>
      </c>
      <c r="V33" s="25" t="str">
        <f t="shared" si="13"/>
        <v/>
      </c>
      <c r="W33" s="25" t="str">
        <f t="shared" si="14"/>
        <v/>
      </c>
      <c r="X33" s="25" t="str">
        <f t="shared" si="15"/>
        <v/>
      </c>
      <c r="Y33" s="25" t="str">
        <f t="shared" si="16"/>
        <v xml:space="preserve"> </v>
      </c>
      <c r="Z33" s="25" t="str">
        <f t="shared" si="17"/>
        <v xml:space="preserve"> </v>
      </c>
      <c r="AA33" s="25" t="str">
        <f t="shared" si="18"/>
        <v xml:space="preserve"> </v>
      </c>
      <c r="AB33" t="str">
        <f t="shared" si="19"/>
        <v/>
      </c>
      <c r="AC33" t="str">
        <f t="shared" si="20"/>
        <v xml:space="preserve"> </v>
      </c>
      <c r="AD33" t="str">
        <f t="shared" si="21"/>
        <v/>
      </c>
    </row>
    <row r="34" spans="1:30" x14ac:dyDescent="0.35">
      <c r="A34" t="str">
        <f>IF('My Prediction of Match'!$A$2='Performance Cal'!$A34,'Performance Cal'!A34,"")</f>
        <v/>
      </c>
      <c r="B34" t="str">
        <f>IF('My Prediction of Match'!$A$2='Performance Cal'!$A34,'Performance Cal'!B34,"")</f>
        <v/>
      </c>
      <c r="C34" t="str">
        <f>_xlfn.XLOOKUP(B34,'Team Player and role'!A:A,'Team Player and role'!C:C," ")</f>
        <v xml:space="preserve"> </v>
      </c>
      <c r="D34" t="str">
        <f>IF('My Prediction of Match'!$A$2='Performance Cal'!$A34,'Performance Cal'!C34,"")</f>
        <v/>
      </c>
      <c r="E34" t="str">
        <f>IF('My Prediction of Match'!$A$2='Performance Cal'!$A34,'Performance Cal'!D34,"")</f>
        <v/>
      </c>
      <c r="F34" t="str">
        <f>IF('My Prediction of Match'!$A$2='Performance Cal'!$A34,'Performance Cal'!E34,"")</f>
        <v/>
      </c>
      <c r="G34" t="str">
        <f>IF('My Prediction of Match'!$A$2='Performance Cal'!$A34,'Performance Cal'!F34,"")</f>
        <v/>
      </c>
      <c r="H34" s="25" t="str">
        <f t="shared" si="0"/>
        <v/>
      </c>
      <c r="I34" s="25" t="str">
        <f t="shared" si="1"/>
        <v/>
      </c>
      <c r="J34" s="25" t="str">
        <f t="shared" si="2"/>
        <v/>
      </c>
      <c r="K34" s="25" t="str">
        <f t="shared" si="3"/>
        <v xml:space="preserve"> </v>
      </c>
      <c r="L34" s="25" t="str">
        <f t="shared" si="4"/>
        <v xml:space="preserve"> </v>
      </c>
      <c r="M34" s="25" t="str">
        <f t="shared" si="4"/>
        <v xml:space="preserve"> </v>
      </c>
      <c r="N34" s="25" t="str">
        <f t="shared" si="5"/>
        <v xml:space="preserve"> </v>
      </c>
      <c r="O34" s="25" t="str">
        <f t="shared" si="6"/>
        <v xml:space="preserve"> </v>
      </c>
      <c r="P34" s="25" t="str">
        <f t="shared" si="7"/>
        <v/>
      </c>
      <c r="Q34" s="25" t="str">
        <f t="shared" si="8"/>
        <v/>
      </c>
      <c r="R34" s="25" t="str">
        <f t="shared" si="9"/>
        <v/>
      </c>
      <c r="S34" s="25" t="str">
        <f t="shared" si="10"/>
        <v/>
      </c>
      <c r="T34" s="25" t="str">
        <f t="shared" si="11"/>
        <v/>
      </c>
      <c r="U34" s="25" t="str">
        <f t="shared" si="12"/>
        <v/>
      </c>
      <c r="V34" s="25" t="str">
        <f t="shared" si="13"/>
        <v/>
      </c>
      <c r="W34" s="25" t="str">
        <f t="shared" si="14"/>
        <v/>
      </c>
      <c r="X34" s="25" t="str">
        <f t="shared" si="15"/>
        <v/>
      </c>
      <c r="Y34" s="25" t="str">
        <f t="shared" si="16"/>
        <v xml:space="preserve"> </v>
      </c>
      <c r="Z34" s="25" t="str">
        <f t="shared" si="17"/>
        <v xml:space="preserve"> </v>
      </c>
      <c r="AA34" s="25" t="str">
        <f t="shared" si="18"/>
        <v xml:space="preserve"> </v>
      </c>
      <c r="AB34" t="str">
        <f t="shared" si="19"/>
        <v/>
      </c>
      <c r="AC34" t="str">
        <f t="shared" si="20"/>
        <v xml:space="preserve"> </v>
      </c>
      <c r="AD34" t="str">
        <f t="shared" si="21"/>
        <v/>
      </c>
    </row>
    <row r="35" spans="1:30" x14ac:dyDescent="0.35">
      <c r="A35" t="str">
        <f>IF('My Prediction of Match'!$A$2='Performance Cal'!$A35,'Performance Cal'!A35,"")</f>
        <v/>
      </c>
      <c r="B35" t="str">
        <f>IF('My Prediction of Match'!$A$2='Performance Cal'!$A35,'Performance Cal'!B35,"")</f>
        <v/>
      </c>
      <c r="C35" t="str">
        <f>_xlfn.XLOOKUP(B35,'Team Player and role'!A:A,'Team Player and role'!C:C," ")</f>
        <v xml:space="preserve"> </v>
      </c>
      <c r="D35" t="str">
        <f>IF('My Prediction of Match'!$A$2='Performance Cal'!$A35,'Performance Cal'!C35,"")</f>
        <v/>
      </c>
      <c r="E35" t="str">
        <f>IF('My Prediction of Match'!$A$2='Performance Cal'!$A35,'Performance Cal'!D35,"")</f>
        <v/>
      </c>
      <c r="F35" t="str">
        <f>IF('My Prediction of Match'!$A$2='Performance Cal'!$A35,'Performance Cal'!E35,"")</f>
        <v/>
      </c>
      <c r="G35" t="str">
        <f>IF('My Prediction of Match'!$A$2='Performance Cal'!$A35,'Performance Cal'!F35,"")</f>
        <v/>
      </c>
      <c r="H35" s="25" t="str">
        <f t="shared" si="0"/>
        <v/>
      </c>
      <c r="I35" s="25" t="str">
        <f t="shared" si="1"/>
        <v/>
      </c>
      <c r="J35" s="25" t="str">
        <f t="shared" si="2"/>
        <v/>
      </c>
      <c r="K35" s="25" t="str">
        <f t="shared" si="3"/>
        <v xml:space="preserve"> </v>
      </c>
      <c r="L35" s="25" t="str">
        <f t="shared" si="4"/>
        <v xml:space="preserve"> </v>
      </c>
      <c r="M35" s="25" t="str">
        <f t="shared" si="4"/>
        <v xml:space="preserve"> </v>
      </c>
      <c r="N35" s="25" t="str">
        <f t="shared" si="5"/>
        <v xml:space="preserve"> </v>
      </c>
      <c r="O35" s="25" t="str">
        <f t="shared" si="6"/>
        <v xml:space="preserve"> </v>
      </c>
      <c r="P35" s="25" t="str">
        <f t="shared" si="7"/>
        <v/>
      </c>
      <c r="Q35" s="25" t="str">
        <f t="shared" si="8"/>
        <v/>
      </c>
      <c r="R35" s="25" t="str">
        <f t="shared" si="9"/>
        <v/>
      </c>
      <c r="S35" s="25" t="str">
        <f t="shared" si="10"/>
        <v/>
      </c>
      <c r="T35" s="25" t="str">
        <f t="shared" si="11"/>
        <v/>
      </c>
      <c r="U35" s="25" t="str">
        <f t="shared" si="12"/>
        <v/>
      </c>
      <c r="V35" s="25" t="str">
        <f t="shared" si="13"/>
        <v/>
      </c>
      <c r="W35" s="25" t="str">
        <f t="shared" si="14"/>
        <v/>
      </c>
      <c r="X35" s="25" t="str">
        <f t="shared" si="15"/>
        <v/>
      </c>
      <c r="Y35" s="25" t="str">
        <f t="shared" si="16"/>
        <v xml:space="preserve"> </v>
      </c>
      <c r="Z35" s="25" t="str">
        <f t="shared" si="17"/>
        <v xml:space="preserve"> </v>
      </c>
      <c r="AA35" s="25" t="str">
        <f t="shared" si="18"/>
        <v xml:space="preserve"> </v>
      </c>
      <c r="AB35" t="str">
        <f t="shared" si="19"/>
        <v/>
      </c>
      <c r="AC35" t="str">
        <f t="shared" si="20"/>
        <v xml:space="preserve"> </v>
      </c>
      <c r="AD35" t="str">
        <f t="shared" si="21"/>
        <v/>
      </c>
    </row>
    <row r="36" spans="1:30" x14ac:dyDescent="0.35">
      <c r="A36" t="str">
        <f>IF('My Prediction of Match'!$A$2='Performance Cal'!$A36,'Performance Cal'!A36,"")</f>
        <v/>
      </c>
      <c r="B36" t="str">
        <f>IF('My Prediction of Match'!$A$2='Performance Cal'!$A36,'Performance Cal'!B36,"")</f>
        <v/>
      </c>
      <c r="C36" t="str">
        <f>_xlfn.XLOOKUP(B36,'Team Player and role'!A:A,'Team Player and role'!C:C," ")</f>
        <v xml:space="preserve"> </v>
      </c>
      <c r="D36" t="str">
        <f>IF('My Prediction of Match'!$A$2='Performance Cal'!$A36,'Performance Cal'!C36,"")</f>
        <v/>
      </c>
      <c r="E36" t="str">
        <f>IF('My Prediction of Match'!$A$2='Performance Cal'!$A36,'Performance Cal'!D36,"")</f>
        <v/>
      </c>
      <c r="F36" t="str">
        <f>IF('My Prediction of Match'!$A$2='Performance Cal'!$A36,'Performance Cal'!E36,"")</f>
        <v/>
      </c>
      <c r="G36" t="str">
        <f>IF('My Prediction of Match'!$A$2='Performance Cal'!$A36,'Performance Cal'!F36,"")</f>
        <v/>
      </c>
      <c r="H36" s="25" t="str">
        <f t="shared" si="0"/>
        <v/>
      </c>
      <c r="I36" s="25" t="str">
        <f t="shared" si="1"/>
        <v/>
      </c>
      <c r="J36" s="25" t="str">
        <f t="shared" si="2"/>
        <v/>
      </c>
      <c r="K36" s="25" t="str">
        <f t="shared" si="3"/>
        <v xml:space="preserve"> </v>
      </c>
      <c r="L36" s="25" t="str">
        <f t="shared" si="4"/>
        <v xml:space="preserve"> </v>
      </c>
      <c r="M36" s="25" t="str">
        <f t="shared" si="4"/>
        <v xml:space="preserve"> </v>
      </c>
      <c r="N36" s="25" t="str">
        <f t="shared" si="5"/>
        <v xml:space="preserve"> </v>
      </c>
      <c r="O36" s="25" t="str">
        <f t="shared" si="6"/>
        <v xml:space="preserve"> </v>
      </c>
      <c r="P36" s="25" t="str">
        <f t="shared" si="7"/>
        <v/>
      </c>
      <c r="Q36" s="25" t="str">
        <f t="shared" si="8"/>
        <v/>
      </c>
      <c r="R36" s="25" t="str">
        <f t="shared" si="9"/>
        <v/>
      </c>
      <c r="S36" s="25" t="str">
        <f t="shared" si="10"/>
        <v/>
      </c>
      <c r="T36" s="25" t="str">
        <f t="shared" si="11"/>
        <v/>
      </c>
      <c r="U36" s="25" t="str">
        <f t="shared" si="12"/>
        <v/>
      </c>
      <c r="V36" s="25" t="str">
        <f t="shared" si="13"/>
        <v/>
      </c>
      <c r="W36" s="25" t="str">
        <f t="shared" si="14"/>
        <v/>
      </c>
      <c r="X36" s="25" t="str">
        <f t="shared" si="15"/>
        <v/>
      </c>
      <c r="Y36" s="25" t="str">
        <f t="shared" si="16"/>
        <v xml:space="preserve"> </v>
      </c>
      <c r="Z36" s="25" t="str">
        <f t="shared" si="17"/>
        <v xml:space="preserve"> </v>
      </c>
      <c r="AA36" s="25" t="str">
        <f t="shared" si="18"/>
        <v xml:space="preserve"> </v>
      </c>
      <c r="AB36" t="str">
        <f t="shared" si="19"/>
        <v/>
      </c>
      <c r="AC36" t="str">
        <f t="shared" si="20"/>
        <v xml:space="preserve"> </v>
      </c>
      <c r="AD36" t="str">
        <f t="shared" si="21"/>
        <v/>
      </c>
    </row>
    <row r="37" spans="1:30" x14ac:dyDescent="0.35">
      <c r="A37" t="str">
        <f>IF('My Prediction of Match'!$A$2='Performance Cal'!$A37,'Performance Cal'!A37,"")</f>
        <v/>
      </c>
      <c r="B37" t="str">
        <f>IF('My Prediction of Match'!$A$2='Performance Cal'!$A37,'Performance Cal'!B37,"")</f>
        <v/>
      </c>
      <c r="C37" t="str">
        <f>_xlfn.XLOOKUP(B37,'Team Player and role'!A:A,'Team Player and role'!C:C," ")</f>
        <v xml:space="preserve"> </v>
      </c>
      <c r="D37" t="str">
        <f>IF('My Prediction of Match'!$A$2='Performance Cal'!$A37,'Performance Cal'!C37,"")</f>
        <v/>
      </c>
      <c r="E37" t="str">
        <f>IF('My Prediction of Match'!$A$2='Performance Cal'!$A37,'Performance Cal'!D37,"")</f>
        <v/>
      </c>
      <c r="F37" t="str">
        <f>IF('My Prediction of Match'!$A$2='Performance Cal'!$A37,'Performance Cal'!E37,"")</f>
        <v/>
      </c>
      <c r="G37" t="str">
        <f>IF('My Prediction of Match'!$A$2='Performance Cal'!$A37,'Performance Cal'!F37,"")</f>
        <v/>
      </c>
      <c r="H37" s="25" t="str">
        <f t="shared" si="0"/>
        <v/>
      </c>
      <c r="I37" s="25" t="str">
        <f t="shared" si="1"/>
        <v/>
      </c>
      <c r="J37" s="25" t="str">
        <f t="shared" si="2"/>
        <v/>
      </c>
      <c r="K37" s="25" t="str">
        <f t="shared" si="3"/>
        <v xml:space="preserve"> </v>
      </c>
      <c r="L37" s="25" t="str">
        <f t="shared" si="4"/>
        <v xml:space="preserve"> </v>
      </c>
      <c r="M37" s="25" t="str">
        <f t="shared" si="4"/>
        <v xml:space="preserve"> </v>
      </c>
      <c r="N37" s="25" t="str">
        <f t="shared" si="5"/>
        <v xml:space="preserve"> </v>
      </c>
      <c r="O37" s="25" t="str">
        <f t="shared" si="6"/>
        <v xml:space="preserve"> </v>
      </c>
      <c r="P37" s="25" t="str">
        <f t="shared" si="7"/>
        <v/>
      </c>
      <c r="Q37" s="25" t="str">
        <f t="shared" si="8"/>
        <v/>
      </c>
      <c r="R37" s="25" t="str">
        <f t="shared" si="9"/>
        <v/>
      </c>
      <c r="S37" s="25" t="str">
        <f t="shared" si="10"/>
        <v/>
      </c>
      <c r="T37" s="25" t="str">
        <f t="shared" si="11"/>
        <v/>
      </c>
      <c r="U37" s="25" t="str">
        <f t="shared" si="12"/>
        <v/>
      </c>
      <c r="V37" s="25" t="str">
        <f t="shared" si="13"/>
        <v/>
      </c>
      <c r="W37" s="25" t="str">
        <f t="shared" si="14"/>
        <v/>
      </c>
      <c r="X37" s="25" t="str">
        <f t="shared" si="15"/>
        <v/>
      </c>
      <c r="Y37" s="25" t="str">
        <f t="shared" si="16"/>
        <v xml:space="preserve"> </v>
      </c>
      <c r="Z37" s="25" t="str">
        <f t="shared" si="17"/>
        <v xml:space="preserve"> </v>
      </c>
      <c r="AA37" s="25" t="str">
        <f t="shared" si="18"/>
        <v xml:space="preserve"> </v>
      </c>
      <c r="AB37" t="str">
        <f t="shared" si="19"/>
        <v/>
      </c>
      <c r="AC37" t="str">
        <f t="shared" si="20"/>
        <v xml:space="preserve"> </v>
      </c>
      <c r="AD37" t="str">
        <f t="shared" si="21"/>
        <v/>
      </c>
    </row>
    <row r="38" spans="1:30" x14ac:dyDescent="0.35">
      <c r="A38" t="str">
        <f>IF('My Prediction of Match'!$A$2='Performance Cal'!$A38,'Performance Cal'!A38,"")</f>
        <v/>
      </c>
      <c r="B38" t="str">
        <f>IF('My Prediction of Match'!$A$2='Performance Cal'!$A38,'Performance Cal'!B38,"")</f>
        <v/>
      </c>
      <c r="C38" t="str">
        <f>_xlfn.XLOOKUP(B38,'Team Player and role'!A:A,'Team Player and role'!C:C," ")</f>
        <v xml:space="preserve"> </v>
      </c>
      <c r="D38" t="str">
        <f>IF('My Prediction of Match'!$A$2='Performance Cal'!$A38,'Performance Cal'!C38,"")</f>
        <v/>
      </c>
      <c r="E38" t="str">
        <f>IF('My Prediction of Match'!$A$2='Performance Cal'!$A38,'Performance Cal'!D38,"")</f>
        <v/>
      </c>
      <c r="F38" t="str">
        <f>IF('My Prediction of Match'!$A$2='Performance Cal'!$A38,'Performance Cal'!E38,"")</f>
        <v/>
      </c>
      <c r="G38" t="str">
        <f>IF('My Prediction of Match'!$A$2='Performance Cal'!$A38,'Performance Cal'!F38,"")</f>
        <v/>
      </c>
      <c r="H38" s="25" t="str">
        <f t="shared" si="0"/>
        <v/>
      </c>
      <c r="I38" s="25" t="str">
        <f t="shared" si="1"/>
        <v/>
      </c>
      <c r="J38" s="25" t="str">
        <f t="shared" si="2"/>
        <v/>
      </c>
      <c r="K38" s="25" t="str">
        <f t="shared" si="3"/>
        <v xml:space="preserve"> </v>
      </c>
      <c r="L38" s="25" t="str">
        <f t="shared" si="4"/>
        <v xml:space="preserve"> </v>
      </c>
      <c r="M38" s="25" t="str">
        <f t="shared" si="4"/>
        <v xml:space="preserve"> </v>
      </c>
      <c r="N38" s="25" t="str">
        <f t="shared" si="5"/>
        <v xml:space="preserve"> </v>
      </c>
      <c r="O38" s="25" t="str">
        <f t="shared" si="6"/>
        <v xml:space="preserve"> </v>
      </c>
      <c r="P38" s="25" t="str">
        <f t="shared" si="7"/>
        <v/>
      </c>
      <c r="Q38" s="25" t="str">
        <f t="shared" si="8"/>
        <v/>
      </c>
      <c r="R38" s="25" t="str">
        <f t="shared" si="9"/>
        <v/>
      </c>
      <c r="S38" s="25" t="str">
        <f t="shared" si="10"/>
        <v/>
      </c>
      <c r="T38" s="25" t="str">
        <f t="shared" si="11"/>
        <v/>
      </c>
      <c r="U38" s="25" t="str">
        <f t="shared" si="12"/>
        <v/>
      </c>
      <c r="V38" s="25" t="str">
        <f t="shared" si="13"/>
        <v/>
      </c>
      <c r="W38" s="25" t="str">
        <f t="shared" si="14"/>
        <v/>
      </c>
      <c r="X38" s="25" t="str">
        <f t="shared" si="15"/>
        <v/>
      </c>
      <c r="Y38" s="25" t="str">
        <f t="shared" si="16"/>
        <v xml:space="preserve"> </v>
      </c>
      <c r="Z38" s="25" t="str">
        <f t="shared" si="17"/>
        <v xml:space="preserve"> </v>
      </c>
      <c r="AA38" s="25" t="str">
        <f t="shared" si="18"/>
        <v xml:space="preserve"> </v>
      </c>
      <c r="AB38" t="str">
        <f t="shared" si="19"/>
        <v/>
      </c>
      <c r="AC38" t="str">
        <f t="shared" si="20"/>
        <v xml:space="preserve"> </v>
      </c>
      <c r="AD38" t="str">
        <f t="shared" si="21"/>
        <v/>
      </c>
    </row>
    <row r="39" spans="1:30" x14ac:dyDescent="0.35">
      <c r="A39" t="str">
        <f>IF('My Prediction of Match'!$A$2='Performance Cal'!$A39,'Performance Cal'!A39,"")</f>
        <v/>
      </c>
      <c r="B39" t="str">
        <f>IF('My Prediction of Match'!$A$2='Performance Cal'!$A39,'Performance Cal'!B39,"")</f>
        <v/>
      </c>
      <c r="C39" t="str">
        <f>_xlfn.XLOOKUP(B39,'Team Player and role'!A:A,'Team Player and role'!C:C," ")</f>
        <v xml:space="preserve"> </v>
      </c>
      <c r="D39" t="str">
        <f>IF('My Prediction of Match'!$A$2='Performance Cal'!$A39,'Performance Cal'!C39,"")</f>
        <v/>
      </c>
      <c r="E39" t="str">
        <f>IF('My Prediction of Match'!$A$2='Performance Cal'!$A39,'Performance Cal'!D39,"")</f>
        <v/>
      </c>
      <c r="F39" t="str">
        <f>IF('My Prediction of Match'!$A$2='Performance Cal'!$A39,'Performance Cal'!E39,"")</f>
        <v/>
      </c>
      <c r="G39" t="str">
        <f>IF('My Prediction of Match'!$A$2='Performance Cal'!$A39,'Performance Cal'!F39,"")</f>
        <v/>
      </c>
      <c r="H39" s="25" t="str">
        <f t="shared" si="0"/>
        <v/>
      </c>
      <c r="I39" s="25" t="str">
        <f t="shared" si="1"/>
        <v/>
      </c>
      <c r="J39" s="25" t="str">
        <f t="shared" si="2"/>
        <v/>
      </c>
      <c r="K39" s="25" t="str">
        <f t="shared" si="3"/>
        <v xml:space="preserve"> </v>
      </c>
      <c r="L39" s="25" t="str">
        <f t="shared" si="4"/>
        <v xml:space="preserve"> </v>
      </c>
      <c r="M39" s="25" t="str">
        <f t="shared" si="4"/>
        <v xml:space="preserve"> </v>
      </c>
      <c r="N39" s="25" t="str">
        <f t="shared" si="5"/>
        <v xml:space="preserve"> </v>
      </c>
      <c r="O39" s="25" t="str">
        <f t="shared" si="6"/>
        <v xml:space="preserve"> </v>
      </c>
      <c r="P39" s="25" t="str">
        <f t="shared" si="7"/>
        <v/>
      </c>
      <c r="Q39" s="25" t="str">
        <f t="shared" si="8"/>
        <v/>
      </c>
      <c r="R39" s="25" t="str">
        <f t="shared" si="9"/>
        <v/>
      </c>
      <c r="S39" s="25" t="str">
        <f t="shared" si="10"/>
        <v/>
      </c>
      <c r="T39" s="25" t="str">
        <f t="shared" si="11"/>
        <v/>
      </c>
      <c r="U39" s="25" t="str">
        <f t="shared" si="12"/>
        <v/>
      </c>
      <c r="V39" s="25" t="str">
        <f t="shared" si="13"/>
        <v/>
      </c>
      <c r="W39" s="25" t="str">
        <f t="shared" si="14"/>
        <v/>
      </c>
      <c r="X39" s="25" t="str">
        <f t="shared" si="15"/>
        <v/>
      </c>
      <c r="Y39" s="25" t="str">
        <f t="shared" si="16"/>
        <v xml:space="preserve"> </v>
      </c>
      <c r="Z39" s="25" t="str">
        <f t="shared" si="17"/>
        <v xml:space="preserve"> </v>
      </c>
      <c r="AA39" s="25" t="str">
        <f t="shared" si="18"/>
        <v xml:space="preserve"> </v>
      </c>
      <c r="AB39" t="str">
        <f t="shared" si="19"/>
        <v/>
      </c>
      <c r="AC39" t="str">
        <f t="shared" si="20"/>
        <v xml:space="preserve"> </v>
      </c>
      <c r="AD39" t="str">
        <f t="shared" si="21"/>
        <v/>
      </c>
    </row>
    <row r="40" spans="1:30" x14ac:dyDescent="0.35">
      <c r="A40" t="str">
        <f>IF('My Prediction of Match'!$A$2='Performance Cal'!$A40,'Performance Cal'!A40,"")</f>
        <v>CSK</v>
      </c>
      <c r="B40" t="str">
        <f>IF('My Prediction of Match'!$A$2='Performance Cal'!$A40,'Performance Cal'!B40,"")</f>
        <v>MS Dhoni</v>
      </c>
      <c r="C40" t="str">
        <f>_xlfn.XLOOKUP(B40,'Team Player and role'!A:A,'Team Player and role'!C:C," ")</f>
        <v>Batter</v>
      </c>
      <c r="D40">
        <f>IF('My Prediction of Match'!$A$2='Performance Cal'!$A40,'Performance Cal'!C40,"")</f>
        <v>1224.52</v>
      </c>
      <c r="E40">
        <f>IF('My Prediction of Match'!$A$2='Performance Cal'!$A40,'Performance Cal'!D40,"")</f>
        <v>0</v>
      </c>
      <c r="F40">
        <f>IF('My Prediction of Match'!$A$2='Performance Cal'!$A40,'Performance Cal'!E40,"")</f>
        <v>9</v>
      </c>
      <c r="G40">
        <f>IF('My Prediction of Match'!$A$2='Performance Cal'!$A40,'Performance Cal'!F40,"")</f>
        <v>1233.52</v>
      </c>
      <c r="H40" s="25">
        <f t="shared" si="0"/>
        <v>0</v>
      </c>
      <c r="I40" s="25">
        <f t="shared" si="1"/>
        <v>0</v>
      </c>
      <c r="J40" s="25">
        <f t="shared" si="2"/>
        <v>0</v>
      </c>
      <c r="K40" s="25">
        <f t="shared" si="3"/>
        <v>0</v>
      </c>
      <c r="L40" s="25">
        <f t="shared" si="4"/>
        <v>0</v>
      </c>
      <c r="M40" s="25">
        <f t="shared" si="4"/>
        <v>0</v>
      </c>
      <c r="N40" s="25">
        <f t="shared" si="5"/>
        <v>0</v>
      </c>
      <c r="O40" s="25">
        <f t="shared" si="6"/>
        <v>0</v>
      </c>
      <c r="P40" s="25">
        <f t="shared" si="7"/>
        <v>0</v>
      </c>
      <c r="Q40" s="25">
        <f t="shared" si="8"/>
        <v>0</v>
      </c>
      <c r="R40" s="25">
        <f t="shared" si="9"/>
        <v>0</v>
      </c>
      <c r="S40" s="25">
        <f t="shared" si="10"/>
        <v>0</v>
      </c>
      <c r="T40" s="25">
        <f t="shared" si="11"/>
        <v>0</v>
      </c>
      <c r="U40" s="25">
        <f t="shared" si="12"/>
        <v>0</v>
      </c>
      <c r="V40" s="25">
        <f t="shared" si="13"/>
        <v>0</v>
      </c>
      <c r="W40" s="25">
        <f t="shared" si="14"/>
        <v>0</v>
      </c>
      <c r="X40" s="25">
        <f t="shared" si="15"/>
        <v>0</v>
      </c>
      <c r="Y40" s="25">
        <f t="shared" si="16"/>
        <v>0</v>
      </c>
      <c r="Z40" s="25">
        <f t="shared" si="17"/>
        <v>0</v>
      </c>
      <c r="AA40" s="25">
        <f t="shared" si="18"/>
        <v>0</v>
      </c>
      <c r="AB40" t="str">
        <f t="shared" si="19"/>
        <v>CSK</v>
      </c>
      <c r="AC40" t="str">
        <f t="shared" si="20"/>
        <v>Batter</v>
      </c>
      <c r="AD40" t="str">
        <f t="shared" si="21"/>
        <v>MS Dhoni</v>
      </c>
    </row>
    <row r="41" spans="1:30" x14ac:dyDescent="0.35">
      <c r="A41" t="str">
        <f>IF('My Prediction of Match'!$A$2='Performance Cal'!$A41,'Performance Cal'!A41,"")</f>
        <v/>
      </c>
      <c r="B41" t="str">
        <f>IF('My Prediction of Match'!$A$2='Performance Cal'!$A41,'Performance Cal'!B41,"")</f>
        <v/>
      </c>
      <c r="C41" t="str">
        <f>_xlfn.XLOOKUP(B41,'Team Player and role'!A:A,'Team Player and role'!C:C," ")</f>
        <v xml:space="preserve"> </v>
      </c>
      <c r="D41" t="str">
        <f>IF('My Prediction of Match'!$A$2='Performance Cal'!$A41,'Performance Cal'!C41,"")</f>
        <v/>
      </c>
      <c r="E41" t="str">
        <f>IF('My Prediction of Match'!$A$2='Performance Cal'!$A41,'Performance Cal'!D41,"")</f>
        <v/>
      </c>
      <c r="F41" t="str">
        <f>IF('My Prediction of Match'!$A$2='Performance Cal'!$A41,'Performance Cal'!E41,"")</f>
        <v/>
      </c>
      <c r="G41" t="str">
        <f>IF('My Prediction of Match'!$A$2='Performance Cal'!$A41,'Performance Cal'!F41,"")</f>
        <v/>
      </c>
      <c r="H41" s="25" t="str">
        <f t="shared" si="0"/>
        <v/>
      </c>
      <c r="I41" s="25" t="str">
        <f t="shared" si="1"/>
        <v/>
      </c>
      <c r="J41" s="25" t="str">
        <f t="shared" si="2"/>
        <v/>
      </c>
      <c r="K41" s="25" t="str">
        <f t="shared" si="3"/>
        <v xml:space="preserve"> </v>
      </c>
      <c r="L41" s="25" t="str">
        <f t="shared" si="4"/>
        <v xml:space="preserve"> </v>
      </c>
      <c r="M41" s="25" t="str">
        <f t="shared" si="4"/>
        <v xml:space="preserve"> </v>
      </c>
      <c r="N41" s="25" t="str">
        <f t="shared" si="5"/>
        <v xml:space="preserve"> </v>
      </c>
      <c r="O41" s="25" t="str">
        <f t="shared" si="6"/>
        <v xml:space="preserve"> </v>
      </c>
      <c r="P41" s="25" t="str">
        <f t="shared" si="7"/>
        <v/>
      </c>
      <c r="Q41" s="25" t="str">
        <f t="shared" si="8"/>
        <v/>
      </c>
      <c r="R41" s="25" t="str">
        <f t="shared" si="9"/>
        <v/>
      </c>
      <c r="S41" s="25" t="str">
        <f t="shared" si="10"/>
        <v/>
      </c>
      <c r="T41" s="25" t="str">
        <f t="shared" si="11"/>
        <v/>
      </c>
      <c r="U41" s="25" t="str">
        <f t="shared" si="12"/>
        <v/>
      </c>
      <c r="V41" s="25" t="str">
        <f t="shared" si="13"/>
        <v/>
      </c>
      <c r="W41" s="25" t="str">
        <f t="shared" si="14"/>
        <v/>
      </c>
      <c r="X41" s="25" t="str">
        <f t="shared" si="15"/>
        <v/>
      </c>
      <c r="Y41" s="25" t="str">
        <f t="shared" si="16"/>
        <v xml:space="preserve"> </v>
      </c>
      <c r="Z41" s="25" t="str">
        <f t="shared" si="17"/>
        <v xml:space="preserve"> </v>
      </c>
      <c r="AA41" s="25" t="str">
        <f t="shared" si="18"/>
        <v xml:space="preserve"> </v>
      </c>
      <c r="AB41" t="str">
        <f t="shared" si="19"/>
        <v/>
      </c>
      <c r="AC41" t="str">
        <f t="shared" si="20"/>
        <v xml:space="preserve"> </v>
      </c>
      <c r="AD41" t="str">
        <f t="shared" si="21"/>
        <v/>
      </c>
    </row>
    <row r="42" spans="1:30" x14ac:dyDescent="0.35">
      <c r="A42" t="str">
        <f>IF('My Prediction of Match'!$A$2='Performance Cal'!$A42,'Performance Cal'!A42,"")</f>
        <v/>
      </c>
      <c r="B42" t="str">
        <f>IF('My Prediction of Match'!$A$2='Performance Cal'!$A42,'Performance Cal'!B42,"")</f>
        <v/>
      </c>
      <c r="C42" t="str">
        <f>_xlfn.XLOOKUP(B42,'Team Player and role'!A:A,'Team Player and role'!C:C," ")</f>
        <v xml:space="preserve"> </v>
      </c>
      <c r="D42" t="str">
        <f>IF('My Prediction of Match'!$A$2='Performance Cal'!$A42,'Performance Cal'!C42,"")</f>
        <v/>
      </c>
      <c r="E42" t="str">
        <f>IF('My Prediction of Match'!$A$2='Performance Cal'!$A42,'Performance Cal'!D42,"")</f>
        <v/>
      </c>
      <c r="F42" t="str">
        <f>IF('My Prediction of Match'!$A$2='Performance Cal'!$A42,'Performance Cal'!E42,"")</f>
        <v/>
      </c>
      <c r="G42" t="str">
        <f>IF('My Prediction of Match'!$A$2='Performance Cal'!$A42,'Performance Cal'!F42,"")</f>
        <v/>
      </c>
      <c r="H42" s="25" t="str">
        <f t="shared" si="0"/>
        <v/>
      </c>
      <c r="I42" s="25" t="str">
        <f t="shared" si="1"/>
        <v/>
      </c>
      <c r="J42" s="25" t="str">
        <f t="shared" si="2"/>
        <v/>
      </c>
      <c r="K42" s="25" t="str">
        <f t="shared" si="3"/>
        <v xml:space="preserve"> </v>
      </c>
      <c r="L42" s="25" t="str">
        <f t="shared" si="4"/>
        <v xml:space="preserve"> </v>
      </c>
      <c r="M42" s="25" t="str">
        <f t="shared" si="4"/>
        <v xml:space="preserve"> </v>
      </c>
      <c r="N42" s="25" t="str">
        <f t="shared" si="5"/>
        <v xml:space="preserve"> </v>
      </c>
      <c r="O42" s="25" t="str">
        <f t="shared" si="6"/>
        <v xml:space="preserve"> </v>
      </c>
      <c r="P42" s="25" t="str">
        <f t="shared" si="7"/>
        <v/>
      </c>
      <c r="Q42" s="25" t="str">
        <f t="shared" si="8"/>
        <v/>
      </c>
      <c r="R42" s="25" t="str">
        <f t="shared" si="9"/>
        <v/>
      </c>
      <c r="S42" s="25" t="str">
        <f t="shared" si="10"/>
        <v/>
      </c>
      <c r="T42" s="25" t="str">
        <f t="shared" si="11"/>
        <v/>
      </c>
      <c r="U42" s="25" t="str">
        <f t="shared" si="12"/>
        <v/>
      </c>
      <c r="V42" s="25" t="str">
        <f t="shared" si="13"/>
        <v/>
      </c>
      <c r="W42" s="25" t="str">
        <f t="shared" si="14"/>
        <v/>
      </c>
      <c r="X42" s="25" t="str">
        <f t="shared" si="15"/>
        <v/>
      </c>
      <c r="Y42" s="25" t="str">
        <f t="shared" si="16"/>
        <v xml:space="preserve"> </v>
      </c>
      <c r="Z42" s="25" t="str">
        <f t="shared" si="17"/>
        <v xml:space="preserve"> </v>
      </c>
      <c r="AA42" s="25" t="str">
        <f t="shared" si="18"/>
        <v xml:space="preserve"> </v>
      </c>
      <c r="AB42" t="str">
        <f t="shared" si="19"/>
        <v/>
      </c>
      <c r="AC42" t="str">
        <f t="shared" si="20"/>
        <v xml:space="preserve"> </v>
      </c>
      <c r="AD42" t="str">
        <f t="shared" si="21"/>
        <v/>
      </c>
    </row>
    <row r="43" spans="1:30" x14ac:dyDescent="0.35">
      <c r="A43" t="str">
        <f>IF('My Prediction of Match'!$A$2='Performance Cal'!$A43,'Performance Cal'!A43,"")</f>
        <v/>
      </c>
      <c r="B43" t="str">
        <f>IF('My Prediction of Match'!$A$2='Performance Cal'!$A43,'Performance Cal'!B43,"")</f>
        <v/>
      </c>
      <c r="C43" t="str">
        <f>_xlfn.XLOOKUP(B43,'Team Player and role'!A:A,'Team Player and role'!C:C," ")</f>
        <v xml:space="preserve"> </v>
      </c>
      <c r="D43" t="str">
        <f>IF('My Prediction of Match'!$A$2='Performance Cal'!$A43,'Performance Cal'!C43,"")</f>
        <v/>
      </c>
      <c r="E43" t="str">
        <f>IF('My Prediction of Match'!$A$2='Performance Cal'!$A43,'Performance Cal'!D43,"")</f>
        <v/>
      </c>
      <c r="F43" t="str">
        <f>IF('My Prediction of Match'!$A$2='Performance Cal'!$A43,'Performance Cal'!E43,"")</f>
        <v/>
      </c>
      <c r="G43" t="str">
        <f>IF('My Prediction of Match'!$A$2='Performance Cal'!$A43,'Performance Cal'!F43,"")</f>
        <v/>
      </c>
      <c r="H43" s="25" t="str">
        <f t="shared" si="0"/>
        <v/>
      </c>
      <c r="I43" s="25" t="str">
        <f t="shared" si="1"/>
        <v/>
      </c>
      <c r="J43" s="25" t="str">
        <f t="shared" si="2"/>
        <v/>
      </c>
      <c r="K43" s="25" t="str">
        <f t="shared" si="3"/>
        <v xml:space="preserve"> </v>
      </c>
      <c r="L43" s="25" t="str">
        <f t="shared" si="4"/>
        <v xml:space="preserve"> </v>
      </c>
      <c r="M43" s="25" t="str">
        <f t="shared" si="4"/>
        <v xml:space="preserve"> </v>
      </c>
      <c r="N43" s="25" t="str">
        <f t="shared" si="5"/>
        <v xml:space="preserve"> </v>
      </c>
      <c r="O43" s="25" t="str">
        <f t="shared" si="6"/>
        <v xml:space="preserve"> </v>
      </c>
      <c r="P43" s="25" t="str">
        <f t="shared" si="7"/>
        <v/>
      </c>
      <c r="Q43" s="25" t="str">
        <f t="shared" si="8"/>
        <v/>
      </c>
      <c r="R43" s="25" t="str">
        <f t="shared" si="9"/>
        <v/>
      </c>
      <c r="S43" s="25" t="str">
        <f t="shared" si="10"/>
        <v/>
      </c>
      <c r="T43" s="25" t="str">
        <f t="shared" si="11"/>
        <v/>
      </c>
      <c r="U43" s="25" t="str">
        <f t="shared" si="12"/>
        <v/>
      </c>
      <c r="V43" s="25" t="str">
        <f t="shared" si="13"/>
        <v/>
      </c>
      <c r="W43" s="25" t="str">
        <f t="shared" si="14"/>
        <v/>
      </c>
      <c r="X43" s="25" t="str">
        <f t="shared" si="15"/>
        <v/>
      </c>
      <c r="Y43" s="25" t="str">
        <f t="shared" si="16"/>
        <v xml:space="preserve"> </v>
      </c>
      <c r="Z43" s="25" t="str">
        <f t="shared" si="17"/>
        <v xml:space="preserve"> </v>
      </c>
      <c r="AA43" s="25" t="str">
        <f t="shared" si="18"/>
        <v xml:space="preserve"> </v>
      </c>
      <c r="AB43" t="str">
        <f t="shared" si="19"/>
        <v/>
      </c>
      <c r="AC43" t="str">
        <f t="shared" si="20"/>
        <v xml:space="preserve"> </v>
      </c>
      <c r="AD43" t="str">
        <f t="shared" si="21"/>
        <v/>
      </c>
    </row>
    <row r="44" spans="1:30" x14ac:dyDescent="0.35">
      <c r="A44" t="str">
        <f>IF('My Prediction of Match'!$A$2='Performance Cal'!$A44,'Performance Cal'!A44,"")</f>
        <v/>
      </c>
      <c r="B44" t="str">
        <f>IF('My Prediction of Match'!$A$2='Performance Cal'!$A44,'Performance Cal'!B44,"")</f>
        <v/>
      </c>
      <c r="C44" t="str">
        <f>_xlfn.XLOOKUP(B44,'Team Player and role'!A:A,'Team Player and role'!C:C," ")</f>
        <v xml:space="preserve"> </v>
      </c>
      <c r="D44" t="str">
        <f>IF('My Prediction of Match'!$A$2='Performance Cal'!$A44,'Performance Cal'!C44,"")</f>
        <v/>
      </c>
      <c r="E44" t="str">
        <f>IF('My Prediction of Match'!$A$2='Performance Cal'!$A44,'Performance Cal'!D44,"")</f>
        <v/>
      </c>
      <c r="F44" t="str">
        <f>IF('My Prediction of Match'!$A$2='Performance Cal'!$A44,'Performance Cal'!E44,"")</f>
        <v/>
      </c>
      <c r="G44" t="str">
        <f>IF('My Prediction of Match'!$A$2='Performance Cal'!$A44,'Performance Cal'!F44,"")</f>
        <v/>
      </c>
      <c r="H44" s="25" t="str">
        <f t="shared" si="0"/>
        <v/>
      </c>
      <c r="I44" s="25" t="str">
        <f t="shared" si="1"/>
        <v/>
      </c>
      <c r="J44" s="25" t="str">
        <f t="shared" si="2"/>
        <v/>
      </c>
      <c r="K44" s="25" t="str">
        <f t="shared" si="3"/>
        <v xml:space="preserve"> </v>
      </c>
      <c r="L44" s="25" t="str">
        <f t="shared" si="4"/>
        <v xml:space="preserve"> </v>
      </c>
      <c r="M44" s="25" t="str">
        <f t="shared" si="4"/>
        <v xml:space="preserve"> </v>
      </c>
      <c r="N44" s="25" t="str">
        <f t="shared" si="5"/>
        <v xml:space="preserve"> </v>
      </c>
      <c r="O44" s="25" t="str">
        <f t="shared" si="6"/>
        <v xml:space="preserve"> </v>
      </c>
      <c r="P44" s="25" t="str">
        <f t="shared" si="7"/>
        <v/>
      </c>
      <c r="Q44" s="25" t="str">
        <f t="shared" si="8"/>
        <v/>
      </c>
      <c r="R44" s="25" t="str">
        <f t="shared" si="9"/>
        <v/>
      </c>
      <c r="S44" s="25" t="str">
        <f t="shared" si="10"/>
        <v/>
      </c>
      <c r="T44" s="25" t="str">
        <f t="shared" si="11"/>
        <v/>
      </c>
      <c r="U44" s="25" t="str">
        <f t="shared" si="12"/>
        <v/>
      </c>
      <c r="V44" s="25" t="str">
        <f t="shared" si="13"/>
        <v/>
      </c>
      <c r="W44" s="25" t="str">
        <f t="shared" si="14"/>
        <v/>
      </c>
      <c r="X44" s="25" t="str">
        <f t="shared" si="15"/>
        <v/>
      </c>
      <c r="Y44" s="25" t="str">
        <f t="shared" si="16"/>
        <v xml:space="preserve"> </v>
      </c>
      <c r="Z44" s="25" t="str">
        <f t="shared" si="17"/>
        <v xml:space="preserve"> </v>
      </c>
      <c r="AA44" s="25" t="str">
        <f t="shared" si="18"/>
        <v xml:space="preserve"> </v>
      </c>
      <c r="AB44" t="str">
        <f t="shared" si="19"/>
        <v/>
      </c>
      <c r="AC44" t="str">
        <f t="shared" si="20"/>
        <v xml:space="preserve"> </v>
      </c>
      <c r="AD44" t="str">
        <f t="shared" si="21"/>
        <v/>
      </c>
    </row>
    <row r="45" spans="1:30" x14ac:dyDescent="0.35">
      <c r="A45" t="str">
        <f>IF('My Prediction of Match'!$A$2='Performance Cal'!$A45,'Performance Cal'!A45,"")</f>
        <v/>
      </c>
      <c r="B45" t="str">
        <f>IF('My Prediction of Match'!$A$2='Performance Cal'!$A45,'Performance Cal'!B45,"")</f>
        <v/>
      </c>
      <c r="C45" t="str">
        <f>_xlfn.XLOOKUP(B45,'Team Player and role'!A:A,'Team Player and role'!C:C," ")</f>
        <v xml:space="preserve"> </v>
      </c>
      <c r="D45" t="str">
        <f>IF('My Prediction of Match'!$A$2='Performance Cal'!$A45,'Performance Cal'!C45,"")</f>
        <v/>
      </c>
      <c r="E45" t="str">
        <f>IF('My Prediction of Match'!$A$2='Performance Cal'!$A45,'Performance Cal'!D45,"")</f>
        <v/>
      </c>
      <c r="F45" t="str">
        <f>IF('My Prediction of Match'!$A$2='Performance Cal'!$A45,'Performance Cal'!E45,"")</f>
        <v/>
      </c>
      <c r="G45" t="str">
        <f>IF('My Prediction of Match'!$A$2='Performance Cal'!$A45,'Performance Cal'!F45,"")</f>
        <v/>
      </c>
      <c r="H45" s="25" t="str">
        <f t="shared" si="0"/>
        <v/>
      </c>
      <c r="I45" s="25" t="str">
        <f t="shared" si="1"/>
        <v/>
      </c>
      <c r="J45" s="25" t="str">
        <f t="shared" si="2"/>
        <v/>
      </c>
      <c r="K45" s="25" t="str">
        <f t="shared" si="3"/>
        <v xml:space="preserve"> </v>
      </c>
      <c r="L45" s="25" t="str">
        <f t="shared" si="4"/>
        <v xml:space="preserve"> </v>
      </c>
      <c r="M45" s="25" t="str">
        <f t="shared" si="4"/>
        <v xml:space="preserve"> </v>
      </c>
      <c r="N45" s="25" t="str">
        <f t="shared" si="5"/>
        <v xml:space="preserve"> </v>
      </c>
      <c r="O45" s="25" t="str">
        <f t="shared" si="6"/>
        <v xml:space="preserve"> </v>
      </c>
      <c r="P45" s="25" t="str">
        <f t="shared" si="7"/>
        <v/>
      </c>
      <c r="Q45" s="25" t="str">
        <f t="shared" si="8"/>
        <v/>
      </c>
      <c r="R45" s="25" t="str">
        <f t="shared" si="9"/>
        <v/>
      </c>
      <c r="S45" s="25" t="str">
        <f t="shared" si="10"/>
        <v/>
      </c>
      <c r="T45" s="25" t="str">
        <f t="shared" si="11"/>
        <v/>
      </c>
      <c r="U45" s="25" t="str">
        <f t="shared" si="12"/>
        <v/>
      </c>
      <c r="V45" s="25" t="str">
        <f t="shared" si="13"/>
        <v/>
      </c>
      <c r="W45" s="25" t="str">
        <f t="shared" si="14"/>
        <v/>
      </c>
      <c r="X45" s="25" t="str">
        <f t="shared" si="15"/>
        <v/>
      </c>
      <c r="Y45" s="25" t="str">
        <f t="shared" si="16"/>
        <v xml:space="preserve"> </v>
      </c>
      <c r="Z45" s="25" t="str">
        <f t="shared" si="17"/>
        <v xml:space="preserve"> </v>
      </c>
      <c r="AA45" s="25" t="str">
        <f t="shared" si="18"/>
        <v xml:space="preserve"> </v>
      </c>
      <c r="AB45" t="str">
        <f t="shared" si="19"/>
        <v/>
      </c>
      <c r="AC45" t="str">
        <f t="shared" si="20"/>
        <v xml:space="preserve"> </v>
      </c>
      <c r="AD45" t="str">
        <f t="shared" si="21"/>
        <v/>
      </c>
    </row>
    <row r="46" spans="1:30" x14ac:dyDescent="0.35">
      <c r="A46" t="str">
        <f>IF('My Prediction of Match'!$A$2='Performance Cal'!$A46,'Performance Cal'!A46,"")</f>
        <v/>
      </c>
      <c r="B46" t="str">
        <f>IF('My Prediction of Match'!$A$2='Performance Cal'!$A46,'Performance Cal'!B46,"")</f>
        <v/>
      </c>
      <c r="C46" t="str">
        <f>_xlfn.XLOOKUP(B46,'Team Player and role'!A:A,'Team Player and role'!C:C," ")</f>
        <v xml:space="preserve"> </v>
      </c>
      <c r="D46" t="str">
        <f>IF('My Prediction of Match'!$A$2='Performance Cal'!$A46,'Performance Cal'!C46,"")</f>
        <v/>
      </c>
      <c r="E46" t="str">
        <f>IF('My Prediction of Match'!$A$2='Performance Cal'!$A46,'Performance Cal'!D46,"")</f>
        <v/>
      </c>
      <c r="F46" t="str">
        <f>IF('My Prediction of Match'!$A$2='Performance Cal'!$A46,'Performance Cal'!E46,"")</f>
        <v/>
      </c>
      <c r="G46" t="str">
        <f>IF('My Prediction of Match'!$A$2='Performance Cal'!$A46,'Performance Cal'!F46,"")</f>
        <v/>
      </c>
      <c r="H46" s="25" t="str">
        <f t="shared" si="0"/>
        <v/>
      </c>
      <c r="I46" s="25" t="str">
        <f t="shared" si="1"/>
        <v/>
      </c>
      <c r="J46" s="25" t="str">
        <f t="shared" si="2"/>
        <v/>
      </c>
      <c r="K46" s="25" t="str">
        <f t="shared" si="3"/>
        <v xml:space="preserve"> </v>
      </c>
      <c r="L46" s="25" t="str">
        <f t="shared" si="4"/>
        <v xml:space="preserve"> </v>
      </c>
      <c r="M46" s="25" t="str">
        <f t="shared" si="4"/>
        <v xml:space="preserve"> </v>
      </c>
      <c r="N46" s="25" t="str">
        <f t="shared" si="5"/>
        <v xml:space="preserve"> </v>
      </c>
      <c r="O46" s="25" t="str">
        <f t="shared" si="6"/>
        <v xml:space="preserve"> </v>
      </c>
      <c r="P46" s="25" t="str">
        <f t="shared" si="7"/>
        <v/>
      </c>
      <c r="Q46" s="25" t="str">
        <f t="shared" si="8"/>
        <v/>
      </c>
      <c r="R46" s="25" t="str">
        <f t="shared" si="9"/>
        <v/>
      </c>
      <c r="S46" s="25" t="str">
        <f t="shared" si="10"/>
        <v/>
      </c>
      <c r="T46" s="25" t="str">
        <f t="shared" si="11"/>
        <v/>
      </c>
      <c r="U46" s="25" t="str">
        <f t="shared" si="12"/>
        <v/>
      </c>
      <c r="V46" s="25" t="str">
        <f t="shared" si="13"/>
        <v/>
      </c>
      <c r="W46" s="25" t="str">
        <f t="shared" si="14"/>
        <v/>
      </c>
      <c r="X46" s="25" t="str">
        <f t="shared" si="15"/>
        <v/>
      </c>
      <c r="Y46" s="25" t="str">
        <f t="shared" si="16"/>
        <v xml:space="preserve"> </v>
      </c>
      <c r="Z46" s="25" t="str">
        <f t="shared" si="17"/>
        <v xml:space="preserve"> </v>
      </c>
      <c r="AA46" s="25" t="str">
        <f t="shared" si="18"/>
        <v xml:space="preserve"> </v>
      </c>
      <c r="AB46" t="str">
        <f t="shared" si="19"/>
        <v/>
      </c>
      <c r="AC46" t="str">
        <f t="shared" si="20"/>
        <v xml:space="preserve"> </v>
      </c>
      <c r="AD46" t="str">
        <f t="shared" si="21"/>
        <v/>
      </c>
    </row>
    <row r="47" spans="1:30" x14ac:dyDescent="0.35">
      <c r="A47" t="str">
        <f>IF('My Prediction of Match'!$A$2='Performance Cal'!$A47,'Performance Cal'!A47,"")</f>
        <v/>
      </c>
      <c r="B47" t="str">
        <f>IF('My Prediction of Match'!$A$2='Performance Cal'!$A47,'Performance Cal'!B47,"")</f>
        <v/>
      </c>
      <c r="C47" t="str">
        <f>_xlfn.XLOOKUP(B47,'Team Player and role'!A:A,'Team Player and role'!C:C," ")</f>
        <v xml:space="preserve"> </v>
      </c>
      <c r="D47" t="str">
        <f>IF('My Prediction of Match'!$A$2='Performance Cal'!$A47,'Performance Cal'!C47,"")</f>
        <v/>
      </c>
      <c r="E47" t="str">
        <f>IF('My Prediction of Match'!$A$2='Performance Cal'!$A47,'Performance Cal'!D47,"")</f>
        <v/>
      </c>
      <c r="F47" t="str">
        <f>IF('My Prediction of Match'!$A$2='Performance Cal'!$A47,'Performance Cal'!E47,"")</f>
        <v/>
      </c>
      <c r="G47" t="str">
        <f>IF('My Prediction of Match'!$A$2='Performance Cal'!$A47,'Performance Cal'!F47,"")</f>
        <v/>
      </c>
      <c r="H47" s="25" t="str">
        <f t="shared" si="0"/>
        <v/>
      </c>
      <c r="I47" s="25" t="str">
        <f t="shared" si="1"/>
        <v/>
      </c>
      <c r="J47" s="25" t="str">
        <f t="shared" si="2"/>
        <v/>
      </c>
      <c r="K47" s="25" t="str">
        <f t="shared" si="3"/>
        <v xml:space="preserve"> </v>
      </c>
      <c r="L47" s="25" t="str">
        <f t="shared" si="4"/>
        <v xml:space="preserve"> </v>
      </c>
      <c r="M47" s="25" t="str">
        <f t="shared" si="4"/>
        <v xml:space="preserve"> </v>
      </c>
      <c r="N47" s="25" t="str">
        <f t="shared" si="5"/>
        <v xml:space="preserve"> </v>
      </c>
      <c r="O47" s="25" t="str">
        <f t="shared" si="6"/>
        <v xml:space="preserve"> </v>
      </c>
      <c r="P47" s="25" t="str">
        <f t="shared" si="7"/>
        <v/>
      </c>
      <c r="Q47" s="25" t="str">
        <f t="shared" si="8"/>
        <v/>
      </c>
      <c r="R47" s="25" t="str">
        <f t="shared" si="9"/>
        <v/>
      </c>
      <c r="S47" s="25" t="str">
        <f t="shared" si="10"/>
        <v/>
      </c>
      <c r="T47" s="25" t="str">
        <f t="shared" si="11"/>
        <v/>
      </c>
      <c r="U47" s="25" t="str">
        <f t="shared" si="12"/>
        <v/>
      </c>
      <c r="V47" s="25" t="str">
        <f t="shared" si="13"/>
        <v/>
      </c>
      <c r="W47" s="25" t="str">
        <f t="shared" si="14"/>
        <v/>
      </c>
      <c r="X47" s="25" t="str">
        <f t="shared" si="15"/>
        <v/>
      </c>
      <c r="Y47" s="25" t="str">
        <f t="shared" si="16"/>
        <v xml:space="preserve"> </v>
      </c>
      <c r="Z47" s="25" t="str">
        <f t="shared" si="17"/>
        <v xml:space="preserve"> </v>
      </c>
      <c r="AA47" s="25" t="str">
        <f t="shared" si="18"/>
        <v xml:space="preserve"> </v>
      </c>
      <c r="AB47" t="str">
        <f t="shared" si="19"/>
        <v/>
      </c>
      <c r="AC47" t="str">
        <f t="shared" si="20"/>
        <v xml:space="preserve"> </v>
      </c>
      <c r="AD47" t="str">
        <f t="shared" si="21"/>
        <v/>
      </c>
    </row>
    <row r="48" spans="1:30" x14ac:dyDescent="0.35">
      <c r="A48" t="str">
        <f>IF('My Prediction of Match'!$A$2='Performance Cal'!$A48,'Performance Cal'!A48,"")</f>
        <v/>
      </c>
      <c r="B48" t="str">
        <f>IF('My Prediction of Match'!$A$2='Performance Cal'!$A48,'Performance Cal'!B48,"")</f>
        <v/>
      </c>
      <c r="C48" t="str">
        <f>_xlfn.XLOOKUP(B48,'Team Player and role'!A:A,'Team Player and role'!C:C," ")</f>
        <v xml:space="preserve"> </v>
      </c>
      <c r="D48" t="str">
        <f>IF('My Prediction of Match'!$A$2='Performance Cal'!$A48,'Performance Cal'!C48,"")</f>
        <v/>
      </c>
      <c r="E48" t="str">
        <f>IF('My Prediction of Match'!$A$2='Performance Cal'!$A48,'Performance Cal'!D48,"")</f>
        <v/>
      </c>
      <c r="F48" t="str">
        <f>IF('My Prediction of Match'!$A$2='Performance Cal'!$A48,'Performance Cal'!E48,"")</f>
        <v/>
      </c>
      <c r="G48" t="str">
        <f>IF('My Prediction of Match'!$A$2='Performance Cal'!$A48,'Performance Cal'!F48,"")</f>
        <v/>
      </c>
      <c r="H48" s="25" t="str">
        <f t="shared" si="0"/>
        <v/>
      </c>
      <c r="I48" s="25" t="str">
        <f t="shared" si="1"/>
        <v/>
      </c>
      <c r="J48" s="25" t="str">
        <f t="shared" si="2"/>
        <v/>
      </c>
      <c r="K48" s="25" t="str">
        <f t="shared" si="3"/>
        <v xml:space="preserve"> </v>
      </c>
      <c r="L48" s="25" t="str">
        <f t="shared" si="4"/>
        <v xml:space="preserve"> </v>
      </c>
      <c r="M48" s="25" t="str">
        <f t="shared" si="4"/>
        <v xml:space="preserve"> </v>
      </c>
      <c r="N48" s="25" t="str">
        <f t="shared" si="5"/>
        <v xml:space="preserve"> </v>
      </c>
      <c r="O48" s="25" t="str">
        <f t="shared" si="6"/>
        <v xml:space="preserve"> </v>
      </c>
      <c r="P48" s="25" t="str">
        <f t="shared" si="7"/>
        <v/>
      </c>
      <c r="Q48" s="25" t="str">
        <f t="shared" si="8"/>
        <v/>
      </c>
      <c r="R48" s="25" t="str">
        <f t="shared" si="9"/>
        <v/>
      </c>
      <c r="S48" s="25" t="str">
        <f t="shared" si="10"/>
        <v/>
      </c>
      <c r="T48" s="25" t="str">
        <f t="shared" si="11"/>
        <v/>
      </c>
      <c r="U48" s="25" t="str">
        <f t="shared" si="12"/>
        <v/>
      </c>
      <c r="V48" s="25" t="str">
        <f t="shared" si="13"/>
        <v/>
      </c>
      <c r="W48" s="25" t="str">
        <f t="shared" si="14"/>
        <v/>
      </c>
      <c r="X48" s="25" t="str">
        <f t="shared" si="15"/>
        <v/>
      </c>
      <c r="Y48" s="25" t="str">
        <f t="shared" si="16"/>
        <v xml:space="preserve"> </v>
      </c>
      <c r="Z48" s="25" t="str">
        <f t="shared" si="17"/>
        <v xml:space="preserve"> </v>
      </c>
      <c r="AA48" s="25" t="str">
        <f t="shared" si="18"/>
        <v xml:space="preserve"> </v>
      </c>
      <c r="AB48" t="str">
        <f t="shared" si="19"/>
        <v/>
      </c>
      <c r="AC48" t="str">
        <f t="shared" si="20"/>
        <v xml:space="preserve"> </v>
      </c>
      <c r="AD48" t="str">
        <f t="shared" si="21"/>
        <v/>
      </c>
    </row>
    <row r="49" spans="1:30" x14ac:dyDescent="0.35">
      <c r="A49" t="str">
        <f>IF('My Prediction of Match'!$A$2='Performance Cal'!$A49,'Performance Cal'!A49,"")</f>
        <v/>
      </c>
      <c r="B49" t="str">
        <f>IF('My Prediction of Match'!$A$2='Performance Cal'!$A49,'Performance Cal'!B49,"")</f>
        <v/>
      </c>
      <c r="C49" t="str">
        <f>_xlfn.XLOOKUP(B49,'Team Player and role'!A:A,'Team Player and role'!C:C," ")</f>
        <v xml:space="preserve"> </v>
      </c>
      <c r="D49" t="str">
        <f>IF('My Prediction of Match'!$A$2='Performance Cal'!$A49,'Performance Cal'!C49,"")</f>
        <v/>
      </c>
      <c r="E49" t="str">
        <f>IF('My Prediction of Match'!$A$2='Performance Cal'!$A49,'Performance Cal'!D49,"")</f>
        <v/>
      </c>
      <c r="F49" t="str">
        <f>IF('My Prediction of Match'!$A$2='Performance Cal'!$A49,'Performance Cal'!E49,"")</f>
        <v/>
      </c>
      <c r="G49" t="str">
        <f>IF('My Prediction of Match'!$A$2='Performance Cal'!$A49,'Performance Cal'!F49,"")</f>
        <v/>
      </c>
      <c r="H49" s="25" t="str">
        <f t="shared" si="0"/>
        <v/>
      </c>
      <c r="I49" s="25" t="str">
        <f t="shared" si="1"/>
        <v/>
      </c>
      <c r="J49" s="25" t="str">
        <f t="shared" si="2"/>
        <v/>
      </c>
      <c r="K49" s="25" t="str">
        <f t="shared" si="3"/>
        <v xml:space="preserve"> </v>
      </c>
      <c r="L49" s="25" t="str">
        <f t="shared" si="4"/>
        <v xml:space="preserve"> </v>
      </c>
      <c r="M49" s="25" t="str">
        <f t="shared" si="4"/>
        <v xml:space="preserve"> </v>
      </c>
      <c r="N49" s="25" t="str">
        <f t="shared" si="5"/>
        <v xml:space="preserve"> </v>
      </c>
      <c r="O49" s="25" t="str">
        <f t="shared" si="6"/>
        <v xml:space="preserve"> </v>
      </c>
      <c r="P49" s="25" t="str">
        <f t="shared" si="7"/>
        <v/>
      </c>
      <c r="Q49" s="25" t="str">
        <f t="shared" si="8"/>
        <v/>
      </c>
      <c r="R49" s="25" t="str">
        <f t="shared" si="9"/>
        <v/>
      </c>
      <c r="S49" s="25" t="str">
        <f t="shared" si="10"/>
        <v/>
      </c>
      <c r="T49" s="25" t="str">
        <f t="shared" si="11"/>
        <v/>
      </c>
      <c r="U49" s="25" t="str">
        <f t="shared" si="12"/>
        <v/>
      </c>
      <c r="V49" s="25" t="str">
        <f t="shared" si="13"/>
        <v/>
      </c>
      <c r="W49" s="25" t="str">
        <f t="shared" si="14"/>
        <v/>
      </c>
      <c r="X49" s="25" t="str">
        <f t="shared" si="15"/>
        <v/>
      </c>
      <c r="Y49" s="25" t="str">
        <f t="shared" si="16"/>
        <v xml:space="preserve"> </v>
      </c>
      <c r="Z49" s="25" t="str">
        <f t="shared" si="17"/>
        <v xml:space="preserve"> </v>
      </c>
      <c r="AA49" s="25" t="str">
        <f t="shared" si="18"/>
        <v xml:space="preserve"> </v>
      </c>
      <c r="AB49" t="str">
        <f t="shared" si="19"/>
        <v/>
      </c>
      <c r="AC49" t="str">
        <f t="shared" si="20"/>
        <v xml:space="preserve"> </v>
      </c>
      <c r="AD49" t="str">
        <f t="shared" si="21"/>
        <v/>
      </c>
    </row>
    <row r="50" spans="1:30" x14ac:dyDescent="0.35">
      <c r="A50" t="str">
        <f>IF('My Prediction of Match'!$A$2='Performance Cal'!$A50,'Performance Cal'!A50,"")</f>
        <v/>
      </c>
      <c r="B50" t="str">
        <f>IF('My Prediction of Match'!$A$2='Performance Cal'!$A50,'Performance Cal'!B50,"")</f>
        <v/>
      </c>
      <c r="C50" t="str">
        <f>_xlfn.XLOOKUP(B50,'Team Player and role'!A:A,'Team Player and role'!C:C," ")</f>
        <v xml:space="preserve"> </v>
      </c>
      <c r="D50" t="str">
        <f>IF('My Prediction of Match'!$A$2='Performance Cal'!$A50,'Performance Cal'!C50,"")</f>
        <v/>
      </c>
      <c r="E50" t="str">
        <f>IF('My Prediction of Match'!$A$2='Performance Cal'!$A50,'Performance Cal'!D50,"")</f>
        <v/>
      </c>
      <c r="F50" t="str">
        <f>IF('My Prediction of Match'!$A$2='Performance Cal'!$A50,'Performance Cal'!E50,"")</f>
        <v/>
      </c>
      <c r="G50" t="str">
        <f>IF('My Prediction of Match'!$A$2='Performance Cal'!$A50,'Performance Cal'!F50,"")</f>
        <v/>
      </c>
      <c r="H50" s="25" t="str">
        <f t="shared" si="0"/>
        <v/>
      </c>
      <c r="I50" s="25" t="str">
        <f t="shared" si="1"/>
        <v/>
      </c>
      <c r="J50" s="25" t="str">
        <f t="shared" si="2"/>
        <v/>
      </c>
      <c r="K50" s="25" t="str">
        <f t="shared" si="3"/>
        <v xml:space="preserve"> </v>
      </c>
      <c r="L50" s="25" t="str">
        <f t="shared" si="4"/>
        <v xml:space="preserve"> </v>
      </c>
      <c r="M50" s="25" t="str">
        <f t="shared" si="4"/>
        <v xml:space="preserve"> </v>
      </c>
      <c r="N50" s="25" t="str">
        <f t="shared" si="5"/>
        <v xml:space="preserve"> </v>
      </c>
      <c r="O50" s="25" t="str">
        <f t="shared" si="6"/>
        <v xml:space="preserve"> </v>
      </c>
      <c r="P50" s="25" t="str">
        <f t="shared" si="7"/>
        <v/>
      </c>
      <c r="Q50" s="25" t="str">
        <f t="shared" si="8"/>
        <v/>
      </c>
      <c r="R50" s="25" t="str">
        <f t="shared" si="9"/>
        <v/>
      </c>
      <c r="S50" s="25" t="str">
        <f t="shared" si="10"/>
        <v/>
      </c>
      <c r="T50" s="25" t="str">
        <f t="shared" si="11"/>
        <v/>
      </c>
      <c r="U50" s="25" t="str">
        <f t="shared" si="12"/>
        <v/>
      </c>
      <c r="V50" s="25" t="str">
        <f t="shared" si="13"/>
        <v/>
      </c>
      <c r="W50" s="25" t="str">
        <f t="shared" si="14"/>
        <v/>
      </c>
      <c r="X50" s="25" t="str">
        <f t="shared" si="15"/>
        <v/>
      </c>
      <c r="Y50" s="25" t="str">
        <f t="shared" si="16"/>
        <v xml:space="preserve"> </v>
      </c>
      <c r="Z50" s="25" t="str">
        <f t="shared" si="17"/>
        <v xml:space="preserve"> </v>
      </c>
      <c r="AA50" s="25" t="str">
        <f t="shared" si="18"/>
        <v xml:space="preserve"> </v>
      </c>
      <c r="AB50" t="str">
        <f t="shared" si="19"/>
        <v/>
      </c>
      <c r="AC50" t="str">
        <f t="shared" si="20"/>
        <v xml:space="preserve"> </v>
      </c>
      <c r="AD50" t="str">
        <f t="shared" si="21"/>
        <v/>
      </c>
    </row>
    <row r="51" spans="1:30" x14ac:dyDescent="0.35">
      <c r="A51" t="str">
        <f>IF('My Prediction of Match'!$A$2='Performance Cal'!$A51,'Performance Cal'!A51,"")</f>
        <v/>
      </c>
      <c r="B51" t="str">
        <f>IF('My Prediction of Match'!$A$2='Performance Cal'!$A51,'Performance Cal'!B51,"")</f>
        <v/>
      </c>
      <c r="C51" t="str">
        <f>_xlfn.XLOOKUP(B51,'Team Player and role'!A:A,'Team Player and role'!C:C," ")</f>
        <v xml:space="preserve"> </v>
      </c>
      <c r="D51" t="str">
        <f>IF('My Prediction of Match'!$A$2='Performance Cal'!$A51,'Performance Cal'!C51,"")</f>
        <v/>
      </c>
      <c r="E51" t="str">
        <f>IF('My Prediction of Match'!$A$2='Performance Cal'!$A51,'Performance Cal'!D51,"")</f>
        <v/>
      </c>
      <c r="F51" t="str">
        <f>IF('My Prediction of Match'!$A$2='Performance Cal'!$A51,'Performance Cal'!E51,"")</f>
        <v/>
      </c>
      <c r="G51" t="str">
        <f>IF('My Prediction of Match'!$A$2='Performance Cal'!$A51,'Performance Cal'!F51,"")</f>
        <v/>
      </c>
      <c r="H51" s="25" t="str">
        <f t="shared" si="0"/>
        <v/>
      </c>
      <c r="I51" s="25" t="str">
        <f t="shared" si="1"/>
        <v/>
      </c>
      <c r="J51" s="25" t="str">
        <f t="shared" si="2"/>
        <v/>
      </c>
      <c r="K51" s="25" t="str">
        <f t="shared" si="3"/>
        <v xml:space="preserve"> </v>
      </c>
      <c r="L51" s="25" t="str">
        <f t="shared" si="4"/>
        <v xml:space="preserve"> </v>
      </c>
      <c r="M51" s="25" t="str">
        <f t="shared" si="4"/>
        <v xml:space="preserve"> </v>
      </c>
      <c r="N51" s="25" t="str">
        <f t="shared" si="5"/>
        <v xml:space="preserve"> </v>
      </c>
      <c r="O51" s="25" t="str">
        <f t="shared" si="6"/>
        <v xml:space="preserve"> </v>
      </c>
      <c r="P51" s="25" t="str">
        <f t="shared" si="7"/>
        <v/>
      </c>
      <c r="Q51" s="25" t="str">
        <f t="shared" si="8"/>
        <v/>
      </c>
      <c r="R51" s="25" t="str">
        <f t="shared" si="9"/>
        <v/>
      </c>
      <c r="S51" s="25" t="str">
        <f t="shared" si="10"/>
        <v/>
      </c>
      <c r="T51" s="25" t="str">
        <f t="shared" si="11"/>
        <v/>
      </c>
      <c r="U51" s="25" t="str">
        <f t="shared" si="12"/>
        <v/>
      </c>
      <c r="V51" s="25" t="str">
        <f t="shared" si="13"/>
        <v/>
      </c>
      <c r="W51" s="25" t="str">
        <f t="shared" si="14"/>
        <v/>
      </c>
      <c r="X51" s="25" t="str">
        <f t="shared" si="15"/>
        <v/>
      </c>
      <c r="Y51" s="25" t="str">
        <f t="shared" si="16"/>
        <v xml:space="preserve"> </v>
      </c>
      <c r="Z51" s="25" t="str">
        <f t="shared" si="17"/>
        <v xml:space="preserve"> </v>
      </c>
      <c r="AA51" s="25" t="str">
        <f t="shared" si="18"/>
        <v xml:space="preserve"> </v>
      </c>
      <c r="AB51" t="str">
        <f t="shared" si="19"/>
        <v/>
      </c>
      <c r="AC51" t="str">
        <f t="shared" si="20"/>
        <v xml:space="preserve"> </v>
      </c>
      <c r="AD51" t="str">
        <f t="shared" si="21"/>
        <v/>
      </c>
    </row>
    <row r="52" spans="1:30" x14ac:dyDescent="0.35">
      <c r="A52" t="str">
        <f>IF('My Prediction of Match'!$A$2='Performance Cal'!$A52,'Performance Cal'!A52,"")</f>
        <v/>
      </c>
      <c r="B52" t="str">
        <f>IF('My Prediction of Match'!$A$2='Performance Cal'!$A52,'Performance Cal'!B52,"")</f>
        <v/>
      </c>
      <c r="C52" t="str">
        <f>_xlfn.XLOOKUP(B52,'Team Player and role'!A:A,'Team Player and role'!C:C," ")</f>
        <v xml:space="preserve"> </v>
      </c>
      <c r="D52" t="str">
        <f>IF('My Prediction of Match'!$A$2='Performance Cal'!$A52,'Performance Cal'!C52,"")</f>
        <v/>
      </c>
      <c r="E52" t="str">
        <f>IF('My Prediction of Match'!$A$2='Performance Cal'!$A52,'Performance Cal'!D52,"")</f>
        <v/>
      </c>
      <c r="F52" t="str">
        <f>IF('My Prediction of Match'!$A$2='Performance Cal'!$A52,'Performance Cal'!E52,"")</f>
        <v/>
      </c>
      <c r="G52" t="str">
        <f>IF('My Prediction of Match'!$A$2='Performance Cal'!$A52,'Performance Cal'!F52,"")</f>
        <v/>
      </c>
      <c r="H52" s="25" t="str">
        <f t="shared" si="0"/>
        <v/>
      </c>
      <c r="I52" s="25" t="str">
        <f t="shared" si="1"/>
        <v/>
      </c>
      <c r="J52" s="25" t="str">
        <f t="shared" si="2"/>
        <v/>
      </c>
      <c r="K52" s="25" t="str">
        <f t="shared" si="3"/>
        <v xml:space="preserve"> </v>
      </c>
      <c r="L52" s="25" t="str">
        <f t="shared" si="4"/>
        <v xml:space="preserve"> </v>
      </c>
      <c r="M52" s="25" t="str">
        <f t="shared" si="4"/>
        <v xml:space="preserve"> </v>
      </c>
      <c r="N52" s="25" t="str">
        <f t="shared" si="5"/>
        <v xml:space="preserve"> </v>
      </c>
      <c r="O52" s="25" t="str">
        <f t="shared" si="6"/>
        <v xml:space="preserve"> </v>
      </c>
      <c r="P52" s="25" t="str">
        <f t="shared" si="7"/>
        <v/>
      </c>
      <c r="Q52" s="25" t="str">
        <f t="shared" si="8"/>
        <v/>
      </c>
      <c r="R52" s="25" t="str">
        <f t="shared" si="9"/>
        <v/>
      </c>
      <c r="S52" s="25" t="str">
        <f t="shared" si="10"/>
        <v/>
      </c>
      <c r="T52" s="25" t="str">
        <f t="shared" si="11"/>
        <v/>
      </c>
      <c r="U52" s="25" t="str">
        <f t="shared" si="12"/>
        <v/>
      </c>
      <c r="V52" s="25" t="str">
        <f t="shared" si="13"/>
        <v/>
      </c>
      <c r="W52" s="25" t="str">
        <f t="shared" si="14"/>
        <v/>
      </c>
      <c r="X52" s="25" t="str">
        <f t="shared" si="15"/>
        <v/>
      </c>
      <c r="Y52" s="25" t="str">
        <f t="shared" si="16"/>
        <v xml:space="preserve"> </v>
      </c>
      <c r="Z52" s="25" t="str">
        <f t="shared" si="17"/>
        <v xml:space="preserve"> </v>
      </c>
      <c r="AA52" s="25" t="str">
        <f t="shared" si="18"/>
        <v xml:space="preserve"> </v>
      </c>
      <c r="AB52" t="str">
        <f t="shared" si="19"/>
        <v/>
      </c>
      <c r="AC52" t="str">
        <f t="shared" si="20"/>
        <v xml:space="preserve"> </v>
      </c>
      <c r="AD52" t="str">
        <f t="shared" si="21"/>
        <v/>
      </c>
    </row>
    <row r="53" spans="1:30" x14ac:dyDescent="0.35">
      <c r="A53" t="str">
        <f>IF('My Prediction of Match'!$A$2='Performance Cal'!$A53,'Performance Cal'!A53,"")</f>
        <v>CSK</v>
      </c>
      <c r="B53" t="str">
        <f>IF('My Prediction of Match'!$A$2='Performance Cal'!$A53,'Performance Cal'!B53,"")</f>
        <v>Ravindra Jadeja</v>
      </c>
      <c r="C53" t="str">
        <f>_xlfn.XLOOKUP(B53,'Team Player and role'!A:A,'Team Player and role'!C:C," ")</f>
        <v>Spinner</v>
      </c>
      <c r="D53">
        <f>IF('My Prediction of Match'!$A$2='Performance Cal'!$A53,'Performance Cal'!C53,"")</f>
        <v>1089.72</v>
      </c>
      <c r="E53">
        <f>IF('My Prediction of Match'!$A$2='Performance Cal'!$A53,'Performance Cal'!D53,"")</f>
        <v>7119.44</v>
      </c>
      <c r="F53">
        <f>IF('My Prediction of Match'!$A$2='Performance Cal'!$A53,'Performance Cal'!E53,"")</f>
        <v>8</v>
      </c>
      <c r="G53">
        <f>IF('My Prediction of Match'!$A$2='Performance Cal'!$A53,'Performance Cal'!F53,"")</f>
        <v>8217.16</v>
      </c>
      <c r="H53" s="25">
        <f t="shared" si="0"/>
        <v>8543.3279999999995</v>
      </c>
      <c r="I53" s="25">
        <f t="shared" si="1"/>
        <v>5339.58</v>
      </c>
      <c r="J53" s="25">
        <f t="shared" si="2"/>
        <v>8685.7168000000001</v>
      </c>
      <c r="K53" s="25">
        <f t="shared" si="3"/>
        <v>6407.4960000000001</v>
      </c>
      <c r="L53" s="25">
        <f t="shared" si="4"/>
        <v>4271.6639999999998</v>
      </c>
      <c r="M53" s="25">
        <f t="shared" si="4"/>
        <v>4271.6639999999998</v>
      </c>
      <c r="N53" s="25">
        <f t="shared" si="5"/>
        <v>7119.44</v>
      </c>
      <c r="O53" s="25">
        <f t="shared" si="6"/>
        <v>8543.3279999999995</v>
      </c>
      <c r="P53" s="25">
        <f t="shared" si="7"/>
        <v>6407.4959999999992</v>
      </c>
      <c r="Q53" s="25">
        <f t="shared" si="8"/>
        <v>7831.384</v>
      </c>
      <c r="R53" s="25">
        <f t="shared" si="9"/>
        <v>8543.3279999999995</v>
      </c>
      <c r="S53" s="25">
        <f t="shared" si="10"/>
        <v>4805.6219999999994</v>
      </c>
      <c r="T53" s="25">
        <f t="shared" si="11"/>
        <v>6229.51</v>
      </c>
      <c r="U53" s="25">
        <f t="shared" si="12"/>
        <v>6941.4539999999997</v>
      </c>
      <c r="V53" s="25">
        <f t="shared" si="13"/>
        <v>6478.6903999999995</v>
      </c>
      <c r="W53" s="25">
        <f t="shared" si="14"/>
        <v>7902.5784000000003</v>
      </c>
      <c r="X53" s="25">
        <f t="shared" si="15"/>
        <v>8614.5223999999998</v>
      </c>
      <c r="Y53" s="25">
        <f t="shared" si="16"/>
        <v>5339.58</v>
      </c>
      <c r="Z53" s="25">
        <f t="shared" si="17"/>
        <v>6763.4679999999998</v>
      </c>
      <c r="AA53" s="25">
        <f t="shared" si="18"/>
        <v>7475.4120000000003</v>
      </c>
      <c r="AB53" t="str">
        <f t="shared" si="19"/>
        <v>CSK</v>
      </c>
      <c r="AC53" t="str">
        <f t="shared" si="20"/>
        <v>Spinner</v>
      </c>
      <c r="AD53" t="str">
        <f t="shared" si="21"/>
        <v>Ravindra Jadeja</v>
      </c>
    </row>
    <row r="54" spans="1:30" x14ac:dyDescent="0.35">
      <c r="A54" t="str">
        <f>IF('My Prediction of Match'!$A$2='Performance Cal'!$A54,'Performance Cal'!A54,"")</f>
        <v/>
      </c>
      <c r="B54" t="str">
        <f>IF('My Prediction of Match'!$A$2='Performance Cal'!$A54,'Performance Cal'!B54,"")</f>
        <v/>
      </c>
      <c r="C54" t="str">
        <f>_xlfn.XLOOKUP(B54,'Team Player and role'!A:A,'Team Player and role'!C:C," ")</f>
        <v xml:space="preserve"> </v>
      </c>
      <c r="D54" t="str">
        <f>IF('My Prediction of Match'!$A$2='Performance Cal'!$A54,'Performance Cal'!C54,"")</f>
        <v/>
      </c>
      <c r="E54" t="str">
        <f>IF('My Prediction of Match'!$A$2='Performance Cal'!$A54,'Performance Cal'!D54,"")</f>
        <v/>
      </c>
      <c r="F54" t="str">
        <f>IF('My Prediction of Match'!$A$2='Performance Cal'!$A54,'Performance Cal'!E54,"")</f>
        <v/>
      </c>
      <c r="G54" t="str">
        <f>IF('My Prediction of Match'!$A$2='Performance Cal'!$A54,'Performance Cal'!F54,"")</f>
        <v/>
      </c>
      <c r="H54" s="25" t="str">
        <f t="shared" si="0"/>
        <v/>
      </c>
      <c r="I54" s="25" t="str">
        <f t="shared" si="1"/>
        <v/>
      </c>
      <c r="J54" s="25" t="str">
        <f t="shared" si="2"/>
        <v/>
      </c>
      <c r="K54" s="25" t="str">
        <f t="shared" si="3"/>
        <v xml:space="preserve"> </v>
      </c>
      <c r="L54" s="25" t="str">
        <f t="shared" si="4"/>
        <v xml:space="preserve"> </v>
      </c>
      <c r="M54" s="25" t="str">
        <f t="shared" si="4"/>
        <v xml:space="preserve"> </v>
      </c>
      <c r="N54" s="25" t="str">
        <f t="shared" si="5"/>
        <v xml:space="preserve"> </v>
      </c>
      <c r="O54" s="25" t="str">
        <f t="shared" si="6"/>
        <v xml:space="preserve"> </v>
      </c>
      <c r="P54" s="25" t="str">
        <f t="shared" si="7"/>
        <v/>
      </c>
      <c r="Q54" s="25" t="str">
        <f t="shared" si="8"/>
        <v/>
      </c>
      <c r="R54" s="25" t="str">
        <f t="shared" si="9"/>
        <v/>
      </c>
      <c r="S54" s="25" t="str">
        <f t="shared" si="10"/>
        <v/>
      </c>
      <c r="T54" s="25" t="str">
        <f t="shared" si="11"/>
        <v/>
      </c>
      <c r="U54" s="25" t="str">
        <f t="shared" si="12"/>
        <v/>
      </c>
      <c r="V54" s="25" t="str">
        <f t="shared" si="13"/>
        <v/>
      </c>
      <c r="W54" s="25" t="str">
        <f t="shared" si="14"/>
        <v/>
      </c>
      <c r="X54" s="25" t="str">
        <f t="shared" si="15"/>
        <v/>
      </c>
      <c r="Y54" s="25" t="str">
        <f t="shared" si="16"/>
        <v xml:space="preserve"> </v>
      </c>
      <c r="Z54" s="25" t="str">
        <f t="shared" si="17"/>
        <v xml:space="preserve"> </v>
      </c>
      <c r="AA54" s="25" t="str">
        <f t="shared" si="18"/>
        <v xml:space="preserve"> </v>
      </c>
      <c r="AB54" t="str">
        <f t="shared" si="19"/>
        <v/>
      </c>
      <c r="AC54" t="str">
        <f t="shared" si="20"/>
        <v xml:space="preserve"> </v>
      </c>
      <c r="AD54" t="str">
        <f t="shared" si="21"/>
        <v/>
      </c>
    </row>
    <row r="55" spans="1:30" x14ac:dyDescent="0.35">
      <c r="A55" t="str">
        <f>IF('My Prediction of Match'!$A$2='Performance Cal'!$A55,'Performance Cal'!A55,"")</f>
        <v/>
      </c>
      <c r="B55" t="str">
        <f>IF('My Prediction of Match'!$A$2='Performance Cal'!$A55,'Performance Cal'!B55,"")</f>
        <v/>
      </c>
      <c r="C55" t="str">
        <f>_xlfn.XLOOKUP(B55,'Team Player and role'!A:A,'Team Player and role'!C:C," ")</f>
        <v xml:space="preserve"> </v>
      </c>
      <c r="D55" t="str">
        <f>IF('My Prediction of Match'!$A$2='Performance Cal'!$A55,'Performance Cal'!C55,"")</f>
        <v/>
      </c>
      <c r="E55" t="str">
        <f>IF('My Prediction of Match'!$A$2='Performance Cal'!$A55,'Performance Cal'!D55,"")</f>
        <v/>
      </c>
      <c r="F55" t="str">
        <f>IF('My Prediction of Match'!$A$2='Performance Cal'!$A55,'Performance Cal'!E55,"")</f>
        <v/>
      </c>
      <c r="G55" t="str">
        <f>IF('My Prediction of Match'!$A$2='Performance Cal'!$A55,'Performance Cal'!F55,"")</f>
        <v/>
      </c>
      <c r="H55" s="25" t="str">
        <f t="shared" si="0"/>
        <v/>
      </c>
      <c r="I55" s="25" t="str">
        <f t="shared" si="1"/>
        <v/>
      </c>
      <c r="J55" s="25" t="str">
        <f t="shared" si="2"/>
        <v/>
      </c>
      <c r="K55" s="25" t="str">
        <f t="shared" si="3"/>
        <v xml:space="preserve"> </v>
      </c>
      <c r="L55" s="25" t="str">
        <f t="shared" si="4"/>
        <v xml:space="preserve"> </v>
      </c>
      <c r="M55" s="25" t="str">
        <f t="shared" si="4"/>
        <v xml:space="preserve"> </v>
      </c>
      <c r="N55" s="25" t="str">
        <f t="shared" si="5"/>
        <v xml:space="preserve"> </v>
      </c>
      <c r="O55" s="25" t="str">
        <f t="shared" si="6"/>
        <v xml:space="preserve"> </v>
      </c>
      <c r="P55" s="25" t="str">
        <f t="shared" si="7"/>
        <v/>
      </c>
      <c r="Q55" s="25" t="str">
        <f t="shared" si="8"/>
        <v/>
      </c>
      <c r="R55" s="25" t="str">
        <f t="shared" si="9"/>
        <v/>
      </c>
      <c r="S55" s="25" t="str">
        <f t="shared" si="10"/>
        <v/>
      </c>
      <c r="T55" s="25" t="str">
        <f t="shared" si="11"/>
        <v/>
      </c>
      <c r="U55" s="25" t="str">
        <f t="shared" si="12"/>
        <v/>
      </c>
      <c r="V55" s="25" t="str">
        <f t="shared" si="13"/>
        <v/>
      </c>
      <c r="W55" s="25" t="str">
        <f t="shared" si="14"/>
        <v/>
      </c>
      <c r="X55" s="25" t="str">
        <f t="shared" si="15"/>
        <v/>
      </c>
      <c r="Y55" s="25" t="str">
        <f t="shared" si="16"/>
        <v xml:space="preserve"> </v>
      </c>
      <c r="Z55" s="25" t="str">
        <f t="shared" si="17"/>
        <v xml:space="preserve"> </v>
      </c>
      <c r="AA55" s="25" t="str">
        <f t="shared" si="18"/>
        <v xml:space="preserve"> </v>
      </c>
      <c r="AB55" t="str">
        <f t="shared" si="19"/>
        <v/>
      </c>
      <c r="AC55" t="str">
        <f t="shared" si="20"/>
        <v xml:space="preserve"> </v>
      </c>
      <c r="AD55" t="str">
        <f t="shared" si="21"/>
        <v/>
      </c>
    </row>
    <row r="56" spans="1:30" x14ac:dyDescent="0.35">
      <c r="A56" t="str">
        <f>IF('My Prediction of Match'!$A$2='Performance Cal'!$A56,'Performance Cal'!A56,"")</f>
        <v/>
      </c>
      <c r="B56" t="str">
        <f>IF('My Prediction of Match'!$A$2='Performance Cal'!$A56,'Performance Cal'!B56,"")</f>
        <v/>
      </c>
      <c r="C56" t="str">
        <f>_xlfn.XLOOKUP(B56,'Team Player and role'!A:A,'Team Player and role'!C:C," ")</f>
        <v xml:space="preserve"> </v>
      </c>
      <c r="D56" t="str">
        <f>IF('My Prediction of Match'!$A$2='Performance Cal'!$A56,'Performance Cal'!C56,"")</f>
        <v/>
      </c>
      <c r="E56" t="str">
        <f>IF('My Prediction of Match'!$A$2='Performance Cal'!$A56,'Performance Cal'!D56,"")</f>
        <v/>
      </c>
      <c r="F56" t="str">
        <f>IF('My Prediction of Match'!$A$2='Performance Cal'!$A56,'Performance Cal'!E56,"")</f>
        <v/>
      </c>
      <c r="G56" t="str">
        <f>IF('My Prediction of Match'!$A$2='Performance Cal'!$A56,'Performance Cal'!F56,"")</f>
        <v/>
      </c>
      <c r="H56" s="25" t="str">
        <f t="shared" si="0"/>
        <v/>
      </c>
      <c r="I56" s="25" t="str">
        <f t="shared" si="1"/>
        <v/>
      </c>
      <c r="J56" s="25" t="str">
        <f t="shared" si="2"/>
        <v/>
      </c>
      <c r="K56" s="25" t="str">
        <f t="shared" si="3"/>
        <v xml:space="preserve"> </v>
      </c>
      <c r="L56" s="25" t="str">
        <f t="shared" si="4"/>
        <v xml:space="preserve"> </v>
      </c>
      <c r="M56" s="25" t="str">
        <f t="shared" si="4"/>
        <v xml:space="preserve"> </v>
      </c>
      <c r="N56" s="25" t="str">
        <f t="shared" si="5"/>
        <v xml:space="preserve"> </v>
      </c>
      <c r="O56" s="25" t="str">
        <f t="shared" si="6"/>
        <v xml:space="preserve"> </v>
      </c>
      <c r="P56" s="25" t="str">
        <f t="shared" si="7"/>
        <v/>
      </c>
      <c r="Q56" s="25" t="str">
        <f t="shared" si="8"/>
        <v/>
      </c>
      <c r="R56" s="25" t="str">
        <f t="shared" si="9"/>
        <v/>
      </c>
      <c r="S56" s="25" t="str">
        <f t="shared" si="10"/>
        <v/>
      </c>
      <c r="T56" s="25" t="str">
        <f t="shared" si="11"/>
        <v/>
      </c>
      <c r="U56" s="25" t="str">
        <f t="shared" si="12"/>
        <v/>
      </c>
      <c r="V56" s="25" t="str">
        <f t="shared" si="13"/>
        <v/>
      </c>
      <c r="W56" s="25" t="str">
        <f t="shared" si="14"/>
        <v/>
      </c>
      <c r="X56" s="25" t="str">
        <f t="shared" si="15"/>
        <v/>
      </c>
      <c r="Y56" s="25" t="str">
        <f t="shared" si="16"/>
        <v xml:space="preserve"> </v>
      </c>
      <c r="Z56" s="25" t="str">
        <f t="shared" si="17"/>
        <v xml:space="preserve"> </v>
      </c>
      <c r="AA56" s="25" t="str">
        <f t="shared" si="18"/>
        <v xml:space="preserve"> </v>
      </c>
      <c r="AB56" t="str">
        <f t="shared" si="19"/>
        <v/>
      </c>
      <c r="AC56" t="str">
        <f t="shared" si="20"/>
        <v xml:space="preserve"> </v>
      </c>
      <c r="AD56" t="str">
        <f t="shared" si="21"/>
        <v/>
      </c>
    </row>
    <row r="57" spans="1:30" x14ac:dyDescent="0.35">
      <c r="A57" t="str">
        <f>IF('My Prediction of Match'!$A$2='Performance Cal'!$A57,'Performance Cal'!A57,"")</f>
        <v/>
      </c>
      <c r="B57" t="str">
        <f>IF('My Prediction of Match'!$A$2='Performance Cal'!$A57,'Performance Cal'!B57,"")</f>
        <v/>
      </c>
      <c r="C57" t="str">
        <f>_xlfn.XLOOKUP(B57,'Team Player and role'!A:A,'Team Player and role'!C:C," ")</f>
        <v xml:space="preserve"> </v>
      </c>
      <c r="D57" t="str">
        <f>IF('My Prediction of Match'!$A$2='Performance Cal'!$A57,'Performance Cal'!C57,"")</f>
        <v/>
      </c>
      <c r="E57" t="str">
        <f>IF('My Prediction of Match'!$A$2='Performance Cal'!$A57,'Performance Cal'!D57,"")</f>
        <v/>
      </c>
      <c r="F57" t="str">
        <f>IF('My Prediction of Match'!$A$2='Performance Cal'!$A57,'Performance Cal'!E57,"")</f>
        <v/>
      </c>
      <c r="G57" t="str">
        <f>IF('My Prediction of Match'!$A$2='Performance Cal'!$A57,'Performance Cal'!F57,"")</f>
        <v/>
      </c>
      <c r="H57" s="25" t="str">
        <f t="shared" si="0"/>
        <v/>
      </c>
      <c r="I57" s="25" t="str">
        <f t="shared" si="1"/>
        <v/>
      </c>
      <c r="J57" s="25" t="str">
        <f t="shared" si="2"/>
        <v/>
      </c>
      <c r="K57" s="25" t="str">
        <f t="shared" si="3"/>
        <v xml:space="preserve"> </v>
      </c>
      <c r="L57" s="25" t="str">
        <f t="shared" si="4"/>
        <v xml:space="preserve"> </v>
      </c>
      <c r="M57" s="25" t="str">
        <f t="shared" si="4"/>
        <v xml:space="preserve"> </v>
      </c>
      <c r="N57" s="25" t="str">
        <f t="shared" si="5"/>
        <v xml:space="preserve"> </v>
      </c>
      <c r="O57" s="25" t="str">
        <f t="shared" si="6"/>
        <v xml:space="preserve"> </v>
      </c>
      <c r="P57" s="25" t="str">
        <f t="shared" si="7"/>
        <v/>
      </c>
      <c r="Q57" s="25" t="str">
        <f t="shared" si="8"/>
        <v/>
      </c>
      <c r="R57" s="25" t="str">
        <f t="shared" si="9"/>
        <v/>
      </c>
      <c r="S57" s="25" t="str">
        <f t="shared" si="10"/>
        <v/>
      </c>
      <c r="T57" s="25" t="str">
        <f t="shared" si="11"/>
        <v/>
      </c>
      <c r="U57" s="25" t="str">
        <f t="shared" si="12"/>
        <v/>
      </c>
      <c r="V57" s="25" t="str">
        <f t="shared" si="13"/>
        <v/>
      </c>
      <c r="W57" s="25" t="str">
        <f t="shared" si="14"/>
        <v/>
      </c>
      <c r="X57" s="25" t="str">
        <f t="shared" si="15"/>
        <v/>
      </c>
      <c r="Y57" s="25" t="str">
        <f t="shared" si="16"/>
        <v xml:space="preserve"> </v>
      </c>
      <c r="Z57" s="25" t="str">
        <f t="shared" si="17"/>
        <v xml:space="preserve"> </v>
      </c>
      <c r="AA57" s="25" t="str">
        <f t="shared" si="18"/>
        <v xml:space="preserve"> </v>
      </c>
      <c r="AB57" t="str">
        <f t="shared" si="19"/>
        <v/>
      </c>
      <c r="AC57" t="str">
        <f t="shared" si="20"/>
        <v xml:space="preserve"> </v>
      </c>
      <c r="AD57" t="str">
        <f t="shared" si="21"/>
        <v/>
      </c>
    </row>
    <row r="58" spans="1:30" x14ac:dyDescent="0.35">
      <c r="A58" t="str">
        <f>IF('My Prediction of Match'!$A$2='Performance Cal'!$A58,'Performance Cal'!A58,"")</f>
        <v/>
      </c>
      <c r="B58" t="str">
        <f>IF('My Prediction of Match'!$A$2='Performance Cal'!$A58,'Performance Cal'!B58,"")</f>
        <v/>
      </c>
      <c r="C58" t="str">
        <f>_xlfn.XLOOKUP(B58,'Team Player and role'!A:A,'Team Player and role'!C:C," ")</f>
        <v xml:space="preserve"> </v>
      </c>
      <c r="D58" t="str">
        <f>IF('My Prediction of Match'!$A$2='Performance Cal'!$A58,'Performance Cal'!C58,"")</f>
        <v/>
      </c>
      <c r="E58" t="str">
        <f>IF('My Prediction of Match'!$A$2='Performance Cal'!$A58,'Performance Cal'!D58,"")</f>
        <v/>
      </c>
      <c r="F58" t="str">
        <f>IF('My Prediction of Match'!$A$2='Performance Cal'!$A58,'Performance Cal'!E58,"")</f>
        <v/>
      </c>
      <c r="G58" t="str">
        <f>IF('My Prediction of Match'!$A$2='Performance Cal'!$A58,'Performance Cal'!F58,"")</f>
        <v/>
      </c>
      <c r="H58" s="25" t="str">
        <f t="shared" si="0"/>
        <v/>
      </c>
      <c r="I58" s="25" t="str">
        <f t="shared" si="1"/>
        <v/>
      </c>
      <c r="J58" s="25" t="str">
        <f t="shared" si="2"/>
        <v/>
      </c>
      <c r="K58" s="25" t="str">
        <f t="shared" si="3"/>
        <v xml:space="preserve"> </v>
      </c>
      <c r="L58" s="25" t="str">
        <f t="shared" si="4"/>
        <v xml:space="preserve"> </v>
      </c>
      <c r="M58" s="25" t="str">
        <f t="shared" si="4"/>
        <v xml:space="preserve"> </v>
      </c>
      <c r="N58" s="25" t="str">
        <f t="shared" si="5"/>
        <v xml:space="preserve"> </v>
      </c>
      <c r="O58" s="25" t="str">
        <f t="shared" si="6"/>
        <v xml:space="preserve"> </v>
      </c>
      <c r="P58" s="25" t="str">
        <f t="shared" si="7"/>
        <v/>
      </c>
      <c r="Q58" s="25" t="str">
        <f t="shared" si="8"/>
        <v/>
      </c>
      <c r="R58" s="25" t="str">
        <f t="shared" si="9"/>
        <v/>
      </c>
      <c r="S58" s="25" t="str">
        <f t="shared" si="10"/>
        <v/>
      </c>
      <c r="T58" s="25" t="str">
        <f t="shared" si="11"/>
        <v/>
      </c>
      <c r="U58" s="25" t="str">
        <f t="shared" si="12"/>
        <v/>
      </c>
      <c r="V58" s="25" t="str">
        <f t="shared" si="13"/>
        <v/>
      </c>
      <c r="W58" s="25" t="str">
        <f t="shared" si="14"/>
        <v/>
      </c>
      <c r="X58" s="25" t="str">
        <f t="shared" si="15"/>
        <v/>
      </c>
      <c r="Y58" s="25" t="str">
        <f t="shared" si="16"/>
        <v xml:space="preserve"> </v>
      </c>
      <c r="Z58" s="25" t="str">
        <f t="shared" si="17"/>
        <v xml:space="preserve"> </v>
      </c>
      <c r="AA58" s="25" t="str">
        <f t="shared" si="18"/>
        <v xml:space="preserve"> </v>
      </c>
      <c r="AB58" t="str">
        <f t="shared" si="19"/>
        <v/>
      </c>
      <c r="AC58" t="str">
        <f t="shared" si="20"/>
        <v xml:space="preserve"> </v>
      </c>
      <c r="AD58" t="str">
        <f t="shared" si="21"/>
        <v/>
      </c>
    </row>
    <row r="59" spans="1:30" x14ac:dyDescent="0.35">
      <c r="A59" t="str">
        <f>IF('My Prediction of Match'!$A$2='Performance Cal'!$A59,'Performance Cal'!A59,"")</f>
        <v/>
      </c>
      <c r="B59" t="str">
        <f>IF('My Prediction of Match'!$A$2='Performance Cal'!$A59,'Performance Cal'!B59,"")</f>
        <v/>
      </c>
      <c r="C59" t="str">
        <f>_xlfn.XLOOKUP(B59,'Team Player and role'!A:A,'Team Player and role'!C:C," ")</f>
        <v xml:space="preserve"> </v>
      </c>
      <c r="D59" t="str">
        <f>IF('My Prediction of Match'!$A$2='Performance Cal'!$A59,'Performance Cal'!C59,"")</f>
        <v/>
      </c>
      <c r="E59" t="str">
        <f>IF('My Prediction of Match'!$A$2='Performance Cal'!$A59,'Performance Cal'!D59,"")</f>
        <v/>
      </c>
      <c r="F59" t="str">
        <f>IF('My Prediction of Match'!$A$2='Performance Cal'!$A59,'Performance Cal'!E59,"")</f>
        <v/>
      </c>
      <c r="G59" t="str">
        <f>IF('My Prediction of Match'!$A$2='Performance Cal'!$A59,'Performance Cal'!F59,"")</f>
        <v/>
      </c>
      <c r="H59" s="25" t="str">
        <f t="shared" si="0"/>
        <v/>
      </c>
      <c r="I59" s="25" t="str">
        <f t="shared" si="1"/>
        <v/>
      </c>
      <c r="J59" s="25" t="str">
        <f t="shared" si="2"/>
        <v/>
      </c>
      <c r="K59" s="25" t="str">
        <f t="shared" si="3"/>
        <v xml:space="preserve"> </v>
      </c>
      <c r="L59" s="25" t="str">
        <f t="shared" si="4"/>
        <v xml:space="preserve"> </v>
      </c>
      <c r="M59" s="25" t="str">
        <f t="shared" si="4"/>
        <v xml:space="preserve"> </v>
      </c>
      <c r="N59" s="25" t="str">
        <f t="shared" si="5"/>
        <v xml:space="preserve"> </v>
      </c>
      <c r="O59" s="25" t="str">
        <f t="shared" si="6"/>
        <v xml:space="preserve"> </v>
      </c>
      <c r="P59" s="25" t="str">
        <f t="shared" si="7"/>
        <v/>
      </c>
      <c r="Q59" s="25" t="str">
        <f t="shared" si="8"/>
        <v/>
      </c>
      <c r="R59" s="25" t="str">
        <f t="shared" si="9"/>
        <v/>
      </c>
      <c r="S59" s="25" t="str">
        <f t="shared" si="10"/>
        <v/>
      </c>
      <c r="T59" s="25" t="str">
        <f t="shared" si="11"/>
        <v/>
      </c>
      <c r="U59" s="25" t="str">
        <f t="shared" si="12"/>
        <v/>
      </c>
      <c r="V59" s="25" t="str">
        <f t="shared" si="13"/>
        <v/>
      </c>
      <c r="W59" s="25" t="str">
        <f t="shared" si="14"/>
        <v/>
      </c>
      <c r="X59" s="25" t="str">
        <f t="shared" si="15"/>
        <v/>
      </c>
      <c r="Y59" s="25" t="str">
        <f t="shared" si="16"/>
        <v xml:space="preserve"> </v>
      </c>
      <c r="Z59" s="25" t="str">
        <f t="shared" si="17"/>
        <v xml:space="preserve"> </v>
      </c>
      <c r="AA59" s="25" t="str">
        <f t="shared" si="18"/>
        <v xml:space="preserve"> </v>
      </c>
      <c r="AB59" t="str">
        <f t="shared" si="19"/>
        <v/>
      </c>
      <c r="AC59" t="str">
        <f t="shared" si="20"/>
        <v xml:space="preserve"> </v>
      </c>
      <c r="AD59" t="str">
        <f t="shared" si="21"/>
        <v/>
      </c>
    </row>
    <row r="60" spans="1:30" x14ac:dyDescent="0.35">
      <c r="A60" t="str">
        <f>IF('My Prediction of Match'!$A$2='Performance Cal'!$A60,'Performance Cal'!A60,"")</f>
        <v/>
      </c>
      <c r="B60" t="str">
        <f>IF('My Prediction of Match'!$A$2='Performance Cal'!$A60,'Performance Cal'!B60,"")</f>
        <v/>
      </c>
      <c r="C60" t="str">
        <f>_xlfn.XLOOKUP(B60,'Team Player and role'!A:A,'Team Player and role'!C:C," ")</f>
        <v xml:space="preserve"> </v>
      </c>
      <c r="D60" t="str">
        <f>IF('My Prediction of Match'!$A$2='Performance Cal'!$A60,'Performance Cal'!C60,"")</f>
        <v/>
      </c>
      <c r="E60" t="str">
        <f>IF('My Prediction of Match'!$A$2='Performance Cal'!$A60,'Performance Cal'!D60,"")</f>
        <v/>
      </c>
      <c r="F60" t="str">
        <f>IF('My Prediction of Match'!$A$2='Performance Cal'!$A60,'Performance Cal'!E60,"")</f>
        <v/>
      </c>
      <c r="G60" t="str">
        <f>IF('My Prediction of Match'!$A$2='Performance Cal'!$A60,'Performance Cal'!F60,"")</f>
        <v/>
      </c>
      <c r="H60" s="25" t="str">
        <f t="shared" si="0"/>
        <v/>
      </c>
      <c r="I60" s="25" t="str">
        <f t="shared" si="1"/>
        <v/>
      </c>
      <c r="J60" s="25" t="str">
        <f t="shared" si="2"/>
        <v/>
      </c>
      <c r="K60" s="25" t="str">
        <f t="shared" si="3"/>
        <v xml:space="preserve"> </v>
      </c>
      <c r="L60" s="25" t="str">
        <f t="shared" si="4"/>
        <v xml:space="preserve"> </v>
      </c>
      <c r="M60" s="25" t="str">
        <f t="shared" si="4"/>
        <v xml:space="preserve"> </v>
      </c>
      <c r="N60" s="25" t="str">
        <f t="shared" si="5"/>
        <v xml:space="preserve"> </v>
      </c>
      <c r="O60" s="25" t="str">
        <f t="shared" si="6"/>
        <v xml:space="preserve"> </v>
      </c>
      <c r="P60" s="25" t="str">
        <f t="shared" si="7"/>
        <v/>
      </c>
      <c r="Q60" s="25" t="str">
        <f t="shared" si="8"/>
        <v/>
      </c>
      <c r="R60" s="25" t="str">
        <f t="shared" si="9"/>
        <v/>
      </c>
      <c r="S60" s="25" t="str">
        <f t="shared" si="10"/>
        <v/>
      </c>
      <c r="T60" s="25" t="str">
        <f t="shared" si="11"/>
        <v/>
      </c>
      <c r="U60" s="25" t="str">
        <f t="shared" si="12"/>
        <v/>
      </c>
      <c r="V60" s="25" t="str">
        <f t="shared" si="13"/>
        <v/>
      </c>
      <c r="W60" s="25" t="str">
        <f t="shared" si="14"/>
        <v/>
      </c>
      <c r="X60" s="25" t="str">
        <f t="shared" si="15"/>
        <v/>
      </c>
      <c r="Y60" s="25" t="str">
        <f t="shared" si="16"/>
        <v xml:space="preserve"> </v>
      </c>
      <c r="Z60" s="25" t="str">
        <f t="shared" si="17"/>
        <v xml:space="preserve"> </v>
      </c>
      <c r="AA60" s="25" t="str">
        <f t="shared" si="18"/>
        <v xml:space="preserve"> </v>
      </c>
      <c r="AB60" t="str">
        <f t="shared" si="19"/>
        <v/>
      </c>
      <c r="AC60" t="str">
        <f t="shared" si="20"/>
        <v xml:space="preserve"> </v>
      </c>
      <c r="AD60" t="str">
        <f t="shared" si="21"/>
        <v/>
      </c>
    </row>
    <row r="61" spans="1:30" x14ac:dyDescent="0.35">
      <c r="A61" t="str">
        <f>IF('My Prediction of Match'!$A$2='Performance Cal'!$A61,'Performance Cal'!A61,"")</f>
        <v/>
      </c>
      <c r="B61" t="str">
        <f>IF('My Prediction of Match'!$A$2='Performance Cal'!$A61,'Performance Cal'!B61,"")</f>
        <v/>
      </c>
      <c r="C61" t="str">
        <f>_xlfn.XLOOKUP(B61,'Team Player and role'!A:A,'Team Player and role'!C:C," ")</f>
        <v xml:space="preserve"> </v>
      </c>
      <c r="D61" t="str">
        <f>IF('My Prediction of Match'!$A$2='Performance Cal'!$A61,'Performance Cal'!C61,"")</f>
        <v/>
      </c>
      <c r="E61" t="str">
        <f>IF('My Prediction of Match'!$A$2='Performance Cal'!$A61,'Performance Cal'!D61,"")</f>
        <v/>
      </c>
      <c r="F61" t="str">
        <f>IF('My Prediction of Match'!$A$2='Performance Cal'!$A61,'Performance Cal'!E61,"")</f>
        <v/>
      </c>
      <c r="G61" t="str">
        <f>IF('My Prediction of Match'!$A$2='Performance Cal'!$A61,'Performance Cal'!F61,"")</f>
        <v/>
      </c>
      <c r="H61" s="25" t="str">
        <f t="shared" si="0"/>
        <v/>
      </c>
      <c r="I61" s="25" t="str">
        <f t="shared" si="1"/>
        <v/>
      </c>
      <c r="J61" s="25" t="str">
        <f t="shared" si="2"/>
        <v/>
      </c>
      <c r="K61" s="25" t="str">
        <f t="shared" si="3"/>
        <v xml:space="preserve"> </v>
      </c>
      <c r="L61" s="25" t="str">
        <f t="shared" si="4"/>
        <v xml:space="preserve"> </v>
      </c>
      <c r="M61" s="25" t="str">
        <f t="shared" si="4"/>
        <v xml:space="preserve"> </v>
      </c>
      <c r="N61" s="25" t="str">
        <f t="shared" si="5"/>
        <v xml:space="preserve"> </v>
      </c>
      <c r="O61" s="25" t="str">
        <f t="shared" si="6"/>
        <v xml:space="preserve"> </v>
      </c>
      <c r="P61" s="25" t="str">
        <f t="shared" si="7"/>
        <v/>
      </c>
      <c r="Q61" s="25" t="str">
        <f t="shared" si="8"/>
        <v/>
      </c>
      <c r="R61" s="25" t="str">
        <f t="shared" si="9"/>
        <v/>
      </c>
      <c r="S61" s="25" t="str">
        <f t="shared" si="10"/>
        <v/>
      </c>
      <c r="T61" s="25" t="str">
        <f t="shared" si="11"/>
        <v/>
      </c>
      <c r="U61" s="25" t="str">
        <f t="shared" si="12"/>
        <v/>
      </c>
      <c r="V61" s="25" t="str">
        <f t="shared" si="13"/>
        <v/>
      </c>
      <c r="W61" s="25" t="str">
        <f t="shared" si="14"/>
        <v/>
      </c>
      <c r="X61" s="25" t="str">
        <f t="shared" si="15"/>
        <v/>
      </c>
      <c r="Y61" s="25" t="str">
        <f t="shared" si="16"/>
        <v xml:space="preserve"> </v>
      </c>
      <c r="Z61" s="25" t="str">
        <f t="shared" si="17"/>
        <v xml:space="preserve"> </v>
      </c>
      <c r="AA61" s="25" t="str">
        <f t="shared" si="18"/>
        <v xml:space="preserve"> </v>
      </c>
      <c r="AB61" t="str">
        <f t="shared" si="19"/>
        <v/>
      </c>
      <c r="AC61" t="str">
        <f t="shared" si="20"/>
        <v xml:space="preserve"> </v>
      </c>
      <c r="AD61" t="str">
        <f t="shared" si="21"/>
        <v/>
      </c>
    </row>
    <row r="62" spans="1:30" x14ac:dyDescent="0.35">
      <c r="A62" t="str">
        <f>IF('My Prediction of Match'!$A$2='Performance Cal'!$A62,'Performance Cal'!A62,"")</f>
        <v>CSK</v>
      </c>
      <c r="B62" t="str">
        <f>IF('My Prediction of Match'!$A$2='Performance Cal'!$A62,'Performance Cal'!B62,"")</f>
        <v>Ambati Rayudu</v>
      </c>
      <c r="C62" t="str">
        <f>_xlfn.XLOOKUP(B62,'Team Player and role'!A:A,'Team Player and role'!C:C," ")</f>
        <v>Batter</v>
      </c>
      <c r="D62">
        <f>IF('My Prediction of Match'!$A$2='Performance Cal'!$A62,'Performance Cal'!C62,"")</f>
        <v>1082.92</v>
      </c>
      <c r="E62">
        <f>IF('My Prediction of Match'!$A$2='Performance Cal'!$A62,'Performance Cal'!D62,"")</f>
        <v>0</v>
      </c>
      <c r="F62">
        <f>IF('My Prediction of Match'!$A$2='Performance Cal'!$A62,'Performance Cal'!E62,"")</f>
        <v>4</v>
      </c>
      <c r="G62">
        <f>IF('My Prediction of Match'!$A$2='Performance Cal'!$A62,'Performance Cal'!F62,"")</f>
        <v>1086.92</v>
      </c>
      <c r="H62" s="25">
        <f t="shared" si="0"/>
        <v>0</v>
      </c>
      <c r="I62" s="25">
        <f t="shared" si="1"/>
        <v>0</v>
      </c>
      <c r="J62" s="25">
        <f t="shared" si="2"/>
        <v>0</v>
      </c>
      <c r="K62" s="25">
        <f t="shared" si="3"/>
        <v>0</v>
      </c>
      <c r="L62" s="25">
        <f t="shared" si="4"/>
        <v>0</v>
      </c>
      <c r="M62" s="25">
        <f t="shared" si="4"/>
        <v>0</v>
      </c>
      <c r="N62" s="25">
        <f t="shared" si="5"/>
        <v>0</v>
      </c>
      <c r="O62" s="25">
        <f t="shared" si="6"/>
        <v>0</v>
      </c>
      <c r="P62" s="25">
        <f t="shared" si="7"/>
        <v>0</v>
      </c>
      <c r="Q62" s="25">
        <f t="shared" si="8"/>
        <v>0</v>
      </c>
      <c r="R62" s="25">
        <f t="shared" si="9"/>
        <v>0</v>
      </c>
      <c r="S62" s="25">
        <f t="shared" si="10"/>
        <v>0</v>
      </c>
      <c r="T62" s="25">
        <f t="shared" si="11"/>
        <v>0</v>
      </c>
      <c r="U62" s="25">
        <f t="shared" si="12"/>
        <v>0</v>
      </c>
      <c r="V62" s="25">
        <f t="shared" si="13"/>
        <v>0</v>
      </c>
      <c r="W62" s="25">
        <f t="shared" si="14"/>
        <v>0</v>
      </c>
      <c r="X62" s="25">
        <f t="shared" si="15"/>
        <v>0</v>
      </c>
      <c r="Y62" s="25">
        <f t="shared" si="16"/>
        <v>0</v>
      </c>
      <c r="Z62" s="25">
        <f t="shared" si="17"/>
        <v>0</v>
      </c>
      <c r="AA62" s="25">
        <f t="shared" si="18"/>
        <v>0</v>
      </c>
      <c r="AB62" t="str">
        <f t="shared" si="19"/>
        <v>CSK</v>
      </c>
      <c r="AC62" t="str">
        <f t="shared" si="20"/>
        <v>Batter</v>
      </c>
      <c r="AD62" t="str">
        <f t="shared" si="21"/>
        <v>Ambati Rayudu</v>
      </c>
    </row>
    <row r="63" spans="1:30" x14ac:dyDescent="0.35">
      <c r="A63" t="str">
        <f>IF('My Prediction of Match'!$A$2='Performance Cal'!$A63,'Performance Cal'!A63,"")</f>
        <v/>
      </c>
      <c r="B63" t="str">
        <f>IF('My Prediction of Match'!$A$2='Performance Cal'!$A63,'Performance Cal'!B63,"")</f>
        <v/>
      </c>
      <c r="C63" t="str">
        <f>_xlfn.XLOOKUP(B63,'Team Player and role'!A:A,'Team Player and role'!C:C," ")</f>
        <v xml:space="preserve"> </v>
      </c>
      <c r="D63" t="str">
        <f>IF('My Prediction of Match'!$A$2='Performance Cal'!$A63,'Performance Cal'!C63,"")</f>
        <v/>
      </c>
      <c r="E63" t="str">
        <f>IF('My Prediction of Match'!$A$2='Performance Cal'!$A63,'Performance Cal'!D63,"")</f>
        <v/>
      </c>
      <c r="F63" t="str">
        <f>IF('My Prediction of Match'!$A$2='Performance Cal'!$A63,'Performance Cal'!E63,"")</f>
        <v/>
      </c>
      <c r="G63" t="str">
        <f>IF('My Prediction of Match'!$A$2='Performance Cal'!$A63,'Performance Cal'!F63,"")</f>
        <v/>
      </c>
      <c r="H63" s="25" t="str">
        <f t="shared" si="0"/>
        <v/>
      </c>
      <c r="I63" s="25" t="str">
        <f t="shared" si="1"/>
        <v/>
      </c>
      <c r="J63" s="25" t="str">
        <f t="shared" si="2"/>
        <v/>
      </c>
      <c r="K63" s="25" t="str">
        <f t="shared" si="3"/>
        <v xml:space="preserve"> </v>
      </c>
      <c r="L63" s="25" t="str">
        <f t="shared" si="4"/>
        <v xml:space="preserve"> </v>
      </c>
      <c r="M63" s="25" t="str">
        <f t="shared" si="4"/>
        <v xml:space="preserve"> </v>
      </c>
      <c r="N63" s="25" t="str">
        <f t="shared" si="5"/>
        <v xml:space="preserve"> </v>
      </c>
      <c r="O63" s="25" t="str">
        <f t="shared" si="6"/>
        <v xml:space="preserve"> </v>
      </c>
      <c r="P63" s="25" t="str">
        <f t="shared" si="7"/>
        <v/>
      </c>
      <c r="Q63" s="25" t="str">
        <f t="shared" si="8"/>
        <v/>
      </c>
      <c r="R63" s="25" t="str">
        <f t="shared" si="9"/>
        <v/>
      </c>
      <c r="S63" s="25" t="str">
        <f t="shared" si="10"/>
        <v/>
      </c>
      <c r="T63" s="25" t="str">
        <f t="shared" si="11"/>
        <v/>
      </c>
      <c r="U63" s="25" t="str">
        <f t="shared" si="12"/>
        <v/>
      </c>
      <c r="V63" s="25" t="str">
        <f t="shared" si="13"/>
        <v/>
      </c>
      <c r="W63" s="25" t="str">
        <f t="shared" si="14"/>
        <v/>
      </c>
      <c r="X63" s="25" t="str">
        <f t="shared" si="15"/>
        <v/>
      </c>
      <c r="Y63" s="25" t="str">
        <f t="shared" si="16"/>
        <v xml:space="preserve"> </v>
      </c>
      <c r="Z63" s="25" t="str">
        <f t="shared" si="17"/>
        <v xml:space="preserve"> </v>
      </c>
      <c r="AA63" s="25" t="str">
        <f t="shared" si="18"/>
        <v xml:space="preserve"> </v>
      </c>
      <c r="AB63" t="str">
        <f t="shared" si="19"/>
        <v/>
      </c>
      <c r="AC63" t="str">
        <f t="shared" si="20"/>
        <v xml:space="preserve"> </v>
      </c>
      <c r="AD63" t="str">
        <f t="shared" si="21"/>
        <v/>
      </c>
    </row>
    <row r="64" spans="1:30" x14ac:dyDescent="0.35">
      <c r="A64" t="str">
        <f>IF('My Prediction of Match'!$A$2='Performance Cal'!$A64,'Performance Cal'!A64,"")</f>
        <v/>
      </c>
      <c r="B64" t="str">
        <f>IF('My Prediction of Match'!$A$2='Performance Cal'!$A64,'Performance Cal'!B64,"")</f>
        <v/>
      </c>
      <c r="C64" t="str">
        <f>_xlfn.XLOOKUP(B64,'Team Player and role'!A:A,'Team Player and role'!C:C," ")</f>
        <v xml:space="preserve"> </v>
      </c>
      <c r="D64" t="str">
        <f>IF('My Prediction of Match'!$A$2='Performance Cal'!$A64,'Performance Cal'!C64,"")</f>
        <v/>
      </c>
      <c r="E64" t="str">
        <f>IF('My Prediction of Match'!$A$2='Performance Cal'!$A64,'Performance Cal'!D64,"")</f>
        <v/>
      </c>
      <c r="F64" t="str">
        <f>IF('My Prediction of Match'!$A$2='Performance Cal'!$A64,'Performance Cal'!E64,"")</f>
        <v/>
      </c>
      <c r="G64" t="str">
        <f>IF('My Prediction of Match'!$A$2='Performance Cal'!$A64,'Performance Cal'!F64,"")</f>
        <v/>
      </c>
      <c r="H64" s="25" t="str">
        <f t="shared" si="0"/>
        <v/>
      </c>
      <c r="I64" s="25" t="str">
        <f t="shared" si="1"/>
        <v/>
      </c>
      <c r="J64" s="25" t="str">
        <f t="shared" si="2"/>
        <v/>
      </c>
      <c r="K64" s="25" t="str">
        <f t="shared" si="3"/>
        <v xml:space="preserve"> </v>
      </c>
      <c r="L64" s="25" t="str">
        <f t="shared" si="4"/>
        <v xml:space="preserve"> </v>
      </c>
      <c r="M64" s="25" t="str">
        <f t="shared" si="4"/>
        <v xml:space="preserve"> </v>
      </c>
      <c r="N64" s="25" t="str">
        <f t="shared" si="5"/>
        <v xml:space="preserve"> </v>
      </c>
      <c r="O64" s="25" t="str">
        <f t="shared" si="6"/>
        <v xml:space="preserve"> </v>
      </c>
      <c r="P64" s="25" t="str">
        <f t="shared" si="7"/>
        <v/>
      </c>
      <c r="Q64" s="25" t="str">
        <f t="shared" si="8"/>
        <v/>
      </c>
      <c r="R64" s="25" t="str">
        <f t="shared" si="9"/>
        <v/>
      </c>
      <c r="S64" s="25" t="str">
        <f t="shared" si="10"/>
        <v/>
      </c>
      <c r="T64" s="25" t="str">
        <f t="shared" si="11"/>
        <v/>
      </c>
      <c r="U64" s="25" t="str">
        <f t="shared" si="12"/>
        <v/>
      </c>
      <c r="V64" s="25" t="str">
        <f t="shared" si="13"/>
        <v/>
      </c>
      <c r="W64" s="25" t="str">
        <f t="shared" si="14"/>
        <v/>
      </c>
      <c r="X64" s="25" t="str">
        <f t="shared" si="15"/>
        <v/>
      </c>
      <c r="Y64" s="25" t="str">
        <f t="shared" si="16"/>
        <v xml:space="preserve"> </v>
      </c>
      <c r="Z64" s="25" t="str">
        <f t="shared" si="17"/>
        <v xml:space="preserve"> </v>
      </c>
      <c r="AA64" s="25" t="str">
        <f t="shared" si="18"/>
        <v xml:space="preserve"> </v>
      </c>
      <c r="AB64" t="str">
        <f t="shared" si="19"/>
        <v/>
      </c>
      <c r="AC64" t="str">
        <f t="shared" si="20"/>
        <v xml:space="preserve"> </v>
      </c>
      <c r="AD64" t="str">
        <f t="shared" si="21"/>
        <v/>
      </c>
    </row>
    <row r="65" spans="1:30" x14ac:dyDescent="0.35">
      <c r="A65" t="str">
        <f>IF('My Prediction of Match'!$A$2='Performance Cal'!$A65,'Performance Cal'!A65,"")</f>
        <v>CSK</v>
      </c>
      <c r="B65" t="str">
        <f>IF('My Prediction of Match'!$A$2='Performance Cal'!$A65,'Performance Cal'!B65,"")</f>
        <v>Moeen Ali</v>
      </c>
      <c r="C65" t="str">
        <f>_xlfn.XLOOKUP(B65,'Team Player and role'!A:A,'Team Player and role'!C:C," ")</f>
        <v>Spinner</v>
      </c>
      <c r="D65">
        <f>IF('My Prediction of Match'!$A$2='Performance Cal'!$A65,'Performance Cal'!C65,"")</f>
        <v>709.52</v>
      </c>
      <c r="E65">
        <f>IF('My Prediction of Match'!$A$2='Performance Cal'!$A65,'Performance Cal'!D65,"")</f>
        <v>1419.1200000000001</v>
      </c>
      <c r="F65">
        <f>IF('My Prediction of Match'!$A$2='Performance Cal'!$A65,'Performance Cal'!E65,"")</f>
        <v>6</v>
      </c>
      <c r="G65">
        <f>IF('My Prediction of Match'!$A$2='Performance Cal'!$A65,'Performance Cal'!F65,"")</f>
        <v>2134.6400000000003</v>
      </c>
      <c r="H65" s="25">
        <f t="shared" si="0"/>
        <v>1702.9440000000002</v>
      </c>
      <c r="I65" s="25">
        <f t="shared" si="1"/>
        <v>1064.3400000000001</v>
      </c>
      <c r="J65" s="25">
        <f t="shared" si="2"/>
        <v>1731.3264000000001</v>
      </c>
      <c r="K65" s="25">
        <f t="shared" si="3"/>
        <v>1277.2080000000001</v>
      </c>
      <c r="L65" s="25">
        <f t="shared" si="4"/>
        <v>851.47200000000009</v>
      </c>
      <c r="M65" s="25">
        <f t="shared" si="4"/>
        <v>851.47200000000009</v>
      </c>
      <c r="N65" s="25">
        <f t="shared" si="5"/>
        <v>1419.12</v>
      </c>
      <c r="O65" s="25">
        <f t="shared" si="6"/>
        <v>1702.9440000000002</v>
      </c>
      <c r="P65" s="25">
        <f t="shared" si="7"/>
        <v>1277.2080000000001</v>
      </c>
      <c r="Q65" s="25">
        <f t="shared" si="8"/>
        <v>1561.0320000000002</v>
      </c>
      <c r="R65" s="25">
        <f t="shared" si="9"/>
        <v>1702.9440000000002</v>
      </c>
      <c r="S65" s="25">
        <f t="shared" si="10"/>
        <v>957.90600000000018</v>
      </c>
      <c r="T65" s="25">
        <f t="shared" si="11"/>
        <v>1241.73</v>
      </c>
      <c r="U65" s="25">
        <f t="shared" si="12"/>
        <v>1383.6420000000003</v>
      </c>
      <c r="V65" s="25">
        <f t="shared" si="13"/>
        <v>1291.3992000000001</v>
      </c>
      <c r="W65" s="25">
        <f t="shared" si="14"/>
        <v>1575.2231999999999</v>
      </c>
      <c r="X65" s="25">
        <f t="shared" si="15"/>
        <v>1717.1352000000002</v>
      </c>
      <c r="Y65" s="25">
        <f t="shared" si="16"/>
        <v>1064.3400000000001</v>
      </c>
      <c r="Z65" s="25">
        <f t="shared" si="17"/>
        <v>1348.164</v>
      </c>
      <c r="AA65" s="25">
        <f t="shared" si="18"/>
        <v>1490.076</v>
      </c>
      <c r="AB65" t="str">
        <f t="shared" si="19"/>
        <v>CSK</v>
      </c>
      <c r="AC65" t="str">
        <f t="shared" si="20"/>
        <v>Spinner</v>
      </c>
      <c r="AD65" t="str">
        <f t="shared" si="21"/>
        <v>Moeen Ali</v>
      </c>
    </row>
    <row r="66" spans="1:30" x14ac:dyDescent="0.35">
      <c r="A66" t="str">
        <f>IF('My Prediction of Match'!$A$2='Performance Cal'!$A66,'Performance Cal'!A66,"")</f>
        <v/>
      </c>
      <c r="B66" t="str">
        <f>IF('My Prediction of Match'!$A$2='Performance Cal'!$A66,'Performance Cal'!B66,"")</f>
        <v/>
      </c>
      <c r="C66" t="str">
        <f>_xlfn.XLOOKUP(B66,'Team Player and role'!A:A,'Team Player and role'!C:C," ")</f>
        <v xml:space="preserve"> </v>
      </c>
      <c r="D66" t="str">
        <f>IF('My Prediction of Match'!$A$2='Performance Cal'!$A66,'Performance Cal'!C66,"")</f>
        <v/>
      </c>
      <c r="E66" t="str">
        <f>IF('My Prediction of Match'!$A$2='Performance Cal'!$A66,'Performance Cal'!D66,"")</f>
        <v/>
      </c>
      <c r="F66" t="str">
        <f>IF('My Prediction of Match'!$A$2='Performance Cal'!$A66,'Performance Cal'!E66,"")</f>
        <v/>
      </c>
      <c r="G66" t="str">
        <f>IF('My Prediction of Match'!$A$2='Performance Cal'!$A66,'Performance Cal'!F66,"")</f>
        <v/>
      </c>
      <c r="H66" s="25" t="str">
        <f t="shared" si="0"/>
        <v/>
      </c>
      <c r="I66" s="25" t="str">
        <f t="shared" si="1"/>
        <v/>
      </c>
      <c r="J66" s="25" t="str">
        <f t="shared" si="2"/>
        <v/>
      </c>
      <c r="K66" s="25" t="str">
        <f t="shared" si="3"/>
        <v xml:space="preserve"> </v>
      </c>
      <c r="L66" s="25" t="str">
        <f t="shared" si="4"/>
        <v xml:space="preserve"> </v>
      </c>
      <c r="M66" s="25" t="str">
        <f t="shared" si="4"/>
        <v xml:space="preserve"> </v>
      </c>
      <c r="N66" s="25" t="str">
        <f t="shared" si="5"/>
        <v xml:space="preserve"> </v>
      </c>
      <c r="O66" s="25" t="str">
        <f t="shared" si="6"/>
        <v xml:space="preserve"> </v>
      </c>
      <c r="P66" s="25" t="str">
        <f t="shared" si="7"/>
        <v/>
      </c>
      <c r="Q66" s="25" t="str">
        <f t="shared" si="8"/>
        <v/>
      </c>
      <c r="R66" s="25" t="str">
        <f t="shared" si="9"/>
        <v/>
      </c>
      <c r="S66" s="25" t="str">
        <f t="shared" si="10"/>
        <v/>
      </c>
      <c r="T66" s="25" t="str">
        <f t="shared" si="11"/>
        <v/>
      </c>
      <c r="U66" s="25" t="str">
        <f t="shared" si="12"/>
        <v/>
      </c>
      <c r="V66" s="25" t="str">
        <f t="shared" si="13"/>
        <v/>
      </c>
      <c r="W66" s="25" t="str">
        <f t="shared" si="14"/>
        <v/>
      </c>
      <c r="X66" s="25" t="str">
        <f t="shared" si="15"/>
        <v/>
      </c>
      <c r="Y66" s="25" t="str">
        <f t="shared" si="16"/>
        <v xml:space="preserve"> </v>
      </c>
      <c r="Z66" s="25" t="str">
        <f t="shared" si="17"/>
        <v xml:space="preserve"> </v>
      </c>
      <c r="AA66" s="25" t="str">
        <f t="shared" si="18"/>
        <v xml:space="preserve"> </v>
      </c>
      <c r="AB66" t="str">
        <f t="shared" si="19"/>
        <v/>
      </c>
      <c r="AC66" t="str">
        <f t="shared" si="20"/>
        <v xml:space="preserve"> </v>
      </c>
      <c r="AD66" t="str">
        <f t="shared" si="21"/>
        <v/>
      </c>
    </row>
    <row r="67" spans="1:30" x14ac:dyDescent="0.35">
      <c r="A67" t="str">
        <f>IF('My Prediction of Match'!$A$2='Performance Cal'!$A67,'Performance Cal'!A67,"")</f>
        <v/>
      </c>
      <c r="B67" t="str">
        <f>IF('My Prediction of Match'!$A$2='Performance Cal'!$A67,'Performance Cal'!B67,"")</f>
        <v/>
      </c>
      <c r="C67" t="str">
        <f>_xlfn.XLOOKUP(B67,'Team Player and role'!A:A,'Team Player and role'!C:C," ")</f>
        <v xml:space="preserve"> </v>
      </c>
      <c r="D67" t="str">
        <f>IF('My Prediction of Match'!$A$2='Performance Cal'!$A67,'Performance Cal'!C67,"")</f>
        <v/>
      </c>
      <c r="E67" t="str">
        <f>IF('My Prediction of Match'!$A$2='Performance Cal'!$A67,'Performance Cal'!D67,"")</f>
        <v/>
      </c>
      <c r="F67" t="str">
        <f>IF('My Prediction of Match'!$A$2='Performance Cal'!$A67,'Performance Cal'!E67,"")</f>
        <v/>
      </c>
      <c r="G67" t="str">
        <f>IF('My Prediction of Match'!$A$2='Performance Cal'!$A67,'Performance Cal'!F67,"")</f>
        <v/>
      </c>
      <c r="H67" s="25" t="str">
        <f t="shared" ref="H67:H130" si="22">IF($C67=" ","",IF($C67="Seamer",($E67*150/100),($E67*120/100)))</f>
        <v/>
      </c>
      <c r="I67" s="25" t="str">
        <f t="shared" ref="I67:I130" si="23">IF($C67=" ","",IF($C67="Seamer",($E67*75/100),($E67*75/100)))</f>
        <v/>
      </c>
      <c r="J67" s="25" t="str">
        <f t="shared" ref="J67:J130" si="24">IF($C67=" ","",IF($C67="Seamer",($E67*122/100),($E67*122/100)))</f>
        <v/>
      </c>
      <c r="K67" s="25" t="str">
        <f t="shared" ref="K67:K130" si="25">IF($C67=" "," ",IF($C67="Seamer",($E67*83/100),($E67*90/100)))</f>
        <v xml:space="preserve"> </v>
      </c>
      <c r="L67" s="25" t="str">
        <f t="shared" ref="L67:M130" si="26">IF($C67=" "," ",IF($C67="Seamer",($E67*70/100),($E67*60/100)))</f>
        <v xml:space="preserve"> </v>
      </c>
      <c r="M67" s="25" t="str">
        <f t="shared" si="26"/>
        <v xml:space="preserve"> </v>
      </c>
      <c r="N67" s="25" t="str">
        <f t="shared" ref="N67:N130" si="27">IF($C67=" "," ",IF($C67="Seamer",($E67*130/100),($E67*100/100)))</f>
        <v xml:space="preserve"> </v>
      </c>
      <c r="O67" s="25" t="str">
        <f t="shared" ref="O67:O130" si="28">IF($C67=" "," ",IF($C67="Seamer",($E67*120/100),($E67*120/100)))</f>
        <v xml:space="preserve"> </v>
      </c>
      <c r="P67" s="25" t="str">
        <f t="shared" ref="P67:P130" si="29">IF(H67="",H67,((H67+L67)/2))</f>
        <v/>
      </c>
      <c r="Q67" s="25" t="str">
        <f t="shared" ref="Q67:Q130" si="30">IF(H67="",H67,((H67+N67)/2))</f>
        <v/>
      </c>
      <c r="R67" s="25" t="str">
        <f t="shared" ref="R67:R130" si="31">H67</f>
        <v/>
      </c>
      <c r="S67" s="25" t="str">
        <f t="shared" ref="S67:S130" si="32">IF(I67="",I67,((I67+L67)/2))</f>
        <v/>
      </c>
      <c r="T67" s="25" t="str">
        <f t="shared" ref="T67:T130" si="33">IF(I67="",I67,((I67+N67)/2))</f>
        <v/>
      </c>
      <c r="U67" s="25" t="str">
        <f t="shared" ref="U67:U130" si="34">IF(I67="",I67,((I67+O67)/2))</f>
        <v/>
      </c>
      <c r="V67" s="25" t="str">
        <f t="shared" ref="V67:V130" si="35">IF(J67="",J67,((J67+L67)/2))</f>
        <v/>
      </c>
      <c r="W67" s="25" t="str">
        <f t="shared" ref="W67:W130" si="36">IF(J67="",J67,((J67+N67)/2))</f>
        <v/>
      </c>
      <c r="X67" s="25" t="str">
        <f t="shared" ref="X67:X130" si="37">IF(J67="",J67,((J67+O67)/2))</f>
        <v/>
      </c>
      <c r="Y67" s="25" t="str">
        <f t="shared" ref="Y67:Y130" si="38">IF(K67=" ",K67,((K67+L67)/2))</f>
        <v xml:space="preserve"> </v>
      </c>
      <c r="Z67" s="25" t="str">
        <f t="shared" ref="Z67:Z130" si="39">IF(K67=" ",K67,((K67+N67)/2))</f>
        <v xml:space="preserve"> </v>
      </c>
      <c r="AA67" s="25" t="str">
        <f t="shared" ref="AA67:AA130" si="40">IF(K67=" ",K67,((K67+O67)/2))</f>
        <v xml:space="preserve"> </v>
      </c>
      <c r="AB67" t="str">
        <f t="shared" ref="AB67:AB130" si="41">A67</f>
        <v/>
      </c>
      <c r="AC67" t="str">
        <f t="shared" ref="AC67:AC130" si="42">C67</f>
        <v xml:space="preserve"> </v>
      </c>
      <c r="AD67" t="str">
        <f t="shared" ref="AD67:AD130" si="43">B67</f>
        <v/>
      </c>
    </row>
    <row r="68" spans="1:30" x14ac:dyDescent="0.35">
      <c r="A68" t="str">
        <f>IF('My Prediction of Match'!$A$2='Performance Cal'!$A68,'Performance Cal'!A68,"")</f>
        <v/>
      </c>
      <c r="B68" t="str">
        <f>IF('My Prediction of Match'!$A$2='Performance Cal'!$A68,'Performance Cal'!B68,"")</f>
        <v/>
      </c>
      <c r="C68" t="str">
        <f>_xlfn.XLOOKUP(B68,'Team Player and role'!A:A,'Team Player and role'!C:C," ")</f>
        <v xml:space="preserve"> </v>
      </c>
      <c r="D68" t="str">
        <f>IF('My Prediction of Match'!$A$2='Performance Cal'!$A68,'Performance Cal'!C68,"")</f>
        <v/>
      </c>
      <c r="E68" t="str">
        <f>IF('My Prediction of Match'!$A$2='Performance Cal'!$A68,'Performance Cal'!D68,"")</f>
        <v/>
      </c>
      <c r="F68" t="str">
        <f>IF('My Prediction of Match'!$A$2='Performance Cal'!$A68,'Performance Cal'!E68,"")</f>
        <v/>
      </c>
      <c r="G68" t="str">
        <f>IF('My Prediction of Match'!$A$2='Performance Cal'!$A68,'Performance Cal'!F68,"")</f>
        <v/>
      </c>
      <c r="H68" s="25" t="str">
        <f t="shared" si="22"/>
        <v/>
      </c>
      <c r="I68" s="25" t="str">
        <f t="shared" si="23"/>
        <v/>
      </c>
      <c r="J68" s="25" t="str">
        <f t="shared" si="24"/>
        <v/>
      </c>
      <c r="K68" s="25" t="str">
        <f t="shared" si="25"/>
        <v xml:space="preserve"> </v>
      </c>
      <c r="L68" s="25" t="str">
        <f t="shared" si="26"/>
        <v xml:space="preserve"> </v>
      </c>
      <c r="M68" s="25" t="str">
        <f t="shared" si="26"/>
        <v xml:space="preserve"> </v>
      </c>
      <c r="N68" s="25" t="str">
        <f t="shared" si="27"/>
        <v xml:space="preserve"> </v>
      </c>
      <c r="O68" s="25" t="str">
        <f t="shared" si="28"/>
        <v xml:space="preserve"> </v>
      </c>
      <c r="P68" s="25" t="str">
        <f t="shared" si="29"/>
        <v/>
      </c>
      <c r="Q68" s="25" t="str">
        <f t="shared" si="30"/>
        <v/>
      </c>
      <c r="R68" s="25" t="str">
        <f t="shared" si="31"/>
        <v/>
      </c>
      <c r="S68" s="25" t="str">
        <f t="shared" si="32"/>
        <v/>
      </c>
      <c r="T68" s="25" t="str">
        <f t="shared" si="33"/>
        <v/>
      </c>
      <c r="U68" s="25" t="str">
        <f t="shared" si="34"/>
        <v/>
      </c>
      <c r="V68" s="25" t="str">
        <f t="shared" si="35"/>
        <v/>
      </c>
      <c r="W68" s="25" t="str">
        <f t="shared" si="36"/>
        <v/>
      </c>
      <c r="X68" s="25" t="str">
        <f t="shared" si="37"/>
        <v/>
      </c>
      <c r="Y68" s="25" t="str">
        <f t="shared" si="38"/>
        <v xml:space="preserve"> </v>
      </c>
      <c r="Z68" s="25" t="str">
        <f t="shared" si="39"/>
        <v xml:space="preserve"> </v>
      </c>
      <c r="AA68" s="25" t="str">
        <f t="shared" si="40"/>
        <v xml:space="preserve"> </v>
      </c>
      <c r="AB68" t="str">
        <f t="shared" si="41"/>
        <v/>
      </c>
      <c r="AC68" t="str">
        <f t="shared" si="42"/>
        <v xml:space="preserve"> </v>
      </c>
      <c r="AD68" t="str">
        <f t="shared" si="43"/>
        <v/>
      </c>
    </row>
    <row r="69" spans="1:30" x14ac:dyDescent="0.35">
      <c r="A69" t="str">
        <f>IF('My Prediction of Match'!$A$2='Performance Cal'!$A69,'Performance Cal'!A69,"")</f>
        <v/>
      </c>
      <c r="B69" t="str">
        <f>IF('My Prediction of Match'!$A$2='Performance Cal'!$A69,'Performance Cal'!B69,"")</f>
        <v/>
      </c>
      <c r="C69" t="str">
        <f>_xlfn.XLOOKUP(B69,'Team Player and role'!A:A,'Team Player and role'!C:C," ")</f>
        <v xml:space="preserve"> </v>
      </c>
      <c r="D69" t="str">
        <f>IF('My Prediction of Match'!$A$2='Performance Cal'!$A69,'Performance Cal'!C69,"")</f>
        <v/>
      </c>
      <c r="E69" t="str">
        <f>IF('My Prediction of Match'!$A$2='Performance Cal'!$A69,'Performance Cal'!D69,"")</f>
        <v/>
      </c>
      <c r="F69" t="str">
        <f>IF('My Prediction of Match'!$A$2='Performance Cal'!$A69,'Performance Cal'!E69,"")</f>
        <v/>
      </c>
      <c r="G69" t="str">
        <f>IF('My Prediction of Match'!$A$2='Performance Cal'!$A69,'Performance Cal'!F69,"")</f>
        <v/>
      </c>
      <c r="H69" s="25" t="str">
        <f t="shared" si="22"/>
        <v/>
      </c>
      <c r="I69" s="25" t="str">
        <f t="shared" si="23"/>
        <v/>
      </c>
      <c r="J69" s="25" t="str">
        <f t="shared" si="24"/>
        <v/>
      </c>
      <c r="K69" s="25" t="str">
        <f t="shared" si="25"/>
        <v xml:space="preserve"> </v>
      </c>
      <c r="L69" s="25" t="str">
        <f t="shared" si="26"/>
        <v xml:space="preserve"> </v>
      </c>
      <c r="M69" s="25" t="str">
        <f t="shared" si="26"/>
        <v xml:space="preserve"> </v>
      </c>
      <c r="N69" s="25" t="str">
        <f t="shared" si="27"/>
        <v xml:space="preserve"> </v>
      </c>
      <c r="O69" s="25" t="str">
        <f t="shared" si="28"/>
        <v xml:space="preserve"> </v>
      </c>
      <c r="P69" s="25" t="str">
        <f t="shared" si="29"/>
        <v/>
      </c>
      <c r="Q69" s="25" t="str">
        <f t="shared" si="30"/>
        <v/>
      </c>
      <c r="R69" s="25" t="str">
        <f t="shared" si="31"/>
        <v/>
      </c>
      <c r="S69" s="25" t="str">
        <f t="shared" si="32"/>
        <v/>
      </c>
      <c r="T69" s="25" t="str">
        <f t="shared" si="33"/>
        <v/>
      </c>
      <c r="U69" s="25" t="str">
        <f t="shared" si="34"/>
        <v/>
      </c>
      <c r="V69" s="25" t="str">
        <f t="shared" si="35"/>
        <v/>
      </c>
      <c r="W69" s="25" t="str">
        <f t="shared" si="36"/>
        <v/>
      </c>
      <c r="X69" s="25" t="str">
        <f t="shared" si="37"/>
        <v/>
      </c>
      <c r="Y69" s="25" t="str">
        <f t="shared" si="38"/>
        <v xml:space="preserve"> </v>
      </c>
      <c r="Z69" s="25" t="str">
        <f t="shared" si="39"/>
        <v xml:space="preserve"> </v>
      </c>
      <c r="AA69" s="25" t="str">
        <f t="shared" si="40"/>
        <v xml:space="preserve"> </v>
      </c>
      <c r="AB69" t="str">
        <f t="shared" si="41"/>
        <v/>
      </c>
      <c r="AC69" t="str">
        <f t="shared" si="42"/>
        <v xml:space="preserve"> </v>
      </c>
      <c r="AD69" t="str">
        <f t="shared" si="43"/>
        <v/>
      </c>
    </row>
    <row r="70" spans="1:30" x14ac:dyDescent="0.35">
      <c r="A70" t="str">
        <f>IF('My Prediction of Match'!$A$2='Performance Cal'!$A70,'Performance Cal'!A70,"")</f>
        <v/>
      </c>
      <c r="B70" t="str">
        <f>IF('My Prediction of Match'!$A$2='Performance Cal'!$A70,'Performance Cal'!B70,"")</f>
        <v/>
      </c>
      <c r="C70" t="str">
        <f>_xlfn.XLOOKUP(B70,'Team Player and role'!A:A,'Team Player and role'!C:C," ")</f>
        <v xml:space="preserve"> </v>
      </c>
      <c r="D70" t="str">
        <f>IF('My Prediction of Match'!$A$2='Performance Cal'!$A70,'Performance Cal'!C70,"")</f>
        <v/>
      </c>
      <c r="E70" t="str">
        <f>IF('My Prediction of Match'!$A$2='Performance Cal'!$A70,'Performance Cal'!D70,"")</f>
        <v/>
      </c>
      <c r="F70" t="str">
        <f>IF('My Prediction of Match'!$A$2='Performance Cal'!$A70,'Performance Cal'!E70,"")</f>
        <v/>
      </c>
      <c r="G70" t="str">
        <f>IF('My Prediction of Match'!$A$2='Performance Cal'!$A70,'Performance Cal'!F70,"")</f>
        <v/>
      </c>
      <c r="H70" s="25" t="str">
        <f t="shared" si="22"/>
        <v/>
      </c>
      <c r="I70" s="25" t="str">
        <f t="shared" si="23"/>
        <v/>
      </c>
      <c r="J70" s="25" t="str">
        <f t="shared" si="24"/>
        <v/>
      </c>
      <c r="K70" s="25" t="str">
        <f t="shared" si="25"/>
        <v xml:space="preserve"> </v>
      </c>
      <c r="L70" s="25" t="str">
        <f t="shared" si="26"/>
        <v xml:space="preserve"> </v>
      </c>
      <c r="M70" s="25" t="str">
        <f t="shared" si="26"/>
        <v xml:space="preserve"> </v>
      </c>
      <c r="N70" s="25" t="str">
        <f t="shared" si="27"/>
        <v xml:space="preserve"> </v>
      </c>
      <c r="O70" s="25" t="str">
        <f t="shared" si="28"/>
        <v xml:space="preserve"> </v>
      </c>
      <c r="P70" s="25" t="str">
        <f t="shared" si="29"/>
        <v/>
      </c>
      <c r="Q70" s="25" t="str">
        <f t="shared" si="30"/>
        <v/>
      </c>
      <c r="R70" s="25" t="str">
        <f t="shared" si="31"/>
        <v/>
      </c>
      <c r="S70" s="25" t="str">
        <f t="shared" si="32"/>
        <v/>
      </c>
      <c r="T70" s="25" t="str">
        <f t="shared" si="33"/>
        <v/>
      </c>
      <c r="U70" s="25" t="str">
        <f t="shared" si="34"/>
        <v/>
      </c>
      <c r="V70" s="25" t="str">
        <f t="shared" si="35"/>
        <v/>
      </c>
      <c r="W70" s="25" t="str">
        <f t="shared" si="36"/>
        <v/>
      </c>
      <c r="X70" s="25" t="str">
        <f t="shared" si="37"/>
        <v/>
      </c>
      <c r="Y70" s="25" t="str">
        <f t="shared" si="38"/>
        <v xml:space="preserve"> </v>
      </c>
      <c r="Z70" s="25" t="str">
        <f t="shared" si="39"/>
        <v xml:space="preserve"> </v>
      </c>
      <c r="AA70" s="25" t="str">
        <f t="shared" si="40"/>
        <v xml:space="preserve"> </v>
      </c>
      <c r="AB70" t="str">
        <f t="shared" si="41"/>
        <v/>
      </c>
      <c r="AC70" t="str">
        <f t="shared" si="42"/>
        <v xml:space="preserve"> </v>
      </c>
      <c r="AD70" t="str">
        <f t="shared" si="43"/>
        <v/>
      </c>
    </row>
    <row r="71" spans="1:30" x14ac:dyDescent="0.35">
      <c r="A71" t="str">
        <f>IF('My Prediction of Match'!$A$2='Performance Cal'!$A71,'Performance Cal'!A71,"")</f>
        <v/>
      </c>
      <c r="B71" t="str">
        <f>IF('My Prediction of Match'!$A$2='Performance Cal'!$A71,'Performance Cal'!B71,"")</f>
        <v/>
      </c>
      <c r="C71" t="str">
        <f>_xlfn.XLOOKUP(B71,'Team Player and role'!A:A,'Team Player and role'!C:C," ")</f>
        <v xml:space="preserve"> </v>
      </c>
      <c r="D71" t="str">
        <f>IF('My Prediction of Match'!$A$2='Performance Cal'!$A71,'Performance Cal'!C71,"")</f>
        <v/>
      </c>
      <c r="E71" t="str">
        <f>IF('My Prediction of Match'!$A$2='Performance Cal'!$A71,'Performance Cal'!D71,"")</f>
        <v/>
      </c>
      <c r="F71" t="str">
        <f>IF('My Prediction of Match'!$A$2='Performance Cal'!$A71,'Performance Cal'!E71,"")</f>
        <v/>
      </c>
      <c r="G71" t="str">
        <f>IF('My Prediction of Match'!$A$2='Performance Cal'!$A71,'Performance Cal'!F71,"")</f>
        <v/>
      </c>
      <c r="H71" s="25" t="str">
        <f t="shared" si="22"/>
        <v/>
      </c>
      <c r="I71" s="25" t="str">
        <f t="shared" si="23"/>
        <v/>
      </c>
      <c r="J71" s="25" t="str">
        <f t="shared" si="24"/>
        <v/>
      </c>
      <c r="K71" s="25" t="str">
        <f t="shared" si="25"/>
        <v xml:space="preserve"> </v>
      </c>
      <c r="L71" s="25" t="str">
        <f t="shared" si="26"/>
        <v xml:space="preserve"> </v>
      </c>
      <c r="M71" s="25" t="str">
        <f t="shared" si="26"/>
        <v xml:space="preserve"> </v>
      </c>
      <c r="N71" s="25" t="str">
        <f t="shared" si="27"/>
        <v xml:space="preserve"> </v>
      </c>
      <c r="O71" s="25" t="str">
        <f t="shared" si="28"/>
        <v xml:space="preserve"> </v>
      </c>
      <c r="P71" s="25" t="str">
        <f t="shared" si="29"/>
        <v/>
      </c>
      <c r="Q71" s="25" t="str">
        <f t="shared" si="30"/>
        <v/>
      </c>
      <c r="R71" s="25" t="str">
        <f t="shared" si="31"/>
        <v/>
      </c>
      <c r="S71" s="25" t="str">
        <f t="shared" si="32"/>
        <v/>
      </c>
      <c r="T71" s="25" t="str">
        <f t="shared" si="33"/>
        <v/>
      </c>
      <c r="U71" s="25" t="str">
        <f t="shared" si="34"/>
        <v/>
      </c>
      <c r="V71" s="25" t="str">
        <f t="shared" si="35"/>
        <v/>
      </c>
      <c r="W71" s="25" t="str">
        <f t="shared" si="36"/>
        <v/>
      </c>
      <c r="X71" s="25" t="str">
        <f t="shared" si="37"/>
        <v/>
      </c>
      <c r="Y71" s="25" t="str">
        <f t="shared" si="38"/>
        <v xml:space="preserve"> </v>
      </c>
      <c r="Z71" s="25" t="str">
        <f t="shared" si="39"/>
        <v xml:space="preserve"> </v>
      </c>
      <c r="AA71" s="25" t="str">
        <f t="shared" si="40"/>
        <v xml:space="preserve"> </v>
      </c>
      <c r="AB71" t="str">
        <f t="shared" si="41"/>
        <v/>
      </c>
      <c r="AC71" t="str">
        <f t="shared" si="42"/>
        <v xml:space="preserve"> </v>
      </c>
      <c r="AD71" t="str">
        <f t="shared" si="43"/>
        <v/>
      </c>
    </row>
    <row r="72" spans="1:30" x14ac:dyDescent="0.35">
      <c r="A72" t="str">
        <f>IF('My Prediction of Match'!$A$2='Performance Cal'!$A72,'Performance Cal'!A72,"")</f>
        <v/>
      </c>
      <c r="B72" t="str">
        <f>IF('My Prediction of Match'!$A$2='Performance Cal'!$A72,'Performance Cal'!B72,"")</f>
        <v/>
      </c>
      <c r="C72" t="str">
        <f>_xlfn.XLOOKUP(B72,'Team Player and role'!A:A,'Team Player and role'!C:C," ")</f>
        <v xml:space="preserve"> </v>
      </c>
      <c r="D72" t="str">
        <f>IF('My Prediction of Match'!$A$2='Performance Cal'!$A72,'Performance Cal'!C72,"")</f>
        <v/>
      </c>
      <c r="E72" t="str">
        <f>IF('My Prediction of Match'!$A$2='Performance Cal'!$A72,'Performance Cal'!D72,"")</f>
        <v/>
      </c>
      <c r="F72" t="str">
        <f>IF('My Prediction of Match'!$A$2='Performance Cal'!$A72,'Performance Cal'!E72,"")</f>
        <v/>
      </c>
      <c r="G72" t="str">
        <f>IF('My Prediction of Match'!$A$2='Performance Cal'!$A72,'Performance Cal'!F72,"")</f>
        <v/>
      </c>
      <c r="H72" s="25" t="str">
        <f t="shared" si="22"/>
        <v/>
      </c>
      <c r="I72" s="25" t="str">
        <f t="shared" si="23"/>
        <v/>
      </c>
      <c r="J72" s="25" t="str">
        <f t="shared" si="24"/>
        <v/>
      </c>
      <c r="K72" s="25" t="str">
        <f t="shared" si="25"/>
        <v xml:space="preserve"> </v>
      </c>
      <c r="L72" s="25" t="str">
        <f t="shared" si="26"/>
        <v xml:space="preserve"> </v>
      </c>
      <c r="M72" s="25" t="str">
        <f t="shared" si="26"/>
        <v xml:space="preserve"> </v>
      </c>
      <c r="N72" s="25" t="str">
        <f t="shared" si="27"/>
        <v xml:space="preserve"> </v>
      </c>
      <c r="O72" s="25" t="str">
        <f t="shared" si="28"/>
        <v xml:space="preserve"> </v>
      </c>
      <c r="P72" s="25" t="str">
        <f t="shared" si="29"/>
        <v/>
      </c>
      <c r="Q72" s="25" t="str">
        <f t="shared" si="30"/>
        <v/>
      </c>
      <c r="R72" s="25" t="str">
        <f t="shared" si="31"/>
        <v/>
      </c>
      <c r="S72" s="25" t="str">
        <f t="shared" si="32"/>
        <v/>
      </c>
      <c r="T72" s="25" t="str">
        <f t="shared" si="33"/>
        <v/>
      </c>
      <c r="U72" s="25" t="str">
        <f t="shared" si="34"/>
        <v/>
      </c>
      <c r="V72" s="25" t="str">
        <f t="shared" si="35"/>
        <v/>
      </c>
      <c r="W72" s="25" t="str">
        <f t="shared" si="36"/>
        <v/>
      </c>
      <c r="X72" s="25" t="str">
        <f t="shared" si="37"/>
        <v/>
      </c>
      <c r="Y72" s="25" t="str">
        <f t="shared" si="38"/>
        <v xml:space="preserve"> </v>
      </c>
      <c r="Z72" s="25" t="str">
        <f t="shared" si="39"/>
        <v xml:space="preserve"> </v>
      </c>
      <c r="AA72" s="25" t="str">
        <f t="shared" si="40"/>
        <v xml:space="preserve"> </v>
      </c>
      <c r="AB72" t="str">
        <f t="shared" si="41"/>
        <v/>
      </c>
      <c r="AC72" t="str">
        <f t="shared" si="42"/>
        <v xml:space="preserve"> </v>
      </c>
      <c r="AD72" t="str">
        <f t="shared" si="43"/>
        <v/>
      </c>
    </row>
    <row r="73" spans="1:30" x14ac:dyDescent="0.35">
      <c r="A73" t="str">
        <f>IF('My Prediction of Match'!$A$2='Performance Cal'!$A73,'Performance Cal'!A73,"")</f>
        <v/>
      </c>
      <c r="B73" t="str">
        <f>IF('My Prediction of Match'!$A$2='Performance Cal'!$A73,'Performance Cal'!B73,"")</f>
        <v/>
      </c>
      <c r="C73" t="str">
        <f>_xlfn.XLOOKUP(B73,'Team Player and role'!A:A,'Team Player and role'!C:C," ")</f>
        <v xml:space="preserve"> </v>
      </c>
      <c r="D73" t="str">
        <f>IF('My Prediction of Match'!$A$2='Performance Cal'!$A73,'Performance Cal'!C73,"")</f>
        <v/>
      </c>
      <c r="E73" t="str">
        <f>IF('My Prediction of Match'!$A$2='Performance Cal'!$A73,'Performance Cal'!D73,"")</f>
        <v/>
      </c>
      <c r="F73" t="str">
        <f>IF('My Prediction of Match'!$A$2='Performance Cal'!$A73,'Performance Cal'!E73,"")</f>
        <v/>
      </c>
      <c r="G73" t="str">
        <f>IF('My Prediction of Match'!$A$2='Performance Cal'!$A73,'Performance Cal'!F73,"")</f>
        <v/>
      </c>
      <c r="H73" s="25" t="str">
        <f t="shared" si="22"/>
        <v/>
      </c>
      <c r="I73" s="25" t="str">
        <f t="shared" si="23"/>
        <v/>
      </c>
      <c r="J73" s="25" t="str">
        <f t="shared" si="24"/>
        <v/>
      </c>
      <c r="K73" s="25" t="str">
        <f t="shared" si="25"/>
        <v xml:space="preserve"> </v>
      </c>
      <c r="L73" s="25" t="str">
        <f t="shared" si="26"/>
        <v xml:space="preserve"> </v>
      </c>
      <c r="M73" s="25" t="str">
        <f t="shared" si="26"/>
        <v xml:space="preserve"> </v>
      </c>
      <c r="N73" s="25" t="str">
        <f t="shared" si="27"/>
        <v xml:space="preserve"> </v>
      </c>
      <c r="O73" s="25" t="str">
        <f t="shared" si="28"/>
        <v xml:space="preserve"> </v>
      </c>
      <c r="P73" s="25" t="str">
        <f t="shared" si="29"/>
        <v/>
      </c>
      <c r="Q73" s="25" t="str">
        <f t="shared" si="30"/>
        <v/>
      </c>
      <c r="R73" s="25" t="str">
        <f t="shared" si="31"/>
        <v/>
      </c>
      <c r="S73" s="25" t="str">
        <f t="shared" si="32"/>
        <v/>
      </c>
      <c r="T73" s="25" t="str">
        <f t="shared" si="33"/>
        <v/>
      </c>
      <c r="U73" s="25" t="str">
        <f t="shared" si="34"/>
        <v/>
      </c>
      <c r="V73" s="25" t="str">
        <f t="shared" si="35"/>
        <v/>
      </c>
      <c r="W73" s="25" t="str">
        <f t="shared" si="36"/>
        <v/>
      </c>
      <c r="X73" s="25" t="str">
        <f t="shared" si="37"/>
        <v/>
      </c>
      <c r="Y73" s="25" t="str">
        <f t="shared" si="38"/>
        <v xml:space="preserve"> </v>
      </c>
      <c r="Z73" s="25" t="str">
        <f t="shared" si="39"/>
        <v xml:space="preserve"> </v>
      </c>
      <c r="AA73" s="25" t="str">
        <f t="shared" si="40"/>
        <v xml:space="preserve"> </v>
      </c>
      <c r="AB73" t="str">
        <f t="shared" si="41"/>
        <v/>
      </c>
      <c r="AC73" t="str">
        <f t="shared" si="42"/>
        <v xml:space="preserve"> </v>
      </c>
      <c r="AD73" t="str">
        <f t="shared" si="43"/>
        <v/>
      </c>
    </row>
    <row r="74" spans="1:30" x14ac:dyDescent="0.35">
      <c r="A74" t="str">
        <f>IF('My Prediction of Match'!$A$2='Performance Cal'!$A74,'Performance Cal'!A74,"")</f>
        <v/>
      </c>
      <c r="B74" t="str">
        <f>IF('My Prediction of Match'!$A$2='Performance Cal'!$A74,'Performance Cal'!B74,"")</f>
        <v/>
      </c>
      <c r="C74" t="str">
        <f>_xlfn.XLOOKUP(B74,'Team Player and role'!A:A,'Team Player and role'!C:C," ")</f>
        <v xml:space="preserve"> </v>
      </c>
      <c r="D74" t="str">
        <f>IF('My Prediction of Match'!$A$2='Performance Cal'!$A74,'Performance Cal'!C74,"")</f>
        <v/>
      </c>
      <c r="E74" t="str">
        <f>IF('My Prediction of Match'!$A$2='Performance Cal'!$A74,'Performance Cal'!D74,"")</f>
        <v/>
      </c>
      <c r="F74" t="str">
        <f>IF('My Prediction of Match'!$A$2='Performance Cal'!$A74,'Performance Cal'!E74,"")</f>
        <v/>
      </c>
      <c r="G74" t="str">
        <f>IF('My Prediction of Match'!$A$2='Performance Cal'!$A74,'Performance Cal'!F74,"")</f>
        <v/>
      </c>
      <c r="H74" s="25" t="str">
        <f t="shared" si="22"/>
        <v/>
      </c>
      <c r="I74" s="25" t="str">
        <f t="shared" si="23"/>
        <v/>
      </c>
      <c r="J74" s="25" t="str">
        <f t="shared" si="24"/>
        <v/>
      </c>
      <c r="K74" s="25" t="str">
        <f t="shared" si="25"/>
        <v xml:space="preserve"> </v>
      </c>
      <c r="L74" s="25" t="str">
        <f t="shared" si="26"/>
        <v xml:space="preserve"> </v>
      </c>
      <c r="M74" s="25" t="str">
        <f t="shared" si="26"/>
        <v xml:space="preserve"> </v>
      </c>
      <c r="N74" s="25" t="str">
        <f t="shared" si="27"/>
        <v xml:space="preserve"> </v>
      </c>
      <c r="O74" s="25" t="str">
        <f t="shared" si="28"/>
        <v xml:space="preserve"> </v>
      </c>
      <c r="P74" s="25" t="str">
        <f t="shared" si="29"/>
        <v/>
      </c>
      <c r="Q74" s="25" t="str">
        <f t="shared" si="30"/>
        <v/>
      </c>
      <c r="R74" s="25" t="str">
        <f t="shared" si="31"/>
        <v/>
      </c>
      <c r="S74" s="25" t="str">
        <f t="shared" si="32"/>
        <v/>
      </c>
      <c r="T74" s="25" t="str">
        <f t="shared" si="33"/>
        <v/>
      </c>
      <c r="U74" s="25" t="str">
        <f t="shared" si="34"/>
        <v/>
      </c>
      <c r="V74" s="25" t="str">
        <f t="shared" si="35"/>
        <v/>
      </c>
      <c r="W74" s="25" t="str">
        <f t="shared" si="36"/>
        <v/>
      </c>
      <c r="X74" s="25" t="str">
        <f t="shared" si="37"/>
        <v/>
      </c>
      <c r="Y74" s="25" t="str">
        <f t="shared" si="38"/>
        <v xml:space="preserve"> </v>
      </c>
      <c r="Z74" s="25" t="str">
        <f t="shared" si="39"/>
        <v xml:space="preserve"> </v>
      </c>
      <c r="AA74" s="25" t="str">
        <f t="shared" si="40"/>
        <v xml:space="preserve"> </v>
      </c>
      <c r="AB74" t="str">
        <f t="shared" si="41"/>
        <v/>
      </c>
      <c r="AC74" t="str">
        <f t="shared" si="42"/>
        <v xml:space="preserve"> </v>
      </c>
      <c r="AD74" t="str">
        <f t="shared" si="43"/>
        <v/>
      </c>
    </row>
    <row r="75" spans="1:30" x14ac:dyDescent="0.35">
      <c r="A75" t="str">
        <f>IF('My Prediction of Match'!$A$2='Performance Cal'!$A75,'Performance Cal'!A75,"")</f>
        <v/>
      </c>
      <c r="B75" t="str">
        <f>IF('My Prediction of Match'!$A$2='Performance Cal'!$A75,'Performance Cal'!B75,"")</f>
        <v/>
      </c>
      <c r="C75" t="str">
        <f>_xlfn.XLOOKUP(B75,'Team Player and role'!A:A,'Team Player and role'!C:C," ")</f>
        <v xml:space="preserve"> </v>
      </c>
      <c r="D75" t="str">
        <f>IF('My Prediction of Match'!$A$2='Performance Cal'!$A75,'Performance Cal'!C75,"")</f>
        <v/>
      </c>
      <c r="E75" t="str">
        <f>IF('My Prediction of Match'!$A$2='Performance Cal'!$A75,'Performance Cal'!D75,"")</f>
        <v/>
      </c>
      <c r="F75" t="str">
        <f>IF('My Prediction of Match'!$A$2='Performance Cal'!$A75,'Performance Cal'!E75,"")</f>
        <v/>
      </c>
      <c r="G75" t="str">
        <f>IF('My Prediction of Match'!$A$2='Performance Cal'!$A75,'Performance Cal'!F75,"")</f>
        <v/>
      </c>
      <c r="H75" s="25" t="str">
        <f t="shared" si="22"/>
        <v/>
      </c>
      <c r="I75" s="25" t="str">
        <f t="shared" si="23"/>
        <v/>
      </c>
      <c r="J75" s="25" t="str">
        <f t="shared" si="24"/>
        <v/>
      </c>
      <c r="K75" s="25" t="str">
        <f t="shared" si="25"/>
        <v xml:space="preserve"> </v>
      </c>
      <c r="L75" s="25" t="str">
        <f t="shared" si="26"/>
        <v xml:space="preserve"> </v>
      </c>
      <c r="M75" s="25" t="str">
        <f t="shared" si="26"/>
        <v xml:space="preserve"> </v>
      </c>
      <c r="N75" s="25" t="str">
        <f t="shared" si="27"/>
        <v xml:space="preserve"> </v>
      </c>
      <c r="O75" s="25" t="str">
        <f t="shared" si="28"/>
        <v xml:space="preserve"> </v>
      </c>
      <c r="P75" s="25" t="str">
        <f t="shared" si="29"/>
        <v/>
      </c>
      <c r="Q75" s="25" t="str">
        <f t="shared" si="30"/>
        <v/>
      </c>
      <c r="R75" s="25" t="str">
        <f t="shared" si="31"/>
        <v/>
      </c>
      <c r="S75" s="25" t="str">
        <f t="shared" si="32"/>
        <v/>
      </c>
      <c r="T75" s="25" t="str">
        <f t="shared" si="33"/>
        <v/>
      </c>
      <c r="U75" s="25" t="str">
        <f t="shared" si="34"/>
        <v/>
      </c>
      <c r="V75" s="25" t="str">
        <f t="shared" si="35"/>
        <v/>
      </c>
      <c r="W75" s="25" t="str">
        <f t="shared" si="36"/>
        <v/>
      </c>
      <c r="X75" s="25" t="str">
        <f t="shared" si="37"/>
        <v/>
      </c>
      <c r="Y75" s="25" t="str">
        <f t="shared" si="38"/>
        <v xml:space="preserve"> </v>
      </c>
      <c r="Z75" s="25" t="str">
        <f t="shared" si="39"/>
        <v xml:space="preserve"> </v>
      </c>
      <c r="AA75" s="25" t="str">
        <f t="shared" si="40"/>
        <v xml:space="preserve"> </v>
      </c>
      <c r="AB75" t="str">
        <f t="shared" si="41"/>
        <v/>
      </c>
      <c r="AC75" t="str">
        <f t="shared" si="42"/>
        <v xml:space="preserve"> </v>
      </c>
      <c r="AD75" t="str">
        <f t="shared" si="43"/>
        <v/>
      </c>
    </row>
    <row r="76" spans="1:30" x14ac:dyDescent="0.35">
      <c r="A76" t="str">
        <f>IF('My Prediction of Match'!$A$2='Performance Cal'!$A76,'Performance Cal'!A76,"")</f>
        <v/>
      </c>
      <c r="B76" t="str">
        <f>IF('My Prediction of Match'!$A$2='Performance Cal'!$A76,'Performance Cal'!B76,"")</f>
        <v/>
      </c>
      <c r="C76" t="str">
        <f>_xlfn.XLOOKUP(B76,'Team Player and role'!A:A,'Team Player and role'!C:C," ")</f>
        <v xml:space="preserve"> </v>
      </c>
      <c r="D76" t="str">
        <f>IF('My Prediction of Match'!$A$2='Performance Cal'!$A76,'Performance Cal'!C76,"")</f>
        <v/>
      </c>
      <c r="E76" t="str">
        <f>IF('My Prediction of Match'!$A$2='Performance Cal'!$A76,'Performance Cal'!D76,"")</f>
        <v/>
      </c>
      <c r="F76" t="str">
        <f>IF('My Prediction of Match'!$A$2='Performance Cal'!$A76,'Performance Cal'!E76,"")</f>
        <v/>
      </c>
      <c r="G76" t="str">
        <f>IF('My Prediction of Match'!$A$2='Performance Cal'!$A76,'Performance Cal'!F76,"")</f>
        <v/>
      </c>
      <c r="H76" s="25" t="str">
        <f t="shared" si="22"/>
        <v/>
      </c>
      <c r="I76" s="25" t="str">
        <f t="shared" si="23"/>
        <v/>
      </c>
      <c r="J76" s="25" t="str">
        <f t="shared" si="24"/>
        <v/>
      </c>
      <c r="K76" s="25" t="str">
        <f t="shared" si="25"/>
        <v xml:space="preserve"> </v>
      </c>
      <c r="L76" s="25" t="str">
        <f t="shared" si="26"/>
        <v xml:space="preserve"> </v>
      </c>
      <c r="M76" s="25" t="str">
        <f t="shared" si="26"/>
        <v xml:space="preserve"> </v>
      </c>
      <c r="N76" s="25" t="str">
        <f t="shared" si="27"/>
        <v xml:space="preserve"> </v>
      </c>
      <c r="O76" s="25" t="str">
        <f t="shared" si="28"/>
        <v xml:space="preserve"> </v>
      </c>
      <c r="P76" s="25" t="str">
        <f t="shared" si="29"/>
        <v/>
      </c>
      <c r="Q76" s="25" t="str">
        <f t="shared" si="30"/>
        <v/>
      </c>
      <c r="R76" s="25" t="str">
        <f t="shared" si="31"/>
        <v/>
      </c>
      <c r="S76" s="25" t="str">
        <f t="shared" si="32"/>
        <v/>
      </c>
      <c r="T76" s="25" t="str">
        <f t="shared" si="33"/>
        <v/>
      </c>
      <c r="U76" s="25" t="str">
        <f t="shared" si="34"/>
        <v/>
      </c>
      <c r="V76" s="25" t="str">
        <f t="shared" si="35"/>
        <v/>
      </c>
      <c r="W76" s="25" t="str">
        <f t="shared" si="36"/>
        <v/>
      </c>
      <c r="X76" s="25" t="str">
        <f t="shared" si="37"/>
        <v/>
      </c>
      <c r="Y76" s="25" t="str">
        <f t="shared" si="38"/>
        <v xml:space="preserve"> </v>
      </c>
      <c r="Z76" s="25" t="str">
        <f t="shared" si="39"/>
        <v xml:space="preserve"> </v>
      </c>
      <c r="AA76" s="25" t="str">
        <f t="shared" si="40"/>
        <v xml:space="preserve"> </v>
      </c>
      <c r="AB76" t="str">
        <f t="shared" si="41"/>
        <v/>
      </c>
      <c r="AC76" t="str">
        <f t="shared" si="42"/>
        <v xml:space="preserve"> </v>
      </c>
      <c r="AD76" t="str">
        <f t="shared" si="43"/>
        <v/>
      </c>
    </row>
    <row r="77" spans="1:30" x14ac:dyDescent="0.35">
      <c r="A77" t="str">
        <f>IF('My Prediction of Match'!$A$2='Performance Cal'!$A77,'Performance Cal'!A77,"")</f>
        <v/>
      </c>
      <c r="B77" t="str">
        <f>IF('My Prediction of Match'!$A$2='Performance Cal'!$A77,'Performance Cal'!B77,"")</f>
        <v/>
      </c>
      <c r="C77" t="str">
        <f>_xlfn.XLOOKUP(B77,'Team Player and role'!A:A,'Team Player and role'!C:C," ")</f>
        <v xml:space="preserve"> </v>
      </c>
      <c r="D77" t="str">
        <f>IF('My Prediction of Match'!$A$2='Performance Cal'!$A77,'Performance Cal'!C77,"")</f>
        <v/>
      </c>
      <c r="E77" t="str">
        <f>IF('My Prediction of Match'!$A$2='Performance Cal'!$A77,'Performance Cal'!D77,"")</f>
        <v/>
      </c>
      <c r="F77" t="str">
        <f>IF('My Prediction of Match'!$A$2='Performance Cal'!$A77,'Performance Cal'!E77,"")</f>
        <v/>
      </c>
      <c r="G77" t="str">
        <f>IF('My Prediction of Match'!$A$2='Performance Cal'!$A77,'Performance Cal'!F77,"")</f>
        <v/>
      </c>
      <c r="H77" s="25" t="str">
        <f t="shared" si="22"/>
        <v/>
      </c>
      <c r="I77" s="25" t="str">
        <f t="shared" si="23"/>
        <v/>
      </c>
      <c r="J77" s="25" t="str">
        <f t="shared" si="24"/>
        <v/>
      </c>
      <c r="K77" s="25" t="str">
        <f t="shared" si="25"/>
        <v xml:space="preserve"> </v>
      </c>
      <c r="L77" s="25" t="str">
        <f t="shared" si="26"/>
        <v xml:space="preserve"> </v>
      </c>
      <c r="M77" s="25" t="str">
        <f t="shared" si="26"/>
        <v xml:space="preserve"> </v>
      </c>
      <c r="N77" s="25" t="str">
        <f t="shared" si="27"/>
        <v xml:space="preserve"> </v>
      </c>
      <c r="O77" s="25" t="str">
        <f t="shared" si="28"/>
        <v xml:space="preserve"> </v>
      </c>
      <c r="P77" s="25" t="str">
        <f t="shared" si="29"/>
        <v/>
      </c>
      <c r="Q77" s="25" t="str">
        <f t="shared" si="30"/>
        <v/>
      </c>
      <c r="R77" s="25" t="str">
        <f t="shared" si="31"/>
        <v/>
      </c>
      <c r="S77" s="25" t="str">
        <f t="shared" si="32"/>
        <v/>
      </c>
      <c r="T77" s="25" t="str">
        <f t="shared" si="33"/>
        <v/>
      </c>
      <c r="U77" s="25" t="str">
        <f t="shared" si="34"/>
        <v/>
      </c>
      <c r="V77" s="25" t="str">
        <f t="shared" si="35"/>
        <v/>
      </c>
      <c r="W77" s="25" t="str">
        <f t="shared" si="36"/>
        <v/>
      </c>
      <c r="X77" s="25" t="str">
        <f t="shared" si="37"/>
        <v/>
      </c>
      <c r="Y77" s="25" t="str">
        <f t="shared" si="38"/>
        <v xml:space="preserve"> </v>
      </c>
      <c r="Z77" s="25" t="str">
        <f t="shared" si="39"/>
        <v xml:space="preserve"> </v>
      </c>
      <c r="AA77" s="25" t="str">
        <f t="shared" si="40"/>
        <v xml:space="preserve"> </v>
      </c>
      <c r="AB77" t="str">
        <f t="shared" si="41"/>
        <v/>
      </c>
      <c r="AC77" t="str">
        <f t="shared" si="42"/>
        <v xml:space="preserve"> </v>
      </c>
      <c r="AD77" t="str">
        <f t="shared" si="43"/>
        <v/>
      </c>
    </row>
    <row r="78" spans="1:30" x14ac:dyDescent="0.35">
      <c r="A78" t="str">
        <f>IF('My Prediction of Match'!$A$2='Performance Cal'!$A78,'Performance Cal'!A78,"")</f>
        <v/>
      </c>
      <c r="B78" t="str">
        <f>IF('My Prediction of Match'!$A$2='Performance Cal'!$A78,'Performance Cal'!B78,"")</f>
        <v/>
      </c>
      <c r="C78" t="str">
        <f>_xlfn.XLOOKUP(B78,'Team Player and role'!A:A,'Team Player and role'!C:C," ")</f>
        <v xml:space="preserve"> </v>
      </c>
      <c r="D78" t="str">
        <f>IF('My Prediction of Match'!$A$2='Performance Cal'!$A78,'Performance Cal'!C78,"")</f>
        <v/>
      </c>
      <c r="E78" t="str">
        <f>IF('My Prediction of Match'!$A$2='Performance Cal'!$A78,'Performance Cal'!D78,"")</f>
        <v/>
      </c>
      <c r="F78" t="str">
        <f>IF('My Prediction of Match'!$A$2='Performance Cal'!$A78,'Performance Cal'!E78,"")</f>
        <v/>
      </c>
      <c r="G78" t="str">
        <f>IF('My Prediction of Match'!$A$2='Performance Cal'!$A78,'Performance Cal'!F78,"")</f>
        <v/>
      </c>
      <c r="H78" s="25" t="str">
        <f t="shared" si="22"/>
        <v/>
      </c>
      <c r="I78" s="25" t="str">
        <f t="shared" si="23"/>
        <v/>
      </c>
      <c r="J78" s="25" t="str">
        <f t="shared" si="24"/>
        <v/>
      </c>
      <c r="K78" s="25" t="str">
        <f t="shared" si="25"/>
        <v xml:space="preserve"> </v>
      </c>
      <c r="L78" s="25" t="str">
        <f t="shared" si="26"/>
        <v xml:space="preserve"> </v>
      </c>
      <c r="M78" s="25" t="str">
        <f t="shared" si="26"/>
        <v xml:space="preserve"> </v>
      </c>
      <c r="N78" s="25" t="str">
        <f t="shared" si="27"/>
        <v xml:space="preserve"> </v>
      </c>
      <c r="O78" s="25" t="str">
        <f t="shared" si="28"/>
        <v xml:space="preserve"> </v>
      </c>
      <c r="P78" s="25" t="str">
        <f t="shared" si="29"/>
        <v/>
      </c>
      <c r="Q78" s="25" t="str">
        <f t="shared" si="30"/>
        <v/>
      </c>
      <c r="R78" s="25" t="str">
        <f t="shared" si="31"/>
        <v/>
      </c>
      <c r="S78" s="25" t="str">
        <f t="shared" si="32"/>
        <v/>
      </c>
      <c r="T78" s="25" t="str">
        <f t="shared" si="33"/>
        <v/>
      </c>
      <c r="U78" s="25" t="str">
        <f t="shared" si="34"/>
        <v/>
      </c>
      <c r="V78" s="25" t="str">
        <f t="shared" si="35"/>
        <v/>
      </c>
      <c r="W78" s="25" t="str">
        <f t="shared" si="36"/>
        <v/>
      </c>
      <c r="X78" s="25" t="str">
        <f t="shared" si="37"/>
        <v/>
      </c>
      <c r="Y78" s="25" t="str">
        <f t="shared" si="38"/>
        <v xml:space="preserve"> </v>
      </c>
      <c r="Z78" s="25" t="str">
        <f t="shared" si="39"/>
        <v xml:space="preserve"> </v>
      </c>
      <c r="AA78" s="25" t="str">
        <f t="shared" si="40"/>
        <v xml:space="preserve"> </v>
      </c>
      <c r="AB78" t="str">
        <f t="shared" si="41"/>
        <v/>
      </c>
      <c r="AC78" t="str">
        <f t="shared" si="42"/>
        <v xml:space="preserve"> </v>
      </c>
      <c r="AD78" t="str">
        <f t="shared" si="43"/>
        <v/>
      </c>
    </row>
    <row r="79" spans="1:30" x14ac:dyDescent="0.35">
      <c r="A79" t="str">
        <f>IF('My Prediction of Match'!$A$2='Performance Cal'!$A79,'Performance Cal'!A79,"")</f>
        <v/>
      </c>
      <c r="B79" t="str">
        <f>IF('My Prediction of Match'!$A$2='Performance Cal'!$A79,'Performance Cal'!B79,"")</f>
        <v/>
      </c>
      <c r="C79" t="str">
        <f>_xlfn.XLOOKUP(B79,'Team Player and role'!A:A,'Team Player and role'!C:C," ")</f>
        <v xml:space="preserve"> </v>
      </c>
      <c r="D79" t="str">
        <f>IF('My Prediction of Match'!$A$2='Performance Cal'!$A79,'Performance Cal'!C79,"")</f>
        <v/>
      </c>
      <c r="E79" t="str">
        <f>IF('My Prediction of Match'!$A$2='Performance Cal'!$A79,'Performance Cal'!D79,"")</f>
        <v/>
      </c>
      <c r="F79" t="str">
        <f>IF('My Prediction of Match'!$A$2='Performance Cal'!$A79,'Performance Cal'!E79,"")</f>
        <v/>
      </c>
      <c r="G79" t="str">
        <f>IF('My Prediction of Match'!$A$2='Performance Cal'!$A79,'Performance Cal'!F79,"")</f>
        <v/>
      </c>
      <c r="H79" s="25" t="str">
        <f t="shared" si="22"/>
        <v/>
      </c>
      <c r="I79" s="25" t="str">
        <f t="shared" si="23"/>
        <v/>
      </c>
      <c r="J79" s="25" t="str">
        <f t="shared" si="24"/>
        <v/>
      </c>
      <c r="K79" s="25" t="str">
        <f t="shared" si="25"/>
        <v xml:space="preserve"> </v>
      </c>
      <c r="L79" s="25" t="str">
        <f t="shared" si="26"/>
        <v xml:space="preserve"> </v>
      </c>
      <c r="M79" s="25" t="str">
        <f t="shared" si="26"/>
        <v xml:space="preserve"> </v>
      </c>
      <c r="N79" s="25" t="str">
        <f t="shared" si="27"/>
        <v xml:space="preserve"> </v>
      </c>
      <c r="O79" s="25" t="str">
        <f t="shared" si="28"/>
        <v xml:space="preserve"> </v>
      </c>
      <c r="P79" s="25" t="str">
        <f t="shared" si="29"/>
        <v/>
      </c>
      <c r="Q79" s="25" t="str">
        <f t="shared" si="30"/>
        <v/>
      </c>
      <c r="R79" s="25" t="str">
        <f t="shared" si="31"/>
        <v/>
      </c>
      <c r="S79" s="25" t="str">
        <f t="shared" si="32"/>
        <v/>
      </c>
      <c r="T79" s="25" t="str">
        <f t="shared" si="33"/>
        <v/>
      </c>
      <c r="U79" s="25" t="str">
        <f t="shared" si="34"/>
        <v/>
      </c>
      <c r="V79" s="25" t="str">
        <f t="shared" si="35"/>
        <v/>
      </c>
      <c r="W79" s="25" t="str">
        <f t="shared" si="36"/>
        <v/>
      </c>
      <c r="X79" s="25" t="str">
        <f t="shared" si="37"/>
        <v/>
      </c>
      <c r="Y79" s="25" t="str">
        <f t="shared" si="38"/>
        <v xml:space="preserve"> </v>
      </c>
      <c r="Z79" s="25" t="str">
        <f t="shared" si="39"/>
        <v xml:space="preserve"> </v>
      </c>
      <c r="AA79" s="25" t="str">
        <f t="shared" si="40"/>
        <v xml:space="preserve"> </v>
      </c>
      <c r="AB79" t="str">
        <f t="shared" si="41"/>
        <v/>
      </c>
      <c r="AC79" t="str">
        <f t="shared" si="42"/>
        <v xml:space="preserve"> </v>
      </c>
      <c r="AD79" t="str">
        <f t="shared" si="43"/>
        <v/>
      </c>
    </row>
    <row r="80" spans="1:30" x14ac:dyDescent="0.35">
      <c r="A80" t="str">
        <f>IF('My Prediction of Match'!$A$2='Performance Cal'!$A80,'Performance Cal'!A80,"")</f>
        <v/>
      </c>
      <c r="B80" t="str">
        <f>IF('My Prediction of Match'!$A$2='Performance Cal'!$A80,'Performance Cal'!B80,"")</f>
        <v/>
      </c>
      <c r="C80" t="str">
        <f>_xlfn.XLOOKUP(B80,'Team Player and role'!A:A,'Team Player and role'!C:C," ")</f>
        <v xml:space="preserve"> </v>
      </c>
      <c r="D80" t="str">
        <f>IF('My Prediction of Match'!$A$2='Performance Cal'!$A80,'Performance Cal'!C80,"")</f>
        <v/>
      </c>
      <c r="E80" t="str">
        <f>IF('My Prediction of Match'!$A$2='Performance Cal'!$A80,'Performance Cal'!D80,"")</f>
        <v/>
      </c>
      <c r="F80" t="str">
        <f>IF('My Prediction of Match'!$A$2='Performance Cal'!$A80,'Performance Cal'!E80,"")</f>
        <v/>
      </c>
      <c r="G80" t="str">
        <f>IF('My Prediction of Match'!$A$2='Performance Cal'!$A80,'Performance Cal'!F80,"")</f>
        <v/>
      </c>
      <c r="H80" s="25" t="str">
        <f t="shared" si="22"/>
        <v/>
      </c>
      <c r="I80" s="25" t="str">
        <f t="shared" si="23"/>
        <v/>
      </c>
      <c r="J80" s="25" t="str">
        <f t="shared" si="24"/>
        <v/>
      </c>
      <c r="K80" s="25" t="str">
        <f t="shared" si="25"/>
        <v xml:space="preserve"> </v>
      </c>
      <c r="L80" s="25" t="str">
        <f t="shared" si="26"/>
        <v xml:space="preserve"> </v>
      </c>
      <c r="M80" s="25" t="str">
        <f t="shared" si="26"/>
        <v xml:space="preserve"> </v>
      </c>
      <c r="N80" s="25" t="str">
        <f t="shared" si="27"/>
        <v xml:space="preserve"> </v>
      </c>
      <c r="O80" s="25" t="str">
        <f t="shared" si="28"/>
        <v xml:space="preserve"> </v>
      </c>
      <c r="P80" s="25" t="str">
        <f t="shared" si="29"/>
        <v/>
      </c>
      <c r="Q80" s="25" t="str">
        <f t="shared" si="30"/>
        <v/>
      </c>
      <c r="R80" s="25" t="str">
        <f t="shared" si="31"/>
        <v/>
      </c>
      <c r="S80" s="25" t="str">
        <f t="shared" si="32"/>
        <v/>
      </c>
      <c r="T80" s="25" t="str">
        <f t="shared" si="33"/>
        <v/>
      </c>
      <c r="U80" s="25" t="str">
        <f t="shared" si="34"/>
        <v/>
      </c>
      <c r="V80" s="25" t="str">
        <f t="shared" si="35"/>
        <v/>
      </c>
      <c r="W80" s="25" t="str">
        <f t="shared" si="36"/>
        <v/>
      </c>
      <c r="X80" s="25" t="str">
        <f t="shared" si="37"/>
        <v/>
      </c>
      <c r="Y80" s="25" t="str">
        <f t="shared" si="38"/>
        <v xml:space="preserve"> </v>
      </c>
      <c r="Z80" s="25" t="str">
        <f t="shared" si="39"/>
        <v xml:space="preserve"> </v>
      </c>
      <c r="AA80" s="25" t="str">
        <f t="shared" si="40"/>
        <v xml:space="preserve"> </v>
      </c>
      <c r="AB80" t="str">
        <f t="shared" si="41"/>
        <v/>
      </c>
      <c r="AC80" t="str">
        <f t="shared" si="42"/>
        <v xml:space="preserve"> </v>
      </c>
      <c r="AD80" t="str">
        <f t="shared" si="43"/>
        <v/>
      </c>
    </row>
    <row r="81" spans="1:30" x14ac:dyDescent="0.35">
      <c r="A81" t="str">
        <f>IF('My Prediction of Match'!$A$2='Performance Cal'!$A81,'Performance Cal'!A81,"")</f>
        <v/>
      </c>
      <c r="B81" t="str">
        <f>IF('My Prediction of Match'!$A$2='Performance Cal'!$A81,'Performance Cal'!B81,"")</f>
        <v/>
      </c>
      <c r="C81" t="str">
        <f>_xlfn.XLOOKUP(B81,'Team Player and role'!A:A,'Team Player and role'!C:C," ")</f>
        <v xml:space="preserve"> </v>
      </c>
      <c r="D81" t="str">
        <f>IF('My Prediction of Match'!$A$2='Performance Cal'!$A81,'Performance Cal'!C81,"")</f>
        <v/>
      </c>
      <c r="E81" t="str">
        <f>IF('My Prediction of Match'!$A$2='Performance Cal'!$A81,'Performance Cal'!D81,"")</f>
        <v/>
      </c>
      <c r="F81" t="str">
        <f>IF('My Prediction of Match'!$A$2='Performance Cal'!$A81,'Performance Cal'!E81,"")</f>
        <v/>
      </c>
      <c r="G81" t="str">
        <f>IF('My Prediction of Match'!$A$2='Performance Cal'!$A81,'Performance Cal'!F81,"")</f>
        <v/>
      </c>
      <c r="H81" s="25" t="str">
        <f t="shared" si="22"/>
        <v/>
      </c>
      <c r="I81" s="25" t="str">
        <f t="shared" si="23"/>
        <v/>
      </c>
      <c r="J81" s="25" t="str">
        <f t="shared" si="24"/>
        <v/>
      </c>
      <c r="K81" s="25" t="str">
        <f t="shared" si="25"/>
        <v xml:space="preserve"> </v>
      </c>
      <c r="L81" s="25" t="str">
        <f t="shared" si="26"/>
        <v xml:space="preserve"> </v>
      </c>
      <c r="M81" s="25" t="str">
        <f t="shared" si="26"/>
        <v xml:space="preserve"> </v>
      </c>
      <c r="N81" s="25" t="str">
        <f t="shared" si="27"/>
        <v xml:space="preserve"> </v>
      </c>
      <c r="O81" s="25" t="str">
        <f t="shared" si="28"/>
        <v xml:space="preserve"> </v>
      </c>
      <c r="P81" s="25" t="str">
        <f t="shared" si="29"/>
        <v/>
      </c>
      <c r="Q81" s="25" t="str">
        <f t="shared" si="30"/>
        <v/>
      </c>
      <c r="R81" s="25" t="str">
        <f t="shared" si="31"/>
        <v/>
      </c>
      <c r="S81" s="25" t="str">
        <f t="shared" si="32"/>
        <v/>
      </c>
      <c r="T81" s="25" t="str">
        <f t="shared" si="33"/>
        <v/>
      </c>
      <c r="U81" s="25" t="str">
        <f t="shared" si="34"/>
        <v/>
      </c>
      <c r="V81" s="25" t="str">
        <f t="shared" si="35"/>
        <v/>
      </c>
      <c r="W81" s="25" t="str">
        <f t="shared" si="36"/>
        <v/>
      </c>
      <c r="X81" s="25" t="str">
        <f t="shared" si="37"/>
        <v/>
      </c>
      <c r="Y81" s="25" t="str">
        <f t="shared" si="38"/>
        <v xml:space="preserve"> </v>
      </c>
      <c r="Z81" s="25" t="str">
        <f t="shared" si="39"/>
        <v xml:space="preserve"> </v>
      </c>
      <c r="AA81" s="25" t="str">
        <f t="shared" si="40"/>
        <v xml:space="preserve"> </v>
      </c>
      <c r="AB81" t="str">
        <f t="shared" si="41"/>
        <v/>
      </c>
      <c r="AC81" t="str">
        <f t="shared" si="42"/>
        <v xml:space="preserve"> </v>
      </c>
      <c r="AD81" t="str">
        <f t="shared" si="43"/>
        <v/>
      </c>
    </row>
    <row r="82" spans="1:30" x14ac:dyDescent="0.35">
      <c r="A82" t="str">
        <f>IF('My Prediction of Match'!$A$2='Performance Cal'!$A82,'Performance Cal'!A82,"")</f>
        <v/>
      </c>
      <c r="B82" t="str">
        <f>IF('My Prediction of Match'!$A$2='Performance Cal'!$A82,'Performance Cal'!B82,"")</f>
        <v/>
      </c>
      <c r="C82" t="str">
        <f>_xlfn.XLOOKUP(B82,'Team Player and role'!A:A,'Team Player and role'!C:C," ")</f>
        <v xml:space="preserve"> </v>
      </c>
      <c r="D82" t="str">
        <f>IF('My Prediction of Match'!$A$2='Performance Cal'!$A82,'Performance Cal'!C82,"")</f>
        <v/>
      </c>
      <c r="E82" t="str">
        <f>IF('My Prediction of Match'!$A$2='Performance Cal'!$A82,'Performance Cal'!D82,"")</f>
        <v/>
      </c>
      <c r="F82" t="str">
        <f>IF('My Prediction of Match'!$A$2='Performance Cal'!$A82,'Performance Cal'!E82,"")</f>
        <v/>
      </c>
      <c r="G82" t="str">
        <f>IF('My Prediction of Match'!$A$2='Performance Cal'!$A82,'Performance Cal'!F82,"")</f>
        <v/>
      </c>
      <c r="H82" s="25" t="str">
        <f t="shared" si="22"/>
        <v/>
      </c>
      <c r="I82" s="25" t="str">
        <f t="shared" si="23"/>
        <v/>
      </c>
      <c r="J82" s="25" t="str">
        <f t="shared" si="24"/>
        <v/>
      </c>
      <c r="K82" s="25" t="str">
        <f t="shared" si="25"/>
        <v xml:space="preserve"> </v>
      </c>
      <c r="L82" s="25" t="str">
        <f t="shared" si="26"/>
        <v xml:space="preserve"> </v>
      </c>
      <c r="M82" s="25" t="str">
        <f t="shared" si="26"/>
        <v xml:space="preserve"> </v>
      </c>
      <c r="N82" s="25" t="str">
        <f t="shared" si="27"/>
        <v xml:space="preserve"> </v>
      </c>
      <c r="O82" s="25" t="str">
        <f t="shared" si="28"/>
        <v xml:space="preserve"> </v>
      </c>
      <c r="P82" s="25" t="str">
        <f t="shared" si="29"/>
        <v/>
      </c>
      <c r="Q82" s="25" t="str">
        <f t="shared" si="30"/>
        <v/>
      </c>
      <c r="R82" s="25" t="str">
        <f t="shared" si="31"/>
        <v/>
      </c>
      <c r="S82" s="25" t="str">
        <f t="shared" si="32"/>
        <v/>
      </c>
      <c r="T82" s="25" t="str">
        <f t="shared" si="33"/>
        <v/>
      </c>
      <c r="U82" s="25" t="str">
        <f t="shared" si="34"/>
        <v/>
      </c>
      <c r="V82" s="25" t="str">
        <f t="shared" si="35"/>
        <v/>
      </c>
      <c r="W82" s="25" t="str">
        <f t="shared" si="36"/>
        <v/>
      </c>
      <c r="X82" s="25" t="str">
        <f t="shared" si="37"/>
        <v/>
      </c>
      <c r="Y82" s="25" t="str">
        <f t="shared" si="38"/>
        <v xml:space="preserve"> </v>
      </c>
      <c r="Z82" s="25" t="str">
        <f t="shared" si="39"/>
        <v xml:space="preserve"> </v>
      </c>
      <c r="AA82" s="25" t="str">
        <f t="shared" si="40"/>
        <v xml:space="preserve"> </v>
      </c>
      <c r="AB82" t="str">
        <f t="shared" si="41"/>
        <v/>
      </c>
      <c r="AC82" t="str">
        <f t="shared" si="42"/>
        <v xml:space="preserve"> </v>
      </c>
      <c r="AD82" t="str">
        <f t="shared" si="43"/>
        <v/>
      </c>
    </row>
    <row r="83" spans="1:30" x14ac:dyDescent="0.35">
      <c r="A83" t="str">
        <f>IF('My Prediction of Match'!$A$2='Performance Cal'!$A83,'Performance Cal'!A83,"")</f>
        <v/>
      </c>
      <c r="B83" t="str">
        <f>IF('My Prediction of Match'!$A$2='Performance Cal'!$A83,'Performance Cal'!B83,"")</f>
        <v/>
      </c>
      <c r="C83" t="str">
        <f>_xlfn.XLOOKUP(B83,'Team Player and role'!A:A,'Team Player and role'!C:C," ")</f>
        <v xml:space="preserve"> </v>
      </c>
      <c r="D83" t="str">
        <f>IF('My Prediction of Match'!$A$2='Performance Cal'!$A83,'Performance Cal'!C83,"")</f>
        <v/>
      </c>
      <c r="E83" t="str">
        <f>IF('My Prediction of Match'!$A$2='Performance Cal'!$A83,'Performance Cal'!D83,"")</f>
        <v/>
      </c>
      <c r="F83" t="str">
        <f>IF('My Prediction of Match'!$A$2='Performance Cal'!$A83,'Performance Cal'!E83,"")</f>
        <v/>
      </c>
      <c r="G83" t="str">
        <f>IF('My Prediction of Match'!$A$2='Performance Cal'!$A83,'Performance Cal'!F83,"")</f>
        <v/>
      </c>
      <c r="H83" s="25" t="str">
        <f t="shared" si="22"/>
        <v/>
      </c>
      <c r="I83" s="25" t="str">
        <f t="shared" si="23"/>
        <v/>
      </c>
      <c r="J83" s="25" t="str">
        <f t="shared" si="24"/>
        <v/>
      </c>
      <c r="K83" s="25" t="str">
        <f t="shared" si="25"/>
        <v xml:space="preserve"> </v>
      </c>
      <c r="L83" s="25" t="str">
        <f t="shared" si="26"/>
        <v xml:space="preserve"> </v>
      </c>
      <c r="M83" s="25" t="str">
        <f t="shared" si="26"/>
        <v xml:space="preserve"> </v>
      </c>
      <c r="N83" s="25" t="str">
        <f t="shared" si="27"/>
        <v xml:space="preserve"> </v>
      </c>
      <c r="O83" s="25" t="str">
        <f t="shared" si="28"/>
        <v xml:space="preserve"> </v>
      </c>
      <c r="P83" s="25" t="str">
        <f t="shared" si="29"/>
        <v/>
      </c>
      <c r="Q83" s="25" t="str">
        <f t="shared" si="30"/>
        <v/>
      </c>
      <c r="R83" s="25" t="str">
        <f t="shared" si="31"/>
        <v/>
      </c>
      <c r="S83" s="25" t="str">
        <f t="shared" si="32"/>
        <v/>
      </c>
      <c r="T83" s="25" t="str">
        <f t="shared" si="33"/>
        <v/>
      </c>
      <c r="U83" s="25" t="str">
        <f t="shared" si="34"/>
        <v/>
      </c>
      <c r="V83" s="25" t="str">
        <f t="shared" si="35"/>
        <v/>
      </c>
      <c r="W83" s="25" t="str">
        <f t="shared" si="36"/>
        <v/>
      </c>
      <c r="X83" s="25" t="str">
        <f t="shared" si="37"/>
        <v/>
      </c>
      <c r="Y83" s="25" t="str">
        <f t="shared" si="38"/>
        <v xml:space="preserve"> </v>
      </c>
      <c r="Z83" s="25" t="str">
        <f t="shared" si="39"/>
        <v xml:space="preserve"> </v>
      </c>
      <c r="AA83" s="25" t="str">
        <f t="shared" si="40"/>
        <v xml:space="preserve"> </v>
      </c>
      <c r="AB83" t="str">
        <f t="shared" si="41"/>
        <v/>
      </c>
      <c r="AC83" t="str">
        <f t="shared" si="42"/>
        <v xml:space="preserve"> </v>
      </c>
      <c r="AD83" t="str">
        <f t="shared" si="43"/>
        <v/>
      </c>
    </row>
    <row r="84" spans="1:30" x14ac:dyDescent="0.35">
      <c r="A84" t="str">
        <f>IF('My Prediction of Match'!$A$2='Performance Cal'!$A84,'Performance Cal'!A84,"")</f>
        <v/>
      </c>
      <c r="B84" t="str">
        <f>IF('My Prediction of Match'!$A$2='Performance Cal'!$A84,'Performance Cal'!B84,"")</f>
        <v/>
      </c>
      <c r="C84" t="str">
        <f>_xlfn.XLOOKUP(B84,'Team Player and role'!A:A,'Team Player and role'!C:C," ")</f>
        <v xml:space="preserve"> </v>
      </c>
      <c r="D84" t="str">
        <f>IF('My Prediction of Match'!$A$2='Performance Cal'!$A84,'Performance Cal'!C84,"")</f>
        <v/>
      </c>
      <c r="E84" t="str">
        <f>IF('My Prediction of Match'!$A$2='Performance Cal'!$A84,'Performance Cal'!D84,"")</f>
        <v/>
      </c>
      <c r="F84" t="str">
        <f>IF('My Prediction of Match'!$A$2='Performance Cal'!$A84,'Performance Cal'!E84,"")</f>
        <v/>
      </c>
      <c r="G84" t="str">
        <f>IF('My Prediction of Match'!$A$2='Performance Cal'!$A84,'Performance Cal'!F84,"")</f>
        <v/>
      </c>
      <c r="H84" s="25" t="str">
        <f t="shared" si="22"/>
        <v/>
      </c>
      <c r="I84" s="25" t="str">
        <f t="shared" si="23"/>
        <v/>
      </c>
      <c r="J84" s="25" t="str">
        <f t="shared" si="24"/>
        <v/>
      </c>
      <c r="K84" s="25" t="str">
        <f t="shared" si="25"/>
        <v xml:space="preserve"> </v>
      </c>
      <c r="L84" s="25" t="str">
        <f t="shared" si="26"/>
        <v xml:space="preserve"> </v>
      </c>
      <c r="M84" s="25" t="str">
        <f t="shared" si="26"/>
        <v xml:space="preserve"> </v>
      </c>
      <c r="N84" s="25" t="str">
        <f t="shared" si="27"/>
        <v xml:space="preserve"> </v>
      </c>
      <c r="O84" s="25" t="str">
        <f t="shared" si="28"/>
        <v xml:space="preserve"> </v>
      </c>
      <c r="P84" s="25" t="str">
        <f t="shared" si="29"/>
        <v/>
      </c>
      <c r="Q84" s="25" t="str">
        <f t="shared" si="30"/>
        <v/>
      </c>
      <c r="R84" s="25" t="str">
        <f t="shared" si="31"/>
        <v/>
      </c>
      <c r="S84" s="25" t="str">
        <f t="shared" si="32"/>
        <v/>
      </c>
      <c r="T84" s="25" t="str">
        <f t="shared" si="33"/>
        <v/>
      </c>
      <c r="U84" s="25" t="str">
        <f t="shared" si="34"/>
        <v/>
      </c>
      <c r="V84" s="25" t="str">
        <f t="shared" si="35"/>
        <v/>
      </c>
      <c r="W84" s="25" t="str">
        <f t="shared" si="36"/>
        <v/>
      </c>
      <c r="X84" s="25" t="str">
        <f t="shared" si="37"/>
        <v/>
      </c>
      <c r="Y84" s="25" t="str">
        <f t="shared" si="38"/>
        <v xml:space="preserve"> </v>
      </c>
      <c r="Z84" s="25" t="str">
        <f t="shared" si="39"/>
        <v xml:space="preserve"> </v>
      </c>
      <c r="AA84" s="25" t="str">
        <f t="shared" si="40"/>
        <v xml:space="preserve"> </v>
      </c>
      <c r="AB84" t="str">
        <f t="shared" si="41"/>
        <v/>
      </c>
      <c r="AC84" t="str">
        <f t="shared" si="42"/>
        <v xml:space="preserve"> </v>
      </c>
      <c r="AD84" t="str">
        <f t="shared" si="43"/>
        <v/>
      </c>
    </row>
    <row r="85" spans="1:30" x14ac:dyDescent="0.35">
      <c r="A85" t="str">
        <f>IF('My Prediction of Match'!$A$2='Performance Cal'!$A85,'Performance Cal'!A85,"")</f>
        <v/>
      </c>
      <c r="B85" t="str">
        <f>IF('My Prediction of Match'!$A$2='Performance Cal'!$A85,'Performance Cal'!B85,"")</f>
        <v/>
      </c>
      <c r="C85" t="str">
        <f>_xlfn.XLOOKUP(B85,'Team Player and role'!A:A,'Team Player and role'!C:C," ")</f>
        <v xml:space="preserve"> </v>
      </c>
      <c r="D85" t="str">
        <f>IF('My Prediction of Match'!$A$2='Performance Cal'!$A85,'Performance Cal'!C85,"")</f>
        <v/>
      </c>
      <c r="E85" t="str">
        <f>IF('My Prediction of Match'!$A$2='Performance Cal'!$A85,'Performance Cal'!D85,"")</f>
        <v/>
      </c>
      <c r="F85" t="str">
        <f>IF('My Prediction of Match'!$A$2='Performance Cal'!$A85,'Performance Cal'!E85,"")</f>
        <v/>
      </c>
      <c r="G85" t="str">
        <f>IF('My Prediction of Match'!$A$2='Performance Cal'!$A85,'Performance Cal'!F85,"")</f>
        <v/>
      </c>
      <c r="H85" s="25" t="str">
        <f t="shared" si="22"/>
        <v/>
      </c>
      <c r="I85" s="25" t="str">
        <f t="shared" si="23"/>
        <v/>
      </c>
      <c r="J85" s="25" t="str">
        <f t="shared" si="24"/>
        <v/>
      </c>
      <c r="K85" s="25" t="str">
        <f t="shared" si="25"/>
        <v xml:space="preserve"> </v>
      </c>
      <c r="L85" s="25" t="str">
        <f t="shared" si="26"/>
        <v xml:space="preserve"> </v>
      </c>
      <c r="M85" s="25" t="str">
        <f t="shared" si="26"/>
        <v xml:space="preserve"> </v>
      </c>
      <c r="N85" s="25" t="str">
        <f t="shared" si="27"/>
        <v xml:space="preserve"> </v>
      </c>
      <c r="O85" s="25" t="str">
        <f t="shared" si="28"/>
        <v xml:space="preserve"> </v>
      </c>
      <c r="P85" s="25" t="str">
        <f t="shared" si="29"/>
        <v/>
      </c>
      <c r="Q85" s="25" t="str">
        <f t="shared" si="30"/>
        <v/>
      </c>
      <c r="R85" s="25" t="str">
        <f t="shared" si="31"/>
        <v/>
      </c>
      <c r="S85" s="25" t="str">
        <f t="shared" si="32"/>
        <v/>
      </c>
      <c r="T85" s="25" t="str">
        <f t="shared" si="33"/>
        <v/>
      </c>
      <c r="U85" s="25" t="str">
        <f t="shared" si="34"/>
        <v/>
      </c>
      <c r="V85" s="25" t="str">
        <f t="shared" si="35"/>
        <v/>
      </c>
      <c r="W85" s="25" t="str">
        <f t="shared" si="36"/>
        <v/>
      </c>
      <c r="X85" s="25" t="str">
        <f t="shared" si="37"/>
        <v/>
      </c>
      <c r="Y85" s="25" t="str">
        <f t="shared" si="38"/>
        <v xml:space="preserve"> </v>
      </c>
      <c r="Z85" s="25" t="str">
        <f t="shared" si="39"/>
        <v xml:space="preserve"> </v>
      </c>
      <c r="AA85" s="25" t="str">
        <f t="shared" si="40"/>
        <v xml:space="preserve"> </v>
      </c>
      <c r="AB85" t="str">
        <f t="shared" si="41"/>
        <v/>
      </c>
      <c r="AC85" t="str">
        <f t="shared" si="42"/>
        <v xml:space="preserve"> </v>
      </c>
      <c r="AD85" t="str">
        <f t="shared" si="43"/>
        <v/>
      </c>
    </row>
    <row r="86" spans="1:30" x14ac:dyDescent="0.35">
      <c r="A86" t="str">
        <f>IF('My Prediction of Match'!$A$2='Performance Cal'!$A86,'Performance Cal'!A86,"")</f>
        <v/>
      </c>
      <c r="B86" t="str">
        <f>IF('My Prediction of Match'!$A$2='Performance Cal'!$A86,'Performance Cal'!B86,"")</f>
        <v/>
      </c>
      <c r="C86" t="str">
        <f>_xlfn.XLOOKUP(B86,'Team Player and role'!A:A,'Team Player and role'!C:C," ")</f>
        <v xml:space="preserve"> </v>
      </c>
      <c r="D86" t="str">
        <f>IF('My Prediction of Match'!$A$2='Performance Cal'!$A86,'Performance Cal'!C86,"")</f>
        <v/>
      </c>
      <c r="E86" t="str">
        <f>IF('My Prediction of Match'!$A$2='Performance Cal'!$A86,'Performance Cal'!D86,"")</f>
        <v/>
      </c>
      <c r="F86" t="str">
        <f>IF('My Prediction of Match'!$A$2='Performance Cal'!$A86,'Performance Cal'!E86,"")</f>
        <v/>
      </c>
      <c r="G86" t="str">
        <f>IF('My Prediction of Match'!$A$2='Performance Cal'!$A86,'Performance Cal'!F86,"")</f>
        <v/>
      </c>
      <c r="H86" s="25" t="str">
        <f t="shared" si="22"/>
        <v/>
      </c>
      <c r="I86" s="25" t="str">
        <f t="shared" si="23"/>
        <v/>
      </c>
      <c r="J86" s="25" t="str">
        <f t="shared" si="24"/>
        <v/>
      </c>
      <c r="K86" s="25" t="str">
        <f t="shared" si="25"/>
        <v xml:space="preserve"> </v>
      </c>
      <c r="L86" s="25" t="str">
        <f t="shared" si="26"/>
        <v xml:space="preserve"> </v>
      </c>
      <c r="M86" s="25" t="str">
        <f t="shared" si="26"/>
        <v xml:space="preserve"> </v>
      </c>
      <c r="N86" s="25" t="str">
        <f t="shared" si="27"/>
        <v xml:space="preserve"> </v>
      </c>
      <c r="O86" s="25" t="str">
        <f t="shared" si="28"/>
        <v xml:space="preserve"> </v>
      </c>
      <c r="P86" s="25" t="str">
        <f t="shared" si="29"/>
        <v/>
      </c>
      <c r="Q86" s="25" t="str">
        <f t="shared" si="30"/>
        <v/>
      </c>
      <c r="R86" s="25" t="str">
        <f t="shared" si="31"/>
        <v/>
      </c>
      <c r="S86" s="25" t="str">
        <f t="shared" si="32"/>
        <v/>
      </c>
      <c r="T86" s="25" t="str">
        <f t="shared" si="33"/>
        <v/>
      </c>
      <c r="U86" s="25" t="str">
        <f t="shared" si="34"/>
        <v/>
      </c>
      <c r="V86" s="25" t="str">
        <f t="shared" si="35"/>
        <v/>
      </c>
      <c r="W86" s="25" t="str">
        <f t="shared" si="36"/>
        <v/>
      </c>
      <c r="X86" s="25" t="str">
        <f t="shared" si="37"/>
        <v/>
      </c>
      <c r="Y86" s="25" t="str">
        <f t="shared" si="38"/>
        <v xml:space="preserve"> </v>
      </c>
      <c r="Z86" s="25" t="str">
        <f t="shared" si="39"/>
        <v xml:space="preserve"> </v>
      </c>
      <c r="AA86" s="25" t="str">
        <f t="shared" si="40"/>
        <v xml:space="preserve"> </v>
      </c>
      <c r="AB86" t="str">
        <f t="shared" si="41"/>
        <v/>
      </c>
      <c r="AC86" t="str">
        <f t="shared" si="42"/>
        <v xml:space="preserve"> </v>
      </c>
      <c r="AD86" t="str">
        <f t="shared" si="43"/>
        <v/>
      </c>
    </row>
    <row r="87" spans="1:30" x14ac:dyDescent="0.35">
      <c r="A87" t="str">
        <f>IF('My Prediction of Match'!$A$2='Performance Cal'!$A87,'Performance Cal'!A87,"")</f>
        <v/>
      </c>
      <c r="B87" t="str">
        <f>IF('My Prediction of Match'!$A$2='Performance Cal'!$A87,'Performance Cal'!B87,"")</f>
        <v/>
      </c>
      <c r="C87" t="str">
        <f>_xlfn.XLOOKUP(B87,'Team Player and role'!A:A,'Team Player and role'!C:C," ")</f>
        <v xml:space="preserve"> </v>
      </c>
      <c r="D87" t="str">
        <f>IF('My Prediction of Match'!$A$2='Performance Cal'!$A87,'Performance Cal'!C87,"")</f>
        <v/>
      </c>
      <c r="E87" t="str">
        <f>IF('My Prediction of Match'!$A$2='Performance Cal'!$A87,'Performance Cal'!D87,"")</f>
        <v/>
      </c>
      <c r="F87" t="str">
        <f>IF('My Prediction of Match'!$A$2='Performance Cal'!$A87,'Performance Cal'!E87,"")</f>
        <v/>
      </c>
      <c r="G87" t="str">
        <f>IF('My Prediction of Match'!$A$2='Performance Cal'!$A87,'Performance Cal'!F87,"")</f>
        <v/>
      </c>
      <c r="H87" s="25" t="str">
        <f t="shared" si="22"/>
        <v/>
      </c>
      <c r="I87" s="25" t="str">
        <f t="shared" si="23"/>
        <v/>
      </c>
      <c r="J87" s="25" t="str">
        <f t="shared" si="24"/>
        <v/>
      </c>
      <c r="K87" s="25" t="str">
        <f t="shared" si="25"/>
        <v xml:space="preserve"> </v>
      </c>
      <c r="L87" s="25" t="str">
        <f t="shared" si="26"/>
        <v xml:space="preserve"> </v>
      </c>
      <c r="M87" s="25" t="str">
        <f t="shared" si="26"/>
        <v xml:space="preserve"> </v>
      </c>
      <c r="N87" s="25" t="str">
        <f t="shared" si="27"/>
        <v xml:space="preserve"> </v>
      </c>
      <c r="O87" s="25" t="str">
        <f t="shared" si="28"/>
        <v xml:space="preserve"> </v>
      </c>
      <c r="P87" s="25" t="str">
        <f t="shared" si="29"/>
        <v/>
      </c>
      <c r="Q87" s="25" t="str">
        <f t="shared" si="30"/>
        <v/>
      </c>
      <c r="R87" s="25" t="str">
        <f t="shared" si="31"/>
        <v/>
      </c>
      <c r="S87" s="25" t="str">
        <f t="shared" si="32"/>
        <v/>
      </c>
      <c r="T87" s="25" t="str">
        <f t="shared" si="33"/>
        <v/>
      </c>
      <c r="U87" s="25" t="str">
        <f t="shared" si="34"/>
        <v/>
      </c>
      <c r="V87" s="25" t="str">
        <f t="shared" si="35"/>
        <v/>
      </c>
      <c r="W87" s="25" t="str">
        <f t="shared" si="36"/>
        <v/>
      </c>
      <c r="X87" s="25" t="str">
        <f t="shared" si="37"/>
        <v/>
      </c>
      <c r="Y87" s="25" t="str">
        <f t="shared" si="38"/>
        <v xml:space="preserve"> </v>
      </c>
      <c r="Z87" s="25" t="str">
        <f t="shared" si="39"/>
        <v xml:space="preserve"> </v>
      </c>
      <c r="AA87" s="25" t="str">
        <f t="shared" si="40"/>
        <v xml:space="preserve"> </v>
      </c>
      <c r="AB87" t="str">
        <f t="shared" si="41"/>
        <v/>
      </c>
      <c r="AC87" t="str">
        <f t="shared" si="42"/>
        <v xml:space="preserve"> </v>
      </c>
      <c r="AD87" t="str">
        <f t="shared" si="43"/>
        <v/>
      </c>
    </row>
    <row r="88" spans="1:30" x14ac:dyDescent="0.35">
      <c r="A88" t="str">
        <f>IF('My Prediction of Match'!$A$2='Performance Cal'!$A88,'Performance Cal'!A88,"")</f>
        <v/>
      </c>
      <c r="B88" t="str">
        <f>IF('My Prediction of Match'!$A$2='Performance Cal'!$A88,'Performance Cal'!B88,"")</f>
        <v/>
      </c>
      <c r="C88" t="str">
        <f>_xlfn.XLOOKUP(B88,'Team Player and role'!A:A,'Team Player and role'!C:C," ")</f>
        <v xml:space="preserve"> </v>
      </c>
      <c r="D88" t="str">
        <f>IF('My Prediction of Match'!$A$2='Performance Cal'!$A88,'Performance Cal'!C88,"")</f>
        <v/>
      </c>
      <c r="E88" t="str">
        <f>IF('My Prediction of Match'!$A$2='Performance Cal'!$A88,'Performance Cal'!D88,"")</f>
        <v/>
      </c>
      <c r="F88" t="str">
        <f>IF('My Prediction of Match'!$A$2='Performance Cal'!$A88,'Performance Cal'!E88,"")</f>
        <v/>
      </c>
      <c r="G88" t="str">
        <f>IF('My Prediction of Match'!$A$2='Performance Cal'!$A88,'Performance Cal'!F88,"")</f>
        <v/>
      </c>
      <c r="H88" s="25" t="str">
        <f t="shared" si="22"/>
        <v/>
      </c>
      <c r="I88" s="25" t="str">
        <f t="shared" si="23"/>
        <v/>
      </c>
      <c r="J88" s="25" t="str">
        <f t="shared" si="24"/>
        <v/>
      </c>
      <c r="K88" s="25" t="str">
        <f t="shared" si="25"/>
        <v xml:space="preserve"> </v>
      </c>
      <c r="L88" s="25" t="str">
        <f t="shared" si="26"/>
        <v xml:space="preserve"> </v>
      </c>
      <c r="M88" s="25" t="str">
        <f t="shared" si="26"/>
        <v xml:space="preserve"> </v>
      </c>
      <c r="N88" s="25" t="str">
        <f t="shared" si="27"/>
        <v xml:space="preserve"> </v>
      </c>
      <c r="O88" s="25" t="str">
        <f t="shared" si="28"/>
        <v xml:space="preserve"> </v>
      </c>
      <c r="P88" s="25" t="str">
        <f t="shared" si="29"/>
        <v/>
      </c>
      <c r="Q88" s="25" t="str">
        <f t="shared" si="30"/>
        <v/>
      </c>
      <c r="R88" s="25" t="str">
        <f t="shared" si="31"/>
        <v/>
      </c>
      <c r="S88" s="25" t="str">
        <f t="shared" si="32"/>
        <v/>
      </c>
      <c r="T88" s="25" t="str">
        <f t="shared" si="33"/>
        <v/>
      </c>
      <c r="U88" s="25" t="str">
        <f t="shared" si="34"/>
        <v/>
      </c>
      <c r="V88" s="25" t="str">
        <f t="shared" si="35"/>
        <v/>
      </c>
      <c r="W88" s="25" t="str">
        <f t="shared" si="36"/>
        <v/>
      </c>
      <c r="X88" s="25" t="str">
        <f t="shared" si="37"/>
        <v/>
      </c>
      <c r="Y88" s="25" t="str">
        <f t="shared" si="38"/>
        <v xml:space="preserve"> </v>
      </c>
      <c r="Z88" s="25" t="str">
        <f t="shared" si="39"/>
        <v xml:space="preserve"> </v>
      </c>
      <c r="AA88" s="25" t="str">
        <f t="shared" si="40"/>
        <v xml:space="preserve"> </v>
      </c>
      <c r="AB88" t="str">
        <f t="shared" si="41"/>
        <v/>
      </c>
      <c r="AC88" t="str">
        <f t="shared" si="42"/>
        <v xml:space="preserve"> </v>
      </c>
      <c r="AD88" t="str">
        <f t="shared" si="43"/>
        <v/>
      </c>
    </row>
    <row r="89" spans="1:30" x14ac:dyDescent="0.35">
      <c r="A89" t="str">
        <f>IF('My Prediction of Match'!$A$2='Performance Cal'!$A89,'Performance Cal'!A89,"")</f>
        <v/>
      </c>
      <c r="B89" t="str">
        <f>IF('My Prediction of Match'!$A$2='Performance Cal'!$A89,'Performance Cal'!B89,"")</f>
        <v/>
      </c>
      <c r="C89" t="str">
        <f>_xlfn.XLOOKUP(B89,'Team Player and role'!A:A,'Team Player and role'!C:C," ")</f>
        <v xml:space="preserve"> </v>
      </c>
      <c r="D89" t="str">
        <f>IF('My Prediction of Match'!$A$2='Performance Cal'!$A89,'Performance Cal'!C89,"")</f>
        <v/>
      </c>
      <c r="E89" t="str">
        <f>IF('My Prediction of Match'!$A$2='Performance Cal'!$A89,'Performance Cal'!D89,"")</f>
        <v/>
      </c>
      <c r="F89" t="str">
        <f>IF('My Prediction of Match'!$A$2='Performance Cal'!$A89,'Performance Cal'!E89,"")</f>
        <v/>
      </c>
      <c r="G89" t="str">
        <f>IF('My Prediction of Match'!$A$2='Performance Cal'!$A89,'Performance Cal'!F89,"")</f>
        <v/>
      </c>
      <c r="H89" s="25" t="str">
        <f t="shared" si="22"/>
        <v/>
      </c>
      <c r="I89" s="25" t="str">
        <f t="shared" si="23"/>
        <v/>
      </c>
      <c r="J89" s="25" t="str">
        <f t="shared" si="24"/>
        <v/>
      </c>
      <c r="K89" s="25" t="str">
        <f t="shared" si="25"/>
        <v xml:space="preserve"> </v>
      </c>
      <c r="L89" s="25" t="str">
        <f t="shared" si="26"/>
        <v xml:space="preserve"> </v>
      </c>
      <c r="M89" s="25" t="str">
        <f t="shared" si="26"/>
        <v xml:space="preserve"> </v>
      </c>
      <c r="N89" s="25" t="str">
        <f t="shared" si="27"/>
        <v xml:space="preserve"> </v>
      </c>
      <c r="O89" s="25" t="str">
        <f t="shared" si="28"/>
        <v xml:space="preserve"> </v>
      </c>
      <c r="P89" s="25" t="str">
        <f t="shared" si="29"/>
        <v/>
      </c>
      <c r="Q89" s="25" t="str">
        <f t="shared" si="30"/>
        <v/>
      </c>
      <c r="R89" s="25" t="str">
        <f t="shared" si="31"/>
        <v/>
      </c>
      <c r="S89" s="25" t="str">
        <f t="shared" si="32"/>
        <v/>
      </c>
      <c r="T89" s="25" t="str">
        <f t="shared" si="33"/>
        <v/>
      </c>
      <c r="U89" s="25" t="str">
        <f t="shared" si="34"/>
        <v/>
      </c>
      <c r="V89" s="25" t="str">
        <f t="shared" si="35"/>
        <v/>
      </c>
      <c r="W89" s="25" t="str">
        <f t="shared" si="36"/>
        <v/>
      </c>
      <c r="X89" s="25" t="str">
        <f t="shared" si="37"/>
        <v/>
      </c>
      <c r="Y89" s="25" t="str">
        <f t="shared" si="38"/>
        <v xml:space="preserve"> </v>
      </c>
      <c r="Z89" s="25" t="str">
        <f t="shared" si="39"/>
        <v xml:space="preserve"> </v>
      </c>
      <c r="AA89" s="25" t="str">
        <f t="shared" si="40"/>
        <v xml:space="preserve"> </v>
      </c>
      <c r="AB89" t="str">
        <f t="shared" si="41"/>
        <v/>
      </c>
      <c r="AC89" t="str">
        <f t="shared" si="42"/>
        <v xml:space="preserve"> </v>
      </c>
      <c r="AD89" t="str">
        <f t="shared" si="43"/>
        <v/>
      </c>
    </row>
    <row r="90" spans="1:30" x14ac:dyDescent="0.35">
      <c r="A90" t="str">
        <f>IF('My Prediction of Match'!$A$2='Performance Cal'!$A90,'Performance Cal'!A90,"")</f>
        <v/>
      </c>
      <c r="B90" t="str">
        <f>IF('My Prediction of Match'!$A$2='Performance Cal'!$A90,'Performance Cal'!B90,"")</f>
        <v/>
      </c>
      <c r="C90" t="str">
        <f>_xlfn.XLOOKUP(B90,'Team Player and role'!A:A,'Team Player and role'!C:C," ")</f>
        <v xml:space="preserve"> </v>
      </c>
      <c r="D90" t="str">
        <f>IF('My Prediction of Match'!$A$2='Performance Cal'!$A90,'Performance Cal'!C90,"")</f>
        <v/>
      </c>
      <c r="E90" t="str">
        <f>IF('My Prediction of Match'!$A$2='Performance Cal'!$A90,'Performance Cal'!D90,"")</f>
        <v/>
      </c>
      <c r="F90" t="str">
        <f>IF('My Prediction of Match'!$A$2='Performance Cal'!$A90,'Performance Cal'!E90,"")</f>
        <v/>
      </c>
      <c r="G90" t="str">
        <f>IF('My Prediction of Match'!$A$2='Performance Cal'!$A90,'Performance Cal'!F90,"")</f>
        <v/>
      </c>
      <c r="H90" s="25" t="str">
        <f t="shared" si="22"/>
        <v/>
      </c>
      <c r="I90" s="25" t="str">
        <f t="shared" si="23"/>
        <v/>
      </c>
      <c r="J90" s="25" t="str">
        <f t="shared" si="24"/>
        <v/>
      </c>
      <c r="K90" s="25" t="str">
        <f t="shared" si="25"/>
        <v xml:space="preserve"> </v>
      </c>
      <c r="L90" s="25" t="str">
        <f t="shared" si="26"/>
        <v xml:space="preserve"> </v>
      </c>
      <c r="M90" s="25" t="str">
        <f t="shared" si="26"/>
        <v xml:space="preserve"> </v>
      </c>
      <c r="N90" s="25" t="str">
        <f t="shared" si="27"/>
        <v xml:space="preserve"> </v>
      </c>
      <c r="O90" s="25" t="str">
        <f t="shared" si="28"/>
        <v xml:space="preserve"> </v>
      </c>
      <c r="P90" s="25" t="str">
        <f t="shared" si="29"/>
        <v/>
      </c>
      <c r="Q90" s="25" t="str">
        <f t="shared" si="30"/>
        <v/>
      </c>
      <c r="R90" s="25" t="str">
        <f t="shared" si="31"/>
        <v/>
      </c>
      <c r="S90" s="25" t="str">
        <f t="shared" si="32"/>
        <v/>
      </c>
      <c r="T90" s="25" t="str">
        <f t="shared" si="33"/>
        <v/>
      </c>
      <c r="U90" s="25" t="str">
        <f t="shared" si="34"/>
        <v/>
      </c>
      <c r="V90" s="25" t="str">
        <f t="shared" si="35"/>
        <v/>
      </c>
      <c r="W90" s="25" t="str">
        <f t="shared" si="36"/>
        <v/>
      </c>
      <c r="X90" s="25" t="str">
        <f t="shared" si="37"/>
        <v/>
      </c>
      <c r="Y90" s="25" t="str">
        <f t="shared" si="38"/>
        <v xml:space="preserve"> </v>
      </c>
      <c r="Z90" s="25" t="str">
        <f t="shared" si="39"/>
        <v xml:space="preserve"> </v>
      </c>
      <c r="AA90" s="25" t="str">
        <f t="shared" si="40"/>
        <v xml:space="preserve"> </v>
      </c>
      <c r="AB90" t="str">
        <f t="shared" si="41"/>
        <v/>
      </c>
      <c r="AC90" t="str">
        <f t="shared" si="42"/>
        <v xml:space="preserve"> </v>
      </c>
      <c r="AD90" t="str">
        <f t="shared" si="43"/>
        <v/>
      </c>
    </row>
    <row r="91" spans="1:30" x14ac:dyDescent="0.35">
      <c r="A91" t="str">
        <f>IF('My Prediction of Match'!$A$2='Performance Cal'!$A91,'Performance Cal'!A91,"")</f>
        <v/>
      </c>
      <c r="B91" t="str">
        <f>IF('My Prediction of Match'!$A$2='Performance Cal'!$A91,'Performance Cal'!B91,"")</f>
        <v/>
      </c>
      <c r="C91" t="str">
        <f>_xlfn.XLOOKUP(B91,'Team Player and role'!A:A,'Team Player and role'!C:C," ")</f>
        <v xml:space="preserve"> </v>
      </c>
      <c r="D91" t="str">
        <f>IF('My Prediction of Match'!$A$2='Performance Cal'!$A91,'Performance Cal'!C91,"")</f>
        <v/>
      </c>
      <c r="E91" t="str">
        <f>IF('My Prediction of Match'!$A$2='Performance Cal'!$A91,'Performance Cal'!D91,"")</f>
        <v/>
      </c>
      <c r="F91" t="str">
        <f>IF('My Prediction of Match'!$A$2='Performance Cal'!$A91,'Performance Cal'!E91,"")</f>
        <v/>
      </c>
      <c r="G91" t="str">
        <f>IF('My Prediction of Match'!$A$2='Performance Cal'!$A91,'Performance Cal'!F91,"")</f>
        <v/>
      </c>
      <c r="H91" s="25" t="str">
        <f t="shared" si="22"/>
        <v/>
      </c>
      <c r="I91" s="25" t="str">
        <f t="shared" si="23"/>
        <v/>
      </c>
      <c r="J91" s="25" t="str">
        <f t="shared" si="24"/>
        <v/>
      </c>
      <c r="K91" s="25" t="str">
        <f t="shared" si="25"/>
        <v xml:space="preserve"> </v>
      </c>
      <c r="L91" s="25" t="str">
        <f t="shared" si="26"/>
        <v xml:space="preserve"> </v>
      </c>
      <c r="M91" s="25" t="str">
        <f t="shared" si="26"/>
        <v xml:space="preserve"> </v>
      </c>
      <c r="N91" s="25" t="str">
        <f t="shared" si="27"/>
        <v xml:space="preserve"> </v>
      </c>
      <c r="O91" s="25" t="str">
        <f t="shared" si="28"/>
        <v xml:space="preserve"> </v>
      </c>
      <c r="P91" s="25" t="str">
        <f t="shared" si="29"/>
        <v/>
      </c>
      <c r="Q91" s="25" t="str">
        <f t="shared" si="30"/>
        <v/>
      </c>
      <c r="R91" s="25" t="str">
        <f t="shared" si="31"/>
        <v/>
      </c>
      <c r="S91" s="25" t="str">
        <f t="shared" si="32"/>
        <v/>
      </c>
      <c r="T91" s="25" t="str">
        <f t="shared" si="33"/>
        <v/>
      </c>
      <c r="U91" s="25" t="str">
        <f t="shared" si="34"/>
        <v/>
      </c>
      <c r="V91" s="25" t="str">
        <f t="shared" si="35"/>
        <v/>
      </c>
      <c r="W91" s="25" t="str">
        <f t="shared" si="36"/>
        <v/>
      </c>
      <c r="X91" s="25" t="str">
        <f t="shared" si="37"/>
        <v/>
      </c>
      <c r="Y91" s="25" t="str">
        <f t="shared" si="38"/>
        <v xml:space="preserve"> </v>
      </c>
      <c r="Z91" s="25" t="str">
        <f t="shared" si="39"/>
        <v xml:space="preserve"> </v>
      </c>
      <c r="AA91" s="25" t="str">
        <f t="shared" si="40"/>
        <v xml:space="preserve"> </v>
      </c>
      <c r="AB91" t="str">
        <f t="shared" si="41"/>
        <v/>
      </c>
      <c r="AC91" t="str">
        <f t="shared" si="42"/>
        <v xml:space="preserve"> </v>
      </c>
      <c r="AD91" t="str">
        <f t="shared" si="43"/>
        <v/>
      </c>
    </row>
    <row r="92" spans="1:30" x14ac:dyDescent="0.35">
      <c r="A92" t="str">
        <f>IF('My Prediction of Match'!$A$2='Performance Cal'!$A92,'Performance Cal'!A92,"")</f>
        <v/>
      </c>
      <c r="B92" t="str">
        <f>IF('My Prediction of Match'!$A$2='Performance Cal'!$A92,'Performance Cal'!B92,"")</f>
        <v/>
      </c>
      <c r="C92" t="str">
        <f>_xlfn.XLOOKUP(B92,'Team Player and role'!A:A,'Team Player and role'!C:C," ")</f>
        <v xml:space="preserve"> </v>
      </c>
      <c r="D92" t="str">
        <f>IF('My Prediction of Match'!$A$2='Performance Cal'!$A92,'Performance Cal'!C92,"")</f>
        <v/>
      </c>
      <c r="E92" t="str">
        <f>IF('My Prediction of Match'!$A$2='Performance Cal'!$A92,'Performance Cal'!D92,"")</f>
        <v/>
      </c>
      <c r="F92" t="str">
        <f>IF('My Prediction of Match'!$A$2='Performance Cal'!$A92,'Performance Cal'!E92,"")</f>
        <v/>
      </c>
      <c r="G92" t="str">
        <f>IF('My Prediction of Match'!$A$2='Performance Cal'!$A92,'Performance Cal'!F92,"")</f>
        <v/>
      </c>
      <c r="H92" s="25" t="str">
        <f t="shared" si="22"/>
        <v/>
      </c>
      <c r="I92" s="25" t="str">
        <f t="shared" si="23"/>
        <v/>
      </c>
      <c r="J92" s="25" t="str">
        <f t="shared" si="24"/>
        <v/>
      </c>
      <c r="K92" s="25" t="str">
        <f t="shared" si="25"/>
        <v xml:space="preserve"> </v>
      </c>
      <c r="L92" s="25" t="str">
        <f t="shared" si="26"/>
        <v xml:space="preserve"> </v>
      </c>
      <c r="M92" s="25" t="str">
        <f t="shared" si="26"/>
        <v xml:space="preserve"> </v>
      </c>
      <c r="N92" s="25" t="str">
        <f t="shared" si="27"/>
        <v xml:space="preserve"> </v>
      </c>
      <c r="O92" s="25" t="str">
        <f t="shared" si="28"/>
        <v xml:space="preserve"> </v>
      </c>
      <c r="P92" s="25" t="str">
        <f t="shared" si="29"/>
        <v/>
      </c>
      <c r="Q92" s="25" t="str">
        <f t="shared" si="30"/>
        <v/>
      </c>
      <c r="R92" s="25" t="str">
        <f t="shared" si="31"/>
        <v/>
      </c>
      <c r="S92" s="25" t="str">
        <f t="shared" si="32"/>
        <v/>
      </c>
      <c r="T92" s="25" t="str">
        <f t="shared" si="33"/>
        <v/>
      </c>
      <c r="U92" s="25" t="str">
        <f t="shared" si="34"/>
        <v/>
      </c>
      <c r="V92" s="25" t="str">
        <f t="shared" si="35"/>
        <v/>
      </c>
      <c r="W92" s="25" t="str">
        <f t="shared" si="36"/>
        <v/>
      </c>
      <c r="X92" s="25" t="str">
        <f t="shared" si="37"/>
        <v/>
      </c>
      <c r="Y92" s="25" t="str">
        <f t="shared" si="38"/>
        <v xml:space="preserve"> </v>
      </c>
      <c r="Z92" s="25" t="str">
        <f t="shared" si="39"/>
        <v xml:space="preserve"> </v>
      </c>
      <c r="AA92" s="25" t="str">
        <f t="shared" si="40"/>
        <v xml:space="preserve"> </v>
      </c>
      <c r="AB92" t="str">
        <f t="shared" si="41"/>
        <v/>
      </c>
      <c r="AC92" t="str">
        <f t="shared" si="42"/>
        <v xml:space="preserve"> </v>
      </c>
      <c r="AD92" t="str">
        <f t="shared" si="43"/>
        <v/>
      </c>
    </row>
    <row r="93" spans="1:30" x14ac:dyDescent="0.35">
      <c r="A93" t="str">
        <f>IF('My Prediction of Match'!$A$2='Performance Cal'!$A93,'Performance Cal'!A93,"")</f>
        <v/>
      </c>
      <c r="B93" t="str">
        <f>IF('My Prediction of Match'!$A$2='Performance Cal'!$A93,'Performance Cal'!B93,"")</f>
        <v/>
      </c>
      <c r="C93" t="str">
        <f>_xlfn.XLOOKUP(B93,'Team Player and role'!A:A,'Team Player and role'!C:C," ")</f>
        <v xml:space="preserve"> </v>
      </c>
      <c r="D93" t="str">
        <f>IF('My Prediction of Match'!$A$2='Performance Cal'!$A93,'Performance Cal'!C93,"")</f>
        <v/>
      </c>
      <c r="E93" t="str">
        <f>IF('My Prediction of Match'!$A$2='Performance Cal'!$A93,'Performance Cal'!D93,"")</f>
        <v/>
      </c>
      <c r="F93" t="str">
        <f>IF('My Prediction of Match'!$A$2='Performance Cal'!$A93,'Performance Cal'!E93,"")</f>
        <v/>
      </c>
      <c r="G93" t="str">
        <f>IF('My Prediction of Match'!$A$2='Performance Cal'!$A93,'Performance Cal'!F93,"")</f>
        <v/>
      </c>
      <c r="H93" s="25" t="str">
        <f t="shared" si="22"/>
        <v/>
      </c>
      <c r="I93" s="25" t="str">
        <f t="shared" si="23"/>
        <v/>
      </c>
      <c r="J93" s="25" t="str">
        <f t="shared" si="24"/>
        <v/>
      </c>
      <c r="K93" s="25" t="str">
        <f t="shared" si="25"/>
        <v xml:space="preserve"> </v>
      </c>
      <c r="L93" s="25" t="str">
        <f t="shared" si="26"/>
        <v xml:space="preserve"> </v>
      </c>
      <c r="M93" s="25" t="str">
        <f t="shared" si="26"/>
        <v xml:space="preserve"> </v>
      </c>
      <c r="N93" s="25" t="str">
        <f t="shared" si="27"/>
        <v xml:space="preserve"> </v>
      </c>
      <c r="O93" s="25" t="str">
        <f t="shared" si="28"/>
        <v xml:space="preserve"> </v>
      </c>
      <c r="P93" s="25" t="str">
        <f t="shared" si="29"/>
        <v/>
      </c>
      <c r="Q93" s="25" t="str">
        <f t="shared" si="30"/>
        <v/>
      </c>
      <c r="R93" s="25" t="str">
        <f t="shared" si="31"/>
        <v/>
      </c>
      <c r="S93" s="25" t="str">
        <f t="shared" si="32"/>
        <v/>
      </c>
      <c r="T93" s="25" t="str">
        <f t="shared" si="33"/>
        <v/>
      </c>
      <c r="U93" s="25" t="str">
        <f t="shared" si="34"/>
        <v/>
      </c>
      <c r="V93" s="25" t="str">
        <f t="shared" si="35"/>
        <v/>
      </c>
      <c r="W93" s="25" t="str">
        <f t="shared" si="36"/>
        <v/>
      </c>
      <c r="X93" s="25" t="str">
        <f t="shared" si="37"/>
        <v/>
      </c>
      <c r="Y93" s="25" t="str">
        <f t="shared" si="38"/>
        <v xml:space="preserve"> </v>
      </c>
      <c r="Z93" s="25" t="str">
        <f t="shared" si="39"/>
        <v xml:space="preserve"> </v>
      </c>
      <c r="AA93" s="25" t="str">
        <f t="shared" si="40"/>
        <v xml:space="preserve"> </v>
      </c>
      <c r="AB93" t="str">
        <f t="shared" si="41"/>
        <v/>
      </c>
      <c r="AC93" t="str">
        <f t="shared" si="42"/>
        <v xml:space="preserve"> </v>
      </c>
      <c r="AD93" t="str">
        <f t="shared" si="43"/>
        <v/>
      </c>
    </row>
    <row r="94" spans="1:30" x14ac:dyDescent="0.35">
      <c r="A94" t="str">
        <f>IF('My Prediction of Match'!$A$2='Performance Cal'!$A94,'Performance Cal'!A94,"")</f>
        <v/>
      </c>
      <c r="B94" t="str">
        <f>IF('My Prediction of Match'!$A$2='Performance Cal'!$A94,'Performance Cal'!B94,"")</f>
        <v/>
      </c>
      <c r="C94" t="str">
        <f>_xlfn.XLOOKUP(B94,'Team Player and role'!A:A,'Team Player and role'!C:C," ")</f>
        <v xml:space="preserve"> </v>
      </c>
      <c r="D94" t="str">
        <f>IF('My Prediction of Match'!$A$2='Performance Cal'!$A94,'Performance Cal'!C94,"")</f>
        <v/>
      </c>
      <c r="E94" t="str">
        <f>IF('My Prediction of Match'!$A$2='Performance Cal'!$A94,'Performance Cal'!D94,"")</f>
        <v/>
      </c>
      <c r="F94" t="str">
        <f>IF('My Prediction of Match'!$A$2='Performance Cal'!$A94,'Performance Cal'!E94,"")</f>
        <v/>
      </c>
      <c r="G94" t="str">
        <f>IF('My Prediction of Match'!$A$2='Performance Cal'!$A94,'Performance Cal'!F94,"")</f>
        <v/>
      </c>
      <c r="H94" s="25" t="str">
        <f t="shared" si="22"/>
        <v/>
      </c>
      <c r="I94" s="25" t="str">
        <f t="shared" si="23"/>
        <v/>
      </c>
      <c r="J94" s="25" t="str">
        <f t="shared" si="24"/>
        <v/>
      </c>
      <c r="K94" s="25" t="str">
        <f t="shared" si="25"/>
        <v xml:space="preserve"> </v>
      </c>
      <c r="L94" s="25" t="str">
        <f t="shared" si="26"/>
        <v xml:space="preserve"> </v>
      </c>
      <c r="M94" s="25" t="str">
        <f t="shared" si="26"/>
        <v xml:space="preserve"> </v>
      </c>
      <c r="N94" s="25" t="str">
        <f t="shared" si="27"/>
        <v xml:space="preserve"> </v>
      </c>
      <c r="O94" s="25" t="str">
        <f t="shared" si="28"/>
        <v xml:space="preserve"> </v>
      </c>
      <c r="P94" s="25" t="str">
        <f t="shared" si="29"/>
        <v/>
      </c>
      <c r="Q94" s="25" t="str">
        <f t="shared" si="30"/>
        <v/>
      </c>
      <c r="R94" s="25" t="str">
        <f t="shared" si="31"/>
        <v/>
      </c>
      <c r="S94" s="25" t="str">
        <f t="shared" si="32"/>
        <v/>
      </c>
      <c r="T94" s="25" t="str">
        <f t="shared" si="33"/>
        <v/>
      </c>
      <c r="U94" s="25" t="str">
        <f t="shared" si="34"/>
        <v/>
      </c>
      <c r="V94" s="25" t="str">
        <f t="shared" si="35"/>
        <v/>
      </c>
      <c r="W94" s="25" t="str">
        <f t="shared" si="36"/>
        <v/>
      </c>
      <c r="X94" s="25" t="str">
        <f t="shared" si="37"/>
        <v/>
      </c>
      <c r="Y94" s="25" t="str">
        <f t="shared" si="38"/>
        <v xml:space="preserve"> </v>
      </c>
      <c r="Z94" s="25" t="str">
        <f t="shared" si="39"/>
        <v xml:space="preserve"> </v>
      </c>
      <c r="AA94" s="25" t="str">
        <f t="shared" si="40"/>
        <v xml:space="preserve"> </v>
      </c>
      <c r="AB94" t="str">
        <f t="shared" si="41"/>
        <v/>
      </c>
      <c r="AC94" t="str">
        <f t="shared" si="42"/>
        <v xml:space="preserve"> </v>
      </c>
      <c r="AD94" t="str">
        <f t="shared" si="43"/>
        <v/>
      </c>
    </row>
    <row r="95" spans="1:30" x14ac:dyDescent="0.35">
      <c r="A95" t="str">
        <f>IF('My Prediction of Match'!$A$2='Performance Cal'!$A95,'Performance Cal'!A95,"")</f>
        <v/>
      </c>
      <c r="B95" t="str">
        <f>IF('My Prediction of Match'!$A$2='Performance Cal'!$A95,'Performance Cal'!B95,"")</f>
        <v/>
      </c>
      <c r="C95" t="str">
        <f>_xlfn.XLOOKUP(B95,'Team Player and role'!A:A,'Team Player and role'!C:C," ")</f>
        <v xml:space="preserve"> </v>
      </c>
      <c r="D95" t="str">
        <f>IF('My Prediction of Match'!$A$2='Performance Cal'!$A95,'Performance Cal'!C95,"")</f>
        <v/>
      </c>
      <c r="E95" t="str">
        <f>IF('My Prediction of Match'!$A$2='Performance Cal'!$A95,'Performance Cal'!D95,"")</f>
        <v/>
      </c>
      <c r="F95" t="str">
        <f>IF('My Prediction of Match'!$A$2='Performance Cal'!$A95,'Performance Cal'!E95,"")</f>
        <v/>
      </c>
      <c r="G95" t="str">
        <f>IF('My Prediction of Match'!$A$2='Performance Cal'!$A95,'Performance Cal'!F95,"")</f>
        <v/>
      </c>
      <c r="H95" s="25" t="str">
        <f t="shared" si="22"/>
        <v/>
      </c>
      <c r="I95" s="25" t="str">
        <f t="shared" si="23"/>
        <v/>
      </c>
      <c r="J95" s="25" t="str">
        <f t="shared" si="24"/>
        <v/>
      </c>
      <c r="K95" s="25" t="str">
        <f t="shared" si="25"/>
        <v xml:space="preserve"> </v>
      </c>
      <c r="L95" s="25" t="str">
        <f t="shared" si="26"/>
        <v xml:space="preserve"> </v>
      </c>
      <c r="M95" s="25" t="str">
        <f t="shared" si="26"/>
        <v xml:space="preserve"> </v>
      </c>
      <c r="N95" s="25" t="str">
        <f t="shared" si="27"/>
        <v xml:space="preserve"> </v>
      </c>
      <c r="O95" s="25" t="str">
        <f t="shared" si="28"/>
        <v xml:space="preserve"> </v>
      </c>
      <c r="P95" s="25" t="str">
        <f t="shared" si="29"/>
        <v/>
      </c>
      <c r="Q95" s="25" t="str">
        <f t="shared" si="30"/>
        <v/>
      </c>
      <c r="R95" s="25" t="str">
        <f t="shared" si="31"/>
        <v/>
      </c>
      <c r="S95" s="25" t="str">
        <f t="shared" si="32"/>
        <v/>
      </c>
      <c r="T95" s="25" t="str">
        <f t="shared" si="33"/>
        <v/>
      </c>
      <c r="U95" s="25" t="str">
        <f t="shared" si="34"/>
        <v/>
      </c>
      <c r="V95" s="25" t="str">
        <f t="shared" si="35"/>
        <v/>
      </c>
      <c r="W95" s="25" t="str">
        <f t="shared" si="36"/>
        <v/>
      </c>
      <c r="X95" s="25" t="str">
        <f t="shared" si="37"/>
        <v/>
      </c>
      <c r="Y95" s="25" t="str">
        <f t="shared" si="38"/>
        <v xml:space="preserve"> </v>
      </c>
      <c r="Z95" s="25" t="str">
        <f t="shared" si="39"/>
        <v xml:space="preserve"> </v>
      </c>
      <c r="AA95" s="25" t="str">
        <f t="shared" si="40"/>
        <v xml:space="preserve"> </v>
      </c>
      <c r="AB95" t="str">
        <f t="shared" si="41"/>
        <v/>
      </c>
      <c r="AC95" t="str">
        <f t="shared" si="42"/>
        <v xml:space="preserve"> </v>
      </c>
      <c r="AD95" t="str">
        <f t="shared" si="43"/>
        <v/>
      </c>
    </row>
    <row r="96" spans="1:30" x14ac:dyDescent="0.35">
      <c r="A96" t="str">
        <f>IF('My Prediction of Match'!$A$2='Performance Cal'!$A96,'Performance Cal'!A96,"")</f>
        <v/>
      </c>
      <c r="B96" t="str">
        <f>IF('My Prediction of Match'!$A$2='Performance Cal'!$A96,'Performance Cal'!B96,"")</f>
        <v/>
      </c>
      <c r="C96" t="str">
        <f>_xlfn.XLOOKUP(B96,'Team Player and role'!A:A,'Team Player and role'!C:C," ")</f>
        <v xml:space="preserve"> </v>
      </c>
      <c r="D96" t="str">
        <f>IF('My Prediction of Match'!$A$2='Performance Cal'!$A96,'Performance Cal'!C96,"")</f>
        <v/>
      </c>
      <c r="E96" t="str">
        <f>IF('My Prediction of Match'!$A$2='Performance Cal'!$A96,'Performance Cal'!D96,"")</f>
        <v/>
      </c>
      <c r="F96" t="str">
        <f>IF('My Prediction of Match'!$A$2='Performance Cal'!$A96,'Performance Cal'!E96,"")</f>
        <v/>
      </c>
      <c r="G96" t="str">
        <f>IF('My Prediction of Match'!$A$2='Performance Cal'!$A96,'Performance Cal'!F96,"")</f>
        <v/>
      </c>
      <c r="H96" s="25" t="str">
        <f t="shared" si="22"/>
        <v/>
      </c>
      <c r="I96" s="25" t="str">
        <f t="shared" si="23"/>
        <v/>
      </c>
      <c r="J96" s="25" t="str">
        <f t="shared" si="24"/>
        <v/>
      </c>
      <c r="K96" s="25" t="str">
        <f t="shared" si="25"/>
        <v xml:space="preserve"> </v>
      </c>
      <c r="L96" s="25" t="str">
        <f t="shared" si="26"/>
        <v xml:space="preserve"> </v>
      </c>
      <c r="M96" s="25" t="str">
        <f t="shared" si="26"/>
        <v xml:space="preserve"> </v>
      </c>
      <c r="N96" s="25" t="str">
        <f t="shared" si="27"/>
        <v xml:space="preserve"> </v>
      </c>
      <c r="O96" s="25" t="str">
        <f t="shared" si="28"/>
        <v xml:space="preserve"> </v>
      </c>
      <c r="P96" s="25" t="str">
        <f t="shared" si="29"/>
        <v/>
      </c>
      <c r="Q96" s="25" t="str">
        <f t="shared" si="30"/>
        <v/>
      </c>
      <c r="R96" s="25" t="str">
        <f t="shared" si="31"/>
        <v/>
      </c>
      <c r="S96" s="25" t="str">
        <f t="shared" si="32"/>
        <v/>
      </c>
      <c r="T96" s="25" t="str">
        <f t="shared" si="33"/>
        <v/>
      </c>
      <c r="U96" s="25" t="str">
        <f t="shared" si="34"/>
        <v/>
      </c>
      <c r="V96" s="25" t="str">
        <f t="shared" si="35"/>
        <v/>
      </c>
      <c r="W96" s="25" t="str">
        <f t="shared" si="36"/>
        <v/>
      </c>
      <c r="X96" s="25" t="str">
        <f t="shared" si="37"/>
        <v/>
      </c>
      <c r="Y96" s="25" t="str">
        <f t="shared" si="38"/>
        <v xml:space="preserve"> </v>
      </c>
      <c r="Z96" s="25" t="str">
        <f t="shared" si="39"/>
        <v xml:space="preserve"> </v>
      </c>
      <c r="AA96" s="25" t="str">
        <f t="shared" si="40"/>
        <v xml:space="preserve"> </v>
      </c>
      <c r="AB96" t="str">
        <f t="shared" si="41"/>
        <v/>
      </c>
      <c r="AC96" t="str">
        <f t="shared" si="42"/>
        <v xml:space="preserve"> </v>
      </c>
      <c r="AD96" t="str">
        <f t="shared" si="43"/>
        <v/>
      </c>
    </row>
    <row r="97" spans="1:30" x14ac:dyDescent="0.35">
      <c r="A97" t="str">
        <f>IF('My Prediction of Match'!$A$2='Performance Cal'!$A97,'Performance Cal'!A97,"")</f>
        <v/>
      </c>
      <c r="B97" t="str">
        <f>IF('My Prediction of Match'!$A$2='Performance Cal'!$A97,'Performance Cal'!B97,"")</f>
        <v/>
      </c>
      <c r="C97" t="str">
        <f>_xlfn.XLOOKUP(B97,'Team Player and role'!A:A,'Team Player and role'!C:C," ")</f>
        <v xml:space="preserve"> </v>
      </c>
      <c r="D97" t="str">
        <f>IF('My Prediction of Match'!$A$2='Performance Cal'!$A97,'Performance Cal'!C97,"")</f>
        <v/>
      </c>
      <c r="E97" t="str">
        <f>IF('My Prediction of Match'!$A$2='Performance Cal'!$A97,'Performance Cal'!D97,"")</f>
        <v/>
      </c>
      <c r="F97" t="str">
        <f>IF('My Prediction of Match'!$A$2='Performance Cal'!$A97,'Performance Cal'!E97,"")</f>
        <v/>
      </c>
      <c r="G97" t="str">
        <f>IF('My Prediction of Match'!$A$2='Performance Cal'!$A97,'Performance Cal'!F97,"")</f>
        <v/>
      </c>
      <c r="H97" s="25" t="str">
        <f t="shared" si="22"/>
        <v/>
      </c>
      <c r="I97" s="25" t="str">
        <f t="shared" si="23"/>
        <v/>
      </c>
      <c r="J97" s="25" t="str">
        <f t="shared" si="24"/>
        <v/>
      </c>
      <c r="K97" s="25" t="str">
        <f t="shared" si="25"/>
        <v xml:space="preserve"> </v>
      </c>
      <c r="L97" s="25" t="str">
        <f t="shared" si="26"/>
        <v xml:space="preserve"> </v>
      </c>
      <c r="M97" s="25" t="str">
        <f t="shared" si="26"/>
        <v xml:space="preserve"> </v>
      </c>
      <c r="N97" s="25" t="str">
        <f t="shared" si="27"/>
        <v xml:space="preserve"> </v>
      </c>
      <c r="O97" s="25" t="str">
        <f t="shared" si="28"/>
        <v xml:space="preserve"> </v>
      </c>
      <c r="P97" s="25" t="str">
        <f t="shared" si="29"/>
        <v/>
      </c>
      <c r="Q97" s="25" t="str">
        <f t="shared" si="30"/>
        <v/>
      </c>
      <c r="R97" s="25" t="str">
        <f t="shared" si="31"/>
        <v/>
      </c>
      <c r="S97" s="25" t="str">
        <f t="shared" si="32"/>
        <v/>
      </c>
      <c r="T97" s="25" t="str">
        <f t="shared" si="33"/>
        <v/>
      </c>
      <c r="U97" s="25" t="str">
        <f t="shared" si="34"/>
        <v/>
      </c>
      <c r="V97" s="25" t="str">
        <f t="shared" si="35"/>
        <v/>
      </c>
      <c r="W97" s="25" t="str">
        <f t="shared" si="36"/>
        <v/>
      </c>
      <c r="X97" s="25" t="str">
        <f t="shared" si="37"/>
        <v/>
      </c>
      <c r="Y97" s="25" t="str">
        <f t="shared" si="38"/>
        <v xml:space="preserve"> </v>
      </c>
      <c r="Z97" s="25" t="str">
        <f t="shared" si="39"/>
        <v xml:space="preserve"> </v>
      </c>
      <c r="AA97" s="25" t="str">
        <f t="shared" si="40"/>
        <v xml:space="preserve"> </v>
      </c>
      <c r="AB97" t="str">
        <f t="shared" si="41"/>
        <v/>
      </c>
      <c r="AC97" t="str">
        <f t="shared" si="42"/>
        <v xml:space="preserve"> </v>
      </c>
      <c r="AD97" t="str">
        <f t="shared" si="43"/>
        <v/>
      </c>
    </row>
    <row r="98" spans="1:30" x14ac:dyDescent="0.35">
      <c r="A98" t="str">
        <f>IF('My Prediction of Match'!$A$2='Performance Cal'!$A98,'Performance Cal'!A98,"")</f>
        <v/>
      </c>
      <c r="B98" t="str">
        <f>IF('My Prediction of Match'!$A$2='Performance Cal'!$A98,'Performance Cal'!B98,"")</f>
        <v/>
      </c>
      <c r="C98" t="str">
        <f>_xlfn.XLOOKUP(B98,'Team Player and role'!A:A,'Team Player and role'!C:C," ")</f>
        <v xml:space="preserve"> </v>
      </c>
      <c r="D98" t="str">
        <f>IF('My Prediction of Match'!$A$2='Performance Cal'!$A98,'Performance Cal'!C98,"")</f>
        <v/>
      </c>
      <c r="E98" t="str">
        <f>IF('My Prediction of Match'!$A$2='Performance Cal'!$A98,'Performance Cal'!D98,"")</f>
        <v/>
      </c>
      <c r="F98" t="str">
        <f>IF('My Prediction of Match'!$A$2='Performance Cal'!$A98,'Performance Cal'!E98,"")</f>
        <v/>
      </c>
      <c r="G98" t="str">
        <f>IF('My Prediction of Match'!$A$2='Performance Cal'!$A98,'Performance Cal'!F98,"")</f>
        <v/>
      </c>
      <c r="H98" s="25" t="str">
        <f t="shared" si="22"/>
        <v/>
      </c>
      <c r="I98" s="25" t="str">
        <f t="shared" si="23"/>
        <v/>
      </c>
      <c r="J98" s="25" t="str">
        <f t="shared" si="24"/>
        <v/>
      </c>
      <c r="K98" s="25" t="str">
        <f t="shared" si="25"/>
        <v xml:space="preserve"> </v>
      </c>
      <c r="L98" s="25" t="str">
        <f t="shared" si="26"/>
        <v xml:space="preserve"> </v>
      </c>
      <c r="M98" s="25" t="str">
        <f t="shared" si="26"/>
        <v xml:space="preserve"> </v>
      </c>
      <c r="N98" s="25" t="str">
        <f t="shared" si="27"/>
        <v xml:space="preserve"> </v>
      </c>
      <c r="O98" s="25" t="str">
        <f t="shared" si="28"/>
        <v xml:space="preserve"> </v>
      </c>
      <c r="P98" s="25" t="str">
        <f t="shared" si="29"/>
        <v/>
      </c>
      <c r="Q98" s="25" t="str">
        <f t="shared" si="30"/>
        <v/>
      </c>
      <c r="R98" s="25" t="str">
        <f t="shared" si="31"/>
        <v/>
      </c>
      <c r="S98" s="25" t="str">
        <f t="shared" si="32"/>
        <v/>
      </c>
      <c r="T98" s="25" t="str">
        <f t="shared" si="33"/>
        <v/>
      </c>
      <c r="U98" s="25" t="str">
        <f t="shared" si="34"/>
        <v/>
      </c>
      <c r="V98" s="25" t="str">
        <f t="shared" si="35"/>
        <v/>
      </c>
      <c r="W98" s="25" t="str">
        <f t="shared" si="36"/>
        <v/>
      </c>
      <c r="X98" s="25" t="str">
        <f t="shared" si="37"/>
        <v/>
      </c>
      <c r="Y98" s="25" t="str">
        <f t="shared" si="38"/>
        <v xml:space="preserve"> </v>
      </c>
      <c r="Z98" s="25" t="str">
        <f t="shared" si="39"/>
        <v xml:space="preserve"> </v>
      </c>
      <c r="AA98" s="25" t="str">
        <f t="shared" si="40"/>
        <v xml:space="preserve"> </v>
      </c>
      <c r="AB98" t="str">
        <f t="shared" si="41"/>
        <v/>
      </c>
      <c r="AC98" t="str">
        <f t="shared" si="42"/>
        <v xml:space="preserve"> </v>
      </c>
      <c r="AD98" t="str">
        <f t="shared" si="43"/>
        <v/>
      </c>
    </row>
    <row r="99" spans="1:30" x14ac:dyDescent="0.35">
      <c r="A99" t="str">
        <f>IF('My Prediction of Match'!$A$2='Performance Cal'!$A99,'Performance Cal'!A99,"")</f>
        <v/>
      </c>
      <c r="B99" t="str">
        <f>IF('My Prediction of Match'!$A$2='Performance Cal'!$A99,'Performance Cal'!B99,"")</f>
        <v/>
      </c>
      <c r="C99" t="str">
        <f>_xlfn.XLOOKUP(B99,'Team Player and role'!A:A,'Team Player and role'!C:C," ")</f>
        <v xml:space="preserve"> </v>
      </c>
      <c r="D99" t="str">
        <f>IF('My Prediction of Match'!$A$2='Performance Cal'!$A99,'Performance Cal'!C99,"")</f>
        <v/>
      </c>
      <c r="E99" t="str">
        <f>IF('My Prediction of Match'!$A$2='Performance Cal'!$A99,'Performance Cal'!D99,"")</f>
        <v/>
      </c>
      <c r="F99" t="str">
        <f>IF('My Prediction of Match'!$A$2='Performance Cal'!$A99,'Performance Cal'!E99,"")</f>
        <v/>
      </c>
      <c r="G99" t="str">
        <f>IF('My Prediction of Match'!$A$2='Performance Cal'!$A99,'Performance Cal'!F99,"")</f>
        <v/>
      </c>
      <c r="H99" s="25" t="str">
        <f t="shared" si="22"/>
        <v/>
      </c>
      <c r="I99" s="25" t="str">
        <f t="shared" si="23"/>
        <v/>
      </c>
      <c r="J99" s="25" t="str">
        <f t="shared" si="24"/>
        <v/>
      </c>
      <c r="K99" s="25" t="str">
        <f t="shared" si="25"/>
        <v xml:space="preserve"> </v>
      </c>
      <c r="L99" s="25" t="str">
        <f t="shared" si="26"/>
        <v xml:space="preserve"> </v>
      </c>
      <c r="M99" s="25" t="str">
        <f t="shared" si="26"/>
        <v xml:space="preserve"> </v>
      </c>
      <c r="N99" s="25" t="str">
        <f t="shared" si="27"/>
        <v xml:space="preserve"> </v>
      </c>
      <c r="O99" s="25" t="str">
        <f t="shared" si="28"/>
        <v xml:space="preserve"> </v>
      </c>
      <c r="P99" s="25" t="str">
        <f t="shared" si="29"/>
        <v/>
      </c>
      <c r="Q99" s="25" t="str">
        <f t="shared" si="30"/>
        <v/>
      </c>
      <c r="R99" s="25" t="str">
        <f t="shared" si="31"/>
        <v/>
      </c>
      <c r="S99" s="25" t="str">
        <f t="shared" si="32"/>
        <v/>
      </c>
      <c r="T99" s="25" t="str">
        <f t="shared" si="33"/>
        <v/>
      </c>
      <c r="U99" s="25" t="str">
        <f t="shared" si="34"/>
        <v/>
      </c>
      <c r="V99" s="25" t="str">
        <f t="shared" si="35"/>
        <v/>
      </c>
      <c r="W99" s="25" t="str">
        <f t="shared" si="36"/>
        <v/>
      </c>
      <c r="X99" s="25" t="str">
        <f t="shared" si="37"/>
        <v/>
      </c>
      <c r="Y99" s="25" t="str">
        <f t="shared" si="38"/>
        <v xml:space="preserve"> </v>
      </c>
      <c r="Z99" s="25" t="str">
        <f t="shared" si="39"/>
        <v xml:space="preserve"> </v>
      </c>
      <c r="AA99" s="25" t="str">
        <f t="shared" si="40"/>
        <v xml:space="preserve"> </v>
      </c>
      <c r="AB99" t="str">
        <f t="shared" si="41"/>
        <v/>
      </c>
      <c r="AC99" t="str">
        <f t="shared" si="42"/>
        <v xml:space="preserve"> </v>
      </c>
      <c r="AD99" t="str">
        <f t="shared" si="43"/>
        <v/>
      </c>
    </row>
    <row r="100" spans="1:30" x14ac:dyDescent="0.35">
      <c r="A100" t="str">
        <f>IF('My Prediction of Match'!$A$2='Performance Cal'!$A100,'Performance Cal'!A100,"")</f>
        <v/>
      </c>
      <c r="B100" t="str">
        <f>IF('My Prediction of Match'!$A$2='Performance Cal'!$A100,'Performance Cal'!B100,"")</f>
        <v/>
      </c>
      <c r="C100" t="str">
        <f>_xlfn.XLOOKUP(B100,'Team Player and role'!A:A,'Team Player and role'!C:C," ")</f>
        <v xml:space="preserve"> </v>
      </c>
      <c r="D100" t="str">
        <f>IF('My Prediction of Match'!$A$2='Performance Cal'!$A100,'Performance Cal'!C100,"")</f>
        <v/>
      </c>
      <c r="E100" t="str">
        <f>IF('My Prediction of Match'!$A$2='Performance Cal'!$A100,'Performance Cal'!D100,"")</f>
        <v/>
      </c>
      <c r="F100" t="str">
        <f>IF('My Prediction of Match'!$A$2='Performance Cal'!$A100,'Performance Cal'!E100,"")</f>
        <v/>
      </c>
      <c r="G100" t="str">
        <f>IF('My Prediction of Match'!$A$2='Performance Cal'!$A100,'Performance Cal'!F100,"")</f>
        <v/>
      </c>
      <c r="H100" s="25" t="str">
        <f t="shared" si="22"/>
        <v/>
      </c>
      <c r="I100" s="25" t="str">
        <f t="shared" si="23"/>
        <v/>
      </c>
      <c r="J100" s="25" t="str">
        <f t="shared" si="24"/>
        <v/>
      </c>
      <c r="K100" s="25" t="str">
        <f t="shared" si="25"/>
        <v xml:space="preserve"> </v>
      </c>
      <c r="L100" s="25" t="str">
        <f t="shared" si="26"/>
        <v xml:space="preserve"> </v>
      </c>
      <c r="M100" s="25" t="str">
        <f t="shared" si="26"/>
        <v xml:space="preserve"> </v>
      </c>
      <c r="N100" s="25" t="str">
        <f t="shared" si="27"/>
        <v xml:space="preserve"> </v>
      </c>
      <c r="O100" s="25" t="str">
        <f t="shared" si="28"/>
        <v xml:space="preserve"> </v>
      </c>
      <c r="P100" s="25" t="str">
        <f t="shared" si="29"/>
        <v/>
      </c>
      <c r="Q100" s="25" t="str">
        <f t="shared" si="30"/>
        <v/>
      </c>
      <c r="R100" s="25" t="str">
        <f t="shared" si="31"/>
        <v/>
      </c>
      <c r="S100" s="25" t="str">
        <f t="shared" si="32"/>
        <v/>
      </c>
      <c r="T100" s="25" t="str">
        <f t="shared" si="33"/>
        <v/>
      </c>
      <c r="U100" s="25" t="str">
        <f t="shared" si="34"/>
        <v/>
      </c>
      <c r="V100" s="25" t="str">
        <f t="shared" si="35"/>
        <v/>
      </c>
      <c r="W100" s="25" t="str">
        <f t="shared" si="36"/>
        <v/>
      </c>
      <c r="X100" s="25" t="str">
        <f t="shared" si="37"/>
        <v/>
      </c>
      <c r="Y100" s="25" t="str">
        <f t="shared" si="38"/>
        <v xml:space="preserve"> </v>
      </c>
      <c r="Z100" s="25" t="str">
        <f t="shared" si="39"/>
        <v xml:space="preserve"> </v>
      </c>
      <c r="AA100" s="25" t="str">
        <f t="shared" si="40"/>
        <v xml:space="preserve"> </v>
      </c>
      <c r="AB100" t="str">
        <f t="shared" si="41"/>
        <v/>
      </c>
      <c r="AC100" t="str">
        <f t="shared" si="42"/>
        <v xml:space="preserve"> </v>
      </c>
      <c r="AD100" t="str">
        <f t="shared" si="43"/>
        <v/>
      </c>
    </row>
    <row r="101" spans="1:30" x14ac:dyDescent="0.35">
      <c r="A101" t="str">
        <f>IF('My Prediction of Match'!$A$2='Performance Cal'!$A101,'Performance Cal'!A101,"")</f>
        <v/>
      </c>
      <c r="B101" t="str">
        <f>IF('My Prediction of Match'!$A$2='Performance Cal'!$A101,'Performance Cal'!B101,"")</f>
        <v/>
      </c>
      <c r="C101" t="str">
        <f>_xlfn.XLOOKUP(B101,'Team Player and role'!A:A,'Team Player and role'!C:C," ")</f>
        <v xml:space="preserve"> </v>
      </c>
      <c r="D101" t="str">
        <f>IF('My Prediction of Match'!$A$2='Performance Cal'!$A101,'Performance Cal'!C101,"")</f>
        <v/>
      </c>
      <c r="E101" t="str">
        <f>IF('My Prediction of Match'!$A$2='Performance Cal'!$A101,'Performance Cal'!D101,"")</f>
        <v/>
      </c>
      <c r="F101" t="str">
        <f>IF('My Prediction of Match'!$A$2='Performance Cal'!$A101,'Performance Cal'!E101,"")</f>
        <v/>
      </c>
      <c r="G101" t="str">
        <f>IF('My Prediction of Match'!$A$2='Performance Cal'!$A101,'Performance Cal'!F101,"")</f>
        <v/>
      </c>
      <c r="H101" s="25" t="str">
        <f t="shared" si="22"/>
        <v/>
      </c>
      <c r="I101" s="25" t="str">
        <f t="shared" si="23"/>
        <v/>
      </c>
      <c r="J101" s="25" t="str">
        <f t="shared" si="24"/>
        <v/>
      </c>
      <c r="K101" s="25" t="str">
        <f t="shared" si="25"/>
        <v xml:space="preserve"> </v>
      </c>
      <c r="L101" s="25" t="str">
        <f t="shared" si="26"/>
        <v xml:space="preserve"> </v>
      </c>
      <c r="M101" s="25" t="str">
        <f t="shared" si="26"/>
        <v xml:space="preserve"> </v>
      </c>
      <c r="N101" s="25" t="str">
        <f t="shared" si="27"/>
        <v xml:space="preserve"> </v>
      </c>
      <c r="O101" s="25" t="str">
        <f t="shared" si="28"/>
        <v xml:space="preserve"> </v>
      </c>
      <c r="P101" s="25" t="str">
        <f t="shared" si="29"/>
        <v/>
      </c>
      <c r="Q101" s="25" t="str">
        <f t="shared" si="30"/>
        <v/>
      </c>
      <c r="R101" s="25" t="str">
        <f t="shared" si="31"/>
        <v/>
      </c>
      <c r="S101" s="25" t="str">
        <f t="shared" si="32"/>
        <v/>
      </c>
      <c r="T101" s="25" t="str">
        <f t="shared" si="33"/>
        <v/>
      </c>
      <c r="U101" s="25" t="str">
        <f t="shared" si="34"/>
        <v/>
      </c>
      <c r="V101" s="25" t="str">
        <f t="shared" si="35"/>
        <v/>
      </c>
      <c r="W101" s="25" t="str">
        <f t="shared" si="36"/>
        <v/>
      </c>
      <c r="X101" s="25" t="str">
        <f t="shared" si="37"/>
        <v/>
      </c>
      <c r="Y101" s="25" t="str">
        <f t="shared" si="38"/>
        <v xml:space="preserve"> </v>
      </c>
      <c r="Z101" s="25" t="str">
        <f t="shared" si="39"/>
        <v xml:space="preserve"> </v>
      </c>
      <c r="AA101" s="25" t="str">
        <f t="shared" si="40"/>
        <v xml:space="preserve"> </v>
      </c>
      <c r="AB101" t="str">
        <f t="shared" si="41"/>
        <v/>
      </c>
      <c r="AC101" t="str">
        <f t="shared" si="42"/>
        <v xml:space="preserve"> </v>
      </c>
      <c r="AD101" t="str">
        <f t="shared" si="43"/>
        <v/>
      </c>
    </row>
    <row r="102" spans="1:30" x14ac:dyDescent="0.35">
      <c r="A102" t="str">
        <f>IF('My Prediction of Match'!$A$2='Performance Cal'!$A102,'Performance Cal'!A102,"")</f>
        <v/>
      </c>
      <c r="B102" t="str">
        <f>IF('My Prediction of Match'!$A$2='Performance Cal'!$A102,'Performance Cal'!B102,"")</f>
        <v/>
      </c>
      <c r="C102" t="str">
        <f>_xlfn.XLOOKUP(B102,'Team Player and role'!A:A,'Team Player and role'!C:C," ")</f>
        <v xml:space="preserve"> </v>
      </c>
      <c r="D102" t="str">
        <f>IF('My Prediction of Match'!$A$2='Performance Cal'!$A102,'Performance Cal'!C102,"")</f>
        <v/>
      </c>
      <c r="E102" t="str">
        <f>IF('My Prediction of Match'!$A$2='Performance Cal'!$A102,'Performance Cal'!D102,"")</f>
        <v/>
      </c>
      <c r="F102" t="str">
        <f>IF('My Prediction of Match'!$A$2='Performance Cal'!$A102,'Performance Cal'!E102,"")</f>
        <v/>
      </c>
      <c r="G102" t="str">
        <f>IF('My Prediction of Match'!$A$2='Performance Cal'!$A102,'Performance Cal'!F102,"")</f>
        <v/>
      </c>
      <c r="H102" s="25" t="str">
        <f t="shared" si="22"/>
        <v/>
      </c>
      <c r="I102" s="25" t="str">
        <f t="shared" si="23"/>
        <v/>
      </c>
      <c r="J102" s="25" t="str">
        <f t="shared" si="24"/>
        <v/>
      </c>
      <c r="K102" s="25" t="str">
        <f t="shared" si="25"/>
        <v xml:space="preserve"> </v>
      </c>
      <c r="L102" s="25" t="str">
        <f t="shared" si="26"/>
        <v xml:space="preserve"> </v>
      </c>
      <c r="M102" s="25" t="str">
        <f t="shared" si="26"/>
        <v xml:space="preserve"> </v>
      </c>
      <c r="N102" s="25" t="str">
        <f t="shared" si="27"/>
        <v xml:space="preserve"> </v>
      </c>
      <c r="O102" s="25" t="str">
        <f t="shared" si="28"/>
        <v xml:space="preserve"> </v>
      </c>
      <c r="P102" s="25" t="str">
        <f t="shared" si="29"/>
        <v/>
      </c>
      <c r="Q102" s="25" t="str">
        <f t="shared" si="30"/>
        <v/>
      </c>
      <c r="R102" s="25" t="str">
        <f t="shared" si="31"/>
        <v/>
      </c>
      <c r="S102" s="25" t="str">
        <f t="shared" si="32"/>
        <v/>
      </c>
      <c r="T102" s="25" t="str">
        <f t="shared" si="33"/>
        <v/>
      </c>
      <c r="U102" s="25" t="str">
        <f t="shared" si="34"/>
        <v/>
      </c>
      <c r="V102" s="25" t="str">
        <f t="shared" si="35"/>
        <v/>
      </c>
      <c r="W102" s="25" t="str">
        <f t="shared" si="36"/>
        <v/>
      </c>
      <c r="X102" s="25" t="str">
        <f t="shared" si="37"/>
        <v/>
      </c>
      <c r="Y102" s="25" t="str">
        <f t="shared" si="38"/>
        <v xml:space="preserve"> </v>
      </c>
      <c r="Z102" s="25" t="str">
        <f t="shared" si="39"/>
        <v xml:space="preserve"> </v>
      </c>
      <c r="AA102" s="25" t="str">
        <f t="shared" si="40"/>
        <v xml:space="preserve"> </v>
      </c>
      <c r="AB102" t="str">
        <f t="shared" si="41"/>
        <v/>
      </c>
      <c r="AC102" t="str">
        <f t="shared" si="42"/>
        <v xml:space="preserve"> </v>
      </c>
      <c r="AD102" t="str">
        <f t="shared" si="43"/>
        <v/>
      </c>
    </row>
    <row r="103" spans="1:30" x14ac:dyDescent="0.35">
      <c r="A103" t="str">
        <f>IF('My Prediction of Match'!$A$2='Performance Cal'!$A103,'Performance Cal'!A103,"")</f>
        <v/>
      </c>
      <c r="B103" t="str">
        <f>IF('My Prediction of Match'!$A$2='Performance Cal'!$A103,'Performance Cal'!B103,"")</f>
        <v/>
      </c>
      <c r="C103" t="str">
        <f>_xlfn.XLOOKUP(B103,'Team Player and role'!A:A,'Team Player and role'!C:C," ")</f>
        <v xml:space="preserve"> </v>
      </c>
      <c r="D103" t="str">
        <f>IF('My Prediction of Match'!$A$2='Performance Cal'!$A103,'Performance Cal'!C103,"")</f>
        <v/>
      </c>
      <c r="E103" t="str">
        <f>IF('My Prediction of Match'!$A$2='Performance Cal'!$A103,'Performance Cal'!D103,"")</f>
        <v/>
      </c>
      <c r="F103" t="str">
        <f>IF('My Prediction of Match'!$A$2='Performance Cal'!$A103,'Performance Cal'!E103,"")</f>
        <v/>
      </c>
      <c r="G103" t="str">
        <f>IF('My Prediction of Match'!$A$2='Performance Cal'!$A103,'Performance Cal'!F103,"")</f>
        <v/>
      </c>
      <c r="H103" s="25" t="str">
        <f t="shared" si="22"/>
        <v/>
      </c>
      <c r="I103" s="25" t="str">
        <f t="shared" si="23"/>
        <v/>
      </c>
      <c r="J103" s="25" t="str">
        <f t="shared" si="24"/>
        <v/>
      </c>
      <c r="K103" s="25" t="str">
        <f t="shared" si="25"/>
        <v xml:space="preserve"> </v>
      </c>
      <c r="L103" s="25" t="str">
        <f t="shared" si="26"/>
        <v xml:space="preserve"> </v>
      </c>
      <c r="M103" s="25" t="str">
        <f t="shared" si="26"/>
        <v xml:space="preserve"> </v>
      </c>
      <c r="N103" s="25" t="str">
        <f t="shared" si="27"/>
        <v xml:space="preserve"> </v>
      </c>
      <c r="O103" s="25" t="str">
        <f t="shared" si="28"/>
        <v xml:space="preserve"> </v>
      </c>
      <c r="P103" s="25" t="str">
        <f t="shared" si="29"/>
        <v/>
      </c>
      <c r="Q103" s="25" t="str">
        <f t="shared" si="30"/>
        <v/>
      </c>
      <c r="R103" s="25" t="str">
        <f t="shared" si="31"/>
        <v/>
      </c>
      <c r="S103" s="25" t="str">
        <f t="shared" si="32"/>
        <v/>
      </c>
      <c r="T103" s="25" t="str">
        <f t="shared" si="33"/>
        <v/>
      </c>
      <c r="U103" s="25" t="str">
        <f t="shared" si="34"/>
        <v/>
      </c>
      <c r="V103" s="25" t="str">
        <f t="shared" si="35"/>
        <v/>
      </c>
      <c r="W103" s="25" t="str">
        <f t="shared" si="36"/>
        <v/>
      </c>
      <c r="X103" s="25" t="str">
        <f t="shared" si="37"/>
        <v/>
      </c>
      <c r="Y103" s="25" t="str">
        <f t="shared" si="38"/>
        <v xml:space="preserve"> </v>
      </c>
      <c r="Z103" s="25" t="str">
        <f t="shared" si="39"/>
        <v xml:space="preserve"> </v>
      </c>
      <c r="AA103" s="25" t="str">
        <f t="shared" si="40"/>
        <v xml:space="preserve"> </v>
      </c>
      <c r="AB103" t="str">
        <f t="shared" si="41"/>
        <v/>
      </c>
      <c r="AC103" t="str">
        <f t="shared" si="42"/>
        <v xml:space="preserve"> </v>
      </c>
      <c r="AD103" t="str">
        <f t="shared" si="43"/>
        <v/>
      </c>
    </row>
    <row r="104" spans="1:30" x14ac:dyDescent="0.35">
      <c r="A104" t="str">
        <f>IF('My Prediction of Match'!$A$2='Performance Cal'!$A104,'Performance Cal'!A104,"")</f>
        <v/>
      </c>
      <c r="B104" t="str">
        <f>IF('My Prediction of Match'!$A$2='Performance Cal'!$A104,'Performance Cal'!B104,"")</f>
        <v/>
      </c>
      <c r="C104" t="str">
        <f>_xlfn.XLOOKUP(B104,'Team Player and role'!A:A,'Team Player and role'!C:C," ")</f>
        <v xml:space="preserve"> </v>
      </c>
      <c r="D104" t="str">
        <f>IF('My Prediction of Match'!$A$2='Performance Cal'!$A104,'Performance Cal'!C104,"")</f>
        <v/>
      </c>
      <c r="E104" t="str">
        <f>IF('My Prediction of Match'!$A$2='Performance Cal'!$A104,'Performance Cal'!D104,"")</f>
        <v/>
      </c>
      <c r="F104" t="str">
        <f>IF('My Prediction of Match'!$A$2='Performance Cal'!$A104,'Performance Cal'!E104,"")</f>
        <v/>
      </c>
      <c r="G104" t="str">
        <f>IF('My Prediction of Match'!$A$2='Performance Cal'!$A104,'Performance Cal'!F104,"")</f>
        <v/>
      </c>
      <c r="H104" s="25" t="str">
        <f t="shared" si="22"/>
        <v/>
      </c>
      <c r="I104" s="25" t="str">
        <f t="shared" si="23"/>
        <v/>
      </c>
      <c r="J104" s="25" t="str">
        <f t="shared" si="24"/>
        <v/>
      </c>
      <c r="K104" s="25" t="str">
        <f t="shared" si="25"/>
        <v xml:space="preserve"> </v>
      </c>
      <c r="L104" s="25" t="str">
        <f t="shared" si="26"/>
        <v xml:space="preserve"> </v>
      </c>
      <c r="M104" s="25" t="str">
        <f t="shared" si="26"/>
        <v xml:space="preserve"> </v>
      </c>
      <c r="N104" s="25" t="str">
        <f t="shared" si="27"/>
        <v xml:space="preserve"> </v>
      </c>
      <c r="O104" s="25" t="str">
        <f t="shared" si="28"/>
        <v xml:space="preserve"> </v>
      </c>
      <c r="P104" s="25" t="str">
        <f t="shared" si="29"/>
        <v/>
      </c>
      <c r="Q104" s="25" t="str">
        <f t="shared" si="30"/>
        <v/>
      </c>
      <c r="R104" s="25" t="str">
        <f t="shared" si="31"/>
        <v/>
      </c>
      <c r="S104" s="25" t="str">
        <f t="shared" si="32"/>
        <v/>
      </c>
      <c r="T104" s="25" t="str">
        <f t="shared" si="33"/>
        <v/>
      </c>
      <c r="U104" s="25" t="str">
        <f t="shared" si="34"/>
        <v/>
      </c>
      <c r="V104" s="25" t="str">
        <f t="shared" si="35"/>
        <v/>
      </c>
      <c r="W104" s="25" t="str">
        <f t="shared" si="36"/>
        <v/>
      </c>
      <c r="X104" s="25" t="str">
        <f t="shared" si="37"/>
        <v/>
      </c>
      <c r="Y104" s="25" t="str">
        <f t="shared" si="38"/>
        <v xml:space="preserve"> </v>
      </c>
      <c r="Z104" s="25" t="str">
        <f t="shared" si="39"/>
        <v xml:space="preserve"> </v>
      </c>
      <c r="AA104" s="25" t="str">
        <f t="shared" si="40"/>
        <v xml:space="preserve"> </v>
      </c>
      <c r="AB104" t="str">
        <f t="shared" si="41"/>
        <v/>
      </c>
      <c r="AC104" t="str">
        <f t="shared" si="42"/>
        <v xml:space="preserve"> </v>
      </c>
      <c r="AD104" t="str">
        <f t="shared" si="43"/>
        <v/>
      </c>
    </row>
    <row r="105" spans="1:30" x14ac:dyDescent="0.35">
      <c r="A105" t="str">
        <f>IF('My Prediction of Match'!$A$2='Performance Cal'!$A105,'Performance Cal'!A105,"")</f>
        <v/>
      </c>
      <c r="B105" t="str">
        <f>IF('My Prediction of Match'!$A$2='Performance Cal'!$A105,'Performance Cal'!B105,"")</f>
        <v/>
      </c>
      <c r="C105" t="str">
        <f>_xlfn.XLOOKUP(B105,'Team Player and role'!A:A,'Team Player and role'!C:C," ")</f>
        <v xml:space="preserve"> </v>
      </c>
      <c r="D105" t="str">
        <f>IF('My Prediction of Match'!$A$2='Performance Cal'!$A105,'Performance Cal'!C105,"")</f>
        <v/>
      </c>
      <c r="E105" t="str">
        <f>IF('My Prediction of Match'!$A$2='Performance Cal'!$A105,'Performance Cal'!D105,"")</f>
        <v/>
      </c>
      <c r="F105" t="str">
        <f>IF('My Prediction of Match'!$A$2='Performance Cal'!$A105,'Performance Cal'!E105,"")</f>
        <v/>
      </c>
      <c r="G105" t="str">
        <f>IF('My Prediction of Match'!$A$2='Performance Cal'!$A105,'Performance Cal'!F105,"")</f>
        <v/>
      </c>
      <c r="H105" s="25" t="str">
        <f t="shared" si="22"/>
        <v/>
      </c>
      <c r="I105" s="25" t="str">
        <f t="shared" si="23"/>
        <v/>
      </c>
      <c r="J105" s="25" t="str">
        <f t="shared" si="24"/>
        <v/>
      </c>
      <c r="K105" s="25" t="str">
        <f t="shared" si="25"/>
        <v xml:space="preserve"> </v>
      </c>
      <c r="L105" s="25" t="str">
        <f t="shared" si="26"/>
        <v xml:space="preserve"> </v>
      </c>
      <c r="M105" s="25" t="str">
        <f t="shared" si="26"/>
        <v xml:space="preserve"> </v>
      </c>
      <c r="N105" s="25" t="str">
        <f t="shared" si="27"/>
        <v xml:space="preserve"> </v>
      </c>
      <c r="O105" s="25" t="str">
        <f t="shared" si="28"/>
        <v xml:space="preserve"> </v>
      </c>
      <c r="P105" s="25" t="str">
        <f t="shared" si="29"/>
        <v/>
      </c>
      <c r="Q105" s="25" t="str">
        <f t="shared" si="30"/>
        <v/>
      </c>
      <c r="R105" s="25" t="str">
        <f t="shared" si="31"/>
        <v/>
      </c>
      <c r="S105" s="25" t="str">
        <f t="shared" si="32"/>
        <v/>
      </c>
      <c r="T105" s="25" t="str">
        <f t="shared" si="33"/>
        <v/>
      </c>
      <c r="U105" s="25" t="str">
        <f t="shared" si="34"/>
        <v/>
      </c>
      <c r="V105" s="25" t="str">
        <f t="shared" si="35"/>
        <v/>
      </c>
      <c r="W105" s="25" t="str">
        <f t="shared" si="36"/>
        <v/>
      </c>
      <c r="X105" s="25" t="str">
        <f t="shared" si="37"/>
        <v/>
      </c>
      <c r="Y105" s="25" t="str">
        <f t="shared" si="38"/>
        <v xml:space="preserve"> </v>
      </c>
      <c r="Z105" s="25" t="str">
        <f t="shared" si="39"/>
        <v xml:space="preserve"> </v>
      </c>
      <c r="AA105" s="25" t="str">
        <f t="shared" si="40"/>
        <v xml:space="preserve"> </v>
      </c>
      <c r="AB105" t="str">
        <f t="shared" si="41"/>
        <v/>
      </c>
      <c r="AC105" t="str">
        <f t="shared" si="42"/>
        <v xml:space="preserve"> </v>
      </c>
      <c r="AD105" t="str">
        <f t="shared" si="43"/>
        <v/>
      </c>
    </row>
    <row r="106" spans="1:30" x14ac:dyDescent="0.35">
      <c r="A106" t="str">
        <f>IF('My Prediction of Match'!$A$2='Performance Cal'!$A106,'Performance Cal'!A106,"")</f>
        <v>CSK</v>
      </c>
      <c r="B106" t="str">
        <f>IF('My Prediction of Match'!$A$2='Performance Cal'!$A106,'Performance Cal'!B106,"")</f>
        <v>Tushar Deshpande</v>
      </c>
      <c r="C106" t="str">
        <f>_xlfn.XLOOKUP(B106,'Team Player and role'!A:A,'Team Player and role'!C:C," ")</f>
        <v>Seamer</v>
      </c>
      <c r="D106">
        <f>IF('My Prediction of Match'!$A$2='Performance Cal'!$A106,'Performance Cal'!C106,"")</f>
        <v>10.8</v>
      </c>
      <c r="E106">
        <f>IF('My Prediction of Match'!$A$2='Performance Cal'!$A106,'Performance Cal'!D106,"")</f>
        <v>4605.4399999999996</v>
      </c>
      <c r="F106">
        <f>IF('My Prediction of Match'!$A$2='Performance Cal'!$A106,'Performance Cal'!E106,"")</f>
        <v>4</v>
      </c>
      <c r="G106">
        <f>IF('My Prediction of Match'!$A$2='Performance Cal'!$A106,'Performance Cal'!F106,"")</f>
        <v>4620.24</v>
      </c>
      <c r="H106" s="25">
        <f t="shared" si="22"/>
        <v>6908.1599999999989</v>
      </c>
      <c r="I106" s="25">
        <f t="shared" si="23"/>
        <v>3454.0799999999995</v>
      </c>
      <c r="J106" s="25">
        <f t="shared" si="24"/>
        <v>5618.6367999999993</v>
      </c>
      <c r="K106" s="25">
        <f t="shared" si="25"/>
        <v>3822.5151999999998</v>
      </c>
      <c r="L106" s="25">
        <f t="shared" si="26"/>
        <v>3223.808</v>
      </c>
      <c r="M106" s="25">
        <f t="shared" si="26"/>
        <v>3223.808</v>
      </c>
      <c r="N106" s="25">
        <f t="shared" si="27"/>
        <v>5987.0719999999992</v>
      </c>
      <c r="O106" s="25">
        <f t="shared" si="28"/>
        <v>5526.5279999999993</v>
      </c>
      <c r="P106" s="25">
        <f t="shared" si="29"/>
        <v>5065.9839999999995</v>
      </c>
      <c r="Q106" s="25">
        <f t="shared" si="30"/>
        <v>6447.6159999999991</v>
      </c>
      <c r="R106" s="25">
        <f t="shared" si="31"/>
        <v>6908.1599999999989</v>
      </c>
      <c r="S106" s="25">
        <f t="shared" si="32"/>
        <v>3338.9439999999995</v>
      </c>
      <c r="T106" s="25">
        <f t="shared" si="33"/>
        <v>4720.5759999999991</v>
      </c>
      <c r="U106" s="25">
        <f t="shared" si="34"/>
        <v>4490.3039999999992</v>
      </c>
      <c r="V106" s="25">
        <f t="shared" si="35"/>
        <v>4421.2223999999997</v>
      </c>
      <c r="W106" s="25">
        <f t="shared" si="36"/>
        <v>5802.8543999999993</v>
      </c>
      <c r="X106" s="25">
        <f t="shared" si="37"/>
        <v>5572.5823999999993</v>
      </c>
      <c r="Y106" s="25">
        <f t="shared" si="38"/>
        <v>3523.1615999999999</v>
      </c>
      <c r="Z106" s="25">
        <f t="shared" si="39"/>
        <v>4904.7935999999991</v>
      </c>
      <c r="AA106" s="25">
        <f t="shared" si="40"/>
        <v>4674.5216</v>
      </c>
      <c r="AB106" t="str">
        <f t="shared" si="41"/>
        <v>CSK</v>
      </c>
      <c r="AC106" t="str">
        <f t="shared" si="42"/>
        <v>Seamer</v>
      </c>
      <c r="AD106" t="str">
        <f t="shared" si="43"/>
        <v>Tushar Deshpande</v>
      </c>
    </row>
    <row r="107" spans="1:30" x14ac:dyDescent="0.35">
      <c r="A107" t="str">
        <f>IF('My Prediction of Match'!$A$2='Performance Cal'!$A107,'Performance Cal'!A107,"")</f>
        <v/>
      </c>
      <c r="B107" t="str">
        <f>IF('My Prediction of Match'!$A$2='Performance Cal'!$A107,'Performance Cal'!B107,"")</f>
        <v/>
      </c>
      <c r="C107" t="str">
        <f>_xlfn.XLOOKUP(B107,'Team Player and role'!A:A,'Team Player and role'!C:C," ")</f>
        <v xml:space="preserve"> </v>
      </c>
      <c r="D107" t="str">
        <f>IF('My Prediction of Match'!$A$2='Performance Cal'!$A107,'Performance Cal'!C107,"")</f>
        <v/>
      </c>
      <c r="E107" t="str">
        <f>IF('My Prediction of Match'!$A$2='Performance Cal'!$A107,'Performance Cal'!D107,"")</f>
        <v/>
      </c>
      <c r="F107" t="str">
        <f>IF('My Prediction of Match'!$A$2='Performance Cal'!$A107,'Performance Cal'!E107,"")</f>
        <v/>
      </c>
      <c r="G107" t="str">
        <f>IF('My Prediction of Match'!$A$2='Performance Cal'!$A107,'Performance Cal'!F107,"")</f>
        <v/>
      </c>
      <c r="H107" s="25" t="str">
        <f t="shared" si="22"/>
        <v/>
      </c>
      <c r="I107" s="25" t="str">
        <f t="shared" si="23"/>
        <v/>
      </c>
      <c r="J107" s="25" t="str">
        <f t="shared" si="24"/>
        <v/>
      </c>
      <c r="K107" s="25" t="str">
        <f t="shared" si="25"/>
        <v xml:space="preserve"> </v>
      </c>
      <c r="L107" s="25" t="str">
        <f t="shared" si="26"/>
        <v xml:space="preserve"> </v>
      </c>
      <c r="M107" s="25" t="str">
        <f t="shared" si="26"/>
        <v xml:space="preserve"> </v>
      </c>
      <c r="N107" s="25" t="str">
        <f t="shared" si="27"/>
        <v xml:space="preserve"> </v>
      </c>
      <c r="O107" s="25" t="str">
        <f t="shared" si="28"/>
        <v xml:space="preserve"> </v>
      </c>
      <c r="P107" s="25" t="str">
        <f t="shared" si="29"/>
        <v/>
      </c>
      <c r="Q107" s="25" t="str">
        <f t="shared" si="30"/>
        <v/>
      </c>
      <c r="R107" s="25" t="str">
        <f t="shared" si="31"/>
        <v/>
      </c>
      <c r="S107" s="25" t="str">
        <f t="shared" si="32"/>
        <v/>
      </c>
      <c r="T107" s="25" t="str">
        <f t="shared" si="33"/>
        <v/>
      </c>
      <c r="U107" s="25" t="str">
        <f t="shared" si="34"/>
        <v/>
      </c>
      <c r="V107" s="25" t="str">
        <f t="shared" si="35"/>
        <v/>
      </c>
      <c r="W107" s="25" t="str">
        <f t="shared" si="36"/>
        <v/>
      </c>
      <c r="X107" s="25" t="str">
        <f t="shared" si="37"/>
        <v/>
      </c>
      <c r="Y107" s="25" t="str">
        <f t="shared" si="38"/>
        <v xml:space="preserve"> </v>
      </c>
      <c r="Z107" s="25" t="str">
        <f t="shared" si="39"/>
        <v xml:space="preserve"> </v>
      </c>
      <c r="AA107" s="25" t="str">
        <f t="shared" si="40"/>
        <v xml:space="preserve"> </v>
      </c>
      <c r="AB107" t="str">
        <f t="shared" si="41"/>
        <v/>
      </c>
      <c r="AC107" t="str">
        <f t="shared" si="42"/>
        <v xml:space="preserve"> </v>
      </c>
      <c r="AD107" t="str">
        <f t="shared" si="43"/>
        <v/>
      </c>
    </row>
    <row r="108" spans="1:30" x14ac:dyDescent="0.35">
      <c r="A108" t="str">
        <f>IF('My Prediction of Match'!$A$2='Performance Cal'!$A108,'Performance Cal'!A108,"")</f>
        <v>CSK</v>
      </c>
      <c r="B108" t="str">
        <f>IF('My Prediction of Match'!$A$2='Performance Cal'!$A108,'Performance Cal'!B108,"")</f>
        <v>Matheesha Pathirana</v>
      </c>
      <c r="C108" t="str">
        <f>_xlfn.XLOOKUP(B108,'Team Player and role'!A:A,'Team Player and role'!C:C," ")</f>
        <v>Seamer</v>
      </c>
      <c r="D108">
        <f>IF('My Prediction of Match'!$A$2='Performance Cal'!$A108,'Performance Cal'!C108,"")</f>
        <v>0</v>
      </c>
      <c r="E108">
        <f>IF('My Prediction of Match'!$A$2='Performance Cal'!$A108,'Performance Cal'!D108,"")</f>
        <v>5378.44</v>
      </c>
      <c r="F108">
        <f>IF('My Prediction of Match'!$A$2='Performance Cal'!$A108,'Performance Cal'!E108,"")</f>
        <v>5</v>
      </c>
      <c r="G108">
        <f>IF('My Prediction of Match'!$A$2='Performance Cal'!$A108,'Performance Cal'!F108,"")</f>
        <v>5383.44</v>
      </c>
      <c r="H108" s="25">
        <f t="shared" si="22"/>
        <v>8067.6599999999989</v>
      </c>
      <c r="I108" s="25">
        <f t="shared" si="23"/>
        <v>4033.8299999999995</v>
      </c>
      <c r="J108" s="25">
        <f t="shared" si="24"/>
        <v>6561.6967999999997</v>
      </c>
      <c r="K108" s="25">
        <f t="shared" si="25"/>
        <v>4464.1052</v>
      </c>
      <c r="L108" s="25">
        <f t="shared" si="26"/>
        <v>3764.9079999999999</v>
      </c>
      <c r="M108" s="25">
        <f t="shared" si="26"/>
        <v>3764.9079999999999</v>
      </c>
      <c r="N108" s="25">
        <f t="shared" si="27"/>
        <v>6991.9719999999998</v>
      </c>
      <c r="O108" s="25">
        <f t="shared" si="28"/>
        <v>6454.1279999999997</v>
      </c>
      <c r="P108" s="25">
        <f t="shared" si="29"/>
        <v>5916.2839999999997</v>
      </c>
      <c r="Q108" s="25">
        <f t="shared" si="30"/>
        <v>7529.8159999999989</v>
      </c>
      <c r="R108" s="25">
        <f t="shared" si="31"/>
        <v>8067.6599999999989</v>
      </c>
      <c r="S108" s="25">
        <f t="shared" si="32"/>
        <v>3899.3689999999997</v>
      </c>
      <c r="T108" s="25">
        <f t="shared" si="33"/>
        <v>5512.9009999999998</v>
      </c>
      <c r="U108" s="25">
        <f t="shared" si="34"/>
        <v>5243.9789999999994</v>
      </c>
      <c r="V108" s="25">
        <f t="shared" si="35"/>
        <v>5163.3023999999996</v>
      </c>
      <c r="W108" s="25">
        <f t="shared" si="36"/>
        <v>6776.8343999999997</v>
      </c>
      <c r="X108" s="25">
        <f t="shared" si="37"/>
        <v>6507.9123999999993</v>
      </c>
      <c r="Y108" s="25">
        <f t="shared" si="38"/>
        <v>4114.5065999999997</v>
      </c>
      <c r="Z108" s="25">
        <f t="shared" si="39"/>
        <v>5728.0385999999999</v>
      </c>
      <c r="AA108" s="25">
        <f t="shared" si="40"/>
        <v>5459.1165999999994</v>
      </c>
      <c r="AB108" t="str">
        <f t="shared" si="41"/>
        <v>CSK</v>
      </c>
      <c r="AC108" t="str">
        <f t="shared" si="42"/>
        <v>Seamer</v>
      </c>
      <c r="AD108" t="str">
        <f t="shared" si="43"/>
        <v>Matheesha Pathirana</v>
      </c>
    </row>
    <row r="109" spans="1:30" x14ac:dyDescent="0.35">
      <c r="A109" t="str">
        <f>IF('My Prediction of Match'!$A$2='Performance Cal'!$A109,'Performance Cal'!A109,"")</f>
        <v/>
      </c>
      <c r="B109" t="str">
        <f>IF('My Prediction of Match'!$A$2='Performance Cal'!$A109,'Performance Cal'!B109,"")</f>
        <v/>
      </c>
      <c r="C109" t="str">
        <f>_xlfn.XLOOKUP(B109,'Team Player and role'!A:A,'Team Player and role'!C:C," ")</f>
        <v xml:space="preserve"> </v>
      </c>
      <c r="D109" t="str">
        <f>IF('My Prediction of Match'!$A$2='Performance Cal'!$A109,'Performance Cal'!C109,"")</f>
        <v/>
      </c>
      <c r="E109" t="str">
        <f>IF('My Prediction of Match'!$A$2='Performance Cal'!$A109,'Performance Cal'!D109,"")</f>
        <v/>
      </c>
      <c r="F109" t="str">
        <f>IF('My Prediction of Match'!$A$2='Performance Cal'!$A109,'Performance Cal'!E109,"")</f>
        <v/>
      </c>
      <c r="G109" t="str">
        <f>IF('My Prediction of Match'!$A$2='Performance Cal'!$A109,'Performance Cal'!F109,"")</f>
        <v/>
      </c>
      <c r="H109" s="25" t="str">
        <f t="shared" si="22"/>
        <v/>
      </c>
      <c r="I109" s="25" t="str">
        <f t="shared" si="23"/>
        <v/>
      </c>
      <c r="J109" s="25" t="str">
        <f t="shared" si="24"/>
        <v/>
      </c>
      <c r="K109" s="25" t="str">
        <f t="shared" si="25"/>
        <v xml:space="preserve"> </v>
      </c>
      <c r="L109" s="25" t="str">
        <f t="shared" si="26"/>
        <v xml:space="preserve"> </v>
      </c>
      <c r="M109" s="25" t="str">
        <f t="shared" si="26"/>
        <v xml:space="preserve"> </v>
      </c>
      <c r="N109" s="25" t="str">
        <f t="shared" si="27"/>
        <v xml:space="preserve"> </v>
      </c>
      <c r="O109" s="25" t="str">
        <f t="shared" si="28"/>
        <v xml:space="preserve"> </v>
      </c>
      <c r="P109" s="25" t="str">
        <f t="shared" si="29"/>
        <v/>
      </c>
      <c r="Q109" s="25" t="str">
        <f t="shared" si="30"/>
        <v/>
      </c>
      <c r="R109" s="25" t="str">
        <f t="shared" si="31"/>
        <v/>
      </c>
      <c r="S109" s="25" t="str">
        <f t="shared" si="32"/>
        <v/>
      </c>
      <c r="T109" s="25" t="str">
        <f t="shared" si="33"/>
        <v/>
      </c>
      <c r="U109" s="25" t="str">
        <f t="shared" si="34"/>
        <v/>
      </c>
      <c r="V109" s="25" t="str">
        <f t="shared" si="35"/>
        <v/>
      </c>
      <c r="W109" s="25" t="str">
        <f t="shared" si="36"/>
        <v/>
      </c>
      <c r="X109" s="25" t="str">
        <f t="shared" si="37"/>
        <v/>
      </c>
      <c r="Y109" s="25" t="str">
        <f t="shared" si="38"/>
        <v xml:space="preserve"> </v>
      </c>
      <c r="Z109" s="25" t="str">
        <f t="shared" si="39"/>
        <v xml:space="preserve"> </v>
      </c>
      <c r="AA109" s="25" t="str">
        <f t="shared" si="40"/>
        <v xml:space="preserve"> </v>
      </c>
      <c r="AB109" t="str">
        <f t="shared" si="41"/>
        <v/>
      </c>
      <c r="AC109" t="str">
        <f t="shared" si="42"/>
        <v xml:space="preserve"> </v>
      </c>
      <c r="AD109" t="str">
        <f t="shared" si="43"/>
        <v/>
      </c>
    </row>
    <row r="110" spans="1:30" x14ac:dyDescent="0.35">
      <c r="A110" t="str">
        <f>IF('My Prediction of Match'!$A$2='Performance Cal'!$A110,'Performance Cal'!A110,"")</f>
        <v/>
      </c>
      <c r="B110" t="str">
        <f>IF('My Prediction of Match'!$A$2='Performance Cal'!$A110,'Performance Cal'!B110,"")</f>
        <v/>
      </c>
      <c r="C110" t="str">
        <f>_xlfn.XLOOKUP(B110,'Team Player and role'!A:A,'Team Player and role'!C:C," ")</f>
        <v xml:space="preserve"> </v>
      </c>
      <c r="D110" t="str">
        <f>IF('My Prediction of Match'!$A$2='Performance Cal'!$A110,'Performance Cal'!C110,"")</f>
        <v/>
      </c>
      <c r="E110" t="str">
        <f>IF('My Prediction of Match'!$A$2='Performance Cal'!$A110,'Performance Cal'!D110,"")</f>
        <v/>
      </c>
      <c r="F110" t="str">
        <f>IF('My Prediction of Match'!$A$2='Performance Cal'!$A110,'Performance Cal'!E110,"")</f>
        <v/>
      </c>
      <c r="G110" t="str">
        <f>IF('My Prediction of Match'!$A$2='Performance Cal'!$A110,'Performance Cal'!F110,"")</f>
        <v/>
      </c>
      <c r="H110" s="25" t="str">
        <f t="shared" si="22"/>
        <v/>
      </c>
      <c r="I110" s="25" t="str">
        <f t="shared" si="23"/>
        <v/>
      </c>
      <c r="J110" s="25" t="str">
        <f t="shared" si="24"/>
        <v/>
      </c>
      <c r="K110" s="25" t="str">
        <f t="shared" si="25"/>
        <v xml:space="preserve"> </v>
      </c>
      <c r="L110" s="25" t="str">
        <f t="shared" si="26"/>
        <v xml:space="preserve"> </v>
      </c>
      <c r="M110" s="25" t="str">
        <f t="shared" si="26"/>
        <v xml:space="preserve"> </v>
      </c>
      <c r="N110" s="25" t="str">
        <f t="shared" si="27"/>
        <v xml:space="preserve"> </v>
      </c>
      <c r="O110" s="25" t="str">
        <f t="shared" si="28"/>
        <v xml:space="preserve"> </v>
      </c>
      <c r="P110" s="25" t="str">
        <f t="shared" si="29"/>
        <v/>
      </c>
      <c r="Q110" s="25" t="str">
        <f t="shared" si="30"/>
        <v/>
      </c>
      <c r="R110" s="25" t="str">
        <f t="shared" si="31"/>
        <v/>
      </c>
      <c r="S110" s="25" t="str">
        <f t="shared" si="32"/>
        <v/>
      </c>
      <c r="T110" s="25" t="str">
        <f t="shared" si="33"/>
        <v/>
      </c>
      <c r="U110" s="25" t="str">
        <f t="shared" si="34"/>
        <v/>
      </c>
      <c r="V110" s="25" t="str">
        <f t="shared" si="35"/>
        <v/>
      </c>
      <c r="W110" s="25" t="str">
        <f t="shared" si="36"/>
        <v/>
      </c>
      <c r="X110" s="25" t="str">
        <f t="shared" si="37"/>
        <v/>
      </c>
      <c r="Y110" s="25" t="str">
        <f t="shared" si="38"/>
        <v xml:space="preserve"> </v>
      </c>
      <c r="Z110" s="25" t="str">
        <f t="shared" si="39"/>
        <v xml:space="preserve"> </v>
      </c>
      <c r="AA110" s="25" t="str">
        <f t="shared" si="40"/>
        <v xml:space="preserve"> </v>
      </c>
      <c r="AB110" t="str">
        <f t="shared" si="41"/>
        <v/>
      </c>
      <c r="AC110" t="str">
        <f t="shared" si="42"/>
        <v xml:space="preserve"> </v>
      </c>
      <c r="AD110" t="str">
        <f t="shared" si="43"/>
        <v/>
      </c>
    </row>
    <row r="111" spans="1:30" x14ac:dyDescent="0.35">
      <c r="A111" t="str">
        <f>IF('My Prediction of Match'!$A$2='Performance Cal'!$A111,'Performance Cal'!A111,"")</f>
        <v/>
      </c>
      <c r="B111" t="str">
        <f>IF('My Prediction of Match'!$A$2='Performance Cal'!$A111,'Performance Cal'!B111,"")</f>
        <v/>
      </c>
      <c r="C111" t="str">
        <f>_xlfn.XLOOKUP(B111,'Team Player and role'!A:A,'Team Player and role'!C:C," ")</f>
        <v xml:space="preserve"> </v>
      </c>
      <c r="D111" t="str">
        <f>IF('My Prediction of Match'!$A$2='Performance Cal'!$A111,'Performance Cal'!C111,"")</f>
        <v/>
      </c>
      <c r="E111" t="str">
        <f>IF('My Prediction of Match'!$A$2='Performance Cal'!$A111,'Performance Cal'!D111,"")</f>
        <v/>
      </c>
      <c r="F111" t="str">
        <f>IF('My Prediction of Match'!$A$2='Performance Cal'!$A111,'Performance Cal'!E111,"")</f>
        <v/>
      </c>
      <c r="G111" t="str">
        <f>IF('My Prediction of Match'!$A$2='Performance Cal'!$A111,'Performance Cal'!F111,"")</f>
        <v/>
      </c>
      <c r="H111" s="25" t="str">
        <f t="shared" si="22"/>
        <v/>
      </c>
      <c r="I111" s="25" t="str">
        <f t="shared" si="23"/>
        <v/>
      </c>
      <c r="J111" s="25" t="str">
        <f t="shared" si="24"/>
        <v/>
      </c>
      <c r="K111" s="25" t="str">
        <f t="shared" si="25"/>
        <v xml:space="preserve"> </v>
      </c>
      <c r="L111" s="25" t="str">
        <f t="shared" si="26"/>
        <v xml:space="preserve"> </v>
      </c>
      <c r="M111" s="25" t="str">
        <f t="shared" si="26"/>
        <v xml:space="preserve"> </v>
      </c>
      <c r="N111" s="25" t="str">
        <f t="shared" si="27"/>
        <v xml:space="preserve"> </v>
      </c>
      <c r="O111" s="25" t="str">
        <f t="shared" si="28"/>
        <v xml:space="preserve"> </v>
      </c>
      <c r="P111" s="25" t="str">
        <f t="shared" si="29"/>
        <v/>
      </c>
      <c r="Q111" s="25" t="str">
        <f t="shared" si="30"/>
        <v/>
      </c>
      <c r="R111" s="25" t="str">
        <f t="shared" si="31"/>
        <v/>
      </c>
      <c r="S111" s="25" t="str">
        <f t="shared" si="32"/>
        <v/>
      </c>
      <c r="T111" s="25" t="str">
        <f t="shared" si="33"/>
        <v/>
      </c>
      <c r="U111" s="25" t="str">
        <f t="shared" si="34"/>
        <v/>
      </c>
      <c r="V111" s="25" t="str">
        <f t="shared" si="35"/>
        <v/>
      </c>
      <c r="W111" s="25" t="str">
        <f t="shared" si="36"/>
        <v/>
      </c>
      <c r="X111" s="25" t="str">
        <f t="shared" si="37"/>
        <v/>
      </c>
      <c r="Y111" s="25" t="str">
        <f t="shared" si="38"/>
        <v xml:space="preserve"> </v>
      </c>
      <c r="Z111" s="25" t="str">
        <f t="shared" si="39"/>
        <v xml:space="preserve"> </v>
      </c>
      <c r="AA111" s="25" t="str">
        <f t="shared" si="40"/>
        <v xml:space="preserve"> </v>
      </c>
      <c r="AB111" t="str">
        <f t="shared" si="41"/>
        <v/>
      </c>
      <c r="AC111" t="str">
        <f t="shared" si="42"/>
        <v xml:space="preserve"> </v>
      </c>
      <c r="AD111" t="str">
        <f t="shared" si="43"/>
        <v/>
      </c>
    </row>
    <row r="112" spans="1:30" x14ac:dyDescent="0.35">
      <c r="A112" t="str">
        <f>IF('My Prediction of Match'!$A$2='Performance Cal'!$A112,'Performance Cal'!A112,"")</f>
        <v/>
      </c>
      <c r="B112" t="str">
        <f>IF('My Prediction of Match'!$A$2='Performance Cal'!$A112,'Performance Cal'!B112,"")</f>
        <v/>
      </c>
      <c r="C112" t="str">
        <f>_xlfn.XLOOKUP(B112,'Team Player and role'!A:A,'Team Player and role'!C:C," ")</f>
        <v xml:space="preserve"> </v>
      </c>
      <c r="D112" t="str">
        <f>IF('My Prediction of Match'!$A$2='Performance Cal'!$A112,'Performance Cal'!C112,"")</f>
        <v/>
      </c>
      <c r="E112" t="str">
        <f>IF('My Prediction of Match'!$A$2='Performance Cal'!$A112,'Performance Cal'!D112,"")</f>
        <v/>
      </c>
      <c r="F112" t="str">
        <f>IF('My Prediction of Match'!$A$2='Performance Cal'!$A112,'Performance Cal'!E112,"")</f>
        <v/>
      </c>
      <c r="G112" t="str">
        <f>IF('My Prediction of Match'!$A$2='Performance Cal'!$A112,'Performance Cal'!F112,"")</f>
        <v/>
      </c>
      <c r="H112" s="25" t="str">
        <f t="shared" si="22"/>
        <v/>
      </c>
      <c r="I112" s="25" t="str">
        <f t="shared" si="23"/>
        <v/>
      </c>
      <c r="J112" s="25" t="str">
        <f t="shared" si="24"/>
        <v/>
      </c>
      <c r="K112" s="25" t="str">
        <f t="shared" si="25"/>
        <v xml:space="preserve"> </v>
      </c>
      <c r="L112" s="25" t="str">
        <f t="shared" si="26"/>
        <v xml:space="preserve"> </v>
      </c>
      <c r="M112" s="25" t="str">
        <f t="shared" si="26"/>
        <v xml:space="preserve"> </v>
      </c>
      <c r="N112" s="25" t="str">
        <f t="shared" si="27"/>
        <v xml:space="preserve"> </v>
      </c>
      <c r="O112" s="25" t="str">
        <f t="shared" si="28"/>
        <v xml:space="preserve"> </v>
      </c>
      <c r="P112" s="25" t="str">
        <f t="shared" si="29"/>
        <v/>
      </c>
      <c r="Q112" s="25" t="str">
        <f t="shared" si="30"/>
        <v/>
      </c>
      <c r="R112" s="25" t="str">
        <f t="shared" si="31"/>
        <v/>
      </c>
      <c r="S112" s="25" t="str">
        <f t="shared" si="32"/>
        <v/>
      </c>
      <c r="T112" s="25" t="str">
        <f t="shared" si="33"/>
        <v/>
      </c>
      <c r="U112" s="25" t="str">
        <f t="shared" si="34"/>
        <v/>
      </c>
      <c r="V112" s="25" t="str">
        <f t="shared" si="35"/>
        <v/>
      </c>
      <c r="W112" s="25" t="str">
        <f t="shared" si="36"/>
        <v/>
      </c>
      <c r="X112" s="25" t="str">
        <f t="shared" si="37"/>
        <v/>
      </c>
      <c r="Y112" s="25" t="str">
        <f t="shared" si="38"/>
        <v xml:space="preserve"> </v>
      </c>
      <c r="Z112" s="25" t="str">
        <f t="shared" si="39"/>
        <v xml:space="preserve"> </v>
      </c>
      <c r="AA112" s="25" t="str">
        <f t="shared" si="40"/>
        <v xml:space="preserve"> </v>
      </c>
      <c r="AB112" t="str">
        <f t="shared" si="41"/>
        <v/>
      </c>
      <c r="AC112" t="str">
        <f t="shared" si="42"/>
        <v xml:space="preserve"> </v>
      </c>
      <c r="AD112" t="str">
        <f t="shared" si="43"/>
        <v/>
      </c>
    </row>
    <row r="113" spans="1:30" x14ac:dyDescent="0.35">
      <c r="A113" t="str">
        <f>IF('My Prediction of Match'!$A$2='Performance Cal'!$A113,'Performance Cal'!A113,"")</f>
        <v/>
      </c>
      <c r="B113" t="str">
        <f>IF('My Prediction of Match'!$A$2='Performance Cal'!$A113,'Performance Cal'!B113,"")</f>
        <v/>
      </c>
      <c r="C113" t="str">
        <f>_xlfn.XLOOKUP(B113,'Team Player and role'!A:A,'Team Player and role'!C:C," ")</f>
        <v xml:space="preserve"> </v>
      </c>
      <c r="D113" t="str">
        <f>IF('My Prediction of Match'!$A$2='Performance Cal'!$A113,'Performance Cal'!C113,"")</f>
        <v/>
      </c>
      <c r="E113" t="str">
        <f>IF('My Prediction of Match'!$A$2='Performance Cal'!$A113,'Performance Cal'!D113,"")</f>
        <v/>
      </c>
      <c r="F113" t="str">
        <f>IF('My Prediction of Match'!$A$2='Performance Cal'!$A113,'Performance Cal'!E113,"")</f>
        <v/>
      </c>
      <c r="G113" t="str">
        <f>IF('My Prediction of Match'!$A$2='Performance Cal'!$A113,'Performance Cal'!F113,"")</f>
        <v/>
      </c>
      <c r="H113" s="25" t="str">
        <f t="shared" si="22"/>
        <v/>
      </c>
      <c r="I113" s="25" t="str">
        <f t="shared" si="23"/>
        <v/>
      </c>
      <c r="J113" s="25" t="str">
        <f t="shared" si="24"/>
        <v/>
      </c>
      <c r="K113" s="25" t="str">
        <f t="shared" si="25"/>
        <v xml:space="preserve"> </v>
      </c>
      <c r="L113" s="25" t="str">
        <f t="shared" si="26"/>
        <v xml:space="preserve"> </v>
      </c>
      <c r="M113" s="25" t="str">
        <f t="shared" si="26"/>
        <v xml:space="preserve"> </v>
      </c>
      <c r="N113" s="25" t="str">
        <f t="shared" si="27"/>
        <v xml:space="preserve"> </v>
      </c>
      <c r="O113" s="25" t="str">
        <f t="shared" si="28"/>
        <v xml:space="preserve"> </v>
      </c>
      <c r="P113" s="25" t="str">
        <f t="shared" si="29"/>
        <v/>
      </c>
      <c r="Q113" s="25" t="str">
        <f t="shared" si="30"/>
        <v/>
      </c>
      <c r="R113" s="25" t="str">
        <f t="shared" si="31"/>
        <v/>
      </c>
      <c r="S113" s="25" t="str">
        <f t="shared" si="32"/>
        <v/>
      </c>
      <c r="T113" s="25" t="str">
        <f t="shared" si="33"/>
        <v/>
      </c>
      <c r="U113" s="25" t="str">
        <f t="shared" si="34"/>
        <v/>
      </c>
      <c r="V113" s="25" t="str">
        <f t="shared" si="35"/>
        <v/>
      </c>
      <c r="W113" s="25" t="str">
        <f t="shared" si="36"/>
        <v/>
      </c>
      <c r="X113" s="25" t="str">
        <f t="shared" si="37"/>
        <v/>
      </c>
      <c r="Y113" s="25" t="str">
        <f t="shared" si="38"/>
        <v xml:space="preserve"> </v>
      </c>
      <c r="Z113" s="25" t="str">
        <f t="shared" si="39"/>
        <v xml:space="preserve"> </v>
      </c>
      <c r="AA113" s="25" t="str">
        <f t="shared" si="40"/>
        <v xml:space="preserve"> </v>
      </c>
      <c r="AB113" t="str">
        <f t="shared" si="41"/>
        <v/>
      </c>
      <c r="AC113" t="str">
        <f t="shared" si="42"/>
        <v xml:space="preserve"> </v>
      </c>
      <c r="AD113" t="str">
        <f t="shared" si="43"/>
        <v/>
      </c>
    </row>
    <row r="114" spans="1:30" x14ac:dyDescent="0.35">
      <c r="A114" t="str">
        <f>IF('My Prediction of Match'!$A$2='Performance Cal'!$A114,'Performance Cal'!A114,"")</f>
        <v/>
      </c>
      <c r="B114" t="str">
        <f>IF('My Prediction of Match'!$A$2='Performance Cal'!$A114,'Performance Cal'!B114,"")</f>
        <v/>
      </c>
      <c r="C114" t="str">
        <f>_xlfn.XLOOKUP(B114,'Team Player and role'!A:A,'Team Player and role'!C:C," ")</f>
        <v xml:space="preserve"> </v>
      </c>
      <c r="D114" t="str">
        <f>IF('My Prediction of Match'!$A$2='Performance Cal'!$A114,'Performance Cal'!C114,"")</f>
        <v/>
      </c>
      <c r="E114" t="str">
        <f>IF('My Prediction of Match'!$A$2='Performance Cal'!$A114,'Performance Cal'!D114,"")</f>
        <v/>
      </c>
      <c r="F114" t="str">
        <f>IF('My Prediction of Match'!$A$2='Performance Cal'!$A114,'Performance Cal'!E114,"")</f>
        <v/>
      </c>
      <c r="G114" t="str">
        <f>IF('My Prediction of Match'!$A$2='Performance Cal'!$A114,'Performance Cal'!F114,"")</f>
        <v/>
      </c>
      <c r="H114" s="25" t="str">
        <f t="shared" si="22"/>
        <v/>
      </c>
      <c r="I114" s="25" t="str">
        <f t="shared" si="23"/>
        <v/>
      </c>
      <c r="J114" s="25" t="str">
        <f t="shared" si="24"/>
        <v/>
      </c>
      <c r="K114" s="25" t="str">
        <f t="shared" si="25"/>
        <v xml:space="preserve"> </v>
      </c>
      <c r="L114" s="25" t="str">
        <f t="shared" si="26"/>
        <v xml:space="preserve"> </v>
      </c>
      <c r="M114" s="25" t="str">
        <f t="shared" si="26"/>
        <v xml:space="preserve"> </v>
      </c>
      <c r="N114" s="25" t="str">
        <f t="shared" si="27"/>
        <v xml:space="preserve"> </v>
      </c>
      <c r="O114" s="25" t="str">
        <f t="shared" si="28"/>
        <v xml:space="preserve"> </v>
      </c>
      <c r="P114" s="25" t="str">
        <f t="shared" si="29"/>
        <v/>
      </c>
      <c r="Q114" s="25" t="str">
        <f t="shared" si="30"/>
        <v/>
      </c>
      <c r="R114" s="25" t="str">
        <f t="shared" si="31"/>
        <v/>
      </c>
      <c r="S114" s="25" t="str">
        <f t="shared" si="32"/>
        <v/>
      </c>
      <c r="T114" s="25" t="str">
        <f t="shared" si="33"/>
        <v/>
      </c>
      <c r="U114" s="25" t="str">
        <f t="shared" si="34"/>
        <v/>
      </c>
      <c r="V114" s="25" t="str">
        <f t="shared" si="35"/>
        <v/>
      </c>
      <c r="W114" s="25" t="str">
        <f t="shared" si="36"/>
        <v/>
      </c>
      <c r="X114" s="25" t="str">
        <f t="shared" si="37"/>
        <v/>
      </c>
      <c r="Y114" s="25" t="str">
        <f t="shared" si="38"/>
        <v xml:space="preserve"> </v>
      </c>
      <c r="Z114" s="25" t="str">
        <f t="shared" si="39"/>
        <v xml:space="preserve"> </v>
      </c>
      <c r="AA114" s="25" t="str">
        <f t="shared" si="40"/>
        <v xml:space="preserve"> </v>
      </c>
      <c r="AB114" t="str">
        <f t="shared" si="41"/>
        <v/>
      </c>
      <c r="AC114" t="str">
        <f t="shared" si="42"/>
        <v xml:space="preserve"> </v>
      </c>
      <c r="AD114" t="str">
        <f t="shared" si="43"/>
        <v/>
      </c>
    </row>
    <row r="115" spans="1:30" x14ac:dyDescent="0.35">
      <c r="A115" t="str">
        <f>IF('My Prediction of Match'!$A$2='Performance Cal'!$A115,'Performance Cal'!A115,"")</f>
        <v/>
      </c>
      <c r="B115" t="str">
        <f>IF('My Prediction of Match'!$A$2='Performance Cal'!$A115,'Performance Cal'!B115,"")</f>
        <v/>
      </c>
      <c r="C115" t="str">
        <f>_xlfn.XLOOKUP(B115,'Team Player and role'!A:A,'Team Player and role'!C:C," ")</f>
        <v xml:space="preserve"> </v>
      </c>
      <c r="D115" t="str">
        <f>IF('My Prediction of Match'!$A$2='Performance Cal'!$A115,'Performance Cal'!C115,"")</f>
        <v/>
      </c>
      <c r="E115" t="str">
        <f>IF('My Prediction of Match'!$A$2='Performance Cal'!$A115,'Performance Cal'!D115,"")</f>
        <v/>
      </c>
      <c r="F115" t="str">
        <f>IF('My Prediction of Match'!$A$2='Performance Cal'!$A115,'Performance Cal'!E115,"")</f>
        <v/>
      </c>
      <c r="G115" t="str">
        <f>IF('My Prediction of Match'!$A$2='Performance Cal'!$A115,'Performance Cal'!F115,"")</f>
        <v/>
      </c>
      <c r="H115" s="25" t="str">
        <f t="shared" si="22"/>
        <v/>
      </c>
      <c r="I115" s="25" t="str">
        <f t="shared" si="23"/>
        <v/>
      </c>
      <c r="J115" s="25" t="str">
        <f t="shared" si="24"/>
        <v/>
      </c>
      <c r="K115" s="25" t="str">
        <f t="shared" si="25"/>
        <v xml:space="preserve"> </v>
      </c>
      <c r="L115" s="25" t="str">
        <f t="shared" si="26"/>
        <v xml:space="preserve"> </v>
      </c>
      <c r="M115" s="25" t="str">
        <f t="shared" si="26"/>
        <v xml:space="preserve"> </v>
      </c>
      <c r="N115" s="25" t="str">
        <f t="shared" si="27"/>
        <v xml:space="preserve"> </v>
      </c>
      <c r="O115" s="25" t="str">
        <f t="shared" si="28"/>
        <v xml:space="preserve"> </v>
      </c>
      <c r="P115" s="25" t="str">
        <f t="shared" si="29"/>
        <v/>
      </c>
      <c r="Q115" s="25" t="str">
        <f t="shared" si="30"/>
        <v/>
      </c>
      <c r="R115" s="25" t="str">
        <f t="shared" si="31"/>
        <v/>
      </c>
      <c r="S115" s="25" t="str">
        <f t="shared" si="32"/>
        <v/>
      </c>
      <c r="T115" s="25" t="str">
        <f t="shared" si="33"/>
        <v/>
      </c>
      <c r="U115" s="25" t="str">
        <f t="shared" si="34"/>
        <v/>
      </c>
      <c r="V115" s="25" t="str">
        <f t="shared" si="35"/>
        <v/>
      </c>
      <c r="W115" s="25" t="str">
        <f t="shared" si="36"/>
        <v/>
      </c>
      <c r="X115" s="25" t="str">
        <f t="shared" si="37"/>
        <v/>
      </c>
      <c r="Y115" s="25" t="str">
        <f t="shared" si="38"/>
        <v xml:space="preserve"> </v>
      </c>
      <c r="Z115" s="25" t="str">
        <f t="shared" si="39"/>
        <v xml:space="preserve"> </v>
      </c>
      <c r="AA115" s="25" t="str">
        <f t="shared" si="40"/>
        <v xml:space="preserve"> </v>
      </c>
      <c r="AB115" t="str">
        <f t="shared" si="41"/>
        <v/>
      </c>
      <c r="AC115" t="str">
        <f t="shared" si="42"/>
        <v xml:space="preserve"> </v>
      </c>
      <c r="AD115" t="str">
        <f t="shared" si="43"/>
        <v/>
      </c>
    </row>
    <row r="116" spans="1:30" x14ac:dyDescent="0.35">
      <c r="A116" t="str">
        <f>IF('My Prediction of Match'!$A$2='Performance Cal'!$A116,'Performance Cal'!A116,"")</f>
        <v/>
      </c>
      <c r="B116" t="str">
        <f>IF('My Prediction of Match'!$A$2='Performance Cal'!$A116,'Performance Cal'!B116,"")</f>
        <v/>
      </c>
      <c r="C116" t="str">
        <f>_xlfn.XLOOKUP(B116,'Team Player and role'!A:A,'Team Player and role'!C:C," ")</f>
        <v xml:space="preserve"> </v>
      </c>
      <c r="D116" t="str">
        <f>IF('My Prediction of Match'!$A$2='Performance Cal'!$A116,'Performance Cal'!C116,"")</f>
        <v/>
      </c>
      <c r="E116" t="str">
        <f>IF('My Prediction of Match'!$A$2='Performance Cal'!$A116,'Performance Cal'!D116,"")</f>
        <v/>
      </c>
      <c r="F116" t="str">
        <f>IF('My Prediction of Match'!$A$2='Performance Cal'!$A116,'Performance Cal'!E116,"")</f>
        <v/>
      </c>
      <c r="G116" t="str">
        <f>IF('My Prediction of Match'!$A$2='Performance Cal'!$A116,'Performance Cal'!F116,"")</f>
        <v/>
      </c>
      <c r="H116" s="25" t="str">
        <f t="shared" si="22"/>
        <v/>
      </c>
      <c r="I116" s="25" t="str">
        <f t="shared" si="23"/>
        <v/>
      </c>
      <c r="J116" s="25" t="str">
        <f t="shared" si="24"/>
        <v/>
      </c>
      <c r="K116" s="25" t="str">
        <f t="shared" si="25"/>
        <v xml:space="preserve"> </v>
      </c>
      <c r="L116" s="25" t="str">
        <f t="shared" si="26"/>
        <v xml:space="preserve"> </v>
      </c>
      <c r="M116" s="25" t="str">
        <f t="shared" si="26"/>
        <v xml:space="preserve"> </v>
      </c>
      <c r="N116" s="25" t="str">
        <f t="shared" si="27"/>
        <v xml:space="preserve"> </v>
      </c>
      <c r="O116" s="25" t="str">
        <f t="shared" si="28"/>
        <v xml:space="preserve"> </v>
      </c>
      <c r="P116" s="25" t="str">
        <f t="shared" si="29"/>
        <v/>
      </c>
      <c r="Q116" s="25" t="str">
        <f t="shared" si="30"/>
        <v/>
      </c>
      <c r="R116" s="25" t="str">
        <f t="shared" si="31"/>
        <v/>
      </c>
      <c r="S116" s="25" t="str">
        <f t="shared" si="32"/>
        <v/>
      </c>
      <c r="T116" s="25" t="str">
        <f t="shared" si="33"/>
        <v/>
      </c>
      <c r="U116" s="25" t="str">
        <f t="shared" si="34"/>
        <v/>
      </c>
      <c r="V116" s="25" t="str">
        <f t="shared" si="35"/>
        <v/>
      </c>
      <c r="W116" s="25" t="str">
        <f t="shared" si="36"/>
        <v/>
      </c>
      <c r="X116" s="25" t="str">
        <f t="shared" si="37"/>
        <v/>
      </c>
      <c r="Y116" s="25" t="str">
        <f t="shared" si="38"/>
        <v xml:space="preserve"> </v>
      </c>
      <c r="Z116" s="25" t="str">
        <f t="shared" si="39"/>
        <v xml:space="preserve"> </v>
      </c>
      <c r="AA116" s="25" t="str">
        <f t="shared" si="40"/>
        <v xml:space="preserve"> </v>
      </c>
      <c r="AB116" t="str">
        <f t="shared" si="41"/>
        <v/>
      </c>
      <c r="AC116" t="str">
        <f t="shared" si="42"/>
        <v xml:space="preserve"> </v>
      </c>
      <c r="AD116" t="str">
        <f t="shared" si="43"/>
        <v/>
      </c>
    </row>
    <row r="117" spans="1:30" x14ac:dyDescent="0.35">
      <c r="A117" t="str">
        <f>IF('My Prediction of Match'!$A$2='Performance Cal'!$A117,'Performance Cal'!A117,"")</f>
        <v>CSK</v>
      </c>
      <c r="B117" t="str">
        <f>IF('My Prediction of Match'!$A$2='Performance Cal'!$A117,'Performance Cal'!B117,"")</f>
        <v>Deepak Chahar</v>
      </c>
      <c r="C117" t="str">
        <f>_xlfn.XLOOKUP(B117,'Team Player and role'!A:A,'Team Player and role'!C:C," ")</f>
        <v>Seamer</v>
      </c>
      <c r="D117">
        <f>IF('My Prediction of Match'!$A$2='Performance Cal'!$A117,'Performance Cal'!C117,"")</f>
        <v>38.880000000000003</v>
      </c>
      <c r="E117">
        <f>IF('My Prediction of Match'!$A$2='Performance Cal'!$A117,'Performance Cal'!D117,"")</f>
        <v>2043.44</v>
      </c>
      <c r="F117">
        <f>IF('My Prediction of Match'!$A$2='Performance Cal'!$A117,'Performance Cal'!E117,"")</f>
        <v>0</v>
      </c>
      <c r="G117">
        <f>IF('My Prediction of Match'!$A$2='Performance Cal'!$A117,'Performance Cal'!F117,"")</f>
        <v>2082.3200000000002</v>
      </c>
      <c r="H117" s="25">
        <f t="shared" si="22"/>
        <v>3065.16</v>
      </c>
      <c r="I117" s="25">
        <f t="shared" si="23"/>
        <v>1532.58</v>
      </c>
      <c r="J117" s="25">
        <f t="shared" si="24"/>
        <v>2492.9967999999999</v>
      </c>
      <c r="K117" s="25">
        <f t="shared" si="25"/>
        <v>1696.0552000000002</v>
      </c>
      <c r="L117" s="25">
        <f t="shared" si="26"/>
        <v>1430.4080000000001</v>
      </c>
      <c r="M117" s="25">
        <f t="shared" si="26"/>
        <v>1430.4080000000001</v>
      </c>
      <c r="N117" s="25">
        <f t="shared" si="27"/>
        <v>2656.4720000000002</v>
      </c>
      <c r="O117" s="25">
        <f t="shared" si="28"/>
        <v>2452.1280000000002</v>
      </c>
      <c r="P117" s="25">
        <f t="shared" si="29"/>
        <v>2247.7840000000001</v>
      </c>
      <c r="Q117" s="25">
        <f t="shared" si="30"/>
        <v>2860.8159999999998</v>
      </c>
      <c r="R117" s="25">
        <f t="shared" si="31"/>
        <v>3065.16</v>
      </c>
      <c r="S117" s="25">
        <f t="shared" si="32"/>
        <v>1481.4940000000001</v>
      </c>
      <c r="T117" s="25">
        <f t="shared" si="33"/>
        <v>2094.5259999999998</v>
      </c>
      <c r="U117" s="25">
        <f t="shared" si="34"/>
        <v>1992.354</v>
      </c>
      <c r="V117" s="25">
        <f t="shared" si="35"/>
        <v>1961.7024000000001</v>
      </c>
      <c r="W117" s="25">
        <f t="shared" si="36"/>
        <v>2574.7344000000003</v>
      </c>
      <c r="X117" s="25">
        <f t="shared" si="37"/>
        <v>2472.5623999999998</v>
      </c>
      <c r="Y117" s="25">
        <f t="shared" si="38"/>
        <v>1563.2316000000001</v>
      </c>
      <c r="Z117" s="25">
        <f t="shared" si="39"/>
        <v>2176.2636000000002</v>
      </c>
      <c r="AA117" s="25">
        <f t="shared" si="40"/>
        <v>2074.0916000000002</v>
      </c>
      <c r="AB117" t="str">
        <f t="shared" si="41"/>
        <v>CSK</v>
      </c>
      <c r="AC117" t="str">
        <f t="shared" si="42"/>
        <v>Seamer</v>
      </c>
      <c r="AD117" t="str">
        <f t="shared" si="43"/>
        <v>Deepak Chahar</v>
      </c>
    </row>
    <row r="118" spans="1:30" x14ac:dyDescent="0.35">
      <c r="A118" t="str">
        <f>IF('My Prediction of Match'!$A$2='Performance Cal'!$A118,'Performance Cal'!A118,"")</f>
        <v/>
      </c>
      <c r="B118" t="str">
        <f>IF('My Prediction of Match'!$A$2='Performance Cal'!$A118,'Performance Cal'!B118,"")</f>
        <v/>
      </c>
      <c r="C118" t="str">
        <f>_xlfn.XLOOKUP(B118,'Team Player and role'!A:A,'Team Player and role'!C:C," ")</f>
        <v xml:space="preserve"> </v>
      </c>
      <c r="D118" t="str">
        <f>IF('My Prediction of Match'!$A$2='Performance Cal'!$A118,'Performance Cal'!C118,"")</f>
        <v/>
      </c>
      <c r="E118" t="str">
        <f>IF('My Prediction of Match'!$A$2='Performance Cal'!$A118,'Performance Cal'!D118,"")</f>
        <v/>
      </c>
      <c r="F118" t="str">
        <f>IF('My Prediction of Match'!$A$2='Performance Cal'!$A118,'Performance Cal'!E118,"")</f>
        <v/>
      </c>
      <c r="G118" t="str">
        <f>IF('My Prediction of Match'!$A$2='Performance Cal'!$A118,'Performance Cal'!F118,"")</f>
        <v/>
      </c>
      <c r="H118" s="25" t="str">
        <f t="shared" si="22"/>
        <v/>
      </c>
      <c r="I118" s="25" t="str">
        <f t="shared" si="23"/>
        <v/>
      </c>
      <c r="J118" s="25" t="str">
        <f t="shared" si="24"/>
        <v/>
      </c>
      <c r="K118" s="25" t="str">
        <f t="shared" si="25"/>
        <v xml:space="preserve"> </v>
      </c>
      <c r="L118" s="25" t="str">
        <f t="shared" si="26"/>
        <v xml:space="preserve"> </v>
      </c>
      <c r="M118" s="25" t="str">
        <f t="shared" si="26"/>
        <v xml:space="preserve"> </v>
      </c>
      <c r="N118" s="25" t="str">
        <f t="shared" si="27"/>
        <v xml:space="preserve"> </v>
      </c>
      <c r="O118" s="25" t="str">
        <f t="shared" si="28"/>
        <v xml:space="preserve"> </v>
      </c>
      <c r="P118" s="25" t="str">
        <f t="shared" si="29"/>
        <v/>
      </c>
      <c r="Q118" s="25" t="str">
        <f t="shared" si="30"/>
        <v/>
      </c>
      <c r="R118" s="25" t="str">
        <f t="shared" si="31"/>
        <v/>
      </c>
      <c r="S118" s="25" t="str">
        <f t="shared" si="32"/>
        <v/>
      </c>
      <c r="T118" s="25" t="str">
        <f t="shared" si="33"/>
        <v/>
      </c>
      <c r="U118" s="25" t="str">
        <f t="shared" si="34"/>
        <v/>
      </c>
      <c r="V118" s="25" t="str">
        <f t="shared" si="35"/>
        <v/>
      </c>
      <c r="W118" s="25" t="str">
        <f t="shared" si="36"/>
        <v/>
      </c>
      <c r="X118" s="25" t="str">
        <f t="shared" si="37"/>
        <v/>
      </c>
      <c r="Y118" s="25" t="str">
        <f t="shared" si="38"/>
        <v xml:space="preserve"> </v>
      </c>
      <c r="Z118" s="25" t="str">
        <f t="shared" si="39"/>
        <v xml:space="preserve"> </v>
      </c>
      <c r="AA118" s="25" t="str">
        <f t="shared" si="40"/>
        <v xml:space="preserve"> </v>
      </c>
      <c r="AB118" t="str">
        <f t="shared" si="41"/>
        <v/>
      </c>
      <c r="AC118" t="str">
        <f t="shared" si="42"/>
        <v xml:space="preserve"> </v>
      </c>
      <c r="AD118" t="str">
        <f t="shared" si="43"/>
        <v/>
      </c>
    </row>
    <row r="119" spans="1:30" x14ac:dyDescent="0.35">
      <c r="A119" t="str">
        <f>IF('My Prediction of Match'!$A$2='Performance Cal'!$A119,'Performance Cal'!A119,"")</f>
        <v/>
      </c>
      <c r="B119" t="str">
        <f>IF('My Prediction of Match'!$A$2='Performance Cal'!$A119,'Performance Cal'!B119,"")</f>
        <v/>
      </c>
      <c r="C119" t="str">
        <f>_xlfn.XLOOKUP(B119,'Team Player and role'!A:A,'Team Player and role'!C:C," ")</f>
        <v xml:space="preserve"> </v>
      </c>
      <c r="D119" t="str">
        <f>IF('My Prediction of Match'!$A$2='Performance Cal'!$A119,'Performance Cal'!C119,"")</f>
        <v/>
      </c>
      <c r="E119" t="str">
        <f>IF('My Prediction of Match'!$A$2='Performance Cal'!$A119,'Performance Cal'!D119,"")</f>
        <v/>
      </c>
      <c r="F119" t="str">
        <f>IF('My Prediction of Match'!$A$2='Performance Cal'!$A119,'Performance Cal'!E119,"")</f>
        <v/>
      </c>
      <c r="G119" t="str">
        <f>IF('My Prediction of Match'!$A$2='Performance Cal'!$A119,'Performance Cal'!F119,"")</f>
        <v/>
      </c>
      <c r="H119" s="25" t="str">
        <f t="shared" si="22"/>
        <v/>
      </c>
      <c r="I119" s="25" t="str">
        <f t="shared" si="23"/>
        <v/>
      </c>
      <c r="J119" s="25" t="str">
        <f t="shared" si="24"/>
        <v/>
      </c>
      <c r="K119" s="25" t="str">
        <f t="shared" si="25"/>
        <v xml:space="preserve"> </v>
      </c>
      <c r="L119" s="25" t="str">
        <f t="shared" si="26"/>
        <v xml:space="preserve"> </v>
      </c>
      <c r="M119" s="25" t="str">
        <f t="shared" si="26"/>
        <v xml:space="preserve"> </v>
      </c>
      <c r="N119" s="25" t="str">
        <f t="shared" si="27"/>
        <v xml:space="preserve"> </v>
      </c>
      <c r="O119" s="25" t="str">
        <f t="shared" si="28"/>
        <v xml:space="preserve"> </v>
      </c>
      <c r="P119" s="25" t="str">
        <f t="shared" si="29"/>
        <v/>
      </c>
      <c r="Q119" s="25" t="str">
        <f t="shared" si="30"/>
        <v/>
      </c>
      <c r="R119" s="25" t="str">
        <f t="shared" si="31"/>
        <v/>
      </c>
      <c r="S119" s="25" t="str">
        <f t="shared" si="32"/>
        <v/>
      </c>
      <c r="T119" s="25" t="str">
        <f t="shared" si="33"/>
        <v/>
      </c>
      <c r="U119" s="25" t="str">
        <f t="shared" si="34"/>
        <v/>
      </c>
      <c r="V119" s="25" t="str">
        <f t="shared" si="35"/>
        <v/>
      </c>
      <c r="W119" s="25" t="str">
        <f t="shared" si="36"/>
        <v/>
      </c>
      <c r="X119" s="25" t="str">
        <f t="shared" si="37"/>
        <v/>
      </c>
      <c r="Y119" s="25" t="str">
        <f t="shared" si="38"/>
        <v xml:space="preserve"> </v>
      </c>
      <c r="Z119" s="25" t="str">
        <f t="shared" si="39"/>
        <v xml:space="preserve"> </v>
      </c>
      <c r="AA119" s="25" t="str">
        <f t="shared" si="40"/>
        <v xml:space="preserve"> </v>
      </c>
      <c r="AB119" t="str">
        <f t="shared" si="41"/>
        <v/>
      </c>
      <c r="AC119" t="str">
        <f t="shared" si="42"/>
        <v xml:space="preserve"> </v>
      </c>
      <c r="AD119" t="str">
        <f t="shared" si="43"/>
        <v/>
      </c>
    </row>
    <row r="120" spans="1:30" x14ac:dyDescent="0.35">
      <c r="A120" t="str">
        <f>IF('My Prediction of Match'!$A$2='Performance Cal'!$A120,'Performance Cal'!A120,"")</f>
        <v/>
      </c>
      <c r="B120" t="str">
        <f>IF('My Prediction of Match'!$A$2='Performance Cal'!$A120,'Performance Cal'!B120,"")</f>
        <v/>
      </c>
      <c r="C120" t="str">
        <f>_xlfn.XLOOKUP(B120,'Team Player and role'!A:A,'Team Player and role'!C:C," ")</f>
        <v xml:space="preserve"> </v>
      </c>
      <c r="D120" t="str">
        <f>IF('My Prediction of Match'!$A$2='Performance Cal'!$A120,'Performance Cal'!C120,"")</f>
        <v/>
      </c>
      <c r="E120" t="str">
        <f>IF('My Prediction of Match'!$A$2='Performance Cal'!$A120,'Performance Cal'!D120,"")</f>
        <v/>
      </c>
      <c r="F120" t="str">
        <f>IF('My Prediction of Match'!$A$2='Performance Cal'!$A120,'Performance Cal'!E120,"")</f>
        <v/>
      </c>
      <c r="G120" t="str">
        <f>IF('My Prediction of Match'!$A$2='Performance Cal'!$A120,'Performance Cal'!F120,"")</f>
        <v/>
      </c>
      <c r="H120" s="25" t="str">
        <f t="shared" si="22"/>
        <v/>
      </c>
      <c r="I120" s="25" t="str">
        <f t="shared" si="23"/>
        <v/>
      </c>
      <c r="J120" s="25" t="str">
        <f t="shared" si="24"/>
        <v/>
      </c>
      <c r="K120" s="25" t="str">
        <f t="shared" si="25"/>
        <v xml:space="preserve"> </v>
      </c>
      <c r="L120" s="25" t="str">
        <f t="shared" si="26"/>
        <v xml:space="preserve"> </v>
      </c>
      <c r="M120" s="25" t="str">
        <f t="shared" si="26"/>
        <v xml:space="preserve"> </v>
      </c>
      <c r="N120" s="25" t="str">
        <f t="shared" si="27"/>
        <v xml:space="preserve"> </v>
      </c>
      <c r="O120" s="25" t="str">
        <f t="shared" si="28"/>
        <v xml:space="preserve"> </v>
      </c>
      <c r="P120" s="25" t="str">
        <f t="shared" si="29"/>
        <v/>
      </c>
      <c r="Q120" s="25" t="str">
        <f t="shared" si="30"/>
        <v/>
      </c>
      <c r="R120" s="25" t="str">
        <f t="shared" si="31"/>
        <v/>
      </c>
      <c r="S120" s="25" t="str">
        <f t="shared" si="32"/>
        <v/>
      </c>
      <c r="T120" s="25" t="str">
        <f t="shared" si="33"/>
        <v/>
      </c>
      <c r="U120" s="25" t="str">
        <f t="shared" si="34"/>
        <v/>
      </c>
      <c r="V120" s="25" t="str">
        <f t="shared" si="35"/>
        <v/>
      </c>
      <c r="W120" s="25" t="str">
        <f t="shared" si="36"/>
        <v/>
      </c>
      <c r="X120" s="25" t="str">
        <f t="shared" si="37"/>
        <v/>
      </c>
      <c r="Y120" s="25" t="str">
        <f t="shared" si="38"/>
        <v xml:space="preserve"> </v>
      </c>
      <c r="Z120" s="25" t="str">
        <f t="shared" si="39"/>
        <v xml:space="preserve"> </v>
      </c>
      <c r="AA120" s="25" t="str">
        <f t="shared" si="40"/>
        <v xml:space="preserve"> </v>
      </c>
      <c r="AB120" t="str">
        <f t="shared" si="41"/>
        <v/>
      </c>
      <c r="AC120" t="str">
        <f t="shared" si="42"/>
        <v xml:space="preserve"> </v>
      </c>
      <c r="AD120" t="str">
        <f t="shared" si="43"/>
        <v/>
      </c>
    </row>
    <row r="121" spans="1:30" x14ac:dyDescent="0.35">
      <c r="A121" t="str">
        <f>IF('My Prediction of Match'!$A$2='Performance Cal'!$A121,'Performance Cal'!A121,"")</f>
        <v/>
      </c>
      <c r="B121" t="str">
        <f>IF('My Prediction of Match'!$A$2='Performance Cal'!$A121,'Performance Cal'!B121,"")</f>
        <v/>
      </c>
      <c r="C121" t="str">
        <f>_xlfn.XLOOKUP(B121,'Team Player and role'!A:A,'Team Player and role'!C:C," ")</f>
        <v xml:space="preserve"> </v>
      </c>
      <c r="D121" t="str">
        <f>IF('My Prediction of Match'!$A$2='Performance Cal'!$A121,'Performance Cal'!C121,"")</f>
        <v/>
      </c>
      <c r="E121" t="str">
        <f>IF('My Prediction of Match'!$A$2='Performance Cal'!$A121,'Performance Cal'!D121,"")</f>
        <v/>
      </c>
      <c r="F121" t="str">
        <f>IF('My Prediction of Match'!$A$2='Performance Cal'!$A121,'Performance Cal'!E121,"")</f>
        <v/>
      </c>
      <c r="G121" t="str">
        <f>IF('My Prediction of Match'!$A$2='Performance Cal'!$A121,'Performance Cal'!F121,"")</f>
        <v/>
      </c>
      <c r="H121" s="25" t="str">
        <f t="shared" si="22"/>
        <v/>
      </c>
      <c r="I121" s="25" t="str">
        <f t="shared" si="23"/>
        <v/>
      </c>
      <c r="J121" s="25" t="str">
        <f t="shared" si="24"/>
        <v/>
      </c>
      <c r="K121" s="25" t="str">
        <f t="shared" si="25"/>
        <v xml:space="preserve"> </v>
      </c>
      <c r="L121" s="25" t="str">
        <f t="shared" si="26"/>
        <v xml:space="preserve"> </v>
      </c>
      <c r="M121" s="25" t="str">
        <f t="shared" si="26"/>
        <v xml:space="preserve"> </v>
      </c>
      <c r="N121" s="25" t="str">
        <f t="shared" si="27"/>
        <v xml:space="preserve"> </v>
      </c>
      <c r="O121" s="25" t="str">
        <f t="shared" si="28"/>
        <v xml:space="preserve"> </v>
      </c>
      <c r="P121" s="25" t="str">
        <f t="shared" si="29"/>
        <v/>
      </c>
      <c r="Q121" s="25" t="str">
        <f t="shared" si="30"/>
        <v/>
      </c>
      <c r="R121" s="25" t="str">
        <f t="shared" si="31"/>
        <v/>
      </c>
      <c r="S121" s="25" t="str">
        <f t="shared" si="32"/>
        <v/>
      </c>
      <c r="T121" s="25" t="str">
        <f t="shared" si="33"/>
        <v/>
      </c>
      <c r="U121" s="25" t="str">
        <f t="shared" si="34"/>
        <v/>
      </c>
      <c r="V121" s="25" t="str">
        <f t="shared" si="35"/>
        <v/>
      </c>
      <c r="W121" s="25" t="str">
        <f t="shared" si="36"/>
        <v/>
      </c>
      <c r="X121" s="25" t="str">
        <f t="shared" si="37"/>
        <v/>
      </c>
      <c r="Y121" s="25" t="str">
        <f t="shared" si="38"/>
        <v xml:space="preserve"> </v>
      </c>
      <c r="Z121" s="25" t="str">
        <f t="shared" si="39"/>
        <v xml:space="preserve"> </v>
      </c>
      <c r="AA121" s="25" t="str">
        <f t="shared" si="40"/>
        <v xml:space="preserve"> </v>
      </c>
      <c r="AB121" t="str">
        <f t="shared" si="41"/>
        <v/>
      </c>
      <c r="AC121" t="str">
        <f t="shared" si="42"/>
        <v xml:space="preserve"> </v>
      </c>
      <c r="AD121" t="str">
        <f t="shared" si="43"/>
        <v/>
      </c>
    </row>
    <row r="122" spans="1:30" x14ac:dyDescent="0.35">
      <c r="A122" t="str">
        <f>IF('My Prediction of Match'!$A$2='Performance Cal'!$A122,'Performance Cal'!A122,"")</f>
        <v/>
      </c>
      <c r="B122" t="str">
        <f>IF('My Prediction of Match'!$A$2='Performance Cal'!$A122,'Performance Cal'!B122,"")</f>
        <v/>
      </c>
      <c r="C122" t="str">
        <f>_xlfn.XLOOKUP(B122,'Team Player and role'!A:A,'Team Player and role'!C:C," ")</f>
        <v xml:space="preserve"> </v>
      </c>
      <c r="D122" t="str">
        <f>IF('My Prediction of Match'!$A$2='Performance Cal'!$A122,'Performance Cal'!C122,"")</f>
        <v/>
      </c>
      <c r="E122" t="str">
        <f>IF('My Prediction of Match'!$A$2='Performance Cal'!$A122,'Performance Cal'!D122,"")</f>
        <v/>
      </c>
      <c r="F122" t="str">
        <f>IF('My Prediction of Match'!$A$2='Performance Cal'!$A122,'Performance Cal'!E122,"")</f>
        <v/>
      </c>
      <c r="G122" t="str">
        <f>IF('My Prediction of Match'!$A$2='Performance Cal'!$A122,'Performance Cal'!F122,"")</f>
        <v/>
      </c>
      <c r="H122" s="25" t="str">
        <f t="shared" si="22"/>
        <v/>
      </c>
      <c r="I122" s="25" t="str">
        <f t="shared" si="23"/>
        <v/>
      </c>
      <c r="J122" s="25" t="str">
        <f t="shared" si="24"/>
        <v/>
      </c>
      <c r="K122" s="25" t="str">
        <f t="shared" si="25"/>
        <v xml:space="preserve"> </v>
      </c>
      <c r="L122" s="25" t="str">
        <f t="shared" si="26"/>
        <v xml:space="preserve"> </v>
      </c>
      <c r="M122" s="25" t="str">
        <f t="shared" si="26"/>
        <v xml:space="preserve"> </v>
      </c>
      <c r="N122" s="25" t="str">
        <f t="shared" si="27"/>
        <v xml:space="preserve"> </v>
      </c>
      <c r="O122" s="25" t="str">
        <f t="shared" si="28"/>
        <v xml:space="preserve"> </v>
      </c>
      <c r="P122" s="25" t="str">
        <f t="shared" si="29"/>
        <v/>
      </c>
      <c r="Q122" s="25" t="str">
        <f t="shared" si="30"/>
        <v/>
      </c>
      <c r="R122" s="25" t="str">
        <f t="shared" si="31"/>
        <v/>
      </c>
      <c r="S122" s="25" t="str">
        <f t="shared" si="32"/>
        <v/>
      </c>
      <c r="T122" s="25" t="str">
        <f t="shared" si="33"/>
        <v/>
      </c>
      <c r="U122" s="25" t="str">
        <f t="shared" si="34"/>
        <v/>
      </c>
      <c r="V122" s="25" t="str">
        <f t="shared" si="35"/>
        <v/>
      </c>
      <c r="W122" s="25" t="str">
        <f t="shared" si="36"/>
        <v/>
      </c>
      <c r="X122" s="25" t="str">
        <f t="shared" si="37"/>
        <v/>
      </c>
      <c r="Y122" s="25" t="str">
        <f t="shared" si="38"/>
        <v xml:space="preserve"> </v>
      </c>
      <c r="Z122" s="25" t="str">
        <f t="shared" si="39"/>
        <v xml:space="preserve"> </v>
      </c>
      <c r="AA122" s="25" t="str">
        <f t="shared" si="40"/>
        <v xml:space="preserve"> </v>
      </c>
      <c r="AB122" t="str">
        <f t="shared" si="41"/>
        <v/>
      </c>
      <c r="AC122" t="str">
        <f t="shared" si="42"/>
        <v xml:space="preserve"> </v>
      </c>
      <c r="AD122" t="str">
        <f t="shared" si="43"/>
        <v/>
      </c>
    </row>
    <row r="123" spans="1:30" x14ac:dyDescent="0.35">
      <c r="A123" t="str">
        <f>IF('My Prediction of Match'!$A$2='Performance Cal'!$A123,'Performance Cal'!A123,"")</f>
        <v>CSK</v>
      </c>
      <c r="B123" t="str">
        <f>IF('My Prediction of Match'!$A$2='Performance Cal'!$A123,'Performance Cal'!B123,"")</f>
        <v>Maheesh Theekshana</v>
      </c>
      <c r="C123" t="str">
        <f>_xlfn.XLOOKUP(B123,'Team Player and role'!A:A,'Team Player and role'!C:C," ")</f>
        <v>Spinner</v>
      </c>
      <c r="D123">
        <f>IF('My Prediction of Match'!$A$2='Performance Cal'!$A123,'Performance Cal'!C123,"")</f>
        <v>0</v>
      </c>
      <c r="E123">
        <f>IF('My Prediction of Match'!$A$2='Performance Cal'!$A123,'Performance Cal'!D123,"")</f>
        <v>2816.04</v>
      </c>
      <c r="F123">
        <f>IF('My Prediction of Match'!$A$2='Performance Cal'!$A123,'Performance Cal'!E123,"")</f>
        <v>5</v>
      </c>
      <c r="G123">
        <f>IF('My Prediction of Match'!$A$2='Performance Cal'!$A123,'Performance Cal'!F123,"")</f>
        <v>2821.04</v>
      </c>
      <c r="H123" s="25">
        <f t="shared" si="22"/>
        <v>3379.248</v>
      </c>
      <c r="I123" s="25">
        <f t="shared" si="23"/>
        <v>2112.0300000000002</v>
      </c>
      <c r="J123" s="25">
        <f t="shared" si="24"/>
        <v>3435.5688</v>
      </c>
      <c r="K123" s="25">
        <f t="shared" si="25"/>
        <v>2534.4360000000001</v>
      </c>
      <c r="L123" s="25">
        <f t="shared" si="26"/>
        <v>1689.624</v>
      </c>
      <c r="M123" s="25">
        <f t="shared" si="26"/>
        <v>1689.624</v>
      </c>
      <c r="N123" s="25">
        <f t="shared" si="27"/>
        <v>2816.04</v>
      </c>
      <c r="O123" s="25">
        <f t="shared" si="28"/>
        <v>3379.248</v>
      </c>
      <c r="P123" s="25">
        <f t="shared" si="29"/>
        <v>2534.4360000000001</v>
      </c>
      <c r="Q123" s="25">
        <f t="shared" si="30"/>
        <v>3097.6440000000002</v>
      </c>
      <c r="R123" s="25">
        <f t="shared" si="31"/>
        <v>3379.248</v>
      </c>
      <c r="S123" s="25">
        <f t="shared" si="32"/>
        <v>1900.8270000000002</v>
      </c>
      <c r="T123" s="25">
        <f t="shared" si="33"/>
        <v>2464.0349999999999</v>
      </c>
      <c r="U123" s="25">
        <f t="shared" si="34"/>
        <v>2745.6390000000001</v>
      </c>
      <c r="V123" s="25">
        <f t="shared" si="35"/>
        <v>2562.5963999999999</v>
      </c>
      <c r="W123" s="25">
        <f t="shared" si="36"/>
        <v>3125.8044</v>
      </c>
      <c r="X123" s="25">
        <f t="shared" si="37"/>
        <v>3407.4084000000003</v>
      </c>
      <c r="Y123" s="25">
        <f t="shared" si="38"/>
        <v>2112.0300000000002</v>
      </c>
      <c r="Z123" s="25">
        <f t="shared" si="39"/>
        <v>2675.2380000000003</v>
      </c>
      <c r="AA123" s="25">
        <f t="shared" si="40"/>
        <v>2956.8420000000001</v>
      </c>
      <c r="AB123" t="str">
        <f t="shared" si="41"/>
        <v>CSK</v>
      </c>
      <c r="AC123" t="str">
        <f t="shared" si="42"/>
        <v>Spinner</v>
      </c>
      <c r="AD123" t="str">
        <f t="shared" si="43"/>
        <v>Maheesh Theekshana</v>
      </c>
    </row>
    <row r="124" spans="1:30" x14ac:dyDescent="0.35">
      <c r="A124" t="str">
        <f>IF('My Prediction of Match'!$A$2='Performance Cal'!$A124,'Performance Cal'!A124,"")</f>
        <v/>
      </c>
      <c r="B124" t="str">
        <f>IF('My Prediction of Match'!$A$2='Performance Cal'!$A124,'Performance Cal'!B124,"")</f>
        <v/>
      </c>
      <c r="C124" t="str">
        <f>_xlfn.XLOOKUP(B124,'Team Player and role'!A:A,'Team Player and role'!C:C," ")</f>
        <v xml:space="preserve"> </v>
      </c>
      <c r="D124" t="str">
        <f>IF('My Prediction of Match'!$A$2='Performance Cal'!$A124,'Performance Cal'!C124,"")</f>
        <v/>
      </c>
      <c r="E124" t="str">
        <f>IF('My Prediction of Match'!$A$2='Performance Cal'!$A124,'Performance Cal'!D124,"")</f>
        <v/>
      </c>
      <c r="F124" t="str">
        <f>IF('My Prediction of Match'!$A$2='Performance Cal'!$A124,'Performance Cal'!E124,"")</f>
        <v/>
      </c>
      <c r="G124" t="str">
        <f>IF('My Prediction of Match'!$A$2='Performance Cal'!$A124,'Performance Cal'!F124,"")</f>
        <v/>
      </c>
      <c r="H124" s="25" t="str">
        <f t="shared" si="22"/>
        <v/>
      </c>
      <c r="I124" s="25" t="str">
        <f t="shared" si="23"/>
        <v/>
      </c>
      <c r="J124" s="25" t="str">
        <f t="shared" si="24"/>
        <v/>
      </c>
      <c r="K124" s="25" t="str">
        <f t="shared" si="25"/>
        <v xml:space="preserve"> </v>
      </c>
      <c r="L124" s="25" t="str">
        <f t="shared" si="26"/>
        <v xml:space="preserve"> </v>
      </c>
      <c r="M124" s="25" t="str">
        <f t="shared" si="26"/>
        <v xml:space="preserve"> </v>
      </c>
      <c r="N124" s="25" t="str">
        <f t="shared" si="27"/>
        <v xml:space="preserve"> </v>
      </c>
      <c r="O124" s="25" t="str">
        <f t="shared" si="28"/>
        <v xml:space="preserve"> </v>
      </c>
      <c r="P124" s="25" t="str">
        <f t="shared" si="29"/>
        <v/>
      </c>
      <c r="Q124" s="25" t="str">
        <f t="shared" si="30"/>
        <v/>
      </c>
      <c r="R124" s="25" t="str">
        <f t="shared" si="31"/>
        <v/>
      </c>
      <c r="S124" s="25" t="str">
        <f t="shared" si="32"/>
        <v/>
      </c>
      <c r="T124" s="25" t="str">
        <f t="shared" si="33"/>
        <v/>
      </c>
      <c r="U124" s="25" t="str">
        <f t="shared" si="34"/>
        <v/>
      </c>
      <c r="V124" s="25" t="str">
        <f t="shared" si="35"/>
        <v/>
      </c>
      <c r="W124" s="25" t="str">
        <f t="shared" si="36"/>
        <v/>
      </c>
      <c r="X124" s="25" t="str">
        <f t="shared" si="37"/>
        <v/>
      </c>
      <c r="Y124" s="25" t="str">
        <f t="shared" si="38"/>
        <v xml:space="preserve"> </v>
      </c>
      <c r="Z124" s="25" t="str">
        <f t="shared" si="39"/>
        <v xml:space="preserve"> </v>
      </c>
      <c r="AA124" s="25" t="str">
        <f t="shared" si="40"/>
        <v xml:space="preserve"> </v>
      </c>
      <c r="AB124" t="str">
        <f t="shared" si="41"/>
        <v/>
      </c>
      <c r="AC124" t="str">
        <f t="shared" si="42"/>
        <v xml:space="preserve"> </v>
      </c>
      <c r="AD124" t="str">
        <f t="shared" si="43"/>
        <v/>
      </c>
    </row>
    <row r="125" spans="1:30" x14ac:dyDescent="0.35">
      <c r="A125" t="str">
        <f>IF('My Prediction of Match'!$A$2='Performance Cal'!$A125,'Performance Cal'!A125,"")</f>
        <v/>
      </c>
      <c r="B125" t="str">
        <f>IF('My Prediction of Match'!$A$2='Performance Cal'!$A125,'Performance Cal'!B125,"")</f>
        <v/>
      </c>
      <c r="C125" t="str">
        <f>_xlfn.XLOOKUP(B125,'Team Player and role'!A:A,'Team Player and role'!C:C," ")</f>
        <v xml:space="preserve"> </v>
      </c>
      <c r="D125" t="str">
        <f>IF('My Prediction of Match'!$A$2='Performance Cal'!$A125,'Performance Cal'!C125,"")</f>
        <v/>
      </c>
      <c r="E125" t="str">
        <f>IF('My Prediction of Match'!$A$2='Performance Cal'!$A125,'Performance Cal'!D125,"")</f>
        <v/>
      </c>
      <c r="F125" t="str">
        <f>IF('My Prediction of Match'!$A$2='Performance Cal'!$A125,'Performance Cal'!E125,"")</f>
        <v/>
      </c>
      <c r="G125" t="str">
        <f>IF('My Prediction of Match'!$A$2='Performance Cal'!$A125,'Performance Cal'!F125,"")</f>
        <v/>
      </c>
      <c r="H125" s="25" t="str">
        <f t="shared" si="22"/>
        <v/>
      </c>
      <c r="I125" s="25" t="str">
        <f t="shared" si="23"/>
        <v/>
      </c>
      <c r="J125" s="25" t="str">
        <f t="shared" si="24"/>
        <v/>
      </c>
      <c r="K125" s="25" t="str">
        <f t="shared" si="25"/>
        <v xml:space="preserve"> </v>
      </c>
      <c r="L125" s="25" t="str">
        <f t="shared" si="26"/>
        <v xml:space="preserve"> </v>
      </c>
      <c r="M125" s="25" t="str">
        <f t="shared" si="26"/>
        <v xml:space="preserve"> </v>
      </c>
      <c r="N125" s="25" t="str">
        <f t="shared" si="27"/>
        <v xml:space="preserve"> </v>
      </c>
      <c r="O125" s="25" t="str">
        <f t="shared" si="28"/>
        <v xml:space="preserve"> </v>
      </c>
      <c r="P125" s="25" t="str">
        <f t="shared" si="29"/>
        <v/>
      </c>
      <c r="Q125" s="25" t="str">
        <f t="shared" si="30"/>
        <v/>
      </c>
      <c r="R125" s="25" t="str">
        <f t="shared" si="31"/>
        <v/>
      </c>
      <c r="S125" s="25" t="str">
        <f t="shared" si="32"/>
        <v/>
      </c>
      <c r="T125" s="25" t="str">
        <f t="shared" si="33"/>
        <v/>
      </c>
      <c r="U125" s="25" t="str">
        <f t="shared" si="34"/>
        <v/>
      </c>
      <c r="V125" s="25" t="str">
        <f t="shared" si="35"/>
        <v/>
      </c>
      <c r="W125" s="25" t="str">
        <f t="shared" si="36"/>
        <v/>
      </c>
      <c r="X125" s="25" t="str">
        <f t="shared" si="37"/>
        <v/>
      </c>
      <c r="Y125" s="25" t="str">
        <f t="shared" si="38"/>
        <v xml:space="preserve"> </v>
      </c>
      <c r="Z125" s="25" t="str">
        <f t="shared" si="39"/>
        <v xml:space="preserve"> </v>
      </c>
      <c r="AA125" s="25" t="str">
        <f t="shared" si="40"/>
        <v xml:space="preserve"> </v>
      </c>
      <c r="AB125" t="str">
        <f t="shared" si="41"/>
        <v/>
      </c>
      <c r="AC125" t="str">
        <f t="shared" si="42"/>
        <v xml:space="preserve"> </v>
      </c>
      <c r="AD125" t="str">
        <f t="shared" si="43"/>
        <v/>
      </c>
    </row>
    <row r="126" spans="1:30" x14ac:dyDescent="0.35">
      <c r="A126" t="str">
        <f>IF('My Prediction of Match'!$A$2='Performance Cal'!$A126,'Performance Cal'!A126,"")</f>
        <v/>
      </c>
      <c r="B126" t="str">
        <f>IF('My Prediction of Match'!$A$2='Performance Cal'!$A126,'Performance Cal'!B126,"")</f>
        <v/>
      </c>
      <c r="C126" t="str">
        <f>_xlfn.XLOOKUP(B126,'Team Player and role'!A:A,'Team Player and role'!C:C," ")</f>
        <v xml:space="preserve"> </v>
      </c>
      <c r="D126" t="str">
        <f>IF('My Prediction of Match'!$A$2='Performance Cal'!$A126,'Performance Cal'!C126,"")</f>
        <v/>
      </c>
      <c r="E126" t="str">
        <f>IF('My Prediction of Match'!$A$2='Performance Cal'!$A126,'Performance Cal'!D126,"")</f>
        <v/>
      </c>
      <c r="F126" t="str">
        <f>IF('My Prediction of Match'!$A$2='Performance Cal'!$A126,'Performance Cal'!E126,"")</f>
        <v/>
      </c>
      <c r="G126" t="str">
        <f>IF('My Prediction of Match'!$A$2='Performance Cal'!$A126,'Performance Cal'!F126,"")</f>
        <v/>
      </c>
      <c r="H126" s="25" t="str">
        <f t="shared" si="22"/>
        <v/>
      </c>
      <c r="I126" s="25" t="str">
        <f t="shared" si="23"/>
        <v/>
      </c>
      <c r="J126" s="25" t="str">
        <f t="shared" si="24"/>
        <v/>
      </c>
      <c r="K126" s="25" t="str">
        <f t="shared" si="25"/>
        <v xml:space="preserve"> </v>
      </c>
      <c r="L126" s="25" t="str">
        <f t="shared" si="26"/>
        <v xml:space="preserve"> </v>
      </c>
      <c r="M126" s="25" t="str">
        <f t="shared" si="26"/>
        <v xml:space="preserve"> </v>
      </c>
      <c r="N126" s="25" t="str">
        <f t="shared" si="27"/>
        <v xml:space="preserve"> </v>
      </c>
      <c r="O126" s="25" t="str">
        <f t="shared" si="28"/>
        <v xml:space="preserve"> </v>
      </c>
      <c r="P126" s="25" t="str">
        <f t="shared" si="29"/>
        <v/>
      </c>
      <c r="Q126" s="25" t="str">
        <f t="shared" si="30"/>
        <v/>
      </c>
      <c r="R126" s="25" t="str">
        <f t="shared" si="31"/>
        <v/>
      </c>
      <c r="S126" s="25" t="str">
        <f t="shared" si="32"/>
        <v/>
      </c>
      <c r="T126" s="25" t="str">
        <f t="shared" si="33"/>
        <v/>
      </c>
      <c r="U126" s="25" t="str">
        <f t="shared" si="34"/>
        <v/>
      </c>
      <c r="V126" s="25" t="str">
        <f t="shared" si="35"/>
        <v/>
      </c>
      <c r="W126" s="25" t="str">
        <f t="shared" si="36"/>
        <v/>
      </c>
      <c r="X126" s="25" t="str">
        <f t="shared" si="37"/>
        <v/>
      </c>
      <c r="Y126" s="25" t="str">
        <f t="shared" si="38"/>
        <v xml:space="preserve"> </v>
      </c>
      <c r="Z126" s="25" t="str">
        <f t="shared" si="39"/>
        <v xml:space="preserve"> </v>
      </c>
      <c r="AA126" s="25" t="str">
        <f t="shared" si="40"/>
        <v xml:space="preserve"> </v>
      </c>
      <c r="AB126" t="str">
        <f t="shared" si="41"/>
        <v/>
      </c>
      <c r="AC126" t="str">
        <f t="shared" si="42"/>
        <v xml:space="preserve"> </v>
      </c>
      <c r="AD126" t="str">
        <f t="shared" si="43"/>
        <v/>
      </c>
    </row>
    <row r="127" spans="1:30" x14ac:dyDescent="0.35">
      <c r="A127" t="str">
        <f>IF('My Prediction of Match'!$A$2='Performance Cal'!$A127,'Performance Cal'!A127,"")</f>
        <v/>
      </c>
      <c r="B127" t="str">
        <f>IF('My Prediction of Match'!$A$2='Performance Cal'!$A127,'Performance Cal'!B127,"")</f>
        <v/>
      </c>
      <c r="C127" t="str">
        <f>_xlfn.XLOOKUP(B127,'Team Player and role'!A:A,'Team Player and role'!C:C," ")</f>
        <v xml:space="preserve"> </v>
      </c>
      <c r="D127" t="str">
        <f>IF('My Prediction of Match'!$A$2='Performance Cal'!$A127,'Performance Cal'!C127,"")</f>
        <v/>
      </c>
      <c r="E127" t="str">
        <f>IF('My Prediction of Match'!$A$2='Performance Cal'!$A127,'Performance Cal'!D127,"")</f>
        <v/>
      </c>
      <c r="F127" t="str">
        <f>IF('My Prediction of Match'!$A$2='Performance Cal'!$A127,'Performance Cal'!E127,"")</f>
        <v/>
      </c>
      <c r="G127" t="str">
        <f>IF('My Prediction of Match'!$A$2='Performance Cal'!$A127,'Performance Cal'!F127,"")</f>
        <v/>
      </c>
      <c r="H127" s="25" t="str">
        <f t="shared" si="22"/>
        <v/>
      </c>
      <c r="I127" s="25" t="str">
        <f t="shared" si="23"/>
        <v/>
      </c>
      <c r="J127" s="25" t="str">
        <f t="shared" si="24"/>
        <v/>
      </c>
      <c r="K127" s="25" t="str">
        <f t="shared" si="25"/>
        <v xml:space="preserve"> </v>
      </c>
      <c r="L127" s="25" t="str">
        <f t="shared" si="26"/>
        <v xml:space="preserve"> </v>
      </c>
      <c r="M127" s="25" t="str">
        <f t="shared" si="26"/>
        <v xml:space="preserve"> </v>
      </c>
      <c r="N127" s="25" t="str">
        <f t="shared" si="27"/>
        <v xml:space="preserve"> </v>
      </c>
      <c r="O127" s="25" t="str">
        <f t="shared" si="28"/>
        <v xml:space="preserve"> </v>
      </c>
      <c r="P127" s="25" t="str">
        <f t="shared" si="29"/>
        <v/>
      </c>
      <c r="Q127" s="25" t="str">
        <f t="shared" si="30"/>
        <v/>
      </c>
      <c r="R127" s="25" t="str">
        <f t="shared" si="31"/>
        <v/>
      </c>
      <c r="S127" s="25" t="str">
        <f t="shared" si="32"/>
        <v/>
      </c>
      <c r="T127" s="25" t="str">
        <f t="shared" si="33"/>
        <v/>
      </c>
      <c r="U127" s="25" t="str">
        <f t="shared" si="34"/>
        <v/>
      </c>
      <c r="V127" s="25" t="str">
        <f t="shared" si="35"/>
        <v/>
      </c>
      <c r="W127" s="25" t="str">
        <f t="shared" si="36"/>
        <v/>
      </c>
      <c r="X127" s="25" t="str">
        <f t="shared" si="37"/>
        <v/>
      </c>
      <c r="Y127" s="25" t="str">
        <f t="shared" si="38"/>
        <v xml:space="preserve"> </v>
      </c>
      <c r="Z127" s="25" t="str">
        <f t="shared" si="39"/>
        <v xml:space="preserve"> </v>
      </c>
      <c r="AA127" s="25" t="str">
        <f t="shared" si="40"/>
        <v xml:space="preserve"> </v>
      </c>
      <c r="AB127" t="str">
        <f t="shared" si="41"/>
        <v/>
      </c>
      <c r="AC127" t="str">
        <f t="shared" si="42"/>
        <v xml:space="preserve"> </v>
      </c>
      <c r="AD127" t="str">
        <f t="shared" si="43"/>
        <v/>
      </c>
    </row>
    <row r="128" spans="1:30" x14ac:dyDescent="0.35">
      <c r="A128" t="str">
        <f>IF('My Prediction of Match'!$A$2='Performance Cal'!$A128,'Performance Cal'!A128,"")</f>
        <v/>
      </c>
      <c r="B128" t="str">
        <f>IF('My Prediction of Match'!$A$2='Performance Cal'!$A128,'Performance Cal'!B128,"")</f>
        <v/>
      </c>
      <c r="C128" t="str">
        <f>_xlfn.XLOOKUP(B128,'Team Player and role'!A:A,'Team Player and role'!C:C," ")</f>
        <v xml:space="preserve"> </v>
      </c>
      <c r="D128" t="str">
        <f>IF('My Prediction of Match'!$A$2='Performance Cal'!$A128,'Performance Cal'!C128,"")</f>
        <v/>
      </c>
      <c r="E128" t="str">
        <f>IF('My Prediction of Match'!$A$2='Performance Cal'!$A128,'Performance Cal'!D128,"")</f>
        <v/>
      </c>
      <c r="F128" t="str">
        <f>IF('My Prediction of Match'!$A$2='Performance Cal'!$A128,'Performance Cal'!E128,"")</f>
        <v/>
      </c>
      <c r="G128" t="str">
        <f>IF('My Prediction of Match'!$A$2='Performance Cal'!$A128,'Performance Cal'!F128,"")</f>
        <v/>
      </c>
      <c r="H128" s="25" t="str">
        <f t="shared" si="22"/>
        <v/>
      </c>
      <c r="I128" s="25" t="str">
        <f t="shared" si="23"/>
        <v/>
      </c>
      <c r="J128" s="25" t="str">
        <f t="shared" si="24"/>
        <v/>
      </c>
      <c r="K128" s="25" t="str">
        <f t="shared" si="25"/>
        <v xml:space="preserve"> </v>
      </c>
      <c r="L128" s="25" t="str">
        <f t="shared" si="26"/>
        <v xml:space="preserve"> </v>
      </c>
      <c r="M128" s="25" t="str">
        <f t="shared" si="26"/>
        <v xml:space="preserve"> </v>
      </c>
      <c r="N128" s="25" t="str">
        <f t="shared" si="27"/>
        <v xml:space="preserve"> </v>
      </c>
      <c r="O128" s="25" t="str">
        <f t="shared" si="28"/>
        <v xml:space="preserve"> </v>
      </c>
      <c r="P128" s="25" t="str">
        <f t="shared" si="29"/>
        <v/>
      </c>
      <c r="Q128" s="25" t="str">
        <f t="shared" si="30"/>
        <v/>
      </c>
      <c r="R128" s="25" t="str">
        <f t="shared" si="31"/>
        <v/>
      </c>
      <c r="S128" s="25" t="str">
        <f t="shared" si="32"/>
        <v/>
      </c>
      <c r="T128" s="25" t="str">
        <f t="shared" si="33"/>
        <v/>
      </c>
      <c r="U128" s="25" t="str">
        <f t="shared" si="34"/>
        <v/>
      </c>
      <c r="V128" s="25" t="str">
        <f t="shared" si="35"/>
        <v/>
      </c>
      <c r="W128" s="25" t="str">
        <f t="shared" si="36"/>
        <v/>
      </c>
      <c r="X128" s="25" t="str">
        <f t="shared" si="37"/>
        <v/>
      </c>
      <c r="Y128" s="25" t="str">
        <f t="shared" si="38"/>
        <v xml:space="preserve"> </v>
      </c>
      <c r="Z128" s="25" t="str">
        <f t="shared" si="39"/>
        <v xml:space="preserve"> </v>
      </c>
      <c r="AA128" s="25" t="str">
        <f t="shared" si="40"/>
        <v xml:space="preserve"> </v>
      </c>
      <c r="AB128" t="str">
        <f t="shared" si="41"/>
        <v/>
      </c>
      <c r="AC128" t="str">
        <f t="shared" si="42"/>
        <v xml:space="preserve"> </v>
      </c>
      <c r="AD128" t="str">
        <f t="shared" si="43"/>
        <v/>
      </c>
    </row>
    <row r="129" spans="1:30" x14ac:dyDescent="0.35">
      <c r="A129" t="str">
        <f>IF('My Prediction of Match'!$A$2='Performance Cal'!$A129,'Performance Cal'!A129,"")</f>
        <v/>
      </c>
      <c r="B129" t="str">
        <f>IF('My Prediction of Match'!$A$2='Performance Cal'!$A129,'Performance Cal'!B129,"")</f>
        <v/>
      </c>
      <c r="C129" t="str">
        <f>_xlfn.XLOOKUP(B129,'Team Player and role'!A:A,'Team Player and role'!C:C," ")</f>
        <v xml:space="preserve"> </v>
      </c>
      <c r="D129" t="str">
        <f>IF('My Prediction of Match'!$A$2='Performance Cal'!$A129,'Performance Cal'!C129,"")</f>
        <v/>
      </c>
      <c r="E129" t="str">
        <f>IF('My Prediction of Match'!$A$2='Performance Cal'!$A129,'Performance Cal'!D129,"")</f>
        <v/>
      </c>
      <c r="F129" t="str">
        <f>IF('My Prediction of Match'!$A$2='Performance Cal'!$A129,'Performance Cal'!E129,"")</f>
        <v/>
      </c>
      <c r="G129" t="str">
        <f>IF('My Prediction of Match'!$A$2='Performance Cal'!$A129,'Performance Cal'!F129,"")</f>
        <v/>
      </c>
      <c r="H129" s="25" t="str">
        <f t="shared" si="22"/>
        <v/>
      </c>
      <c r="I129" s="25" t="str">
        <f t="shared" si="23"/>
        <v/>
      </c>
      <c r="J129" s="25" t="str">
        <f t="shared" si="24"/>
        <v/>
      </c>
      <c r="K129" s="25" t="str">
        <f t="shared" si="25"/>
        <v xml:space="preserve"> </v>
      </c>
      <c r="L129" s="25" t="str">
        <f t="shared" si="26"/>
        <v xml:space="preserve"> </v>
      </c>
      <c r="M129" s="25" t="str">
        <f t="shared" si="26"/>
        <v xml:space="preserve"> </v>
      </c>
      <c r="N129" s="25" t="str">
        <f t="shared" si="27"/>
        <v xml:space="preserve"> </v>
      </c>
      <c r="O129" s="25" t="str">
        <f t="shared" si="28"/>
        <v xml:space="preserve"> </v>
      </c>
      <c r="P129" s="25" t="str">
        <f t="shared" si="29"/>
        <v/>
      </c>
      <c r="Q129" s="25" t="str">
        <f t="shared" si="30"/>
        <v/>
      </c>
      <c r="R129" s="25" t="str">
        <f t="shared" si="31"/>
        <v/>
      </c>
      <c r="S129" s="25" t="str">
        <f t="shared" si="32"/>
        <v/>
      </c>
      <c r="T129" s="25" t="str">
        <f t="shared" si="33"/>
        <v/>
      </c>
      <c r="U129" s="25" t="str">
        <f t="shared" si="34"/>
        <v/>
      </c>
      <c r="V129" s="25" t="str">
        <f t="shared" si="35"/>
        <v/>
      </c>
      <c r="W129" s="25" t="str">
        <f t="shared" si="36"/>
        <v/>
      </c>
      <c r="X129" s="25" t="str">
        <f t="shared" si="37"/>
        <v/>
      </c>
      <c r="Y129" s="25" t="str">
        <f t="shared" si="38"/>
        <v xml:space="preserve"> </v>
      </c>
      <c r="Z129" s="25" t="str">
        <f t="shared" si="39"/>
        <v xml:space="preserve"> </v>
      </c>
      <c r="AA129" s="25" t="str">
        <f t="shared" si="40"/>
        <v xml:space="preserve"> </v>
      </c>
      <c r="AB129" t="str">
        <f t="shared" si="41"/>
        <v/>
      </c>
      <c r="AC129" t="str">
        <f t="shared" si="42"/>
        <v xml:space="preserve"> </v>
      </c>
      <c r="AD129" t="str">
        <f t="shared" si="43"/>
        <v/>
      </c>
    </row>
    <row r="130" spans="1:30" x14ac:dyDescent="0.35">
      <c r="A130" t="str">
        <f>IF('My Prediction of Match'!$A$2='Performance Cal'!$A130,'Performance Cal'!A130,"")</f>
        <v/>
      </c>
      <c r="B130" t="str">
        <f>IF('My Prediction of Match'!$A$2='Performance Cal'!$A130,'Performance Cal'!B130,"")</f>
        <v/>
      </c>
      <c r="C130" t="str">
        <f>_xlfn.XLOOKUP(B130,'Team Player and role'!A:A,'Team Player and role'!C:C," ")</f>
        <v xml:space="preserve"> </v>
      </c>
      <c r="D130" t="str">
        <f>IF('My Prediction of Match'!$A$2='Performance Cal'!$A130,'Performance Cal'!C130,"")</f>
        <v/>
      </c>
      <c r="E130" t="str">
        <f>IF('My Prediction of Match'!$A$2='Performance Cal'!$A130,'Performance Cal'!D130,"")</f>
        <v/>
      </c>
      <c r="F130" t="str">
        <f>IF('My Prediction of Match'!$A$2='Performance Cal'!$A130,'Performance Cal'!E130,"")</f>
        <v/>
      </c>
      <c r="G130" t="str">
        <f>IF('My Prediction of Match'!$A$2='Performance Cal'!$A130,'Performance Cal'!F130,"")</f>
        <v/>
      </c>
      <c r="H130" s="25" t="str">
        <f t="shared" si="22"/>
        <v/>
      </c>
      <c r="I130" s="25" t="str">
        <f t="shared" si="23"/>
        <v/>
      </c>
      <c r="J130" s="25" t="str">
        <f t="shared" si="24"/>
        <v/>
      </c>
      <c r="K130" s="25" t="str">
        <f t="shared" si="25"/>
        <v xml:space="preserve"> </v>
      </c>
      <c r="L130" s="25" t="str">
        <f t="shared" si="26"/>
        <v xml:space="preserve"> </v>
      </c>
      <c r="M130" s="25" t="str">
        <f t="shared" si="26"/>
        <v xml:space="preserve"> </v>
      </c>
      <c r="N130" s="25" t="str">
        <f t="shared" si="27"/>
        <v xml:space="preserve"> </v>
      </c>
      <c r="O130" s="25" t="str">
        <f t="shared" si="28"/>
        <v xml:space="preserve"> </v>
      </c>
      <c r="P130" s="25" t="str">
        <f t="shared" si="29"/>
        <v/>
      </c>
      <c r="Q130" s="25" t="str">
        <f t="shared" si="30"/>
        <v/>
      </c>
      <c r="R130" s="25" t="str">
        <f t="shared" si="31"/>
        <v/>
      </c>
      <c r="S130" s="25" t="str">
        <f t="shared" si="32"/>
        <v/>
      </c>
      <c r="T130" s="25" t="str">
        <f t="shared" si="33"/>
        <v/>
      </c>
      <c r="U130" s="25" t="str">
        <f t="shared" si="34"/>
        <v/>
      </c>
      <c r="V130" s="25" t="str">
        <f t="shared" si="35"/>
        <v/>
      </c>
      <c r="W130" s="25" t="str">
        <f t="shared" si="36"/>
        <v/>
      </c>
      <c r="X130" s="25" t="str">
        <f t="shared" si="37"/>
        <v/>
      </c>
      <c r="Y130" s="25" t="str">
        <f t="shared" si="38"/>
        <v xml:space="preserve"> </v>
      </c>
      <c r="Z130" s="25" t="str">
        <f t="shared" si="39"/>
        <v xml:space="preserve"> </v>
      </c>
      <c r="AA130" s="25" t="str">
        <f t="shared" si="40"/>
        <v xml:space="preserve"> </v>
      </c>
      <c r="AB130" t="str">
        <f t="shared" si="41"/>
        <v/>
      </c>
      <c r="AC130" t="str">
        <f t="shared" si="42"/>
        <v xml:space="preserve"> </v>
      </c>
      <c r="AD130" t="str">
        <f t="shared" si="43"/>
        <v/>
      </c>
    </row>
    <row r="131" spans="1:30" x14ac:dyDescent="0.35">
      <c r="A131" t="str">
        <f>IF('My Prediction of Match'!$A$2='Performance Cal'!$A131,'Performance Cal'!A131,"")</f>
        <v/>
      </c>
      <c r="B131" t="str">
        <f>IF('My Prediction of Match'!$A$2='Performance Cal'!$A131,'Performance Cal'!B131,"")</f>
        <v/>
      </c>
      <c r="C131" t="str">
        <f>_xlfn.XLOOKUP(B131,'Team Player and role'!A:A,'Team Player and role'!C:C," ")</f>
        <v xml:space="preserve"> </v>
      </c>
      <c r="D131" t="str">
        <f>IF('My Prediction of Match'!$A$2='Performance Cal'!$A131,'Performance Cal'!C131,"")</f>
        <v/>
      </c>
      <c r="E131" t="str">
        <f>IF('My Prediction of Match'!$A$2='Performance Cal'!$A131,'Performance Cal'!D131,"")</f>
        <v/>
      </c>
      <c r="F131" t="str">
        <f>IF('My Prediction of Match'!$A$2='Performance Cal'!$A131,'Performance Cal'!E131,"")</f>
        <v/>
      </c>
      <c r="G131" t="str">
        <f>IF('My Prediction of Match'!$A$2='Performance Cal'!$A131,'Performance Cal'!F131,"")</f>
        <v/>
      </c>
      <c r="H131" s="25" t="str">
        <f t="shared" ref="H131:H194" si="44">IF($C131=" ","",IF($C131="Seamer",($E131*150/100),($E131*120/100)))</f>
        <v/>
      </c>
      <c r="I131" s="25" t="str">
        <f t="shared" ref="I131:I194" si="45">IF($C131=" ","",IF($C131="Seamer",($E131*75/100),($E131*75/100)))</f>
        <v/>
      </c>
      <c r="J131" s="25" t="str">
        <f t="shared" ref="J131:J194" si="46">IF($C131=" ","",IF($C131="Seamer",($E131*122/100),($E131*122/100)))</f>
        <v/>
      </c>
      <c r="K131" s="25" t="str">
        <f t="shared" ref="K131:K194" si="47">IF($C131=" "," ",IF($C131="Seamer",($E131*83/100),($E131*90/100)))</f>
        <v xml:space="preserve"> </v>
      </c>
      <c r="L131" s="25" t="str">
        <f t="shared" ref="L131:M194" si="48">IF($C131=" "," ",IF($C131="Seamer",($E131*70/100),($E131*60/100)))</f>
        <v xml:space="preserve"> </v>
      </c>
      <c r="M131" s="25" t="str">
        <f t="shared" si="48"/>
        <v xml:space="preserve"> </v>
      </c>
      <c r="N131" s="25" t="str">
        <f t="shared" ref="N131:N194" si="49">IF($C131=" "," ",IF($C131="Seamer",($E131*130/100),($E131*100/100)))</f>
        <v xml:space="preserve"> </v>
      </c>
      <c r="O131" s="25" t="str">
        <f t="shared" ref="O131:O194" si="50">IF($C131=" "," ",IF($C131="Seamer",($E131*120/100),($E131*120/100)))</f>
        <v xml:space="preserve"> </v>
      </c>
      <c r="P131" s="25" t="str">
        <f t="shared" ref="P131:P194" si="51">IF(H131="",H131,((H131+L131)/2))</f>
        <v/>
      </c>
      <c r="Q131" s="25" t="str">
        <f t="shared" ref="Q131:Q194" si="52">IF(H131="",H131,((H131+N131)/2))</f>
        <v/>
      </c>
      <c r="R131" s="25" t="str">
        <f t="shared" ref="R131:R194" si="53">H131</f>
        <v/>
      </c>
      <c r="S131" s="25" t="str">
        <f t="shared" ref="S131:S194" si="54">IF(I131="",I131,((I131+L131)/2))</f>
        <v/>
      </c>
      <c r="T131" s="25" t="str">
        <f t="shared" ref="T131:T194" si="55">IF(I131="",I131,((I131+N131)/2))</f>
        <v/>
      </c>
      <c r="U131" s="25" t="str">
        <f t="shared" ref="U131:U194" si="56">IF(I131="",I131,((I131+O131)/2))</f>
        <v/>
      </c>
      <c r="V131" s="25" t="str">
        <f t="shared" ref="V131:V194" si="57">IF(J131="",J131,((J131+L131)/2))</f>
        <v/>
      </c>
      <c r="W131" s="25" t="str">
        <f t="shared" ref="W131:W194" si="58">IF(J131="",J131,((J131+N131)/2))</f>
        <v/>
      </c>
      <c r="X131" s="25" t="str">
        <f t="shared" ref="X131:X194" si="59">IF(J131="",J131,((J131+O131)/2))</f>
        <v/>
      </c>
      <c r="Y131" s="25" t="str">
        <f t="shared" ref="Y131:Y194" si="60">IF(K131=" ",K131,((K131+L131)/2))</f>
        <v xml:space="preserve"> </v>
      </c>
      <c r="Z131" s="25" t="str">
        <f t="shared" ref="Z131:Z194" si="61">IF(K131=" ",K131,((K131+N131)/2))</f>
        <v xml:space="preserve"> </v>
      </c>
      <c r="AA131" s="25" t="str">
        <f t="shared" ref="AA131:AA194" si="62">IF(K131=" ",K131,((K131+O131)/2))</f>
        <v xml:space="preserve"> </v>
      </c>
      <c r="AB131" t="str">
        <f t="shared" ref="AB131:AB194" si="63">A131</f>
        <v/>
      </c>
      <c r="AC131" t="str">
        <f t="shared" ref="AC131:AC194" si="64">C131</f>
        <v xml:space="preserve"> </v>
      </c>
      <c r="AD131" t="str">
        <f t="shared" ref="AD131:AD194" si="65">B131</f>
        <v/>
      </c>
    </row>
    <row r="132" spans="1:30" x14ac:dyDescent="0.35">
      <c r="A132" t="str">
        <f>IF('My Prediction of Match'!$A$2='Performance Cal'!$A132,'Performance Cal'!A132,"")</f>
        <v/>
      </c>
      <c r="B132" t="str">
        <f>IF('My Prediction of Match'!$A$2='Performance Cal'!$A132,'Performance Cal'!B132,"")</f>
        <v/>
      </c>
      <c r="C132" t="str">
        <f>_xlfn.XLOOKUP(B132,'Team Player and role'!A:A,'Team Player and role'!C:C," ")</f>
        <v xml:space="preserve"> </v>
      </c>
      <c r="D132" t="str">
        <f>IF('My Prediction of Match'!$A$2='Performance Cal'!$A132,'Performance Cal'!C132,"")</f>
        <v/>
      </c>
      <c r="E132" t="str">
        <f>IF('My Prediction of Match'!$A$2='Performance Cal'!$A132,'Performance Cal'!D132,"")</f>
        <v/>
      </c>
      <c r="F132" t="str">
        <f>IF('My Prediction of Match'!$A$2='Performance Cal'!$A132,'Performance Cal'!E132,"")</f>
        <v/>
      </c>
      <c r="G132" t="str">
        <f>IF('My Prediction of Match'!$A$2='Performance Cal'!$A132,'Performance Cal'!F132,"")</f>
        <v/>
      </c>
      <c r="H132" s="25" t="str">
        <f t="shared" si="44"/>
        <v/>
      </c>
      <c r="I132" s="25" t="str">
        <f t="shared" si="45"/>
        <v/>
      </c>
      <c r="J132" s="25" t="str">
        <f t="shared" si="46"/>
        <v/>
      </c>
      <c r="K132" s="25" t="str">
        <f t="shared" si="47"/>
        <v xml:space="preserve"> </v>
      </c>
      <c r="L132" s="25" t="str">
        <f t="shared" si="48"/>
        <v xml:space="preserve"> </v>
      </c>
      <c r="M132" s="25" t="str">
        <f t="shared" si="48"/>
        <v xml:space="preserve"> </v>
      </c>
      <c r="N132" s="25" t="str">
        <f t="shared" si="49"/>
        <v xml:space="preserve"> </v>
      </c>
      <c r="O132" s="25" t="str">
        <f t="shared" si="50"/>
        <v xml:space="preserve"> </v>
      </c>
      <c r="P132" s="25" t="str">
        <f t="shared" si="51"/>
        <v/>
      </c>
      <c r="Q132" s="25" t="str">
        <f t="shared" si="52"/>
        <v/>
      </c>
      <c r="R132" s="25" t="str">
        <f t="shared" si="53"/>
        <v/>
      </c>
      <c r="S132" s="25" t="str">
        <f t="shared" si="54"/>
        <v/>
      </c>
      <c r="T132" s="25" t="str">
        <f t="shared" si="55"/>
        <v/>
      </c>
      <c r="U132" s="25" t="str">
        <f t="shared" si="56"/>
        <v/>
      </c>
      <c r="V132" s="25" t="str">
        <f t="shared" si="57"/>
        <v/>
      </c>
      <c r="W132" s="25" t="str">
        <f t="shared" si="58"/>
        <v/>
      </c>
      <c r="X132" s="25" t="str">
        <f t="shared" si="59"/>
        <v/>
      </c>
      <c r="Y132" s="25" t="str">
        <f t="shared" si="60"/>
        <v xml:space="preserve"> </v>
      </c>
      <c r="Z132" s="25" t="str">
        <f t="shared" si="61"/>
        <v xml:space="preserve"> </v>
      </c>
      <c r="AA132" s="25" t="str">
        <f t="shared" si="62"/>
        <v xml:space="preserve"> </v>
      </c>
      <c r="AB132" t="str">
        <f t="shared" si="63"/>
        <v/>
      </c>
      <c r="AC132" t="str">
        <f t="shared" si="64"/>
        <v xml:space="preserve"> </v>
      </c>
      <c r="AD132" t="str">
        <f t="shared" si="65"/>
        <v/>
      </c>
    </row>
    <row r="133" spans="1:30" x14ac:dyDescent="0.35">
      <c r="A133" t="str">
        <f>IF('My Prediction of Match'!$A$2='Performance Cal'!$A133,'Performance Cal'!A133,"")</f>
        <v/>
      </c>
      <c r="B133" t="str">
        <f>IF('My Prediction of Match'!$A$2='Performance Cal'!$A133,'Performance Cal'!B133,"")</f>
        <v/>
      </c>
      <c r="C133" t="str">
        <f>_xlfn.XLOOKUP(B133,'Team Player and role'!A:A,'Team Player and role'!C:C," ")</f>
        <v xml:space="preserve"> </v>
      </c>
      <c r="D133" t="str">
        <f>IF('My Prediction of Match'!$A$2='Performance Cal'!$A133,'Performance Cal'!C133,"")</f>
        <v/>
      </c>
      <c r="E133" t="str">
        <f>IF('My Prediction of Match'!$A$2='Performance Cal'!$A133,'Performance Cal'!D133,"")</f>
        <v/>
      </c>
      <c r="F133" t="str">
        <f>IF('My Prediction of Match'!$A$2='Performance Cal'!$A133,'Performance Cal'!E133,"")</f>
        <v/>
      </c>
      <c r="G133" t="str">
        <f>IF('My Prediction of Match'!$A$2='Performance Cal'!$A133,'Performance Cal'!F133,"")</f>
        <v/>
      </c>
      <c r="H133" s="25" t="str">
        <f t="shared" si="44"/>
        <v/>
      </c>
      <c r="I133" s="25" t="str">
        <f t="shared" si="45"/>
        <v/>
      </c>
      <c r="J133" s="25" t="str">
        <f t="shared" si="46"/>
        <v/>
      </c>
      <c r="K133" s="25" t="str">
        <f t="shared" si="47"/>
        <v xml:space="preserve"> </v>
      </c>
      <c r="L133" s="25" t="str">
        <f t="shared" si="48"/>
        <v xml:space="preserve"> </v>
      </c>
      <c r="M133" s="25" t="str">
        <f t="shared" si="48"/>
        <v xml:space="preserve"> </v>
      </c>
      <c r="N133" s="25" t="str">
        <f t="shared" si="49"/>
        <v xml:space="preserve"> </v>
      </c>
      <c r="O133" s="25" t="str">
        <f t="shared" si="50"/>
        <v xml:space="preserve"> </v>
      </c>
      <c r="P133" s="25" t="str">
        <f t="shared" si="51"/>
        <v/>
      </c>
      <c r="Q133" s="25" t="str">
        <f t="shared" si="52"/>
        <v/>
      </c>
      <c r="R133" s="25" t="str">
        <f t="shared" si="53"/>
        <v/>
      </c>
      <c r="S133" s="25" t="str">
        <f t="shared" si="54"/>
        <v/>
      </c>
      <c r="T133" s="25" t="str">
        <f t="shared" si="55"/>
        <v/>
      </c>
      <c r="U133" s="25" t="str">
        <f t="shared" si="56"/>
        <v/>
      </c>
      <c r="V133" s="25" t="str">
        <f t="shared" si="57"/>
        <v/>
      </c>
      <c r="W133" s="25" t="str">
        <f t="shared" si="58"/>
        <v/>
      </c>
      <c r="X133" s="25" t="str">
        <f t="shared" si="59"/>
        <v/>
      </c>
      <c r="Y133" s="25" t="str">
        <f t="shared" si="60"/>
        <v xml:space="preserve"> </v>
      </c>
      <c r="Z133" s="25" t="str">
        <f t="shared" si="61"/>
        <v xml:space="preserve"> </v>
      </c>
      <c r="AA133" s="25" t="str">
        <f t="shared" si="62"/>
        <v xml:space="preserve"> </v>
      </c>
      <c r="AB133" t="str">
        <f t="shared" si="63"/>
        <v/>
      </c>
      <c r="AC133" t="str">
        <f t="shared" si="64"/>
        <v xml:space="preserve"> </v>
      </c>
      <c r="AD133" t="str">
        <f t="shared" si="65"/>
        <v/>
      </c>
    </row>
    <row r="134" spans="1:30" x14ac:dyDescent="0.35">
      <c r="A134" t="str">
        <f>IF('My Prediction of Match'!$A$2='Performance Cal'!$A134,'Performance Cal'!A134,"")</f>
        <v/>
      </c>
      <c r="B134" t="str">
        <f>IF('My Prediction of Match'!$A$2='Performance Cal'!$A134,'Performance Cal'!B134,"")</f>
        <v/>
      </c>
      <c r="C134" t="str">
        <f>_xlfn.XLOOKUP(B134,'Team Player and role'!A:A,'Team Player and role'!C:C," ")</f>
        <v xml:space="preserve"> </v>
      </c>
      <c r="D134" t="str">
        <f>IF('My Prediction of Match'!$A$2='Performance Cal'!$A134,'Performance Cal'!C134,"")</f>
        <v/>
      </c>
      <c r="E134" t="str">
        <f>IF('My Prediction of Match'!$A$2='Performance Cal'!$A134,'Performance Cal'!D134,"")</f>
        <v/>
      </c>
      <c r="F134" t="str">
        <f>IF('My Prediction of Match'!$A$2='Performance Cal'!$A134,'Performance Cal'!E134,"")</f>
        <v/>
      </c>
      <c r="G134" t="str">
        <f>IF('My Prediction of Match'!$A$2='Performance Cal'!$A134,'Performance Cal'!F134,"")</f>
        <v/>
      </c>
      <c r="H134" s="25" t="str">
        <f t="shared" si="44"/>
        <v/>
      </c>
      <c r="I134" s="25" t="str">
        <f t="shared" si="45"/>
        <v/>
      </c>
      <c r="J134" s="25" t="str">
        <f t="shared" si="46"/>
        <v/>
      </c>
      <c r="K134" s="25" t="str">
        <f t="shared" si="47"/>
        <v xml:space="preserve"> </v>
      </c>
      <c r="L134" s="25" t="str">
        <f t="shared" si="48"/>
        <v xml:space="preserve"> </v>
      </c>
      <c r="M134" s="25" t="str">
        <f t="shared" si="48"/>
        <v xml:space="preserve"> </v>
      </c>
      <c r="N134" s="25" t="str">
        <f t="shared" si="49"/>
        <v xml:space="preserve"> </v>
      </c>
      <c r="O134" s="25" t="str">
        <f t="shared" si="50"/>
        <v xml:space="preserve"> </v>
      </c>
      <c r="P134" s="25" t="str">
        <f t="shared" si="51"/>
        <v/>
      </c>
      <c r="Q134" s="25" t="str">
        <f t="shared" si="52"/>
        <v/>
      </c>
      <c r="R134" s="25" t="str">
        <f t="shared" si="53"/>
        <v/>
      </c>
      <c r="S134" s="25" t="str">
        <f t="shared" si="54"/>
        <v/>
      </c>
      <c r="T134" s="25" t="str">
        <f t="shared" si="55"/>
        <v/>
      </c>
      <c r="U134" s="25" t="str">
        <f t="shared" si="56"/>
        <v/>
      </c>
      <c r="V134" s="25" t="str">
        <f t="shared" si="57"/>
        <v/>
      </c>
      <c r="W134" s="25" t="str">
        <f t="shared" si="58"/>
        <v/>
      </c>
      <c r="X134" s="25" t="str">
        <f t="shared" si="59"/>
        <v/>
      </c>
      <c r="Y134" s="25" t="str">
        <f t="shared" si="60"/>
        <v xml:space="preserve"> </v>
      </c>
      <c r="Z134" s="25" t="str">
        <f t="shared" si="61"/>
        <v xml:space="preserve"> </v>
      </c>
      <c r="AA134" s="25" t="str">
        <f t="shared" si="62"/>
        <v xml:space="preserve"> </v>
      </c>
      <c r="AB134" t="str">
        <f t="shared" si="63"/>
        <v/>
      </c>
      <c r="AC134" t="str">
        <f t="shared" si="64"/>
        <v xml:space="preserve"> </v>
      </c>
      <c r="AD134" t="str">
        <f t="shared" si="65"/>
        <v/>
      </c>
    </row>
    <row r="135" spans="1:30" x14ac:dyDescent="0.35">
      <c r="A135" t="str">
        <f>IF('My Prediction of Match'!$A$2='Performance Cal'!$A135,'Performance Cal'!A135,"")</f>
        <v/>
      </c>
      <c r="B135" t="str">
        <f>IF('My Prediction of Match'!$A$2='Performance Cal'!$A135,'Performance Cal'!B135,"")</f>
        <v/>
      </c>
      <c r="C135" t="str">
        <f>_xlfn.XLOOKUP(B135,'Team Player and role'!A:A,'Team Player and role'!C:C," ")</f>
        <v xml:space="preserve"> </v>
      </c>
      <c r="D135" t="str">
        <f>IF('My Prediction of Match'!$A$2='Performance Cal'!$A135,'Performance Cal'!C135,"")</f>
        <v/>
      </c>
      <c r="E135" t="str">
        <f>IF('My Prediction of Match'!$A$2='Performance Cal'!$A135,'Performance Cal'!D135,"")</f>
        <v/>
      </c>
      <c r="F135" t="str">
        <f>IF('My Prediction of Match'!$A$2='Performance Cal'!$A135,'Performance Cal'!E135,"")</f>
        <v/>
      </c>
      <c r="G135" t="str">
        <f>IF('My Prediction of Match'!$A$2='Performance Cal'!$A135,'Performance Cal'!F135,"")</f>
        <v/>
      </c>
      <c r="H135" s="25" t="str">
        <f t="shared" si="44"/>
        <v/>
      </c>
      <c r="I135" s="25" t="str">
        <f t="shared" si="45"/>
        <v/>
      </c>
      <c r="J135" s="25" t="str">
        <f t="shared" si="46"/>
        <v/>
      </c>
      <c r="K135" s="25" t="str">
        <f t="shared" si="47"/>
        <v xml:space="preserve"> </v>
      </c>
      <c r="L135" s="25" t="str">
        <f t="shared" si="48"/>
        <v xml:space="preserve"> </v>
      </c>
      <c r="M135" s="25" t="str">
        <f t="shared" si="48"/>
        <v xml:space="preserve"> </v>
      </c>
      <c r="N135" s="25" t="str">
        <f t="shared" si="49"/>
        <v xml:space="preserve"> </v>
      </c>
      <c r="O135" s="25" t="str">
        <f t="shared" si="50"/>
        <v xml:space="preserve"> </v>
      </c>
      <c r="P135" s="25" t="str">
        <f t="shared" si="51"/>
        <v/>
      </c>
      <c r="Q135" s="25" t="str">
        <f t="shared" si="52"/>
        <v/>
      </c>
      <c r="R135" s="25" t="str">
        <f t="shared" si="53"/>
        <v/>
      </c>
      <c r="S135" s="25" t="str">
        <f t="shared" si="54"/>
        <v/>
      </c>
      <c r="T135" s="25" t="str">
        <f t="shared" si="55"/>
        <v/>
      </c>
      <c r="U135" s="25" t="str">
        <f t="shared" si="56"/>
        <v/>
      </c>
      <c r="V135" s="25" t="str">
        <f t="shared" si="57"/>
        <v/>
      </c>
      <c r="W135" s="25" t="str">
        <f t="shared" si="58"/>
        <v/>
      </c>
      <c r="X135" s="25" t="str">
        <f t="shared" si="59"/>
        <v/>
      </c>
      <c r="Y135" s="25" t="str">
        <f t="shared" si="60"/>
        <v xml:space="preserve"> </v>
      </c>
      <c r="Z135" s="25" t="str">
        <f t="shared" si="61"/>
        <v xml:space="preserve"> </v>
      </c>
      <c r="AA135" s="25" t="str">
        <f t="shared" si="62"/>
        <v xml:space="preserve"> </v>
      </c>
      <c r="AB135" t="str">
        <f t="shared" si="63"/>
        <v/>
      </c>
      <c r="AC135" t="str">
        <f t="shared" si="64"/>
        <v xml:space="preserve"> </v>
      </c>
      <c r="AD135" t="str">
        <f t="shared" si="65"/>
        <v/>
      </c>
    </row>
    <row r="136" spans="1:30" x14ac:dyDescent="0.35">
      <c r="A136" t="str">
        <f>IF('My Prediction of Match'!$A$2='Performance Cal'!$A136,'Performance Cal'!A136,"")</f>
        <v/>
      </c>
      <c r="B136" t="str">
        <f>IF('My Prediction of Match'!$A$2='Performance Cal'!$A136,'Performance Cal'!B136,"")</f>
        <v/>
      </c>
      <c r="C136" t="str">
        <f>_xlfn.XLOOKUP(B136,'Team Player and role'!A:A,'Team Player and role'!C:C," ")</f>
        <v xml:space="preserve"> </v>
      </c>
      <c r="D136" t="str">
        <f>IF('My Prediction of Match'!$A$2='Performance Cal'!$A136,'Performance Cal'!C136,"")</f>
        <v/>
      </c>
      <c r="E136" t="str">
        <f>IF('My Prediction of Match'!$A$2='Performance Cal'!$A136,'Performance Cal'!D136,"")</f>
        <v/>
      </c>
      <c r="F136" t="str">
        <f>IF('My Prediction of Match'!$A$2='Performance Cal'!$A136,'Performance Cal'!E136,"")</f>
        <v/>
      </c>
      <c r="G136" t="str">
        <f>IF('My Prediction of Match'!$A$2='Performance Cal'!$A136,'Performance Cal'!F136,"")</f>
        <v/>
      </c>
      <c r="H136" s="25" t="str">
        <f t="shared" si="44"/>
        <v/>
      </c>
      <c r="I136" s="25" t="str">
        <f t="shared" si="45"/>
        <v/>
      </c>
      <c r="J136" s="25" t="str">
        <f t="shared" si="46"/>
        <v/>
      </c>
      <c r="K136" s="25" t="str">
        <f t="shared" si="47"/>
        <v xml:space="preserve"> </v>
      </c>
      <c r="L136" s="25" t="str">
        <f t="shared" si="48"/>
        <v xml:space="preserve"> </v>
      </c>
      <c r="M136" s="25" t="str">
        <f t="shared" si="48"/>
        <v xml:space="preserve"> </v>
      </c>
      <c r="N136" s="25" t="str">
        <f t="shared" si="49"/>
        <v xml:space="preserve"> </v>
      </c>
      <c r="O136" s="25" t="str">
        <f t="shared" si="50"/>
        <v xml:space="preserve"> </v>
      </c>
      <c r="P136" s="25" t="str">
        <f t="shared" si="51"/>
        <v/>
      </c>
      <c r="Q136" s="25" t="str">
        <f t="shared" si="52"/>
        <v/>
      </c>
      <c r="R136" s="25" t="str">
        <f t="shared" si="53"/>
        <v/>
      </c>
      <c r="S136" s="25" t="str">
        <f t="shared" si="54"/>
        <v/>
      </c>
      <c r="T136" s="25" t="str">
        <f t="shared" si="55"/>
        <v/>
      </c>
      <c r="U136" s="25" t="str">
        <f t="shared" si="56"/>
        <v/>
      </c>
      <c r="V136" s="25" t="str">
        <f t="shared" si="57"/>
        <v/>
      </c>
      <c r="W136" s="25" t="str">
        <f t="shared" si="58"/>
        <v/>
      </c>
      <c r="X136" s="25" t="str">
        <f t="shared" si="59"/>
        <v/>
      </c>
      <c r="Y136" s="25" t="str">
        <f t="shared" si="60"/>
        <v xml:space="preserve"> </v>
      </c>
      <c r="Z136" s="25" t="str">
        <f t="shared" si="61"/>
        <v xml:space="preserve"> </v>
      </c>
      <c r="AA136" s="25" t="str">
        <f t="shared" si="62"/>
        <v xml:space="preserve"> </v>
      </c>
      <c r="AB136" t="str">
        <f t="shared" si="63"/>
        <v/>
      </c>
      <c r="AC136" t="str">
        <f t="shared" si="64"/>
        <v xml:space="preserve"> </v>
      </c>
      <c r="AD136" t="str">
        <f t="shared" si="65"/>
        <v/>
      </c>
    </row>
    <row r="137" spans="1:30" x14ac:dyDescent="0.35">
      <c r="A137" t="str">
        <f>IF('My Prediction of Match'!$A$2='Performance Cal'!$A137,'Performance Cal'!A137,"")</f>
        <v/>
      </c>
      <c r="B137" t="str">
        <f>IF('My Prediction of Match'!$A$2='Performance Cal'!$A137,'Performance Cal'!B137,"")</f>
        <v/>
      </c>
      <c r="C137" t="str">
        <f>_xlfn.XLOOKUP(B137,'Team Player and role'!A:A,'Team Player and role'!C:C," ")</f>
        <v xml:space="preserve"> </v>
      </c>
      <c r="D137" t="str">
        <f>IF('My Prediction of Match'!$A$2='Performance Cal'!$A137,'Performance Cal'!C137,"")</f>
        <v/>
      </c>
      <c r="E137" t="str">
        <f>IF('My Prediction of Match'!$A$2='Performance Cal'!$A137,'Performance Cal'!D137,"")</f>
        <v/>
      </c>
      <c r="F137" t="str">
        <f>IF('My Prediction of Match'!$A$2='Performance Cal'!$A137,'Performance Cal'!E137,"")</f>
        <v/>
      </c>
      <c r="G137" t="str">
        <f>IF('My Prediction of Match'!$A$2='Performance Cal'!$A137,'Performance Cal'!F137,"")</f>
        <v/>
      </c>
      <c r="H137" s="25" t="str">
        <f t="shared" si="44"/>
        <v/>
      </c>
      <c r="I137" s="25" t="str">
        <f t="shared" si="45"/>
        <v/>
      </c>
      <c r="J137" s="25" t="str">
        <f t="shared" si="46"/>
        <v/>
      </c>
      <c r="K137" s="25" t="str">
        <f t="shared" si="47"/>
        <v xml:space="preserve"> </v>
      </c>
      <c r="L137" s="25" t="str">
        <f t="shared" si="48"/>
        <v xml:space="preserve"> </v>
      </c>
      <c r="M137" s="25" t="str">
        <f t="shared" si="48"/>
        <v xml:space="preserve"> </v>
      </c>
      <c r="N137" s="25" t="str">
        <f t="shared" si="49"/>
        <v xml:space="preserve"> </v>
      </c>
      <c r="O137" s="25" t="str">
        <f t="shared" si="50"/>
        <v xml:space="preserve"> </v>
      </c>
      <c r="P137" s="25" t="str">
        <f t="shared" si="51"/>
        <v/>
      </c>
      <c r="Q137" s="25" t="str">
        <f t="shared" si="52"/>
        <v/>
      </c>
      <c r="R137" s="25" t="str">
        <f t="shared" si="53"/>
        <v/>
      </c>
      <c r="S137" s="25" t="str">
        <f t="shared" si="54"/>
        <v/>
      </c>
      <c r="T137" s="25" t="str">
        <f t="shared" si="55"/>
        <v/>
      </c>
      <c r="U137" s="25" t="str">
        <f t="shared" si="56"/>
        <v/>
      </c>
      <c r="V137" s="25" t="str">
        <f t="shared" si="57"/>
        <v/>
      </c>
      <c r="W137" s="25" t="str">
        <f t="shared" si="58"/>
        <v/>
      </c>
      <c r="X137" s="25" t="str">
        <f t="shared" si="59"/>
        <v/>
      </c>
      <c r="Y137" s="25" t="str">
        <f t="shared" si="60"/>
        <v xml:space="preserve"> </v>
      </c>
      <c r="Z137" s="25" t="str">
        <f t="shared" si="61"/>
        <v xml:space="preserve"> </v>
      </c>
      <c r="AA137" s="25" t="str">
        <f t="shared" si="62"/>
        <v xml:space="preserve"> </v>
      </c>
      <c r="AB137" t="str">
        <f t="shared" si="63"/>
        <v/>
      </c>
      <c r="AC137" t="str">
        <f t="shared" si="64"/>
        <v xml:space="preserve"> </v>
      </c>
      <c r="AD137" t="str">
        <f t="shared" si="65"/>
        <v/>
      </c>
    </row>
    <row r="138" spans="1:30" x14ac:dyDescent="0.35">
      <c r="A138" t="str">
        <f>IF('My Prediction of Match'!$A$2='Performance Cal'!$A138,'Performance Cal'!A138,"")</f>
        <v/>
      </c>
      <c r="B138" t="str">
        <f>IF('My Prediction of Match'!$A$2='Performance Cal'!$A138,'Performance Cal'!B138,"")</f>
        <v/>
      </c>
      <c r="C138" t="str">
        <f>_xlfn.XLOOKUP(B138,'Team Player and role'!A:A,'Team Player and role'!C:C," ")</f>
        <v xml:space="preserve"> </v>
      </c>
      <c r="D138" t="str">
        <f>IF('My Prediction of Match'!$A$2='Performance Cal'!$A138,'Performance Cal'!C138,"")</f>
        <v/>
      </c>
      <c r="E138" t="str">
        <f>IF('My Prediction of Match'!$A$2='Performance Cal'!$A138,'Performance Cal'!D138,"")</f>
        <v/>
      </c>
      <c r="F138" t="str">
        <f>IF('My Prediction of Match'!$A$2='Performance Cal'!$A138,'Performance Cal'!E138,"")</f>
        <v/>
      </c>
      <c r="G138" t="str">
        <f>IF('My Prediction of Match'!$A$2='Performance Cal'!$A138,'Performance Cal'!F138,"")</f>
        <v/>
      </c>
      <c r="H138" s="25" t="str">
        <f t="shared" si="44"/>
        <v/>
      </c>
      <c r="I138" s="25" t="str">
        <f t="shared" si="45"/>
        <v/>
      </c>
      <c r="J138" s="25" t="str">
        <f t="shared" si="46"/>
        <v/>
      </c>
      <c r="K138" s="25" t="str">
        <f t="shared" si="47"/>
        <v xml:space="preserve"> </v>
      </c>
      <c r="L138" s="25" t="str">
        <f t="shared" si="48"/>
        <v xml:space="preserve"> </v>
      </c>
      <c r="M138" s="25" t="str">
        <f t="shared" si="48"/>
        <v xml:space="preserve"> </v>
      </c>
      <c r="N138" s="25" t="str">
        <f t="shared" si="49"/>
        <v xml:space="preserve"> </v>
      </c>
      <c r="O138" s="25" t="str">
        <f t="shared" si="50"/>
        <v xml:space="preserve"> </v>
      </c>
      <c r="P138" s="25" t="str">
        <f t="shared" si="51"/>
        <v/>
      </c>
      <c r="Q138" s="25" t="str">
        <f t="shared" si="52"/>
        <v/>
      </c>
      <c r="R138" s="25" t="str">
        <f t="shared" si="53"/>
        <v/>
      </c>
      <c r="S138" s="25" t="str">
        <f t="shared" si="54"/>
        <v/>
      </c>
      <c r="T138" s="25" t="str">
        <f t="shared" si="55"/>
        <v/>
      </c>
      <c r="U138" s="25" t="str">
        <f t="shared" si="56"/>
        <v/>
      </c>
      <c r="V138" s="25" t="str">
        <f t="shared" si="57"/>
        <v/>
      </c>
      <c r="W138" s="25" t="str">
        <f t="shared" si="58"/>
        <v/>
      </c>
      <c r="X138" s="25" t="str">
        <f t="shared" si="59"/>
        <v/>
      </c>
      <c r="Y138" s="25" t="str">
        <f t="shared" si="60"/>
        <v xml:space="preserve"> </v>
      </c>
      <c r="Z138" s="25" t="str">
        <f t="shared" si="61"/>
        <v xml:space="preserve"> </v>
      </c>
      <c r="AA138" s="25" t="str">
        <f t="shared" si="62"/>
        <v xml:space="preserve"> </v>
      </c>
      <c r="AB138" t="str">
        <f t="shared" si="63"/>
        <v/>
      </c>
      <c r="AC138" t="str">
        <f t="shared" si="64"/>
        <v xml:space="preserve"> </v>
      </c>
      <c r="AD138" t="str">
        <f t="shared" si="65"/>
        <v/>
      </c>
    </row>
    <row r="139" spans="1:30" x14ac:dyDescent="0.35">
      <c r="A139" t="str">
        <f>IF('My Prediction of Match'!$A$2='Performance Cal'!$A139,'Performance Cal'!A139,"")</f>
        <v/>
      </c>
      <c r="B139" t="str">
        <f>IF('My Prediction of Match'!$A$2='Performance Cal'!$A139,'Performance Cal'!B139,"")</f>
        <v/>
      </c>
      <c r="C139" t="str">
        <f>_xlfn.XLOOKUP(B139,'Team Player and role'!A:A,'Team Player and role'!C:C," ")</f>
        <v xml:space="preserve"> </v>
      </c>
      <c r="D139" t="str">
        <f>IF('My Prediction of Match'!$A$2='Performance Cal'!$A139,'Performance Cal'!C139,"")</f>
        <v/>
      </c>
      <c r="E139" t="str">
        <f>IF('My Prediction of Match'!$A$2='Performance Cal'!$A139,'Performance Cal'!D139,"")</f>
        <v/>
      </c>
      <c r="F139" t="str">
        <f>IF('My Prediction of Match'!$A$2='Performance Cal'!$A139,'Performance Cal'!E139,"")</f>
        <v/>
      </c>
      <c r="G139" t="str">
        <f>IF('My Prediction of Match'!$A$2='Performance Cal'!$A139,'Performance Cal'!F139,"")</f>
        <v/>
      </c>
      <c r="H139" s="25" t="str">
        <f t="shared" si="44"/>
        <v/>
      </c>
      <c r="I139" s="25" t="str">
        <f t="shared" si="45"/>
        <v/>
      </c>
      <c r="J139" s="25" t="str">
        <f t="shared" si="46"/>
        <v/>
      </c>
      <c r="K139" s="25" t="str">
        <f t="shared" si="47"/>
        <v xml:space="preserve"> </v>
      </c>
      <c r="L139" s="25" t="str">
        <f t="shared" si="48"/>
        <v xml:space="preserve"> </v>
      </c>
      <c r="M139" s="25" t="str">
        <f t="shared" si="48"/>
        <v xml:space="preserve"> </v>
      </c>
      <c r="N139" s="25" t="str">
        <f t="shared" si="49"/>
        <v xml:space="preserve"> </v>
      </c>
      <c r="O139" s="25" t="str">
        <f t="shared" si="50"/>
        <v xml:space="preserve"> </v>
      </c>
      <c r="P139" s="25" t="str">
        <f t="shared" si="51"/>
        <v/>
      </c>
      <c r="Q139" s="25" t="str">
        <f t="shared" si="52"/>
        <v/>
      </c>
      <c r="R139" s="25" t="str">
        <f t="shared" si="53"/>
        <v/>
      </c>
      <c r="S139" s="25" t="str">
        <f t="shared" si="54"/>
        <v/>
      </c>
      <c r="T139" s="25" t="str">
        <f t="shared" si="55"/>
        <v/>
      </c>
      <c r="U139" s="25" t="str">
        <f t="shared" si="56"/>
        <v/>
      </c>
      <c r="V139" s="25" t="str">
        <f t="shared" si="57"/>
        <v/>
      </c>
      <c r="W139" s="25" t="str">
        <f t="shared" si="58"/>
        <v/>
      </c>
      <c r="X139" s="25" t="str">
        <f t="shared" si="59"/>
        <v/>
      </c>
      <c r="Y139" s="25" t="str">
        <f t="shared" si="60"/>
        <v xml:space="preserve"> </v>
      </c>
      <c r="Z139" s="25" t="str">
        <f t="shared" si="61"/>
        <v xml:space="preserve"> </v>
      </c>
      <c r="AA139" s="25" t="str">
        <f t="shared" si="62"/>
        <v xml:space="preserve"> </v>
      </c>
      <c r="AB139" t="str">
        <f t="shared" si="63"/>
        <v/>
      </c>
      <c r="AC139" t="str">
        <f t="shared" si="64"/>
        <v xml:space="preserve"> </v>
      </c>
      <c r="AD139" t="str">
        <f t="shared" si="65"/>
        <v/>
      </c>
    </row>
    <row r="140" spans="1:30" x14ac:dyDescent="0.35">
      <c r="A140" t="str">
        <f>IF('My Prediction of Match'!$A$2='Performance Cal'!$A140,'Performance Cal'!A140,"")</f>
        <v/>
      </c>
      <c r="B140" t="str">
        <f>IF('My Prediction of Match'!$A$2='Performance Cal'!$A140,'Performance Cal'!B140,"")</f>
        <v/>
      </c>
      <c r="C140" t="str">
        <f>_xlfn.XLOOKUP(B140,'Team Player and role'!A:A,'Team Player and role'!C:C," ")</f>
        <v xml:space="preserve"> </v>
      </c>
      <c r="D140" t="str">
        <f>IF('My Prediction of Match'!$A$2='Performance Cal'!$A140,'Performance Cal'!C140,"")</f>
        <v/>
      </c>
      <c r="E140" t="str">
        <f>IF('My Prediction of Match'!$A$2='Performance Cal'!$A140,'Performance Cal'!D140,"")</f>
        <v/>
      </c>
      <c r="F140" t="str">
        <f>IF('My Prediction of Match'!$A$2='Performance Cal'!$A140,'Performance Cal'!E140,"")</f>
        <v/>
      </c>
      <c r="G140" t="str">
        <f>IF('My Prediction of Match'!$A$2='Performance Cal'!$A140,'Performance Cal'!F140,"")</f>
        <v/>
      </c>
      <c r="H140" s="25" t="str">
        <f t="shared" si="44"/>
        <v/>
      </c>
      <c r="I140" s="25" t="str">
        <f t="shared" si="45"/>
        <v/>
      </c>
      <c r="J140" s="25" t="str">
        <f t="shared" si="46"/>
        <v/>
      </c>
      <c r="K140" s="25" t="str">
        <f t="shared" si="47"/>
        <v xml:space="preserve"> </v>
      </c>
      <c r="L140" s="25" t="str">
        <f t="shared" si="48"/>
        <v xml:space="preserve"> </v>
      </c>
      <c r="M140" s="25" t="str">
        <f t="shared" si="48"/>
        <v xml:space="preserve"> </v>
      </c>
      <c r="N140" s="25" t="str">
        <f t="shared" si="49"/>
        <v xml:space="preserve"> </v>
      </c>
      <c r="O140" s="25" t="str">
        <f t="shared" si="50"/>
        <v xml:space="preserve"> </v>
      </c>
      <c r="P140" s="25" t="str">
        <f t="shared" si="51"/>
        <v/>
      </c>
      <c r="Q140" s="25" t="str">
        <f t="shared" si="52"/>
        <v/>
      </c>
      <c r="R140" s="25" t="str">
        <f t="shared" si="53"/>
        <v/>
      </c>
      <c r="S140" s="25" t="str">
        <f t="shared" si="54"/>
        <v/>
      </c>
      <c r="T140" s="25" t="str">
        <f t="shared" si="55"/>
        <v/>
      </c>
      <c r="U140" s="25" t="str">
        <f t="shared" si="56"/>
        <v/>
      </c>
      <c r="V140" s="25" t="str">
        <f t="shared" si="57"/>
        <v/>
      </c>
      <c r="W140" s="25" t="str">
        <f t="shared" si="58"/>
        <v/>
      </c>
      <c r="X140" s="25" t="str">
        <f t="shared" si="59"/>
        <v/>
      </c>
      <c r="Y140" s="25" t="str">
        <f t="shared" si="60"/>
        <v xml:space="preserve"> </v>
      </c>
      <c r="Z140" s="25" t="str">
        <f t="shared" si="61"/>
        <v xml:space="preserve"> </v>
      </c>
      <c r="AA140" s="25" t="str">
        <f t="shared" si="62"/>
        <v xml:space="preserve"> </v>
      </c>
      <c r="AB140" t="str">
        <f t="shared" si="63"/>
        <v/>
      </c>
      <c r="AC140" t="str">
        <f t="shared" si="64"/>
        <v xml:space="preserve"> </v>
      </c>
      <c r="AD140" t="str">
        <f t="shared" si="65"/>
        <v/>
      </c>
    </row>
    <row r="141" spans="1:30" x14ac:dyDescent="0.35">
      <c r="A141" t="str">
        <f>IF('My Prediction of Match'!$A$2='Performance Cal'!$A141,'Performance Cal'!A141,"")</f>
        <v/>
      </c>
      <c r="B141" t="str">
        <f>IF('My Prediction of Match'!$A$2='Performance Cal'!$A141,'Performance Cal'!B141,"")</f>
        <v/>
      </c>
      <c r="C141" t="str">
        <f>_xlfn.XLOOKUP(B141,'Team Player and role'!A:A,'Team Player and role'!C:C," ")</f>
        <v xml:space="preserve"> </v>
      </c>
      <c r="D141" t="str">
        <f>IF('My Prediction of Match'!$A$2='Performance Cal'!$A141,'Performance Cal'!C141,"")</f>
        <v/>
      </c>
      <c r="E141" t="str">
        <f>IF('My Prediction of Match'!$A$2='Performance Cal'!$A141,'Performance Cal'!D141,"")</f>
        <v/>
      </c>
      <c r="F141" t="str">
        <f>IF('My Prediction of Match'!$A$2='Performance Cal'!$A141,'Performance Cal'!E141,"")</f>
        <v/>
      </c>
      <c r="G141" t="str">
        <f>IF('My Prediction of Match'!$A$2='Performance Cal'!$A141,'Performance Cal'!F141,"")</f>
        <v/>
      </c>
      <c r="H141" s="25" t="str">
        <f t="shared" si="44"/>
        <v/>
      </c>
      <c r="I141" s="25" t="str">
        <f t="shared" si="45"/>
        <v/>
      </c>
      <c r="J141" s="25" t="str">
        <f t="shared" si="46"/>
        <v/>
      </c>
      <c r="K141" s="25" t="str">
        <f t="shared" si="47"/>
        <v xml:space="preserve"> </v>
      </c>
      <c r="L141" s="25" t="str">
        <f t="shared" si="48"/>
        <v xml:space="preserve"> </v>
      </c>
      <c r="M141" s="25" t="str">
        <f t="shared" si="48"/>
        <v xml:space="preserve"> </v>
      </c>
      <c r="N141" s="25" t="str">
        <f t="shared" si="49"/>
        <v xml:space="preserve"> </v>
      </c>
      <c r="O141" s="25" t="str">
        <f t="shared" si="50"/>
        <v xml:space="preserve"> </v>
      </c>
      <c r="P141" s="25" t="str">
        <f t="shared" si="51"/>
        <v/>
      </c>
      <c r="Q141" s="25" t="str">
        <f t="shared" si="52"/>
        <v/>
      </c>
      <c r="R141" s="25" t="str">
        <f t="shared" si="53"/>
        <v/>
      </c>
      <c r="S141" s="25" t="str">
        <f t="shared" si="54"/>
        <v/>
      </c>
      <c r="T141" s="25" t="str">
        <f t="shared" si="55"/>
        <v/>
      </c>
      <c r="U141" s="25" t="str">
        <f t="shared" si="56"/>
        <v/>
      </c>
      <c r="V141" s="25" t="str">
        <f t="shared" si="57"/>
        <v/>
      </c>
      <c r="W141" s="25" t="str">
        <f t="shared" si="58"/>
        <v/>
      </c>
      <c r="X141" s="25" t="str">
        <f t="shared" si="59"/>
        <v/>
      </c>
      <c r="Y141" s="25" t="str">
        <f t="shared" si="60"/>
        <v xml:space="preserve"> </v>
      </c>
      <c r="Z141" s="25" t="str">
        <f t="shared" si="61"/>
        <v xml:space="preserve"> </v>
      </c>
      <c r="AA141" s="25" t="str">
        <f t="shared" si="62"/>
        <v xml:space="preserve"> </v>
      </c>
      <c r="AB141" t="str">
        <f t="shared" si="63"/>
        <v/>
      </c>
      <c r="AC141" t="str">
        <f t="shared" si="64"/>
        <v xml:space="preserve"> </v>
      </c>
      <c r="AD141" t="str">
        <f t="shared" si="65"/>
        <v/>
      </c>
    </row>
    <row r="142" spans="1:30" x14ac:dyDescent="0.35">
      <c r="A142" t="str">
        <f>IF('My Prediction of Match'!$A$2='Performance Cal'!$A142,'Performance Cal'!A142,"")</f>
        <v/>
      </c>
      <c r="B142" t="str">
        <f>IF('My Prediction of Match'!$A$2='Performance Cal'!$A142,'Performance Cal'!B142,"")</f>
        <v/>
      </c>
      <c r="C142" t="str">
        <f>_xlfn.XLOOKUP(B142,'Team Player and role'!A:A,'Team Player and role'!C:C," ")</f>
        <v xml:space="preserve"> </v>
      </c>
      <c r="D142" t="str">
        <f>IF('My Prediction of Match'!$A$2='Performance Cal'!$A142,'Performance Cal'!C142,"")</f>
        <v/>
      </c>
      <c r="E142" t="str">
        <f>IF('My Prediction of Match'!$A$2='Performance Cal'!$A142,'Performance Cal'!D142,"")</f>
        <v/>
      </c>
      <c r="F142" t="str">
        <f>IF('My Prediction of Match'!$A$2='Performance Cal'!$A142,'Performance Cal'!E142,"")</f>
        <v/>
      </c>
      <c r="G142" t="str">
        <f>IF('My Prediction of Match'!$A$2='Performance Cal'!$A142,'Performance Cal'!F142,"")</f>
        <v/>
      </c>
      <c r="H142" s="25" t="str">
        <f t="shared" si="44"/>
        <v/>
      </c>
      <c r="I142" s="25" t="str">
        <f t="shared" si="45"/>
        <v/>
      </c>
      <c r="J142" s="25" t="str">
        <f t="shared" si="46"/>
        <v/>
      </c>
      <c r="K142" s="25" t="str">
        <f t="shared" si="47"/>
        <v xml:space="preserve"> </v>
      </c>
      <c r="L142" s="25" t="str">
        <f t="shared" si="48"/>
        <v xml:space="preserve"> </v>
      </c>
      <c r="M142" s="25" t="str">
        <f t="shared" si="48"/>
        <v xml:space="preserve"> </v>
      </c>
      <c r="N142" s="25" t="str">
        <f t="shared" si="49"/>
        <v xml:space="preserve"> </v>
      </c>
      <c r="O142" s="25" t="str">
        <f t="shared" si="50"/>
        <v xml:space="preserve"> </v>
      </c>
      <c r="P142" s="25" t="str">
        <f t="shared" si="51"/>
        <v/>
      </c>
      <c r="Q142" s="25" t="str">
        <f t="shared" si="52"/>
        <v/>
      </c>
      <c r="R142" s="25" t="str">
        <f t="shared" si="53"/>
        <v/>
      </c>
      <c r="S142" s="25" t="str">
        <f t="shared" si="54"/>
        <v/>
      </c>
      <c r="T142" s="25" t="str">
        <f t="shared" si="55"/>
        <v/>
      </c>
      <c r="U142" s="25" t="str">
        <f t="shared" si="56"/>
        <v/>
      </c>
      <c r="V142" s="25" t="str">
        <f t="shared" si="57"/>
        <v/>
      </c>
      <c r="W142" s="25" t="str">
        <f t="shared" si="58"/>
        <v/>
      </c>
      <c r="X142" s="25" t="str">
        <f t="shared" si="59"/>
        <v/>
      </c>
      <c r="Y142" s="25" t="str">
        <f t="shared" si="60"/>
        <v xml:space="preserve"> </v>
      </c>
      <c r="Z142" s="25" t="str">
        <f t="shared" si="61"/>
        <v xml:space="preserve"> </v>
      </c>
      <c r="AA142" s="25" t="str">
        <f t="shared" si="62"/>
        <v xml:space="preserve"> </v>
      </c>
      <c r="AB142" t="str">
        <f t="shared" si="63"/>
        <v/>
      </c>
      <c r="AC142" t="str">
        <f t="shared" si="64"/>
        <v xml:space="preserve"> </v>
      </c>
      <c r="AD142" t="str">
        <f t="shared" si="65"/>
        <v/>
      </c>
    </row>
    <row r="143" spans="1:30" x14ac:dyDescent="0.35">
      <c r="A143" t="str">
        <f>IF('My Prediction of Match'!$A$2='Performance Cal'!$A143,'Performance Cal'!A143,"")</f>
        <v/>
      </c>
      <c r="B143" t="str">
        <f>IF('My Prediction of Match'!$A$2='Performance Cal'!$A143,'Performance Cal'!B143,"")</f>
        <v/>
      </c>
      <c r="C143" t="str">
        <f>_xlfn.XLOOKUP(B143,'Team Player and role'!A:A,'Team Player and role'!C:C," ")</f>
        <v xml:space="preserve"> </v>
      </c>
      <c r="D143" t="str">
        <f>IF('My Prediction of Match'!$A$2='Performance Cal'!$A143,'Performance Cal'!C143,"")</f>
        <v/>
      </c>
      <c r="E143" t="str">
        <f>IF('My Prediction of Match'!$A$2='Performance Cal'!$A143,'Performance Cal'!D143,"")</f>
        <v/>
      </c>
      <c r="F143" t="str">
        <f>IF('My Prediction of Match'!$A$2='Performance Cal'!$A143,'Performance Cal'!E143,"")</f>
        <v/>
      </c>
      <c r="G143" t="str">
        <f>IF('My Prediction of Match'!$A$2='Performance Cal'!$A143,'Performance Cal'!F143,"")</f>
        <v/>
      </c>
      <c r="H143" s="25" t="str">
        <f t="shared" si="44"/>
        <v/>
      </c>
      <c r="I143" s="25" t="str">
        <f t="shared" si="45"/>
        <v/>
      </c>
      <c r="J143" s="25" t="str">
        <f t="shared" si="46"/>
        <v/>
      </c>
      <c r="K143" s="25" t="str">
        <f t="shared" si="47"/>
        <v xml:space="preserve"> </v>
      </c>
      <c r="L143" s="25" t="str">
        <f t="shared" si="48"/>
        <v xml:space="preserve"> </v>
      </c>
      <c r="M143" s="25" t="str">
        <f t="shared" si="48"/>
        <v xml:space="preserve"> </v>
      </c>
      <c r="N143" s="25" t="str">
        <f t="shared" si="49"/>
        <v xml:space="preserve"> </v>
      </c>
      <c r="O143" s="25" t="str">
        <f t="shared" si="50"/>
        <v xml:space="preserve"> </v>
      </c>
      <c r="P143" s="25" t="str">
        <f t="shared" si="51"/>
        <v/>
      </c>
      <c r="Q143" s="25" t="str">
        <f t="shared" si="52"/>
        <v/>
      </c>
      <c r="R143" s="25" t="str">
        <f t="shared" si="53"/>
        <v/>
      </c>
      <c r="S143" s="25" t="str">
        <f t="shared" si="54"/>
        <v/>
      </c>
      <c r="T143" s="25" t="str">
        <f t="shared" si="55"/>
        <v/>
      </c>
      <c r="U143" s="25" t="str">
        <f t="shared" si="56"/>
        <v/>
      </c>
      <c r="V143" s="25" t="str">
        <f t="shared" si="57"/>
        <v/>
      </c>
      <c r="W143" s="25" t="str">
        <f t="shared" si="58"/>
        <v/>
      </c>
      <c r="X143" s="25" t="str">
        <f t="shared" si="59"/>
        <v/>
      </c>
      <c r="Y143" s="25" t="str">
        <f t="shared" si="60"/>
        <v xml:space="preserve"> </v>
      </c>
      <c r="Z143" s="25" t="str">
        <f t="shared" si="61"/>
        <v xml:space="preserve"> </v>
      </c>
      <c r="AA143" s="25" t="str">
        <f t="shared" si="62"/>
        <v xml:space="preserve"> </v>
      </c>
      <c r="AB143" t="str">
        <f t="shared" si="63"/>
        <v/>
      </c>
      <c r="AC143" t="str">
        <f t="shared" si="64"/>
        <v xml:space="preserve"> </v>
      </c>
      <c r="AD143" t="str">
        <f t="shared" si="65"/>
        <v/>
      </c>
    </row>
    <row r="144" spans="1:30" x14ac:dyDescent="0.35">
      <c r="A144" t="str">
        <f>IF('My Prediction of Match'!$A$2='Performance Cal'!$A144,'Performance Cal'!A144,"")</f>
        <v/>
      </c>
      <c r="B144" t="str">
        <f>IF('My Prediction of Match'!$A$2='Performance Cal'!$A144,'Performance Cal'!B144,"")</f>
        <v/>
      </c>
      <c r="C144" t="str">
        <f>_xlfn.XLOOKUP(B144,'Team Player and role'!A:A,'Team Player and role'!C:C," ")</f>
        <v xml:space="preserve"> </v>
      </c>
      <c r="D144" t="str">
        <f>IF('My Prediction of Match'!$A$2='Performance Cal'!$A144,'Performance Cal'!C144,"")</f>
        <v/>
      </c>
      <c r="E144" t="str">
        <f>IF('My Prediction of Match'!$A$2='Performance Cal'!$A144,'Performance Cal'!D144,"")</f>
        <v/>
      </c>
      <c r="F144" t="str">
        <f>IF('My Prediction of Match'!$A$2='Performance Cal'!$A144,'Performance Cal'!E144,"")</f>
        <v/>
      </c>
      <c r="G144" t="str">
        <f>IF('My Prediction of Match'!$A$2='Performance Cal'!$A144,'Performance Cal'!F144,"")</f>
        <v/>
      </c>
      <c r="H144" s="25" t="str">
        <f t="shared" si="44"/>
        <v/>
      </c>
      <c r="I144" s="25" t="str">
        <f t="shared" si="45"/>
        <v/>
      </c>
      <c r="J144" s="25" t="str">
        <f t="shared" si="46"/>
        <v/>
      </c>
      <c r="K144" s="25" t="str">
        <f t="shared" si="47"/>
        <v xml:space="preserve"> </v>
      </c>
      <c r="L144" s="25" t="str">
        <f t="shared" si="48"/>
        <v xml:space="preserve"> </v>
      </c>
      <c r="M144" s="25" t="str">
        <f t="shared" si="48"/>
        <v xml:space="preserve"> </v>
      </c>
      <c r="N144" s="25" t="str">
        <f t="shared" si="49"/>
        <v xml:space="preserve"> </v>
      </c>
      <c r="O144" s="25" t="str">
        <f t="shared" si="50"/>
        <v xml:space="preserve"> </v>
      </c>
      <c r="P144" s="25" t="str">
        <f t="shared" si="51"/>
        <v/>
      </c>
      <c r="Q144" s="25" t="str">
        <f t="shared" si="52"/>
        <v/>
      </c>
      <c r="R144" s="25" t="str">
        <f t="shared" si="53"/>
        <v/>
      </c>
      <c r="S144" s="25" t="str">
        <f t="shared" si="54"/>
        <v/>
      </c>
      <c r="T144" s="25" t="str">
        <f t="shared" si="55"/>
        <v/>
      </c>
      <c r="U144" s="25" t="str">
        <f t="shared" si="56"/>
        <v/>
      </c>
      <c r="V144" s="25" t="str">
        <f t="shared" si="57"/>
        <v/>
      </c>
      <c r="W144" s="25" t="str">
        <f t="shared" si="58"/>
        <v/>
      </c>
      <c r="X144" s="25" t="str">
        <f t="shared" si="59"/>
        <v/>
      </c>
      <c r="Y144" s="25" t="str">
        <f t="shared" si="60"/>
        <v xml:space="preserve"> </v>
      </c>
      <c r="Z144" s="25" t="str">
        <f t="shared" si="61"/>
        <v xml:space="preserve"> </v>
      </c>
      <c r="AA144" s="25" t="str">
        <f t="shared" si="62"/>
        <v xml:space="preserve"> </v>
      </c>
      <c r="AB144" t="str">
        <f t="shared" si="63"/>
        <v/>
      </c>
      <c r="AC144" t="str">
        <f t="shared" si="64"/>
        <v xml:space="preserve"> </v>
      </c>
      <c r="AD144" t="str">
        <f t="shared" si="65"/>
        <v/>
      </c>
    </row>
    <row r="145" spans="1:30" x14ac:dyDescent="0.35">
      <c r="A145" t="str">
        <f>IF('My Prediction of Match'!$A$2='Performance Cal'!$A145,'Performance Cal'!A145,"")</f>
        <v>CSK</v>
      </c>
      <c r="B145" t="str">
        <f>IF('My Prediction of Match'!$A$2='Performance Cal'!$A145,'Performance Cal'!B145,"")</f>
        <v>Akash Singh</v>
      </c>
      <c r="C145" t="str">
        <f>_xlfn.XLOOKUP(B145,'Team Player and role'!A:A,'Team Player and role'!C:C," ")</f>
        <v>Seamer</v>
      </c>
      <c r="D145">
        <f>IF('My Prediction of Match'!$A$2='Performance Cal'!$A145,'Performance Cal'!C145,"")</f>
        <v>0</v>
      </c>
      <c r="E145">
        <f>IF('My Prediction of Match'!$A$2='Performance Cal'!$A145,'Performance Cal'!D145,"")</f>
        <v>533.04</v>
      </c>
      <c r="F145">
        <f>IF('My Prediction of Match'!$A$2='Performance Cal'!$A145,'Performance Cal'!E145,"")</f>
        <v>0</v>
      </c>
      <c r="G145">
        <f>IF('My Prediction of Match'!$A$2='Performance Cal'!$A145,'Performance Cal'!F145,"")</f>
        <v>533.04</v>
      </c>
      <c r="H145" s="25">
        <f t="shared" si="44"/>
        <v>799.56</v>
      </c>
      <c r="I145" s="25">
        <f t="shared" si="45"/>
        <v>399.78</v>
      </c>
      <c r="J145" s="25">
        <f t="shared" si="46"/>
        <v>650.30880000000002</v>
      </c>
      <c r="K145" s="25">
        <f t="shared" si="47"/>
        <v>442.42320000000001</v>
      </c>
      <c r="L145" s="25">
        <f t="shared" si="48"/>
        <v>373.12799999999993</v>
      </c>
      <c r="M145" s="25">
        <f t="shared" si="48"/>
        <v>373.12799999999993</v>
      </c>
      <c r="N145" s="25">
        <f t="shared" si="49"/>
        <v>692.952</v>
      </c>
      <c r="O145" s="25">
        <f t="shared" si="50"/>
        <v>639.64799999999991</v>
      </c>
      <c r="P145" s="25">
        <f t="shared" si="51"/>
        <v>586.34399999999994</v>
      </c>
      <c r="Q145" s="25">
        <f t="shared" si="52"/>
        <v>746.25599999999997</v>
      </c>
      <c r="R145" s="25">
        <f t="shared" si="53"/>
        <v>799.56</v>
      </c>
      <c r="S145" s="25">
        <f t="shared" si="54"/>
        <v>386.45399999999995</v>
      </c>
      <c r="T145" s="25">
        <f t="shared" si="55"/>
        <v>546.36599999999999</v>
      </c>
      <c r="U145" s="25">
        <f t="shared" si="56"/>
        <v>519.71399999999994</v>
      </c>
      <c r="V145" s="25">
        <f t="shared" si="57"/>
        <v>511.71839999999997</v>
      </c>
      <c r="W145" s="25">
        <f t="shared" si="58"/>
        <v>671.63040000000001</v>
      </c>
      <c r="X145" s="25">
        <f t="shared" si="59"/>
        <v>644.97839999999997</v>
      </c>
      <c r="Y145" s="25">
        <f t="shared" si="60"/>
        <v>407.77559999999994</v>
      </c>
      <c r="Z145" s="25">
        <f t="shared" si="61"/>
        <v>567.68759999999997</v>
      </c>
      <c r="AA145" s="25">
        <f t="shared" si="62"/>
        <v>541.03559999999993</v>
      </c>
      <c r="AB145" t="str">
        <f t="shared" si="63"/>
        <v>CSK</v>
      </c>
      <c r="AC145" t="str">
        <f t="shared" si="64"/>
        <v>Seamer</v>
      </c>
      <c r="AD145" t="str">
        <f t="shared" si="65"/>
        <v>Akash Singh</v>
      </c>
    </row>
    <row r="146" spans="1:30" x14ac:dyDescent="0.35">
      <c r="A146" t="str">
        <f>IF('My Prediction of Match'!$A$2='Performance Cal'!$A146,'Performance Cal'!A146,"")</f>
        <v/>
      </c>
      <c r="B146" t="str">
        <f>IF('My Prediction of Match'!$A$2='Performance Cal'!$A146,'Performance Cal'!B146,"")</f>
        <v/>
      </c>
      <c r="C146" t="str">
        <f>_xlfn.XLOOKUP(B146,'Team Player and role'!A:A,'Team Player and role'!C:C," ")</f>
        <v xml:space="preserve"> </v>
      </c>
      <c r="D146" t="str">
        <f>IF('My Prediction of Match'!$A$2='Performance Cal'!$A146,'Performance Cal'!C146,"")</f>
        <v/>
      </c>
      <c r="E146" t="str">
        <f>IF('My Prediction of Match'!$A$2='Performance Cal'!$A146,'Performance Cal'!D146,"")</f>
        <v/>
      </c>
      <c r="F146" t="str">
        <f>IF('My Prediction of Match'!$A$2='Performance Cal'!$A146,'Performance Cal'!E146,"")</f>
        <v/>
      </c>
      <c r="G146" t="str">
        <f>IF('My Prediction of Match'!$A$2='Performance Cal'!$A146,'Performance Cal'!F146,"")</f>
        <v/>
      </c>
      <c r="H146" s="25" t="str">
        <f t="shared" si="44"/>
        <v/>
      </c>
      <c r="I146" s="25" t="str">
        <f t="shared" si="45"/>
        <v/>
      </c>
      <c r="J146" s="25" t="str">
        <f t="shared" si="46"/>
        <v/>
      </c>
      <c r="K146" s="25" t="str">
        <f t="shared" si="47"/>
        <v xml:space="preserve"> </v>
      </c>
      <c r="L146" s="25" t="str">
        <f t="shared" si="48"/>
        <v xml:space="preserve"> </v>
      </c>
      <c r="M146" s="25" t="str">
        <f t="shared" si="48"/>
        <v xml:space="preserve"> </v>
      </c>
      <c r="N146" s="25" t="str">
        <f t="shared" si="49"/>
        <v xml:space="preserve"> </v>
      </c>
      <c r="O146" s="25" t="str">
        <f t="shared" si="50"/>
        <v xml:space="preserve"> </v>
      </c>
      <c r="P146" s="25" t="str">
        <f t="shared" si="51"/>
        <v/>
      </c>
      <c r="Q146" s="25" t="str">
        <f t="shared" si="52"/>
        <v/>
      </c>
      <c r="R146" s="25" t="str">
        <f t="shared" si="53"/>
        <v/>
      </c>
      <c r="S146" s="25" t="str">
        <f t="shared" si="54"/>
        <v/>
      </c>
      <c r="T146" s="25" t="str">
        <f t="shared" si="55"/>
        <v/>
      </c>
      <c r="U146" s="25" t="str">
        <f t="shared" si="56"/>
        <v/>
      </c>
      <c r="V146" s="25" t="str">
        <f t="shared" si="57"/>
        <v/>
      </c>
      <c r="W146" s="25" t="str">
        <f t="shared" si="58"/>
        <v/>
      </c>
      <c r="X146" s="25" t="str">
        <f t="shared" si="59"/>
        <v/>
      </c>
      <c r="Y146" s="25" t="str">
        <f t="shared" si="60"/>
        <v xml:space="preserve"> </v>
      </c>
      <c r="Z146" s="25" t="str">
        <f t="shared" si="61"/>
        <v xml:space="preserve"> </v>
      </c>
      <c r="AA146" s="25" t="str">
        <f t="shared" si="62"/>
        <v xml:space="preserve"> </v>
      </c>
      <c r="AB146" t="str">
        <f t="shared" si="63"/>
        <v/>
      </c>
      <c r="AC146" t="str">
        <f t="shared" si="64"/>
        <v xml:space="preserve"> </v>
      </c>
      <c r="AD146" t="str">
        <f t="shared" si="65"/>
        <v/>
      </c>
    </row>
    <row r="147" spans="1:30" x14ac:dyDescent="0.35">
      <c r="A147" t="str">
        <f>IF('My Prediction of Match'!$A$2='Performance Cal'!$A147,'Performance Cal'!A147,"")</f>
        <v/>
      </c>
      <c r="B147" t="str">
        <f>IF('My Prediction of Match'!$A$2='Performance Cal'!$A147,'Performance Cal'!B147,"")</f>
        <v/>
      </c>
      <c r="C147" t="str">
        <f>_xlfn.XLOOKUP(B147,'Team Player and role'!A:A,'Team Player and role'!C:C," ")</f>
        <v xml:space="preserve"> </v>
      </c>
      <c r="D147" t="str">
        <f>IF('My Prediction of Match'!$A$2='Performance Cal'!$A147,'Performance Cal'!C147,"")</f>
        <v/>
      </c>
      <c r="E147" t="str">
        <f>IF('My Prediction of Match'!$A$2='Performance Cal'!$A147,'Performance Cal'!D147,"")</f>
        <v/>
      </c>
      <c r="F147" t="str">
        <f>IF('My Prediction of Match'!$A$2='Performance Cal'!$A147,'Performance Cal'!E147,"")</f>
        <v/>
      </c>
      <c r="G147" t="str">
        <f>IF('My Prediction of Match'!$A$2='Performance Cal'!$A147,'Performance Cal'!F147,"")</f>
        <v/>
      </c>
      <c r="H147" s="25" t="str">
        <f t="shared" si="44"/>
        <v/>
      </c>
      <c r="I147" s="25" t="str">
        <f t="shared" si="45"/>
        <v/>
      </c>
      <c r="J147" s="25" t="str">
        <f t="shared" si="46"/>
        <v/>
      </c>
      <c r="K147" s="25" t="str">
        <f t="shared" si="47"/>
        <v xml:space="preserve"> </v>
      </c>
      <c r="L147" s="25" t="str">
        <f t="shared" si="48"/>
        <v xml:space="preserve"> </v>
      </c>
      <c r="M147" s="25" t="str">
        <f t="shared" si="48"/>
        <v xml:space="preserve"> </v>
      </c>
      <c r="N147" s="25" t="str">
        <f t="shared" si="49"/>
        <v xml:space="preserve"> </v>
      </c>
      <c r="O147" s="25" t="str">
        <f t="shared" si="50"/>
        <v xml:space="preserve"> </v>
      </c>
      <c r="P147" s="25" t="str">
        <f t="shared" si="51"/>
        <v/>
      </c>
      <c r="Q147" s="25" t="str">
        <f t="shared" si="52"/>
        <v/>
      </c>
      <c r="R147" s="25" t="str">
        <f t="shared" si="53"/>
        <v/>
      </c>
      <c r="S147" s="25" t="str">
        <f t="shared" si="54"/>
        <v/>
      </c>
      <c r="T147" s="25" t="str">
        <f t="shared" si="55"/>
        <v/>
      </c>
      <c r="U147" s="25" t="str">
        <f t="shared" si="56"/>
        <v/>
      </c>
      <c r="V147" s="25" t="str">
        <f t="shared" si="57"/>
        <v/>
      </c>
      <c r="W147" s="25" t="str">
        <f t="shared" si="58"/>
        <v/>
      </c>
      <c r="X147" s="25" t="str">
        <f t="shared" si="59"/>
        <v/>
      </c>
      <c r="Y147" s="25" t="str">
        <f t="shared" si="60"/>
        <v xml:space="preserve"> </v>
      </c>
      <c r="Z147" s="25" t="str">
        <f t="shared" si="61"/>
        <v xml:space="preserve"> </v>
      </c>
      <c r="AA147" s="25" t="str">
        <f t="shared" si="62"/>
        <v xml:space="preserve"> </v>
      </c>
      <c r="AB147" t="str">
        <f t="shared" si="63"/>
        <v/>
      </c>
      <c r="AC147" t="str">
        <f t="shared" si="64"/>
        <v xml:space="preserve"> </v>
      </c>
      <c r="AD147" t="str">
        <f t="shared" si="65"/>
        <v/>
      </c>
    </row>
    <row r="148" spans="1:30" x14ac:dyDescent="0.35">
      <c r="A148" t="str">
        <f>IF('My Prediction of Match'!$A$2='Performance Cal'!$A148,'Performance Cal'!A148,"")</f>
        <v/>
      </c>
      <c r="B148" t="str">
        <f>IF('My Prediction of Match'!$A$2='Performance Cal'!$A148,'Performance Cal'!B148,"")</f>
        <v/>
      </c>
      <c r="C148" t="str">
        <f>_xlfn.XLOOKUP(B148,'Team Player and role'!A:A,'Team Player and role'!C:C," ")</f>
        <v xml:space="preserve"> </v>
      </c>
      <c r="D148" t="str">
        <f>IF('My Prediction of Match'!$A$2='Performance Cal'!$A148,'Performance Cal'!C148,"")</f>
        <v/>
      </c>
      <c r="E148" t="str">
        <f>IF('My Prediction of Match'!$A$2='Performance Cal'!$A148,'Performance Cal'!D148,"")</f>
        <v/>
      </c>
      <c r="F148" t="str">
        <f>IF('My Prediction of Match'!$A$2='Performance Cal'!$A148,'Performance Cal'!E148,"")</f>
        <v/>
      </c>
      <c r="G148" t="str">
        <f>IF('My Prediction of Match'!$A$2='Performance Cal'!$A148,'Performance Cal'!F148,"")</f>
        <v/>
      </c>
      <c r="H148" s="25" t="str">
        <f t="shared" si="44"/>
        <v/>
      </c>
      <c r="I148" s="25" t="str">
        <f t="shared" si="45"/>
        <v/>
      </c>
      <c r="J148" s="25" t="str">
        <f t="shared" si="46"/>
        <v/>
      </c>
      <c r="K148" s="25" t="str">
        <f t="shared" si="47"/>
        <v xml:space="preserve"> </v>
      </c>
      <c r="L148" s="25" t="str">
        <f t="shared" si="48"/>
        <v xml:space="preserve"> </v>
      </c>
      <c r="M148" s="25" t="str">
        <f t="shared" si="48"/>
        <v xml:space="preserve"> </v>
      </c>
      <c r="N148" s="25" t="str">
        <f t="shared" si="49"/>
        <v xml:space="preserve"> </v>
      </c>
      <c r="O148" s="25" t="str">
        <f t="shared" si="50"/>
        <v xml:space="preserve"> </v>
      </c>
      <c r="P148" s="25" t="str">
        <f t="shared" si="51"/>
        <v/>
      </c>
      <c r="Q148" s="25" t="str">
        <f t="shared" si="52"/>
        <v/>
      </c>
      <c r="R148" s="25" t="str">
        <f t="shared" si="53"/>
        <v/>
      </c>
      <c r="S148" s="25" t="str">
        <f t="shared" si="54"/>
        <v/>
      </c>
      <c r="T148" s="25" t="str">
        <f t="shared" si="55"/>
        <v/>
      </c>
      <c r="U148" s="25" t="str">
        <f t="shared" si="56"/>
        <v/>
      </c>
      <c r="V148" s="25" t="str">
        <f t="shared" si="57"/>
        <v/>
      </c>
      <c r="W148" s="25" t="str">
        <f t="shared" si="58"/>
        <v/>
      </c>
      <c r="X148" s="25" t="str">
        <f t="shared" si="59"/>
        <v/>
      </c>
      <c r="Y148" s="25" t="str">
        <f t="shared" si="60"/>
        <v xml:space="preserve"> </v>
      </c>
      <c r="Z148" s="25" t="str">
        <f t="shared" si="61"/>
        <v xml:space="preserve"> </v>
      </c>
      <c r="AA148" s="25" t="str">
        <f t="shared" si="62"/>
        <v xml:space="preserve"> </v>
      </c>
      <c r="AB148" t="str">
        <f t="shared" si="63"/>
        <v/>
      </c>
      <c r="AC148" t="str">
        <f t="shared" si="64"/>
        <v xml:space="preserve"> </v>
      </c>
      <c r="AD148" t="str">
        <f t="shared" si="65"/>
        <v/>
      </c>
    </row>
    <row r="149" spans="1:30" x14ac:dyDescent="0.35">
      <c r="A149" t="str">
        <f>IF('My Prediction of Match'!$A$2='Performance Cal'!$A149,'Performance Cal'!A149,"")</f>
        <v/>
      </c>
      <c r="B149" t="str">
        <f>IF('My Prediction of Match'!$A$2='Performance Cal'!$A149,'Performance Cal'!B149,"")</f>
        <v/>
      </c>
      <c r="C149" t="str">
        <f>_xlfn.XLOOKUP(B149,'Team Player and role'!A:A,'Team Player and role'!C:C," ")</f>
        <v xml:space="preserve"> </v>
      </c>
      <c r="D149" t="str">
        <f>IF('My Prediction of Match'!$A$2='Performance Cal'!$A149,'Performance Cal'!C149,"")</f>
        <v/>
      </c>
      <c r="E149" t="str">
        <f>IF('My Prediction of Match'!$A$2='Performance Cal'!$A149,'Performance Cal'!D149,"")</f>
        <v/>
      </c>
      <c r="F149" t="str">
        <f>IF('My Prediction of Match'!$A$2='Performance Cal'!$A149,'Performance Cal'!E149,"")</f>
        <v/>
      </c>
      <c r="G149" t="str">
        <f>IF('My Prediction of Match'!$A$2='Performance Cal'!$A149,'Performance Cal'!F149,"")</f>
        <v/>
      </c>
      <c r="H149" s="25" t="str">
        <f t="shared" si="44"/>
        <v/>
      </c>
      <c r="I149" s="25" t="str">
        <f t="shared" si="45"/>
        <v/>
      </c>
      <c r="J149" s="25" t="str">
        <f t="shared" si="46"/>
        <v/>
      </c>
      <c r="K149" s="25" t="str">
        <f t="shared" si="47"/>
        <v xml:space="preserve"> </v>
      </c>
      <c r="L149" s="25" t="str">
        <f t="shared" si="48"/>
        <v xml:space="preserve"> </v>
      </c>
      <c r="M149" s="25" t="str">
        <f t="shared" si="48"/>
        <v xml:space="preserve"> </v>
      </c>
      <c r="N149" s="25" t="str">
        <f t="shared" si="49"/>
        <v xml:space="preserve"> </v>
      </c>
      <c r="O149" s="25" t="str">
        <f t="shared" si="50"/>
        <v xml:space="preserve"> </v>
      </c>
      <c r="P149" s="25" t="str">
        <f t="shared" si="51"/>
        <v/>
      </c>
      <c r="Q149" s="25" t="str">
        <f t="shared" si="52"/>
        <v/>
      </c>
      <c r="R149" s="25" t="str">
        <f t="shared" si="53"/>
        <v/>
      </c>
      <c r="S149" s="25" t="str">
        <f t="shared" si="54"/>
        <v/>
      </c>
      <c r="T149" s="25" t="str">
        <f t="shared" si="55"/>
        <v/>
      </c>
      <c r="U149" s="25" t="str">
        <f t="shared" si="56"/>
        <v/>
      </c>
      <c r="V149" s="25" t="str">
        <f t="shared" si="57"/>
        <v/>
      </c>
      <c r="W149" s="25" t="str">
        <f t="shared" si="58"/>
        <v/>
      </c>
      <c r="X149" s="25" t="str">
        <f t="shared" si="59"/>
        <v/>
      </c>
      <c r="Y149" s="25" t="str">
        <f t="shared" si="60"/>
        <v xml:space="preserve"> </v>
      </c>
      <c r="Z149" s="25" t="str">
        <f t="shared" si="61"/>
        <v xml:space="preserve"> </v>
      </c>
      <c r="AA149" s="25" t="str">
        <f t="shared" si="62"/>
        <v xml:space="preserve"> </v>
      </c>
      <c r="AB149" t="str">
        <f t="shared" si="63"/>
        <v/>
      </c>
      <c r="AC149" t="str">
        <f t="shared" si="64"/>
        <v xml:space="preserve"> </v>
      </c>
      <c r="AD149" t="str">
        <f t="shared" si="65"/>
        <v/>
      </c>
    </row>
    <row r="150" spans="1:30" x14ac:dyDescent="0.35">
      <c r="A150" t="str">
        <f>IF('My Prediction of Match'!$A$2='Performance Cal'!$A150,'Performance Cal'!A150,"")</f>
        <v/>
      </c>
      <c r="B150" t="str">
        <f>IF('My Prediction of Match'!$A$2='Performance Cal'!$A150,'Performance Cal'!B150,"")</f>
        <v/>
      </c>
      <c r="C150" t="str">
        <f>_xlfn.XLOOKUP(B150,'Team Player and role'!A:A,'Team Player and role'!C:C," ")</f>
        <v xml:space="preserve"> </v>
      </c>
      <c r="D150" t="str">
        <f>IF('My Prediction of Match'!$A$2='Performance Cal'!$A150,'Performance Cal'!C150,"")</f>
        <v/>
      </c>
      <c r="E150" t="str">
        <f>IF('My Prediction of Match'!$A$2='Performance Cal'!$A150,'Performance Cal'!D150,"")</f>
        <v/>
      </c>
      <c r="F150" t="str">
        <f>IF('My Prediction of Match'!$A$2='Performance Cal'!$A150,'Performance Cal'!E150,"")</f>
        <v/>
      </c>
      <c r="G150" t="str">
        <f>IF('My Prediction of Match'!$A$2='Performance Cal'!$A150,'Performance Cal'!F150,"")</f>
        <v/>
      </c>
      <c r="H150" s="25" t="str">
        <f t="shared" si="44"/>
        <v/>
      </c>
      <c r="I150" s="25" t="str">
        <f t="shared" si="45"/>
        <v/>
      </c>
      <c r="J150" s="25" t="str">
        <f t="shared" si="46"/>
        <v/>
      </c>
      <c r="K150" s="25" t="str">
        <f t="shared" si="47"/>
        <v xml:space="preserve"> </v>
      </c>
      <c r="L150" s="25" t="str">
        <f t="shared" si="48"/>
        <v xml:space="preserve"> </v>
      </c>
      <c r="M150" s="25" t="str">
        <f t="shared" si="48"/>
        <v xml:space="preserve"> </v>
      </c>
      <c r="N150" s="25" t="str">
        <f t="shared" si="49"/>
        <v xml:space="preserve"> </v>
      </c>
      <c r="O150" s="25" t="str">
        <f t="shared" si="50"/>
        <v xml:space="preserve"> </v>
      </c>
      <c r="P150" s="25" t="str">
        <f t="shared" si="51"/>
        <v/>
      </c>
      <c r="Q150" s="25" t="str">
        <f t="shared" si="52"/>
        <v/>
      </c>
      <c r="R150" s="25" t="str">
        <f t="shared" si="53"/>
        <v/>
      </c>
      <c r="S150" s="25" t="str">
        <f t="shared" si="54"/>
        <v/>
      </c>
      <c r="T150" s="25" t="str">
        <f t="shared" si="55"/>
        <v/>
      </c>
      <c r="U150" s="25" t="str">
        <f t="shared" si="56"/>
        <v/>
      </c>
      <c r="V150" s="25" t="str">
        <f t="shared" si="57"/>
        <v/>
      </c>
      <c r="W150" s="25" t="str">
        <f t="shared" si="58"/>
        <v/>
      </c>
      <c r="X150" s="25" t="str">
        <f t="shared" si="59"/>
        <v/>
      </c>
      <c r="Y150" s="25" t="str">
        <f t="shared" si="60"/>
        <v xml:space="preserve"> </v>
      </c>
      <c r="Z150" s="25" t="str">
        <f t="shared" si="61"/>
        <v xml:space="preserve"> </v>
      </c>
      <c r="AA150" s="25" t="str">
        <f t="shared" si="62"/>
        <v xml:space="preserve"> </v>
      </c>
      <c r="AB150" t="str">
        <f t="shared" si="63"/>
        <v/>
      </c>
      <c r="AC150" t="str">
        <f t="shared" si="64"/>
        <v xml:space="preserve"> </v>
      </c>
      <c r="AD150" t="str">
        <f t="shared" si="65"/>
        <v/>
      </c>
    </row>
    <row r="151" spans="1:30" x14ac:dyDescent="0.35">
      <c r="A151" t="str">
        <f>IF('My Prediction of Match'!$A$2='Performance Cal'!$A151,'Performance Cal'!A151,"")</f>
        <v>CSK</v>
      </c>
      <c r="B151" t="str">
        <f>IF('My Prediction of Match'!$A$2='Performance Cal'!$A151,'Performance Cal'!B151,"")</f>
        <v>Rajvardhan Hangargekar</v>
      </c>
      <c r="C151" t="str">
        <f>_xlfn.XLOOKUP(B151,'Team Player and role'!A:A,'Team Player and role'!C:C," ")</f>
        <v>Seamer</v>
      </c>
      <c r="D151">
        <f>IF('My Prediction of Match'!$A$2='Performance Cal'!$A151,'Performance Cal'!C151,"")</f>
        <v>0</v>
      </c>
      <c r="E151">
        <f>IF('My Prediction of Match'!$A$2='Performance Cal'!$A151,'Performance Cal'!D151,"")</f>
        <v>878.44</v>
      </c>
      <c r="F151">
        <f>IF('My Prediction of Match'!$A$2='Performance Cal'!$A151,'Performance Cal'!E151,"")</f>
        <v>0</v>
      </c>
      <c r="G151">
        <f>IF('My Prediction of Match'!$A$2='Performance Cal'!$A151,'Performance Cal'!F151,"")</f>
        <v>878.44</v>
      </c>
      <c r="H151" s="25">
        <f t="shared" si="44"/>
        <v>1317.66</v>
      </c>
      <c r="I151" s="25">
        <f t="shared" si="45"/>
        <v>658.83</v>
      </c>
      <c r="J151" s="25">
        <f t="shared" si="46"/>
        <v>1071.6968000000002</v>
      </c>
      <c r="K151" s="25">
        <f t="shared" si="47"/>
        <v>729.10520000000008</v>
      </c>
      <c r="L151" s="25">
        <f t="shared" si="48"/>
        <v>614.90800000000002</v>
      </c>
      <c r="M151" s="25">
        <f t="shared" si="48"/>
        <v>614.90800000000002</v>
      </c>
      <c r="N151" s="25">
        <f t="shared" si="49"/>
        <v>1141.9720000000002</v>
      </c>
      <c r="O151" s="25">
        <f t="shared" si="50"/>
        <v>1054.1279999999999</v>
      </c>
      <c r="P151" s="25">
        <f t="shared" si="51"/>
        <v>966.28400000000011</v>
      </c>
      <c r="Q151" s="25">
        <f t="shared" si="52"/>
        <v>1229.8160000000003</v>
      </c>
      <c r="R151" s="25">
        <f t="shared" si="53"/>
        <v>1317.66</v>
      </c>
      <c r="S151" s="25">
        <f t="shared" si="54"/>
        <v>636.86900000000003</v>
      </c>
      <c r="T151" s="25">
        <f t="shared" si="55"/>
        <v>900.40100000000007</v>
      </c>
      <c r="U151" s="25">
        <f t="shared" si="56"/>
        <v>856.47900000000004</v>
      </c>
      <c r="V151" s="25">
        <f t="shared" si="57"/>
        <v>843.30240000000003</v>
      </c>
      <c r="W151" s="25">
        <f t="shared" si="58"/>
        <v>1106.8344000000002</v>
      </c>
      <c r="X151" s="25">
        <f t="shared" si="59"/>
        <v>1062.9124000000002</v>
      </c>
      <c r="Y151" s="25">
        <f t="shared" si="60"/>
        <v>672.00660000000005</v>
      </c>
      <c r="Z151" s="25">
        <f t="shared" si="61"/>
        <v>935.53860000000009</v>
      </c>
      <c r="AA151" s="25">
        <f t="shared" si="62"/>
        <v>891.61660000000006</v>
      </c>
      <c r="AB151" t="str">
        <f t="shared" si="63"/>
        <v>CSK</v>
      </c>
      <c r="AC151" t="str">
        <f t="shared" si="64"/>
        <v>Seamer</v>
      </c>
      <c r="AD151" t="str">
        <f t="shared" si="65"/>
        <v>Rajvardhan Hangargekar</v>
      </c>
    </row>
    <row r="152" spans="1:30" x14ac:dyDescent="0.35">
      <c r="A152" t="str">
        <f>IF('My Prediction of Match'!$A$2='Performance Cal'!$A152,'Performance Cal'!A152,"")</f>
        <v/>
      </c>
      <c r="B152" t="str">
        <f>IF('My Prediction of Match'!$A$2='Performance Cal'!$A152,'Performance Cal'!B152,"")</f>
        <v/>
      </c>
      <c r="C152" t="str">
        <f>_xlfn.XLOOKUP(B152,'Team Player and role'!A:A,'Team Player and role'!C:C," ")</f>
        <v xml:space="preserve"> </v>
      </c>
      <c r="D152" t="str">
        <f>IF('My Prediction of Match'!$A$2='Performance Cal'!$A152,'Performance Cal'!C152,"")</f>
        <v/>
      </c>
      <c r="E152" t="str">
        <f>IF('My Prediction of Match'!$A$2='Performance Cal'!$A152,'Performance Cal'!D152,"")</f>
        <v/>
      </c>
      <c r="F152" t="str">
        <f>IF('My Prediction of Match'!$A$2='Performance Cal'!$A152,'Performance Cal'!E152,"")</f>
        <v/>
      </c>
      <c r="G152" t="str">
        <f>IF('My Prediction of Match'!$A$2='Performance Cal'!$A152,'Performance Cal'!F152,"")</f>
        <v/>
      </c>
      <c r="H152" s="25" t="str">
        <f t="shared" si="44"/>
        <v/>
      </c>
      <c r="I152" s="25" t="str">
        <f t="shared" si="45"/>
        <v/>
      </c>
      <c r="J152" s="25" t="str">
        <f t="shared" si="46"/>
        <v/>
      </c>
      <c r="K152" s="25" t="str">
        <f t="shared" si="47"/>
        <v xml:space="preserve"> </v>
      </c>
      <c r="L152" s="25" t="str">
        <f t="shared" si="48"/>
        <v xml:space="preserve"> </v>
      </c>
      <c r="M152" s="25" t="str">
        <f t="shared" si="48"/>
        <v xml:space="preserve"> </v>
      </c>
      <c r="N152" s="25" t="str">
        <f t="shared" si="49"/>
        <v xml:space="preserve"> </v>
      </c>
      <c r="O152" s="25" t="str">
        <f t="shared" si="50"/>
        <v xml:space="preserve"> </v>
      </c>
      <c r="P152" s="25" t="str">
        <f t="shared" si="51"/>
        <v/>
      </c>
      <c r="Q152" s="25" t="str">
        <f t="shared" si="52"/>
        <v/>
      </c>
      <c r="R152" s="25" t="str">
        <f t="shared" si="53"/>
        <v/>
      </c>
      <c r="S152" s="25" t="str">
        <f t="shared" si="54"/>
        <v/>
      </c>
      <c r="T152" s="25" t="str">
        <f t="shared" si="55"/>
        <v/>
      </c>
      <c r="U152" s="25" t="str">
        <f t="shared" si="56"/>
        <v/>
      </c>
      <c r="V152" s="25" t="str">
        <f t="shared" si="57"/>
        <v/>
      </c>
      <c r="W152" s="25" t="str">
        <f t="shared" si="58"/>
        <v/>
      </c>
      <c r="X152" s="25" t="str">
        <f t="shared" si="59"/>
        <v/>
      </c>
      <c r="Y152" s="25" t="str">
        <f t="shared" si="60"/>
        <v xml:space="preserve"> </v>
      </c>
      <c r="Z152" s="25" t="str">
        <f t="shared" si="61"/>
        <v xml:space="preserve"> </v>
      </c>
      <c r="AA152" s="25" t="str">
        <f t="shared" si="62"/>
        <v xml:space="preserve"> </v>
      </c>
      <c r="AB152" t="str">
        <f t="shared" si="63"/>
        <v/>
      </c>
      <c r="AC152" t="str">
        <f t="shared" si="64"/>
        <v xml:space="preserve"> </v>
      </c>
      <c r="AD152" t="str">
        <f t="shared" si="65"/>
        <v/>
      </c>
    </row>
    <row r="153" spans="1:30" x14ac:dyDescent="0.35">
      <c r="A153" t="str">
        <f>IF('My Prediction of Match'!$A$2='Performance Cal'!$A153,'Performance Cal'!A153,"")</f>
        <v/>
      </c>
      <c r="B153" t="str">
        <f>IF('My Prediction of Match'!$A$2='Performance Cal'!$A153,'Performance Cal'!B153,"")</f>
        <v/>
      </c>
      <c r="C153" t="str">
        <f>_xlfn.XLOOKUP(B153,'Team Player and role'!A:A,'Team Player and role'!C:C," ")</f>
        <v xml:space="preserve"> </v>
      </c>
      <c r="D153" t="str">
        <f>IF('My Prediction of Match'!$A$2='Performance Cal'!$A153,'Performance Cal'!C153,"")</f>
        <v/>
      </c>
      <c r="E153" t="str">
        <f>IF('My Prediction of Match'!$A$2='Performance Cal'!$A153,'Performance Cal'!D153,"")</f>
        <v/>
      </c>
      <c r="F153" t="str">
        <f>IF('My Prediction of Match'!$A$2='Performance Cal'!$A153,'Performance Cal'!E153,"")</f>
        <v/>
      </c>
      <c r="G153" t="str">
        <f>IF('My Prediction of Match'!$A$2='Performance Cal'!$A153,'Performance Cal'!F153,"")</f>
        <v/>
      </c>
      <c r="H153" s="25" t="str">
        <f t="shared" si="44"/>
        <v/>
      </c>
      <c r="I153" s="25" t="str">
        <f t="shared" si="45"/>
        <v/>
      </c>
      <c r="J153" s="25" t="str">
        <f t="shared" si="46"/>
        <v/>
      </c>
      <c r="K153" s="25" t="str">
        <f t="shared" si="47"/>
        <v xml:space="preserve"> </v>
      </c>
      <c r="L153" s="25" t="str">
        <f t="shared" si="48"/>
        <v xml:space="preserve"> </v>
      </c>
      <c r="M153" s="25" t="str">
        <f t="shared" si="48"/>
        <v xml:space="preserve"> </v>
      </c>
      <c r="N153" s="25" t="str">
        <f t="shared" si="49"/>
        <v xml:space="preserve"> </v>
      </c>
      <c r="O153" s="25" t="str">
        <f t="shared" si="50"/>
        <v xml:space="preserve"> </v>
      </c>
      <c r="P153" s="25" t="str">
        <f t="shared" si="51"/>
        <v/>
      </c>
      <c r="Q153" s="25" t="str">
        <f t="shared" si="52"/>
        <v/>
      </c>
      <c r="R153" s="25" t="str">
        <f t="shared" si="53"/>
        <v/>
      </c>
      <c r="S153" s="25" t="str">
        <f t="shared" si="54"/>
        <v/>
      </c>
      <c r="T153" s="25" t="str">
        <f t="shared" si="55"/>
        <v/>
      </c>
      <c r="U153" s="25" t="str">
        <f t="shared" si="56"/>
        <v/>
      </c>
      <c r="V153" s="25" t="str">
        <f t="shared" si="57"/>
        <v/>
      </c>
      <c r="W153" s="25" t="str">
        <f t="shared" si="58"/>
        <v/>
      </c>
      <c r="X153" s="25" t="str">
        <f t="shared" si="59"/>
        <v/>
      </c>
      <c r="Y153" s="25" t="str">
        <f t="shared" si="60"/>
        <v xml:space="preserve"> </v>
      </c>
      <c r="Z153" s="25" t="str">
        <f t="shared" si="61"/>
        <v xml:space="preserve"> </v>
      </c>
      <c r="AA153" s="25" t="str">
        <f t="shared" si="62"/>
        <v xml:space="preserve"> </v>
      </c>
      <c r="AB153" t="str">
        <f t="shared" si="63"/>
        <v/>
      </c>
      <c r="AC153" t="str">
        <f t="shared" si="64"/>
        <v xml:space="preserve"> </v>
      </c>
      <c r="AD153" t="str">
        <f t="shared" si="65"/>
        <v/>
      </c>
    </row>
    <row r="154" spans="1:30" x14ac:dyDescent="0.35">
      <c r="A154" t="str">
        <f>IF('My Prediction of Match'!$A$2='Performance Cal'!$A154,'Performance Cal'!A154,"")</f>
        <v/>
      </c>
      <c r="B154" t="str">
        <f>IF('My Prediction of Match'!$A$2='Performance Cal'!$A154,'Performance Cal'!B154,"")</f>
        <v/>
      </c>
      <c r="C154" t="str">
        <f>_xlfn.XLOOKUP(B154,'Team Player and role'!A:A,'Team Player and role'!C:C," ")</f>
        <v xml:space="preserve"> </v>
      </c>
      <c r="D154" t="str">
        <f>IF('My Prediction of Match'!$A$2='Performance Cal'!$A154,'Performance Cal'!C154,"")</f>
        <v/>
      </c>
      <c r="E154" t="str">
        <f>IF('My Prediction of Match'!$A$2='Performance Cal'!$A154,'Performance Cal'!D154,"")</f>
        <v/>
      </c>
      <c r="F154" t="str">
        <f>IF('My Prediction of Match'!$A$2='Performance Cal'!$A154,'Performance Cal'!E154,"")</f>
        <v/>
      </c>
      <c r="G154" t="str">
        <f>IF('My Prediction of Match'!$A$2='Performance Cal'!$A154,'Performance Cal'!F154,"")</f>
        <v/>
      </c>
      <c r="H154" s="25" t="str">
        <f t="shared" si="44"/>
        <v/>
      </c>
      <c r="I154" s="25" t="str">
        <f t="shared" si="45"/>
        <v/>
      </c>
      <c r="J154" s="25" t="str">
        <f t="shared" si="46"/>
        <v/>
      </c>
      <c r="K154" s="25" t="str">
        <f t="shared" si="47"/>
        <v xml:space="preserve"> </v>
      </c>
      <c r="L154" s="25" t="str">
        <f t="shared" si="48"/>
        <v xml:space="preserve"> </v>
      </c>
      <c r="M154" s="25" t="str">
        <f t="shared" si="48"/>
        <v xml:space="preserve"> </v>
      </c>
      <c r="N154" s="25" t="str">
        <f t="shared" si="49"/>
        <v xml:space="preserve"> </v>
      </c>
      <c r="O154" s="25" t="str">
        <f t="shared" si="50"/>
        <v xml:space="preserve"> </v>
      </c>
      <c r="P154" s="25" t="str">
        <f t="shared" si="51"/>
        <v/>
      </c>
      <c r="Q154" s="25" t="str">
        <f t="shared" si="52"/>
        <v/>
      </c>
      <c r="R154" s="25" t="str">
        <f t="shared" si="53"/>
        <v/>
      </c>
      <c r="S154" s="25" t="str">
        <f t="shared" si="54"/>
        <v/>
      </c>
      <c r="T154" s="25" t="str">
        <f t="shared" si="55"/>
        <v/>
      </c>
      <c r="U154" s="25" t="str">
        <f t="shared" si="56"/>
        <v/>
      </c>
      <c r="V154" s="25" t="str">
        <f t="shared" si="57"/>
        <v/>
      </c>
      <c r="W154" s="25" t="str">
        <f t="shared" si="58"/>
        <v/>
      </c>
      <c r="X154" s="25" t="str">
        <f t="shared" si="59"/>
        <v/>
      </c>
      <c r="Y154" s="25" t="str">
        <f t="shared" si="60"/>
        <v xml:space="preserve"> </v>
      </c>
      <c r="Z154" s="25" t="str">
        <f t="shared" si="61"/>
        <v xml:space="preserve"> </v>
      </c>
      <c r="AA154" s="25" t="str">
        <f t="shared" si="62"/>
        <v xml:space="preserve"> </v>
      </c>
      <c r="AB154" t="str">
        <f t="shared" si="63"/>
        <v/>
      </c>
      <c r="AC154" t="str">
        <f t="shared" si="64"/>
        <v xml:space="preserve"> </v>
      </c>
      <c r="AD154" t="str">
        <f t="shared" si="65"/>
        <v/>
      </c>
    </row>
    <row r="155" spans="1:30" x14ac:dyDescent="0.35">
      <c r="A155" t="str">
        <f>IF('My Prediction of Match'!$A$2='Performance Cal'!$A155,'Performance Cal'!A155,"")</f>
        <v/>
      </c>
      <c r="B155" t="str">
        <f>IF('My Prediction of Match'!$A$2='Performance Cal'!$A155,'Performance Cal'!B155,"")</f>
        <v/>
      </c>
      <c r="C155" t="str">
        <f>_xlfn.XLOOKUP(B155,'Team Player and role'!A:A,'Team Player and role'!C:C," ")</f>
        <v xml:space="preserve"> </v>
      </c>
      <c r="D155" t="str">
        <f>IF('My Prediction of Match'!$A$2='Performance Cal'!$A155,'Performance Cal'!C155,"")</f>
        <v/>
      </c>
      <c r="E155" t="str">
        <f>IF('My Prediction of Match'!$A$2='Performance Cal'!$A155,'Performance Cal'!D155,"")</f>
        <v/>
      </c>
      <c r="F155" t="str">
        <f>IF('My Prediction of Match'!$A$2='Performance Cal'!$A155,'Performance Cal'!E155,"")</f>
        <v/>
      </c>
      <c r="G155" t="str">
        <f>IF('My Prediction of Match'!$A$2='Performance Cal'!$A155,'Performance Cal'!F155,"")</f>
        <v/>
      </c>
      <c r="H155" s="25" t="str">
        <f t="shared" si="44"/>
        <v/>
      </c>
      <c r="I155" s="25" t="str">
        <f t="shared" si="45"/>
        <v/>
      </c>
      <c r="J155" s="25" t="str">
        <f t="shared" si="46"/>
        <v/>
      </c>
      <c r="K155" s="25" t="str">
        <f t="shared" si="47"/>
        <v xml:space="preserve"> </v>
      </c>
      <c r="L155" s="25" t="str">
        <f t="shared" si="48"/>
        <v xml:space="preserve"> </v>
      </c>
      <c r="M155" s="25" t="str">
        <f t="shared" si="48"/>
        <v xml:space="preserve"> </v>
      </c>
      <c r="N155" s="25" t="str">
        <f t="shared" si="49"/>
        <v xml:space="preserve"> </v>
      </c>
      <c r="O155" s="25" t="str">
        <f t="shared" si="50"/>
        <v xml:space="preserve"> </v>
      </c>
      <c r="P155" s="25" t="str">
        <f t="shared" si="51"/>
        <v/>
      </c>
      <c r="Q155" s="25" t="str">
        <f t="shared" si="52"/>
        <v/>
      </c>
      <c r="R155" s="25" t="str">
        <f t="shared" si="53"/>
        <v/>
      </c>
      <c r="S155" s="25" t="str">
        <f t="shared" si="54"/>
        <v/>
      </c>
      <c r="T155" s="25" t="str">
        <f t="shared" si="55"/>
        <v/>
      </c>
      <c r="U155" s="25" t="str">
        <f t="shared" si="56"/>
        <v/>
      </c>
      <c r="V155" s="25" t="str">
        <f t="shared" si="57"/>
        <v/>
      </c>
      <c r="W155" s="25" t="str">
        <f t="shared" si="58"/>
        <v/>
      </c>
      <c r="X155" s="25" t="str">
        <f t="shared" si="59"/>
        <v/>
      </c>
      <c r="Y155" s="25" t="str">
        <f t="shared" si="60"/>
        <v xml:space="preserve"> </v>
      </c>
      <c r="Z155" s="25" t="str">
        <f t="shared" si="61"/>
        <v xml:space="preserve"> </v>
      </c>
      <c r="AA155" s="25" t="str">
        <f t="shared" si="62"/>
        <v xml:space="preserve"> </v>
      </c>
      <c r="AB155" t="str">
        <f t="shared" si="63"/>
        <v/>
      </c>
      <c r="AC155" t="str">
        <f t="shared" si="64"/>
        <v xml:space="preserve"> </v>
      </c>
      <c r="AD155" t="str">
        <f t="shared" si="65"/>
        <v/>
      </c>
    </row>
    <row r="156" spans="1:30" x14ac:dyDescent="0.35">
      <c r="A156" t="str">
        <f>IF('My Prediction of Match'!$A$2='Performance Cal'!$A156,'Performance Cal'!A156,"")</f>
        <v/>
      </c>
      <c r="B156" t="str">
        <f>IF('My Prediction of Match'!$A$2='Performance Cal'!$A156,'Performance Cal'!B156,"")</f>
        <v/>
      </c>
      <c r="C156" t="str">
        <f>_xlfn.XLOOKUP(B156,'Team Player and role'!A:A,'Team Player and role'!C:C," ")</f>
        <v xml:space="preserve"> </v>
      </c>
      <c r="D156" t="str">
        <f>IF('My Prediction of Match'!$A$2='Performance Cal'!$A156,'Performance Cal'!C156,"")</f>
        <v/>
      </c>
      <c r="E156" t="str">
        <f>IF('My Prediction of Match'!$A$2='Performance Cal'!$A156,'Performance Cal'!D156,"")</f>
        <v/>
      </c>
      <c r="F156" t="str">
        <f>IF('My Prediction of Match'!$A$2='Performance Cal'!$A156,'Performance Cal'!E156,"")</f>
        <v/>
      </c>
      <c r="G156" t="str">
        <f>IF('My Prediction of Match'!$A$2='Performance Cal'!$A156,'Performance Cal'!F156,"")</f>
        <v/>
      </c>
      <c r="H156" s="25" t="str">
        <f t="shared" si="44"/>
        <v/>
      </c>
      <c r="I156" s="25" t="str">
        <f t="shared" si="45"/>
        <v/>
      </c>
      <c r="J156" s="25" t="str">
        <f t="shared" si="46"/>
        <v/>
      </c>
      <c r="K156" s="25" t="str">
        <f t="shared" si="47"/>
        <v xml:space="preserve"> </v>
      </c>
      <c r="L156" s="25" t="str">
        <f t="shared" si="48"/>
        <v xml:space="preserve"> </v>
      </c>
      <c r="M156" s="25" t="str">
        <f t="shared" si="48"/>
        <v xml:space="preserve"> </v>
      </c>
      <c r="N156" s="25" t="str">
        <f t="shared" si="49"/>
        <v xml:space="preserve"> </v>
      </c>
      <c r="O156" s="25" t="str">
        <f t="shared" si="50"/>
        <v xml:space="preserve"> </v>
      </c>
      <c r="P156" s="25" t="str">
        <f t="shared" si="51"/>
        <v/>
      </c>
      <c r="Q156" s="25" t="str">
        <f t="shared" si="52"/>
        <v/>
      </c>
      <c r="R156" s="25" t="str">
        <f t="shared" si="53"/>
        <v/>
      </c>
      <c r="S156" s="25" t="str">
        <f t="shared" si="54"/>
        <v/>
      </c>
      <c r="T156" s="25" t="str">
        <f t="shared" si="55"/>
        <v/>
      </c>
      <c r="U156" s="25" t="str">
        <f t="shared" si="56"/>
        <v/>
      </c>
      <c r="V156" s="25" t="str">
        <f t="shared" si="57"/>
        <v/>
      </c>
      <c r="W156" s="25" t="str">
        <f t="shared" si="58"/>
        <v/>
      </c>
      <c r="X156" s="25" t="str">
        <f t="shared" si="59"/>
        <v/>
      </c>
      <c r="Y156" s="25" t="str">
        <f t="shared" si="60"/>
        <v xml:space="preserve"> </v>
      </c>
      <c r="Z156" s="25" t="str">
        <f t="shared" si="61"/>
        <v xml:space="preserve"> </v>
      </c>
      <c r="AA156" s="25" t="str">
        <f t="shared" si="62"/>
        <v xml:space="preserve"> </v>
      </c>
      <c r="AB156" t="str">
        <f t="shared" si="63"/>
        <v/>
      </c>
      <c r="AC156" t="str">
        <f t="shared" si="64"/>
        <v xml:space="preserve"> </v>
      </c>
      <c r="AD156" t="str">
        <f t="shared" si="65"/>
        <v/>
      </c>
    </row>
    <row r="157" spans="1:30" x14ac:dyDescent="0.35">
      <c r="A157" t="str">
        <f>IF('My Prediction of Match'!$A$2='Performance Cal'!$A157,'Performance Cal'!A157,"")</f>
        <v>CSK</v>
      </c>
      <c r="B157" t="str">
        <f>IF('My Prediction of Match'!$A$2='Performance Cal'!$A157,'Performance Cal'!B157,"")</f>
        <v>Mitchell Santner</v>
      </c>
      <c r="C157" t="str">
        <f>_xlfn.XLOOKUP(B157,'Team Player and role'!A:A,'Team Player and role'!C:C," ")</f>
        <v>Spinner</v>
      </c>
      <c r="D157">
        <f>IF('My Prediction of Match'!$A$2='Performance Cal'!$A157,'Performance Cal'!C157,"")</f>
        <v>53.48</v>
      </c>
      <c r="E157">
        <f>IF('My Prediction of Match'!$A$2='Performance Cal'!$A157,'Performance Cal'!D157,"")</f>
        <v>707.83999999999992</v>
      </c>
      <c r="F157">
        <f>IF('My Prediction of Match'!$A$2='Performance Cal'!$A157,'Performance Cal'!E157,"")</f>
        <v>0</v>
      </c>
      <c r="G157">
        <f>IF('My Prediction of Match'!$A$2='Performance Cal'!$A157,'Performance Cal'!F157,"")</f>
        <v>761.31999999999994</v>
      </c>
      <c r="H157" s="25">
        <f t="shared" si="44"/>
        <v>849.4079999999999</v>
      </c>
      <c r="I157" s="25">
        <f t="shared" si="45"/>
        <v>530.87999999999988</v>
      </c>
      <c r="J157" s="25">
        <f t="shared" si="46"/>
        <v>863.56479999999999</v>
      </c>
      <c r="K157" s="25">
        <f t="shared" si="47"/>
        <v>637.05599999999993</v>
      </c>
      <c r="L157" s="25">
        <f t="shared" si="48"/>
        <v>424.70399999999995</v>
      </c>
      <c r="M157" s="25">
        <f t="shared" si="48"/>
        <v>424.70399999999995</v>
      </c>
      <c r="N157" s="25">
        <f t="shared" si="49"/>
        <v>707.8399999999998</v>
      </c>
      <c r="O157" s="25">
        <f t="shared" si="50"/>
        <v>849.4079999999999</v>
      </c>
      <c r="P157" s="25">
        <f t="shared" si="51"/>
        <v>637.05599999999993</v>
      </c>
      <c r="Q157" s="25">
        <f t="shared" si="52"/>
        <v>778.6239999999998</v>
      </c>
      <c r="R157" s="25">
        <f t="shared" si="53"/>
        <v>849.4079999999999</v>
      </c>
      <c r="S157" s="25">
        <f t="shared" si="54"/>
        <v>477.79199999999992</v>
      </c>
      <c r="T157" s="25">
        <f t="shared" si="55"/>
        <v>619.3599999999999</v>
      </c>
      <c r="U157" s="25">
        <f t="shared" si="56"/>
        <v>690.14399999999989</v>
      </c>
      <c r="V157" s="25">
        <f t="shared" si="57"/>
        <v>644.13439999999991</v>
      </c>
      <c r="W157" s="25">
        <f t="shared" si="58"/>
        <v>785.7023999999999</v>
      </c>
      <c r="X157" s="25">
        <f t="shared" si="59"/>
        <v>856.4864</v>
      </c>
      <c r="Y157" s="25">
        <f t="shared" si="60"/>
        <v>530.87999999999988</v>
      </c>
      <c r="Z157" s="25">
        <f t="shared" si="61"/>
        <v>672.44799999999987</v>
      </c>
      <c r="AA157" s="25">
        <f t="shared" si="62"/>
        <v>743.23199999999997</v>
      </c>
      <c r="AB157" t="str">
        <f t="shared" si="63"/>
        <v>CSK</v>
      </c>
      <c r="AC157" t="str">
        <f t="shared" si="64"/>
        <v>Spinner</v>
      </c>
      <c r="AD157" t="str">
        <f t="shared" si="65"/>
        <v>Mitchell Santner</v>
      </c>
    </row>
    <row r="158" spans="1:30" x14ac:dyDescent="0.35">
      <c r="A158" t="str">
        <f>IF('My Prediction of Match'!$A$2='Performance Cal'!$A158,'Performance Cal'!A158,"")</f>
        <v/>
      </c>
      <c r="B158" t="str">
        <f>IF('My Prediction of Match'!$A$2='Performance Cal'!$A158,'Performance Cal'!B158,"")</f>
        <v/>
      </c>
      <c r="C158" t="str">
        <f>_xlfn.XLOOKUP(B158,'Team Player and role'!A:A,'Team Player and role'!C:C," ")</f>
        <v xml:space="preserve"> </v>
      </c>
      <c r="D158" t="str">
        <f>IF('My Prediction of Match'!$A$2='Performance Cal'!$A158,'Performance Cal'!C158,"")</f>
        <v/>
      </c>
      <c r="E158" t="str">
        <f>IF('My Prediction of Match'!$A$2='Performance Cal'!$A158,'Performance Cal'!D158,"")</f>
        <v/>
      </c>
      <c r="F158" t="str">
        <f>IF('My Prediction of Match'!$A$2='Performance Cal'!$A158,'Performance Cal'!E158,"")</f>
        <v/>
      </c>
      <c r="G158" t="str">
        <f>IF('My Prediction of Match'!$A$2='Performance Cal'!$A158,'Performance Cal'!F158,"")</f>
        <v/>
      </c>
      <c r="H158" s="25" t="str">
        <f t="shared" si="44"/>
        <v/>
      </c>
      <c r="I158" s="25" t="str">
        <f t="shared" si="45"/>
        <v/>
      </c>
      <c r="J158" s="25" t="str">
        <f t="shared" si="46"/>
        <v/>
      </c>
      <c r="K158" s="25" t="str">
        <f t="shared" si="47"/>
        <v xml:space="preserve"> </v>
      </c>
      <c r="L158" s="25" t="str">
        <f t="shared" si="48"/>
        <v xml:space="preserve"> </v>
      </c>
      <c r="M158" s="25" t="str">
        <f t="shared" si="48"/>
        <v xml:space="preserve"> </v>
      </c>
      <c r="N158" s="25" t="str">
        <f t="shared" si="49"/>
        <v xml:space="preserve"> </v>
      </c>
      <c r="O158" s="25" t="str">
        <f t="shared" si="50"/>
        <v xml:space="preserve"> </v>
      </c>
      <c r="P158" s="25" t="str">
        <f t="shared" si="51"/>
        <v/>
      </c>
      <c r="Q158" s="25" t="str">
        <f t="shared" si="52"/>
        <v/>
      </c>
      <c r="R158" s="25" t="str">
        <f t="shared" si="53"/>
        <v/>
      </c>
      <c r="S158" s="25" t="str">
        <f t="shared" si="54"/>
        <v/>
      </c>
      <c r="T158" s="25" t="str">
        <f t="shared" si="55"/>
        <v/>
      </c>
      <c r="U158" s="25" t="str">
        <f t="shared" si="56"/>
        <v/>
      </c>
      <c r="V158" s="25" t="str">
        <f t="shared" si="57"/>
        <v/>
      </c>
      <c r="W158" s="25" t="str">
        <f t="shared" si="58"/>
        <v/>
      </c>
      <c r="X158" s="25" t="str">
        <f t="shared" si="59"/>
        <v/>
      </c>
      <c r="Y158" s="25" t="str">
        <f t="shared" si="60"/>
        <v xml:space="preserve"> </v>
      </c>
      <c r="Z158" s="25" t="str">
        <f t="shared" si="61"/>
        <v xml:space="preserve"> </v>
      </c>
      <c r="AA158" s="25" t="str">
        <f t="shared" si="62"/>
        <v xml:space="preserve"> </v>
      </c>
      <c r="AB158" t="str">
        <f t="shared" si="63"/>
        <v/>
      </c>
      <c r="AC158" t="str">
        <f t="shared" si="64"/>
        <v xml:space="preserve"> </v>
      </c>
      <c r="AD158" t="str">
        <f t="shared" si="65"/>
        <v/>
      </c>
    </row>
    <row r="159" spans="1:30" x14ac:dyDescent="0.35">
      <c r="A159" t="str">
        <f>IF('My Prediction of Match'!$A$2='Performance Cal'!$A159,'Performance Cal'!A159,"")</f>
        <v/>
      </c>
      <c r="B159" t="str">
        <f>IF('My Prediction of Match'!$A$2='Performance Cal'!$A159,'Performance Cal'!B159,"")</f>
        <v/>
      </c>
      <c r="C159" t="str">
        <f>_xlfn.XLOOKUP(B159,'Team Player and role'!A:A,'Team Player and role'!C:C," ")</f>
        <v xml:space="preserve"> </v>
      </c>
      <c r="D159" t="str">
        <f>IF('My Prediction of Match'!$A$2='Performance Cal'!$A159,'Performance Cal'!C159,"")</f>
        <v/>
      </c>
      <c r="E159" t="str">
        <f>IF('My Prediction of Match'!$A$2='Performance Cal'!$A159,'Performance Cal'!D159,"")</f>
        <v/>
      </c>
      <c r="F159" t="str">
        <f>IF('My Prediction of Match'!$A$2='Performance Cal'!$A159,'Performance Cal'!E159,"")</f>
        <v/>
      </c>
      <c r="G159" t="str">
        <f>IF('My Prediction of Match'!$A$2='Performance Cal'!$A159,'Performance Cal'!F159,"")</f>
        <v/>
      </c>
      <c r="H159" s="25" t="str">
        <f t="shared" si="44"/>
        <v/>
      </c>
      <c r="I159" s="25" t="str">
        <f t="shared" si="45"/>
        <v/>
      </c>
      <c r="J159" s="25" t="str">
        <f t="shared" si="46"/>
        <v/>
      </c>
      <c r="K159" s="25" t="str">
        <f t="shared" si="47"/>
        <v xml:space="preserve"> </v>
      </c>
      <c r="L159" s="25" t="str">
        <f t="shared" si="48"/>
        <v xml:space="preserve"> </v>
      </c>
      <c r="M159" s="25" t="str">
        <f t="shared" si="48"/>
        <v xml:space="preserve"> </v>
      </c>
      <c r="N159" s="25" t="str">
        <f t="shared" si="49"/>
        <v xml:space="preserve"> </v>
      </c>
      <c r="O159" s="25" t="str">
        <f t="shared" si="50"/>
        <v xml:space="preserve"> </v>
      </c>
      <c r="P159" s="25" t="str">
        <f t="shared" si="51"/>
        <v/>
      </c>
      <c r="Q159" s="25" t="str">
        <f t="shared" si="52"/>
        <v/>
      </c>
      <c r="R159" s="25" t="str">
        <f t="shared" si="53"/>
        <v/>
      </c>
      <c r="S159" s="25" t="str">
        <f t="shared" si="54"/>
        <v/>
      </c>
      <c r="T159" s="25" t="str">
        <f t="shared" si="55"/>
        <v/>
      </c>
      <c r="U159" s="25" t="str">
        <f t="shared" si="56"/>
        <v/>
      </c>
      <c r="V159" s="25" t="str">
        <f t="shared" si="57"/>
        <v/>
      </c>
      <c r="W159" s="25" t="str">
        <f t="shared" si="58"/>
        <v/>
      </c>
      <c r="X159" s="25" t="str">
        <f t="shared" si="59"/>
        <v/>
      </c>
      <c r="Y159" s="25" t="str">
        <f t="shared" si="60"/>
        <v xml:space="preserve"> </v>
      </c>
      <c r="Z159" s="25" t="str">
        <f t="shared" si="61"/>
        <v xml:space="preserve"> </v>
      </c>
      <c r="AA159" s="25" t="str">
        <f t="shared" si="62"/>
        <v xml:space="preserve"> </v>
      </c>
      <c r="AB159" t="str">
        <f t="shared" si="63"/>
        <v/>
      </c>
      <c r="AC159" t="str">
        <f t="shared" si="64"/>
        <v xml:space="preserve"> </v>
      </c>
      <c r="AD159" t="str">
        <f t="shared" si="65"/>
        <v/>
      </c>
    </row>
    <row r="160" spans="1:30" x14ac:dyDescent="0.35">
      <c r="A160" t="str">
        <f>IF('My Prediction of Match'!$A$2='Performance Cal'!$A160,'Performance Cal'!A160,"")</f>
        <v/>
      </c>
      <c r="B160" t="str">
        <f>IF('My Prediction of Match'!$A$2='Performance Cal'!$A160,'Performance Cal'!B160,"")</f>
        <v/>
      </c>
      <c r="C160" t="str">
        <f>_xlfn.XLOOKUP(B160,'Team Player and role'!A:A,'Team Player and role'!C:C," ")</f>
        <v xml:space="preserve"> </v>
      </c>
      <c r="D160" t="str">
        <f>IF('My Prediction of Match'!$A$2='Performance Cal'!$A160,'Performance Cal'!C160,"")</f>
        <v/>
      </c>
      <c r="E160" t="str">
        <f>IF('My Prediction of Match'!$A$2='Performance Cal'!$A160,'Performance Cal'!D160,"")</f>
        <v/>
      </c>
      <c r="F160" t="str">
        <f>IF('My Prediction of Match'!$A$2='Performance Cal'!$A160,'Performance Cal'!E160,"")</f>
        <v/>
      </c>
      <c r="G160" t="str">
        <f>IF('My Prediction of Match'!$A$2='Performance Cal'!$A160,'Performance Cal'!F160,"")</f>
        <v/>
      </c>
      <c r="H160" s="25" t="str">
        <f t="shared" si="44"/>
        <v/>
      </c>
      <c r="I160" s="25" t="str">
        <f t="shared" si="45"/>
        <v/>
      </c>
      <c r="J160" s="25" t="str">
        <f t="shared" si="46"/>
        <v/>
      </c>
      <c r="K160" s="25" t="str">
        <f t="shared" si="47"/>
        <v xml:space="preserve"> </v>
      </c>
      <c r="L160" s="25" t="str">
        <f t="shared" si="48"/>
        <v xml:space="preserve"> </v>
      </c>
      <c r="M160" s="25" t="str">
        <f t="shared" si="48"/>
        <v xml:space="preserve"> </v>
      </c>
      <c r="N160" s="25" t="str">
        <f t="shared" si="49"/>
        <v xml:space="preserve"> </v>
      </c>
      <c r="O160" s="25" t="str">
        <f t="shared" si="50"/>
        <v xml:space="preserve"> </v>
      </c>
      <c r="P160" s="25" t="str">
        <f t="shared" si="51"/>
        <v/>
      </c>
      <c r="Q160" s="25" t="str">
        <f t="shared" si="52"/>
        <v/>
      </c>
      <c r="R160" s="25" t="str">
        <f t="shared" si="53"/>
        <v/>
      </c>
      <c r="S160" s="25" t="str">
        <f t="shared" si="54"/>
        <v/>
      </c>
      <c r="T160" s="25" t="str">
        <f t="shared" si="55"/>
        <v/>
      </c>
      <c r="U160" s="25" t="str">
        <f t="shared" si="56"/>
        <v/>
      </c>
      <c r="V160" s="25" t="str">
        <f t="shared" si="57"/>
        <v/>
      </c>
      <c r="W160" s="25" t="str">
        <f t="shared" si="58"/>
        <v/>
      </c>
      <c r="X160" s="25" t="str">
        <f t="shared" si="59"/>
        <v/>
      </c>
      <c r="Y160" s="25" t="str">
        <f t="shared" si="60"/>
        <v xml:space="preserve"> </v>
      </c>
      <c r="Z160" s="25" t="str">
        <f t="shared" si="61"/>
        <v xml:space="preserve"> </v>
      </c>
      <c r="AA160" s="25" t="str">
        <f t="shared" si="62"/>
        <v xml:space="preserve"> </v>
      </c>
      <c r="AB160" t="str">
        <f t="shared" si="63"/>
        <v/>
      </c>
      <c r="AC160" t="str">
        <f t="shared" si="64"/>
        <v xml:space="preserve"> </v>
      </c>
      <c r="AD160" t="str">
        <f t="shared" si="65"/>
        <v/>
      </c>
    </row>
    <row r="161" spans="1:30" x14ac:dyDescent="0.35">
      <c r="A161" t="str">
        <f>IF('My Prediction of Match'!$A$2='Performance Cal'!$A161,'Performance Cal'!A161,"")</f>
        <v/>
      </c>
      <c r="B161" t="str">
        <f>IF('My Prediction of Match'!$A$2='Performance Cal'!$A161,'Performance Cal'!B161,"")</f>
        <v/>
      </c>
      <c r="C161" t="str">
        <f>_xlfn.XLOOKUP(B161,'Team Player and role'!A:A,'Team Player and role'!C:C," ")</f>
        <v xml:space="preserve"> </v>
      </c>
      <c r="D161" t="str">
        <f>IF('My Prediction of Match'!$A$2='Performance Cal'!$A161,'Performance Cal'!C161,"")</f>
        <v/>
      </c>
      <c r="E161" t="str">
        <f>IF('My Prediction of Match'!$A$2='Performance Cal'!$A161,'Performance Cal'!D161,"")</f>
        <v/>
      </c>
      <c r="F161" t="str">
        <f>IF('My Prediction of Match'!$A$2='Performance Cal'!$A161,'Performance Cal'!E161,"")</f>
        <v/>
      </c>
      <c r="G161" t="str">
        <f>IF('My Prediction of Match'!$A$2='Performance Cal'!$A161,'Performance Cal'!F161,"")</f>
        <v/>
      </c>
      <c r="H161" s="25" t="str">
        <f t="shared" si="44"/>
        <v/>
      </c>
      <c r="I161" s="25" t="str">
        <f t="shared" si="45"/>
        <v/>
      </c>
      <c r="J161" s="25" t="str">
        <f t="shared" si="46"/>
        <v/>
      </c>
      <c r="K161" s="25" t="str">
        <f t="shared" si="47"/>
        <v xml:space="preserve"> </v>
      </c>
      <c r="L161" s="25" t="str">
        <f t="shared" si="48"/>
        <v xml:space="preserve"> </v>
      </c>
      <c r="M161" s="25" t="str">
        <f t="shared" si="48"/>
        <v xml:space="preserve"> </v>
      </c>
      <c r="N161" s="25" t="str">
        <f t="shared" si="49"/>
        <v xml:space="preserve"> </v>
      </c>
      <c r="O161" s="25" t="str">
        <f t="shared" si="50"/>
        <v xml:space="preserve"> </v>
      </c>
      <c r="P161" s="25" t="str">
        <f t="shared" si="51"/>
        <v/>
      </c>
      <c r="Q161" s="25" t="str">
        <f t="shared" si="52"/>
        <v/>
      </c>
      <c r="R161" s="25" t="str">
        <f t="shared" si="53"/>
        <v/>
      </c>
      <c r="S161" s="25" t="str">
        <f t="shared" si="54"/>
        <v/>
      </c>
      <c r="T161" s="25" t="str">
        <f t="shared" si="55"/>
        <v/>
      </c>
      <c r="U161" s="25" t="str">
        <f t="shared" si="56"/>
        <v/>
      </c>
      <c r="V161" s="25" t="str">
        <f t="shared" si="57"/>
        <v/>
      </c>
      <c r="W161" s="25" t="str">
        <f t="shared" si="58"/>
        <v/>
      </c>
      <c r="X161" s="25" t="str">
        <f t="shared" si="59"/>
        <v/>
      </c>
      <c r="Y161" s="25" t="str">
        <f t="shared" si="60"/>
        <v xml:space="preserve"> </v>
      </c>
      <c r="Z161" s="25" t="str">
        <f t="shared" si="61"/>
        <v xml:space="preserve"> </v>
      </c>
      <c r="AA161" s="25" t="str">
        <f t="shared" si="62"/>
        <v xml:space="preserve"> </v>
      </c>
      <c r="AB161" t="str">
        <f t="shared" si="63"/>
        <v/>
      </c>
      <c r="AC161" t="str">
        <f t="shared" si="64"/>
        <v xml:space="preserve"> </v>
      </c>
      <c r="AD161" t="str">
        <f t="shared" si="65"/>
        <v/>
      </c>
    </row>
    <row r="162" spans="1:30" x14ac:dyDescent="0.35">
      <c r="A162" t="str">
        <f>IF('My Prediction of Match'!$A$2='Performance Cal'!$A162,'Performance Cal'!A162,"")</f>
        <v/>
      </c>
      <c r="B162" t="str">
        <f>IF('My Prediction of Match'!$A$2='Performance Cal'!$A162,'Performance Cal'!B162,"")</f>
        <v/>
      </c>
      <c r="C162" t="str">
        <f>_xlfn.XLOOKUP(B162,'Team Player and role'!A:A,'Team Player and role'!C:C," ")</f>
        <v xml:space="preserve"> </v>
      </c>
      <c r="D162" t="str">
        <f>IF('My Prediction of Match'!$A$2='Performance Cal'!$A162,'Performance Cal'!C162,"")</f>
        <v/>
      </c>
      <c r="E162" t="str">
        <f>IF('My Prediction of Match'!$A$2='Performance Cal'!$A162,'Performance Cal'!D162,"")</f>
        <v/>
      </c>
      <c r="F162" t="str">
        <f>IF('My Prediction of Match'!$A$2='Performance Cal'!$A162,'Performance Cal'!E162,"")</f>
        <v/>
      </c>
      <c r="G162" t="str">
        <f>IF('My Prediction of Match'!$A$2='Performance Cal'!$A162,'Performance Cal'!F162,"")</f>
        <v/>
      </c>
      <c r="H162" s="25" t="str">
        <f t="shared" si="44"/>
        <v/>
      </c>
      <c r="I162" s="25" t="str">
        <f t="shared" si="45"/>
        <v/>
      </c>
      <c r="J162" s="25" t="str">
        <f t="shared" si="46"/>
        <v/>
      </c>
      <c r="K162" s="25" t="str">
        <f t="shared" si="47"/>
        <v xml:space="preserve"> </v>
      </c>
      <c r="L162" s="25" t="str">
        <f t="shared" si="48"/>
        <v xml:space="preserve"> </v>
      </c>
      <c r="M162" s="25" t="str">
        <f t="shared" si="48"/>
        <v xml:space="preserve"> </v>
      </c>
      <c r="N162" s="25" t="str">
        <f t="shared" si="49"/>
        <v xml:space="preserve"> </v>
      </c>
      <c r="O162" s="25" t="str">
        <f t="shared" si="50"/>
        <v xml:space="preserve"> </v>
      </c>
      <c r="P162" s="25" t="str">
        <f t="shared" si="51"/>
        <v/>
      </c>
      <c r="Q162" s="25" t="str">
        <f t="shared" si="52"/>
        <v/>
      </c>
      <c r="R162" s="25" t="str">
        <f t="shared" si="53"/>
        <v/>
      </c>
      <c r="S162" s="25" t="str">
        <f t="shared" si="54"/>
        <v/>
      </c>
      <c r="T162" s="25" t="str">
        <f t="shared" si="55"/>
        <v/>
      </c>
      <c r="U162" s="25" t="str">
        <f t="shared" si="56"/>
        <v/>
      </c>
      <c r="V162" s="25" t="str">
        <f t="shared" si="57"/>
        <v/>
      </c>
      <c r="W162" s="25" t="str">
        <f t="shared" si="58"/>
        <v/>
      </c>
      <c r="X162" s="25" t="str">
        <f t="shared" si="59"/>
        <v/>
      </c>
      <c r="Y162" s="25" t="str">
        <f t="shared" si="60"/>
        <v xml:space="preserve"> </v>
      </c>
      <c r="Z162" s="25" t="str">
        <f t="shared" si="61"/>
        <v xml:space="preserve"> </v>
      </c>
      <c r="AA162" s="25" t="str">
        <f t="shared" si="62"/>
        <v xml:space="preserve"> </v>
      </c>
      <c r="AB162" t="str">
        <f t="shared" si="63"/>
        <v/>
      </c>
      <c r="AC162" t="str">
        <f t="shared" si="64"/>
        <v xml:space="preserve"> </v>
      </c>
      <c r="AD162" t="str">
        <f t="shared" si="65"/>
        <v/>
      </c>
    </row>
    <row r="163" spans="1:30" x14ac:dyDescent="0.35">
      <c r="A163" t="str">
        <f>IF('My Prediction of Match'!$A$2='Performance Cal'!$A163,'Performance Cal'!A163,"")</f>
        <v/>
      </c>
      <c r="B163" t="str">
        <f>IF('My Prediction of Match'!$A$2='Performance Cal'!$A163,'Performance Cal'!B163,"")</f>
        <v/>
      </c>
      <c r="C163" t="str">
        <f>_xlfn.XLOOKUP(B163,'Team Player and role'!A:A,'Team Player and role'!C:C," ")</f>
        <v xml:space="preserve"> </v>
      </c>
      <c r="D163" t="str">
        <f>IF('My Prediction of Match'!$A$2='Performance Cal'!$A163,'Performance Cal'!C163,"")</f>
        <v/>
      </c>
      <c r="E163" t="str">
        <f>IF('My Prediction of Match'!$A$2='Performance Cal'!$A163,'Performance Cal'!D163,"")</f>
        <v/>
      </c>
      <c r="F163" t="str">
        <f>IF('My Prediction of Match'!$A$2='Performance Cal'!$A163,'Performance Cal'!E163,"")</f>
        <v/>
      </c>
      <c r="G163" t="str">
        <f>IF('My Prediction of Match'!$A$2='Performance Cal'!$A163,'Performance Cal'!F163,"")</f>
        <v/>
      </c>
      <c r="H163" s="25" t="str">
        <f t="shared" si="44"/>
        <v/>
      </c>
      <c r="I163" s="25" t="str">
        <f t="shared" si="45"/>
        <v/>
      </c>
      <c r="J163" s="25" t="str">
        <f t="shared" si="46"/>
        <v/>
      </c>
      <c r="K163" s="25" t="str">
        <f t="shared" si="47"/>
        <v xml:space="preserve"> </v>
      </c>
      <c r="L163" s="25" t="str">
        <f t="shared" si="48"/>
        <v xml:space="preserve"> </v>
      </c>
      <c r="M163" s="25" t="str">
        <f t="shared" si="48"/>
        <v xml:space="preserve"> </v>
      </c>
      <c r="N163" s="25" t="str">
        <f t="shared" si="49"/>
        <v xml:space="preserve"> </v>
      </c>
      <c r="O163" s="25" t="str">
        <f t="shared" si="50"/>
        <v xml:space="preserve"> </v>
      </c>
      <c r="P163" s="25" t="str">
        <f t="shared" si="51"/>
        <v/>
      </c>
      <c r="Q163" s="25" t="str">
        <f t="shared" si="52"/>
        <v/>
      </c>
      <c r="R163" s="25" t="str">
        <f t="shared" si="53"/>
        <v/>
      </c>
      <c r="S163" s="25" t="str">
        <f t="shared" si="54"/>
        <v/>
      </c>
      <c r="T163" s="25" t="str">
        <f t="shared" si="55"/>
        <v/>
      </c>
      <c r="U163" s="25" t="str">
        <f t="shared" si="56"/>
        <v/>
      </c>
      <c r="V163" s="25" t="str">
        <f t="shared" si="57"/>
        <v/>
      </c>
      <c r="W163" s="25" t="str">
        <f t="shared" si="58"/>
        <v/>
      </c>
      <c r="X163" s="25" t="str">
        <f t="shared" si="59"/>
        <v/>
      </c>
      <c r="Y163" s="25" t="str">
        <f t="shared" si="60"/>
        <v xml:space="preserve"> </v>
      </c>
      <c r="Z163" s="25" t="str">
        <f t="shared" si="61"/>
        <v xml:space="preserve"> </v>
      </c>
      <c r="AA163" s="25" t="str">
        <f t="shared" si="62"/>
        <v xml:space="preserve"> </v>
      </c>
      <c r="AB163" t="str">
        <f t="shared" si="63"/>
        <v/>
      </c>
      <c r="AC163" t="str">
        <f t="shared" si="64"/>
        <v xml:space="preserve"> </v>
      </c>
      <c r="AD163" t="str">
        <f t="shared" si="65"/>
        <v/>
      </c>
    </row>
    <row r="164" spans="1:30" x14ac:dyDescent="0.35">
      <c r="A164" t="str">
        <f>IF('My Prediction of Match'!$A$2='Performance Cal'!$A164,'Performance Cal'!A164,"")</f>
        <v/>
      </c>
      <c r="B164" t="str">
        <f>IF('My Prediction of Match'!$A$2='Performance Cal'!$A164,'Performance Cal'!B164,"")</f>
        <v/>
      </c>
      <c r="C164" t="str">
        <f>_xlfn.XLOOKUP(B164,'Team Player and role'!A:A,'Team Player and role'!C:C," ")</f>
        <v xml:space="preserve"> </v>
      </c>
      <c r="D164" t="str">
        <f>IF('My Prediction of Match'!$A$2='Performance Cal'!$A164,'Performance Cal'!C164,"")</f>
        <v/>
      </c>
      <c r="E164" t="str">
        <f>IF('My Prediction of Match'!$A$2='Performance Cal'!$A164,'Performance Cal'!D164,"")</f>
        <v/>
      </c>
      <c r="F164" t="str">
        <f>IF('My Prediction of Match'!$A$2='Performance Cal'!$A164,'Performance Cal'!E164,"")</f>
        <v/>
      </c>
      <c r="G164" t="str">
        <f>IF('My Prediction of Match'!$A$2='Performance Cal'!$A164,'Performance Cal'!F164,"")</f>
        <v/>
      </c>
      <c r="H164" s="25" t="str">
        <f t="shared" si="44"/>
        <v/>
      </c>
      <c r="I164" s="25" t="str">
        <f t="shared" si="45"/>
        <v/>
      </c>
      <c r="J164" s="25" t="str">
        <f t="shared" si="46"/>
        <v/>
      </c>
      <c r="K164" s="25" t="str">
        <f t="shared" si="47"/>
        <v xml:space="preserve"> </v>
      </c>
      <c r="L164" s="25" t="str">
        <f t="shared" si="48"/>
        <v xml:space="preserve"> </v>
      </c>
      <c r="M164" s="25" t="str">
        <f t="shared" si="48"/>
        <v xml:space="preserve"> </v>
      </c>
      <c r="N164" s="25" t="str">
        <f t="shared" si="49"/>
        <v xml:space="preserve"> </v>
      </c>
      <c r="O164" s="25" t="str">
        <f t="shared" si="50"/>
        <v xml:space="preserve"> </v>
      </c>
      <c r="P164" s="25" t="str">
        <f t="shared" si="51"/>
        <v/>
      </c>
      <c r="Q164" s="25" t="str">
        <f t="shared" si="52"/>
        <v/>
      </c>
      <c r="R164" s="25" t="str">
        <f t="shared" si="53"/>
        <v/>
      </c>
      <c r="S164" s="25" t="str">
        <f t="shared" si="54"/>
        <v/>
      </c>
      <c r="T164" s="25" t="str">
        <f t="shared" si="55"/>
        <v/>
      </c>
      <c r="U164" s="25" t="str">
        <f t="shared" si="56"/>
        <v/>
      </c>
      <c r="V164" s="25" t="str">
        <f t="shared" si="57"/>
        <v/>
      </c>
      <c r="W164" s="25" t="str">
        <f t="shared" si="58"/>
        <v/>
      </c>
      <c r="X164" s="25" t="str">
        <f t="shared" si="59"/>
        <v/>
      </c>
      <c r="Y164" s="25" t="str">
        <f t="shared" si="60"/>
        <v xml:space="preserve"> </v>
      </c>
      <c r="Z164" s="25" t="str">
        <f t="shared" si="61"/>
        <v xml:space="preserve"> </v>
      </c>
      <c r="AA164" s="25" t="str">
        <f t="shared" si="62"/>
        <v xml:space="preserve"> </v>
      </c>
      <c r="AB164" t="str">
        <f t="shared" si="63"/>
        <v/>
      </c>
      <c r="AC164" t="str">
        <f t="shared" si="64"/>
        <v xml:space="preserve"> </v>
      </c>
      <c r="AD164" t="str">
        <f t="shared" si="65"/>
        <v/>
      </c>
    </row>
    <row r="165" spans="1:30" x14ac:dyDescent="0.35">
      <c r="A165" t="str">
        <f>IF('My Prediction of Match'!$A$2='Performance Cal'!$A165,'Performance Cal'!A165,"")</f>
        <v/>
      </c>
      <c r="B165" t="str">
        <f>IF('My Prediction of Match'!$A$2='Performance Cal'!$A165,'Performance Cal'!B165,"")</f>
        <v/>
      </c>
      <c r="C165" t="str">
        <f>_xlfn.XLOOKUP(B165,'Team Player and role'!A:A,'Team Player and role'!C:C," ")</f>
        <v xml:space="preserve"> </v>
      </c>
      <c r="D165" t="str">
        <f>IF('My Prediction of Match'!$A$2='Performance Cal'!$A165,'Performance Cal'!C165,"")</f>
        <v/>
      </c>
      <c r="E165" t="str">
        <f>IF('My Prediction of Match'!$A$2='Performance Cal'!$A165,'Performance Cal'!D165,"")</f>
        <v/>
      </c>
      <c r="F165" t="str">
        <f>IF('My Prediction of Match'!$A$2='Performance Cal'!$A165,'Performance Cal'!E165,"")</f>
        <v/>
      </c>
      <c r="G165" t="str">
        <f>IF('My Prediction of Match'!$A$2='Performance Cal'!$A165,'Performance Cal'!F165,"")</f>
        <v/>
      </c>
      <c r="H165" s="25" t="str">
        <f t="shared" si="44"/>
        <v/>
      </c>
      <c r="I165" s="25" t="str">
        <f t="shared" si="45"/>
        <v/>
      </c>
      <c r="J165" s="25" t="str">
        <f t="shared" si="46"/>
        <v/>
      </c>
      <c r="K165" s="25" t="str">
        <f t="shared" si="47"/>
        <v xml:space="preserve"> </v>
      </c>
      <c r="L165" s="25" t="str">
        <f t="shared" si="48"/>
        <v xml:space="preserve"> </v>
      </c>
      <c r="M165" s="25" t="str">
        <f t="shared" si="48"/>
        <v xml:space="preserve"> </v>
      </c>
      <c r="N165" s="25" t="str">
        <f t="shared" si="49"/>
        <v xml:space="preserve"> </v>
      </c>
      <c r="O165" s="25" t="str">
        <f t="shared" si="50"/>
        <v xml:space="preserve"> </v>
      </c>
      <c r="P165" s="25" t="str">
        <f t="shared" si="51"/>
        <v/>
      </c>
      <c r="Q165" s="25" t="str">
        <f t="shared" si="52"/>
        <v/>
      </c>
      <c r="R165" s="25" t="str">
        <f t="shared" si="53"/>
        <v/>
      </c>
      <c r="S165" s="25" t="str">
        <f t="shared" si="54"/>
        <v/>
      </c>
      <c r="T165" s="25" t="str">
        <f t="shared" si="55"/>
        <v/>
      </c>
      <c r="U165" s="25" t="str">
        <f t="shared" si="56"/>
        <v/>
      </c>
      <c r="V165" s="25" t="str">
        <f t="shared" si="57"/>
        <v/>
      </c>
      <c r="W165" s="25" t="str">
        <f t="shared" si="58"/>
        <v/>
      </c>
      <c r="X165" s="25" t="str">
        <f t="shared" si="59"/>
        <v/>
      </c>
      <c r="Y165" s="25" t="str">
        <f t="shared" si="60"/>
        <v xml:space="preserve"> </v>
      </c>
      <c r="Z165" s="25" t="str">
        <f t="shared" si="61"/>
        <v xml:space="preserve"> </v>
      </c>
      <c r="AA165" s="25" t="str">
        <f t="shared" si="62"/>
        <v xml:space="preserve"> </v>
      </c>
      <c r="AB165" t="str">
        <f t="shared" si="63"/>
        <v/>
      </c>
      <c r="AC165" t="str">
        <f t="shared" si="64"/>
        <v xml:space="preserve"> </v>
      </c>
      <c r="AD165" t="str">
        <f t="shared" si="65"/>
        <v/>
      </c>
    </row>
    <row r="166" spans="1:30" x14ac:dyDescent="0.35">
      <c r="A166" t="str">
        <f>IF('My Prediction of Match'!$A$2='Performance Cal'!$A166,'Performance Cal'!A166,"")</f>
        <v/>
      </c>
      <c r="B166" t="str">
        <f>IF('My Prediction of Match'!$A$2='Performance Cal'!$A166,'Performance Cal'!B166,"")</f>
        <v/>
      </c>
      <c r="C166" t="str">
        <f>_xlfn.XLOOKUP(B166,'Team Player and role'!A:A,'Team Player and role'!C:C," ")</f>
        <v xml:space="preserve"> </v>
      </c>
      <c r="D166" t="str">
        <f>IF('My Prediction of Match'!$A$2='Performance Cal'!$A166,'Performance Cal'!C166,"")</f>
        <v/>
      </c>
      <c r="E166" t="str">
        <f>IF('My Prediction of Match'!$A$2='Performance Cal'!$A166,'Performance Cal'!D166,"")</f>
        <v/>
      </c>
      <c r="F166" t="str">
        <f>IF('My Prediction of Match'!$A$2='Performance Cal'!$A166,'Performance Cal'!E166,"")</f>
        <v/>
      </c>
      <c r="G166" t="str">
        <f>IF('My Prediction of Match'!$A$2='Performance Cal'!$A166,'Performance Cal'!F166,"")</f>
        <v/>
      </c>
      <c r="H166" s="25" t="str">
        <f t="shared" si="44"/>
        <v/>
      </c>
      <c r="I166" s="25" t="str">
        <f t="shared" si="45"/>
        <v/>
      </c>
      <c r="J166" s="25" t="str">
        <f t="shared" si="46"/>
        <v/>
      </c>
      <c r="K166" s="25" t="str">
        <f t="shared" si="47"/>
        <v xml:space="preserve"> </v>
      </c>
      <c r="L166" s="25" t="str">
        <f t="shared" si="48"/>
        <v xml:space="preserve"> </v>
      </c>
      <c r="M166" s="25" t="str">
        <f t="shared" si="48"/>
        <v xml:space="preserve"> </v>
      </c>
      <c r="N166" s="25" t="str">
        <f t="shared" si="49"/>
        <v xml:space="preserve"> </v>
      </c>
      <c r="O166" s="25" t="str">
        <f t="shared" si="50"/>
        <v xml:space="preserve"> </v>
      </c>
      <c r="P166" s="25" t="str">
        <f t="shared" si="51"/>
        <v/>
      </c>
      <c r="Q166" s="25" t="str">
        <f t="shared" si="52"/>
        <v/>
      </c>
      <c r="R166" s="25" t="str">
        <f t="shared" si="53"/>
        <v/>
      </c>
      <c r="S166" s="25" t="str">
        <f t="shared" si="54"/>
        <v/>
      </c>
      <c r="T166" s="25" t="str">
        <f t="shared" si="55"/>
        <v/>
      </c>
      <c r="U166" s="25" t="str">
        <f t="shared" si="56"/>
        <v/>
      </c>
      <c r="V166" s="25" t="str">
        <f t="shared" si="57"/>
        <v/>
      </c>
      <c r="W166" s="25" t="str">
        <f t="shared" si="58"/>
        <v/>
      </c>
      <c r="X166" s="25" t="str">
        <f t="shared" si="59"/>
        <v/>
      </c>
      <c r="Y166" s="25" t="str">
        <f t="shared" si="60"/>
        <v xml:space="preserve"> </v>
      </c>
      <c r="Z166" s="25" t="str">
        <f t="shared" si="61"/>
        <v xml:space="preserve"> </v>
      </c>
      <c r="AA166" s="25" t="str">
        <f t="shared" si="62"/>
        <v xml:space="preserve"> </v>
      </c>
      <c r="AB166" t="str">
        <f t="shared" si="63"/>
        <v/>
      </c>
      <c r="AC166" t="str">
        <f t="shared" si="64"/>
        <v xml:space="preserve"> </v>
      </c>
      <c r="AD166" t="str">
        <f t="shared" si="65"/>
        <v/>
      </c>
    </row>
    <row r="167" spans="1:30" x14ac:dyDescent="0.35">
      <c r="A167" t="str">
        <f>IF('My Prediction of Match'!$A$2='Performance Cal'!$A167,'Performance Cal'!A167,"")</f>
        <v/>
      </c>
      <c r="B167" t="str">
        <f>IF('My Prediction of Match'!$A$2='Performance Cal'!$A167,'Performance Cal'!B167,"")</f>
        <v/>
      </c>
      <c r="C167" t="str">
        <f>_xlfn.XLOOKUP(B167,'Team Player and role'!A:A,'Team Player and role'!C:C," ")</f>
        <v xml:space="preserve"> </v>
      </c>
      <c r="D167" t="str">
        <f>IF('My Prediction of Match'!$A$2='Performance Cal'!$A167,'Performance Cal'!C167,"")</f>
        <v/>
      </c>
      <c r="E167" t="str">
        <f>IF('My Prediction of Match'!$A$2='Performance Cal'!$A167,'Performance Cal'!D167,"")</f>
        <v/>
      </c>
      <c r="F167" t="str">
        <f>IF('My Prediction of Match'!$A$2='Performance Cal'!$A167,'Performance Cal'!E167,"")</f>
        <v/>
      </c>
      <c r="G167" t="str">
        <f>IF('My Prediction of Match'!$A$2='Performance Cal'!$A167,'Performance Cal'!F167,"")</f>
        <v/>
      </c>
      <c r="H167" s="25" t="str">
        <f t="shared" si="44"/>
        <v/>
      </c>
      <c r="I167" s="25" t="str">
        <f t="shared" si="45"/>
        <v/>
      </c>
      <c r="J167" s="25" t="str">
        <f t="shared" si="46"/>
        <v/>
      </c>
      <c r="K167" s="25" t="str">
        <f t="shared" si="47"/>
        <v xml:space="preserve"> </v>
      </c>
      <c r="L167" s="25" t="str">
        <f t="shared" si="48"/>
        <v xml:space="preserve"> </v>
      </c>
      <c r="M167" s="25" t="str">
        <f t="shared" si="48"/>
        <v xml:space="preserve"> </v>
      </c>
      <c r="N167" s="25" t="str">
        <f t="shared" si="49"/>
        <v xml:space="preserve"> </v>
      </c>
      <c r="O167" s="25" t="str">
        <f t="shared" si="50"/>
        <v xml:space="preserve"> </v>
      </c>
      <c r="P167" s="25" t="str">
        <f t="shared" si="51"/>
        <v/>
      </c>
      <c r="Q167" s="25" t="str">
        <f t="shared" si="52"/>
        <v/>
      </c>
      <c r="R167" s="25" t="str">
        <f t="shared" si="53"/>
        <v/>
      </c>
      <c r="S167" s="25" t="str">
        <f t="shared" si="54"/>
        <v/>
      </c>
      <c r="T167" s="25" t="str">
        <f t="shared" si="55"/>
        <v/>
      </c>
      <c r="U167" s="25" t="str">
        <f t="shared" si="56"/>
        <v/>
      </c>
      <c r="V167" s="25" t="str">
        <f t="shared" si="57"/>
        <v/>
      </c>
      <c r="W167" s="25" t="str">
        <f t="shared" si="58"/>
        <v/>
      </c>
      <c r="X167" s="25" t="str">
        <f t="shared" si="59"/>
        <v/>
      </c>
      <c r="Y167" s="25" t="str">
        <f t="shared" si="60"/>
        <v xml:space="preserve"> </v>
      </c>
      <c r="Z167" s="25" t="str">
        <f t="shared" si="61"/>
        <v xml:space="preserve"> </v>
      </c>
      <c r="AA167" s="25" t="str">
        <f t="shared" si="62"/>
        <v xml:space="preserve"> </v>
      </c>
      <c r="AB167" t="str">
        <f t="shared" si="63"/>
        <v/>
      </c>
      <c r="AC167" t="str">
        <f t="shared" si="64"/>
        <v xml:space="preserve"> </v>
      </c>
      <c r="AD167" t="str">
        <f t="shared" si="65"/>
        <v/>
      </c>
    </row>
    <row r="168" spans="1:30" x14ac:dyDescent="0.35">
      <c r="A168" t="str">
        <f>IF('My Prediction of Match'!$A$2='Performance Cal'!$A168,'Performance Cal'!A168,"")</f>
        <v/>
      </c>
      <c r="B168" t="str">
        <f>IF('My Prediction of Match'!$A$2='Performance Cal'!$A168,'Performance Cal'!B168,"")</f>
        <v/>
      </c>
      <c r="C168" t="str">
        <f>_xlfn.XLOOKUP(B168,'Team Player and role'!A:A,'Team Player and role'!C:C," ")</f>
        <v xml:space="preserve"> </v>
      </c>
      <c r="D168" t="str">
        <f>IF('My Prediction of Match'!$A$2='Performance Cal'!$A168,'Performance Cal'!C168,"")</f>
        <v/>
      </c>
      <c r="E168" t="str">
        <f>IF('My Prediction of Match'!$A$2='Performance Cal'!$A168,'Performance Cal'!D168,"")</f>
        <v/>
      </c>
      <c r="F168" t="str">
        <f>IF('My Prediction of Match'!$A$2='Performance Cal'!$A168,'Performance Cal'!E168,"")</f>
        <v/>
      </c>
      <c r="G168" t="str">
        <f>IF('My Prediction of Match'!$A$2='Performance Cal'!$A168,'Performance Cal'!F168,"")</f>
        <v/>
      </c>
      <c r="H168" s="25" t="str">
        <f t="shared" si="44"/>
        <v/>
      </c>
      <c r="I168" s="25" t="str">
        <f t="shared" si="45"/>
        <v/>
      </c>
      <c r="J168" s="25" t="str">
        <f t="shared" si="46"/>
        <v/>
      </c>
      <c r="K168" s="25" t="str">
        <f t="shared" si="47"/>
        <v xml:space="preserve"> </v>
      </c>
      <c r="L168" s="25" t="str">
        <f t="shared" si="48"/>
        <v xml:space="preserve"> </v>
      </c>
      <c r="M168" s="25" t="str">
        <f t="shared" si="48"/>
        <v xml:space="preserve"> </v>
      </c>
      <c r="N168" s="25" t="str">
        <f t="shared" si="49"/>
        <v xml:space="preserve"> </v>
      </c>
      <c r="O168" s="25" t="str">
        <f t="shared" si="50"/>
        <v xml:space="preserve"> </v>
      </c>
      <c r="P168" s="25" t="str">
        <f t="shared" si="51"/>
        <v/>
      </c>
      <c r="Q168" s="25" t="str">
        <f t="shared" si="52"/>
        <v/>
      </c>
      <c r="R168" s="25" t="str">
        <f t="shared" si="53"/>
        <v/>
      </c>
      <c r="S168" s="25" t="str">
        <f t="shared" si="54"/>
        <v/>
      </c>
      <c r="T168" s="25" t="str">
        <f t="shared" si="55"/>
        <v/>
      </c>
      <c r="U168" s="25" t="str">
        <f t="shared" si="56"/>
        <v/>
      </c>
      <c r="V168" s="25" t="str">
        <f t="shared" si="57"/>
        <v/>
      </c>
      <c r="W168" s="25" t="str">
        <f t="shared" si="58"/>
        <v/>
      </c>
      <c r="X168" s="25" t="str">
        <f t="shared" si="59"/>
        <v/>
      </c>
      <c r="Y168" s="25" t="str">
        <f t="shared" si="60"/>
        <v xml:space="preserve"> </v>
      </c>
      <c r="Z168" s="25" t="str">
        <f t="shared" si="61"/>
        <v xml:space="preserve"> </v>
      </c>
      <c r="AA168" s="25" t="str">
        <f t="shared" si="62"/>
        <v xml:space="preserve"> </v>
      </c>
      <c r="AB168" t="str">
        <f t="shared" si="63"/>
        <v/>
      </c>
      <c r="AC168" t="str">
        <f t="shared" si="64"/>
        <v xml:space="preserve"> </v>
      </c>
      <c r="AD168" t="str">
        <f t="shared" si="65"/>
        <v/>
      </c>
    </row>
    <row r="169" spans="1:30" x14ac:dyDescent="0.35">
      <c r="A169" t="str">
        <f>IF('My Prediction of Match'!$A$2='Performance Cal'!$A169,'Performance Cal'!A169,"")</f>
        <v/>
      </c>
      <c r="B169" t="str">
        <f>IF('My Prediction of Match'!$A$2='Performance Cal'!$A169,'Performance Cal'!B169,"")</f>
        <v/>
      </c>
      <c r="C169" t="str">
        <f>_xlfn.XLOOKUP(B169,'Team Player and role'!A:A,'Team Player and role'!C:C," ")</f>
        <v xml:space="preserve"> </v>
      </c>
      <c r="D169" t="str">
        <f>IF('My Prediction of Match'!$A$2='Performance Cal'!$A169,'Performance Cal'!C169,"")</f>
        <v/>
      </c>
      <c r="E169" t="str">
        <f>IF('My Prediction of Match'!$A$2='Performance Cal'!$A169,'Performance Cal'!D169,"")</f>
        <v/>
      </c>
      <c r="F169" t="str">
        <f>IF('My Prediction of Match'!$A$2='Performance Cal'!$A169,'Performance Cal'!E169,"")</f>
        <v/>
      </c>
      <c r="G169" t="str">
        <f>IF('My Prediction of Match'!$A$2='Performance Cal'!$A169,'Performance Cal'!F169,"")</f>
        <v/>
      </c>
      <c r="H169" s="25" t="str">
        <f t="shared" si="44"/>
        <v/>
      </c>
      <c r="I169" s="25" t="str">
        <f t="shared" si="45"/>
        <v/>
      </c>
      <c r="J169" s="25" t="str">
        <f t="shared" si="46"/>
        <v/>
      </c>
      <c r="K169" s="25" t="str">
        <f t="shared" si="47"/>
        <v xml:space="preserve"> </v>
      </c>
      <c r="L169" s="25" t="str">
        <f t="shared" si="48"/>
        <v xml:space="preserve"> </v>
      </c>
      <c r="M169" s="25" t="str">
        <f t="shared" si="48"/>
        <v xml:space="preserve"> </v>
      </c>
      <c r="N169" s="25" t="str">
        <f t="shared" si="49"/>
        <v xml:space="preserve"> </v>
      </c>
      <c r="O169" s="25" t="str">
        <f t="shared" si="50"/>
        <v xml:space="preserve"> </v>
      </c>
      <c r="P169" s="25" t="str">
        <f t="shared" si="51"/>
        <v/>
      </c>
      <c r="Q169" s="25" t="str">
        <f t="shared" si="52"/>
        <v/>
      </c>
      <c r="R169" s="25" t="str">
        <f t="shared" si="53"/>
        <v/>
      </c>
      <c r="S169" s="25" t="str">
        <f t="shared" si="54"/>
        <v/>
      </c>
      <c r="T169" s="25" t="str">
        <f t="shared" si="55"/>
        <v/>
      </c>
      <c r="U169" s="25" t="str">
        <f t="shared" si="56"/>
        <v/>
      </c>
      <c r="V169" s="25" t="str">
        <f t="shared" si="57"/>
        <v/>
      </c>
      <c r="W169" s="25" t="str">
        <f t="shared" si="58"/>
        <v/>
      </c>
      <c r="X169" s="25" t="str">
        <f t="shared" si="59"/>
        <v/>
      </c>
      <c r="Y169" s="25" t="str">
        <f t="shared" si="60"/>
        <v xml:space="preserve"> </v>
      </c>
      <c r="Z169" s="25" t="str">
        <f t="shared" si="61"/>
        <v xml:space="preserve"> </v>
      </c>
      <c r="AA169" s="25" t="str">
        <f t="shared" si="62"/>
        <v xml:space="preserve"> </v>
      </c>
      <c r="AB169" t="str">
        <f t="shared" si="63"/>
        <v/>
      </c>
      <c r="AC169" t="str">
        <f t="shared" si="64"/>
        <v xml:space="preserve"> </v>
      </c>
      <c r="AD169" t="str">
        <f t="shared" si="65"/>
        <v/>
      </c>
    </row>
    <row r="170" spans="1:30" x14ac:dyDescent="0.35">
      <c r="A170" t="str">
        <f>IF('My Prediction of Match'!$A$2='Performance Cal'!$A170,'Performance Cal'!A170,"")</f>
        <v/>
      </c>
      <c r="B170" t="str">
        <f>IF('My Prediction of Match'!$A$2='Performance Cal'!$A170,'Performance Cal'!B170,"")</f>
        <v/>
      </c>
      <c r="C170" t="str">
        <f>_xlfn.XLOOKUP(B170,'Team Player and role'!A:A,'Team Player and role'!C:C," ")</f>
        <v xml:space="preserve"> </v>
      </c>
      <c r="D170" t="str">
        <f>IF('My Prediction of Match'!$A$2='Performance Cal'!$A170,'Performance Cal'!C170,"")</f>
        <v/>
      </c>
      <c r="E170" t="str">
        <f>IF('My Prediction of Match'!$A$2='Performance Cal'!$A170,'Performance Cal'!D170,"")</f>
        <v/>
      </c>
      <c r="F170" t="str">
        <f>IF('My Prediction of Match'!$A$2='Performance Cal'!$A170,'Performance Cal'!E170,"")</f>
        <v/>
      </c>
      <c r="G170" t="str">
        <f>IF('My Prediction of Match'!$A$2='Performance Cal'!$A170,'Performance Cal'!F170,"")</f>
        <v/>
      </c>
      <c r="H170" s="25" t="str">
        <f t="shared" si="44"/>
        <v/>
      </c>
      <c r="I170" s="25" t="str">
        <f t="shared" si="45"/>
        <v/>
      </c>
      <c r="J170" s="25" t="str">
        <f t="shared" si="46"/>
        <v/>
      </c>
      <c r="K170" s="25" t="str">
        <f t="shared" si="47"/>
        <v xml:space="preserve"> </v>
      </c>
      <c r="L170" s="25" t="str">
        <f t="shared" si="48"/>
        <v xml:space="preserve"> </v>
      </c>
      <c r="M170" s="25" t="str">
        <f t="shared" si="48"/>
        <v xml:space="preserve"> </v>
      </c>
      <c r="N170" s="25" t="str">
        <f t="shared" si="49"/>
        <v xml:space="preserve"> </v>
      </c>
      <c r="O170" s="25" t="str">
        <f t="shared" si="50"/>
        <v xml:space="preserve"> </v>
      </c>
      <c r="P170" s="25" t="str">
        <f t="shared" si="51"/>
        <v/>
      </c>
      <c r="Q170" s="25" t="str">
        <f t="shared" si="52"/>
        <v/>
      </c>
      <c r="R170" s="25" t="str">
        <f t="shared" si="53"/>
        <v/>
      </c>
      <c r="S170" s="25" t="str">
        <f t="shared" si="54"/>
        <v/>
      </c>
      <c r="T170" s="25" t="str">
        <f t="shared" si="55"/>
        <v/>
      </c>
      <c r="U170" s="25" t="str">
        <f t="shared" si="56"/>
        <v/>
      </c>
      <c r="V170" s="25" t="str">
        <f t="shared" si="57"/>
        <v/>
      </c>
      <c r="W170" s="25" t="str">
        <f t="shared" si="58"/>
        <v/>
      </c>
      <c r="X170" s="25" t="str">
        <f t="shared" si="59"/>
        <v/>
      </c>
      <c r="Y170" s="25" t="str">
        <f t="shared" si="60"/>
        <v xml:space="preserve"> </v>
      </c>
      <c r="Z170" s="25" t="str">
        <f t="shared" si="61"/>
        <v xml:space="preserve"> </v>
      </c>
      <c r="AA170" s="25" t="str">
        <f t="shared" si="62"/>
        <v xml:space="preserve"> </v>
      </c>
      <c r="AB170" t="str">
        <f t="shared" si="63"/>
        <v/>
      </c>
      <c r="AC170" t="str">
        <f t="shared" si="64"/>
        <v xml:space="preserve"> </v>
      </c>
      <c r="AD170" t="str">
        <f t="shared" si="65"/>
        <v/>
      </c>
    </row>
    <row r="171" spans="1:30" x14ac:dyDescent="0.35">
      <c r="A171" t="str">
        <f>IF('My Prediction of Match'!$A$2='Performance Cal'!$A171,'Performance Cal'!A171,"")</f>
        <v/>
      </c>
      <c r="B171" t="str">
        <f>IF('My Prediction of Match'!$A$2='Performance Cal'!$A171,'Performance Cal'!B171,"")</f>
        <v/>
      </c>
      <c r="C171" t="str">
        <f>_xlfn.XLOOKUP(B171,'Team Player and role'!A:A,'Team Player and role'!C:C," ")</f>
        <v xml:space="preserve"> </v>
      </c>
      <c r="D171" t="str">
        <f>IF('My Prediction of Match'!$A$2='Performance Cal'!$A171,'Performance Cal'!C171,"")</f>
        <v/>
      </c>
      <c r="E171" t="str">
        <f>IF('My Prediction of Match'!$A$2='Performance Cal'!$A171,'Performance Cal'!D171,"")</f>
        <v/>
      </c>
      <c r="F171" t="str">
        <f>IF('My Prediction of Match'!$A$2='Performance Cal'!$A171,'Performance Cal'!E171,"")</f>
        <v/>
      </c>
      <c r="G171" t="str">
        <f>IF('My Prediction of Match'!$A$2='Performance Cal'!$A171,'Performance Cal'!F171,"")</f>
        <v/>
      </c>
      <c r="H171" s="25" t="str">
        <f t="shared" si="44"/>
        <v/>
      </c>
      <c r="I171" s="25" t="str">
        <f t="shared" si="45"/>
        <v/>
      </c>
      <c r="J171" s="25" t="str">
        <f t="shared" si="46"/>
        <v/>
      </c>
      <c r="K171" s="25" t="str">
        <f t="shared" si="47"/>
        <v xml:space="preserve"> </v>
      </c>
      <c r="L171" s="25" t="str">
        <f t="shared" si="48"/>
        <v xml:space="preserve"> </v>
      </c>
      <c r="M171" s="25" t="str">
        <f t="shared" si="48"/>
        <v xml:space="preserve"> </v>
      </c>
      <c r="N171" s="25" t="str">
        <f t="shared" si="49"/>
        <v xml:space="preserve"> </v>
      </c>
      <c r="O171" s="25" t="str">
        <f t="shared" si="50"/>
        <v xml:space="preserve"> </v>
      </c>
      <c r="P171" s="25" t="str">
        <f t="shared" si="51"/>
        <v/>
      </c>
      <c r="Q171" s="25" t="str">
        <f t="shared" si="52"/>
        <v/>
      </c>
      <c r="R171" s="25" t="str">
        <f t="shared" si="53"/>
        <v/>
      </c>
      <c r="S171" s="25" t="str">
        <f t="shared" si="54"/>
        <v/>
      </c>
      <c r="T171" s="25" t="str">
        <f t="shared" si="55"/>
        <v/>
      </c>
      <c r="U171" s="25" t="str">
        <f t="shared" si="56"/>
        <v/>
      </c>
      <c r="V171" s="25" t="str">
        <f t="shared" si="57"/>
        <v/>
      </c>
      <c r="W171" s="25" t="str">
        <f t="shared" si="58"/>
        <v/>
      </c>
      <c r="X171" s="25" t="str">
        <f t="shared" si="59"/>
        <v/>
      </c>
      <c r="Y171" s="25" t="str">
        <f t="shared" si="60"/>
        <v xml:space="preserve"> </v>
      </c>
      <c r="Z171" s="25" t="str">
        <f t="shared" si="61"/>
        <v xml:space="preserve"> </v>
      </c>
      <c r="AA171" s="25" t="str">
        <f t="shared" si="62"/>
        <v xml:space="preserve"> </v>
      </c>
      <c r="AB171" t="str">
        <f t="shared" si="63"/>
        <v/>
      </c>
      <c r="AC171" t="str">
        <f t="shared" si="64"/>
        <v xml:space="preserve"> </v>
      </c>
      <c r="AD171" t="str">
        <f t="shared" si="65"/>
        <v/>
      </c>
    </row>
    <row r="172" spans="1:30" x14ac:dyDescent="0.35">
      <c r="A172" t="str">
        <f>IF('My Prediction of Match'!$A$2='Performance Cal'!$A172,'Performance Cal'!A172,"")</f>
        <v/>
      </c>
      <c r="B172" t="str">
        <f>IF('My Prediction of Match'!$A$2='Performance Cal'!$A172,'Performance Cal'!B172,"")</f>
        <v/>
      </c>
      <c r="C172" t="str">
        <f>_xlfn.XLOOKUP(B172,'Team Player and role'!A:A,'Team Player and role'!C:C," ")</f>
        <v xml:space="preserve"> </v>
      </c>
      <c r="D172" t="str">
        <f>IF('My Prediction of Match'!$A$2='Performance Cal'!$A172,'Performance Cal'!C172,"")</f>
        <v/>
      </c>
      <c r="E172" t="str">
        <f>IF('My Prediction of Match'!$A$2='Performance Cal'!$A172,'Performance Cal'!D172,"")</f>
        <v/>
      </c>
      <c r="F172" t="str">
        <f>IF('My Prediction of Match'!$A$2='Performance Cal'!$A172,'Performance Cal'!E172,"")</f>
        <v/>
      </c>
      <c r="G172" t="str">
        <f>IF('My Prediction of Match'!$A$2='Performance Cal'!$A172,'Performance Cal'!F172,"")</f>
        <v/>
      </c>
      <c r="H172" s="25" t="str">
        <f t="shared" si="44"/>
        <v/>
      </c>
      <c r="I172" s="25" t="str">
        <f t="shared" si="45"/>
        <v/>
      </c>
      <c r="J172" s="25" t="str">
        <f t="shared" si="46"/>
        <v/>
      </c>
      <c r="K172" s="25" t="str">
        <f t="shared" si="47"/>
        <v xml:space="preserve"> </v>
      </c>
      <c r="L172" s="25" t="str">
        <f t="shared" si="48"/>
        <v xml:space="preserve"> </v>
      </c>
      <c r="M172" s="25" t="str">
        <f t="shared" si="48"/>
        <v xml:space="preserve"> </v>
      </c>
      <c r="N172" s="25" t="str">
        <f t="shared" si="49"/>
        <v xml:space="preserve"> </v>
      </c>
      <c r="O172" s="25" t="str">
        <f t="shared" si="50"/>
        <v xml:space="preserve"> </v>
      </c>
      <c r="P172" s="25" t="str">
        <f t="shared" si="51"/>
        <v/>
      </c>
      <c r="Q172" s="25" t="str">
        <f t="shared" si="52"/>
        <v/>
      </c>
      <c r="R172" s="25" t="str">
        <f t="shared" si="53"/>
        <v/>
      </c>
      <c r="S172" s="25" t="str">
        <f t="shared" si="54"/>
        <v/>
      </c>
      <c r="T172" s="25" t="str">
        <f t="shared" si="55"/>
        <v/>
      </c>
      <c r="U172" s="25" t="str">
        <f t="shared" si="56"/>
        <v/>
      </c>
      <c r="V172" s="25" t="str">
        <f t="shared" si="57"/>
        <v/>
      </c>
      <c r="W172" s="25" t="str">
        <f t="shared" si="58"/>
        <v/>
      </c>
      <c r="X172" s="25" t="str">
        <f t="shared" si="59"/>
        <v/>
      </c>
      <c r="Y172" s="25" t="str">
        <f t="shared" si="60"/>
        <v xml:space="preserve"> </v>
      </c>
      <c r="Z172" s="25" t="str">
        <f t="shared" si="61"/>
        <v xml:space="preserve"> </v>
      </c>
      <c r="AA172" s="25" t="str">
        <f t="shared" si="62"/>
        <v xml:space="preserve"> </v>
      </c>
      <c r="AB172" t="str">
        <f t="shared" si="63"/>
        <v/>
      </c>
      <c r="AC172" t="str">
        <f t="shared" si="64"/>
        <v xml:space="preserve"> </v>
      </c>
      <c r="AD172" t="str">
        <f t="shared" si="65"/>
        <v/>
      </c>
    </row>
    <row r="173" spans="1:30" x14ac:dyDescent="0.35">
      <c r="A173" t="str">
        <f>IF('My Prediction of Match'!$A$2='Performance Cal'!$A173,'Performance Cal'!A173,"")</f>
        <v/>
      </c>
      <c r="B173" t="str">
        <f>IF('My Prediction of Match'!$A$2='Performance Cal'!$A173,'Performance Cal'!B173,"")</f>
        <v/>
      </c>
      <c r="C173" t="str">
        <f>_xlfn.XLOOKUP(B173,'Team Player and role'!A:A,'Team Player and role'!C:C," ")</f>
        <v xml:space="preserve"> </v>
      </c>
      <c r="D173" t="str">
        <f>IF('My Prediction of Match'!$A$2='Performance Cal'!$A173,'Performance Cal'!C173,"")</f>
        <v/>
      </c>
      <c r="E173" t="str">
        <f>IF('My Prediction of Match'!$A$2='Performance Cal'!$A173,'Performance Cal'!D173,"")</f>
        <v/>
      </c>
      <c r="F173" t="str">
        <f>IF('My Prediction of Match'!$A$2='Performance Cal'!$A173,'Performance Cal'!E173,"")</f>
        <v/>
      </c>
      <c r="G173" t="str">
        <f>IF('My Prediction of Match'!$A$2='Performance Cal'!$A173,'Performance Cal'!F173,"")</f>
        <v/>
      </c>
      <c r="H173" s="25" t="str">
        <f t="shared" si="44"/>
        <v/>
      </c>
      <c r="I173" s="25" t="str">
        <f t="shared" si="45"/>
        <v/>
      </c>
      <c r="J173" s="25" t="str">
        <f t="shared" si="46"/>
        <v/>
      </c>
      <c r="K173" s="25" t="str">
        <f t="shared" si="47"/>
        <v xml:space="preserve"> </v>
      </c>
      <c r="L173" s="25" t="str">
        <f t="shared" si="48"/>
        <v xml:space="preserve"> </v>
      </c>
      <c r="M173" s="25" t="str">
        <f t="shared" si="48"/>
        <v xml:space="preserve"> </v>
      </c>
      <c r="N173" s="25" t="str">
        <f t="shared" si="49"/>
        <v xml:space="preserve"> </v>
      </c>
      <c r="O173" s="25" t="str">
        <f t="shared" si="50"/>
        <v xml:space="preserve"> </v>
      </c>
      <c r="P173" s="25" t="str">
        <f t="shared" si="51"/>
        <v/>
      </c>
      <c r="Q173" s="25" t="str">
        <f t="shared" si="52"/>
        <v/>
      </c>
      <c r="R173" s="25" t="str">
        <f t="shared" si="53"/>
        <v/>
      </c>
      <c r="S173" s="25" t="str">
        <f t="shared" si="54"/>
        <v/>
      </c>
      <c r="T173" s="25" t="str">
        <f t="shared" si="55"/>
        <v/>
      </c>
      <c r="U173" s="25" t="str">
        <f t="shared" si="56"/>
        <v/>
      </c>
      <c r="V173" s="25" t="str">
        <f t="shared" si="57"/>
        <v/>
      </c>
      <c r="W173" s="25" t="str">
        <f t="shared" si="58"/>
        <v/>
      </c>
      <c r="X173" s="25" t="str">
        <f t="shared" si="59"/>
        <v/>
      </c>
      <c r="Y173" s="25" t="str">
        <f t="shared" si="60"/>
        <v xml:space="preserve"> </v>
      </c>
      <c r="Z173" s="25" t="str">
        <f t="shared" si="61"/>
        <v xml:space="preserve"> </v>
      </c>
      <c r="AA173" s="25" t="str">
        <f t="shared" si="62"/>
        <v xml:space="preserve"> </v>
      </c>
      <c r="AB173" t="str">
        <f t="shared" si="63"/>
        <v/>
      </c>
      <c r="AC173" t="str">
        <f t="shared" si="64"/>
        <v xml:space="preserve"> </v>
      </c>
      <c r="AD173" t="str">
        <f t="shared" si="65"/>
        <v/>
      </c>
    </row>
    <row r="174" spans="1:30" x14ac:dyDescent="0.35">
      <c r="A174" t="str">
        <f>IF('My Prediction of Match'!$A$2='Performance Cal'!$A174,'Performance Cal'!A174,"")</f>
        <v/>
      </c>
      <c r="B174" t="str">
        <f>IF('My Prediction of Match'!$A$2='Performance Cal'!$A174,'Performance Cal'!B174,"")</f>
        <v/>
      </c>
      <c r="C174" t="str">
        <f>_xlfn.XLOOKUP(B174,'Team Player and role'!A:A,'Team Player and role'!C:C," ")</f>
        <v xml:space="preserve"> </v>
      </c>
      <c r="D174" t="str">
        <f>IF('My Prediction of Match'!$A$2='Performance Cal'!$A174,'Performance Cal'!C174,"")</f>
        <v/>
      </c>
      <c r="E174" t="str">
        <f>IF('My Prediction of Match'!$A$2='Performance Cal'!$A174,'Performance Cal'!D174,"")</f>
        <v/>
      </c>
      <c r="F174" t="str">
        <f>IF('My Prediction of Match'!$A$2='Performance Cal'!$A174,'Performance Cal'!E174,"")</f>
        <v/>
      </c>
      <c r="G174" t="str">
        <f>IF('My Prediction of Match'!$A$2='Performance Cal'!$A174,'Performance Cal'!F174,"")</f>
        <v/>
      </c>
      <c r="H174" s="25" t="str">
        <f t="shared" si="44"/>
        <v/>
      </c>
      <c r="I174" s="25" t="str">
        <f t="shared" si="45"/>
        <v/>
      </c>
      <c r="J174" s="25" t="str">
        <f t="shared" si="46"/>
        <v/>
      </c>
      <c r="K174" s="25" t="str">
        <f t="shared" si="47"/>
        <v xml:space="preserve"> </v>
      </c>
      <c r="L174" s="25" t="str">
        <f t="shared" si="48"/>
        <v xml:space="preserve"> </v>
      </c>
      <c r="M174" s="25" t="str">
        <f t="shared" si="48"/>
        <v xml:space="preserve"> </v>
      </c>
      <c r="N174" s="25" t="str">
        <f t="shared" si="49"/>
        <v xml:space="preserve"> </v>
      </c>
      <c r="O174" s="25" t="str">
        <f t="shared" si="50"/>
        <v xml:space="preserve"> </v>
      </c>
      <c r="P174" s="25" t="str">
        <f t="shared" si="51"/>
        <v/>
      </c>
      <c r="Q174" s="25" t="str">
        <f t="shared" si="52"/>
        <v/>
      </c>
      <c r="R174" s="25" t="str">
        <f t="shared" si="53"/>
        <v/>
      </c>
      <c r="S174" s="25" t="str">
        <f t="shared" si="54"/>
        <v/>
      </c>
      <c r="T174" s="25" t="str">
        <f t="shared" si="55"/>
        <v/>
      </c>
      <c r="U174" s="25" t="str">
        <f t="shared" si="56"/>
        <v/>
      </c>
      <c r="V174" s="25" t="str">
        <f t="shared" si="57"/>
        <v/>
      </c>
      <c r="W174" s="25" t="str">
        <f t="shared" si="58"/>
        <v/>
      </c>
      <c r="X174" s="25" t="str">
        <f t="shared" si="59"/>
        <v/>
      </c>
      <c r="Y174" s="25" t="str">
        <f t="shared" si="60"/>
        <v xml:space="preserve"> </v>
      </c>
      <c r="Z174" s="25" t="str">
        <f t="shared" si="61"/>
        <v xml:space="preserve"> </v>
      </c>
      <c r="AA174" s="25" t="str">
        <f t="shared" si="62"/>
        <v xml:space="preserve"> </v>
      </c>
      <c r="AB174" t="str">
        <f t="shared" si="63"/>
        <v/>
      </c>
      <c r="AC174" t="str">
        <f t="shared" si="64"/>
        <v xml:space="preserve"> </v>
      </c>
      <c r="AD174" t="str">
        <f t="shared" si="65"/>
        <v/>
      </c>
    </row>
    <row r="175" spans="1:30" x14ac:dyDescent="0.35">
      <c r="A175" t="str">
        <f>IF('My Prediction of Match'!$A$2='Performance Cal'!$A175,'Performance Cal'!A175,"")</f>
        <v>CSK</v>
      </c>
      <c r="B175" t="str">
        <f>IF('My Prediction of Match'!$A$2='Performance Cal'!$A175,'Performance Cal'!B175,"")</f>
        <v>Ben Stokes</v>
      </c>
      <c r="C175" t="str">
        <f>_xlfn.XLOOKUP(B175,'Team Player and role'!A:A,'Team Player and role'!C:C," ")</f>
        <v>Batter</v>
      </c>
      <c r="D175">
        <f>IF('My Prediction of Match'!$A$2='Performance Cal'!$A175,'Performance Cal'!C175,"")</f>
        <v>52.879999999999995</v>
      </c>
      <c r="E175">
        <f>IF('My Prediction of Match'!$A$2='Performance Cal'!$A175,'Performance Cal'!D175,"")</f>
        <v>14</v>
      </c>
      <c r="F175">
        <f>IF('My Prediction of Match'!$A$2='Performance Cal'!$A175,'Performance Cal'!E175,"")</f>
        <v>4</v>
      </c>
      <c r="G175">
        <f>IF('My Prediction of Match'!$A$2='Performance Cal'!$A175,'Performance Cal'!F175,"")</f>
        <v>70.88</v>
      </c>
      <c r="H175" s="25">
        <f t="shared" si="44"/>
        <v>16.8</v>
      </c>
      <c r="I175" s="25">
        <f t="shared" si="45"/>
        <v>10.5</v>
      </c>
      <c r="J175" s="25">
        <f t="shared" si="46"/>
        <v>17.079999999999998</v>
      </c>
      <c r="K175" s="25">
        <f t="shared" si="47"/>
        <v>12.6</v>
      </c>
      <c r="L175" s="25">
        <f t="shared" si="48"/>
        <v>8.4</v>
      </c>
      <c r="M175" s="25">
        <f t="shared" si="48"/>
        <v>8.4</v>
      </c>
      <c r="N175" s="25">
        <f t="shared" si="49"/>
        <v>14</v>
      </c>
      <c r="O175" s="25">
        <f t="shared" si="50"/>
        <v>16.8</v>
      </c>
      <c r="P175" s="25">
        <f t="shared" si="51"/>
        <v>12.600000000000001</v>
      </c>
      <c r="Q175" s="25">
        <f t="shared" si="52"/>
        <v>15.4</v>
      </c>
      <c r="R175" s="25">
        <f t="shared" si="53"/>
        <v>16.8</v>
      </c>
      <c r="S175" s="25">
        <f t="shared" si="54"/>
        <v>9.4499999999999993</v>
      </c>
      <c r="T175" s="25">
        <f t="shared" si="55"/>
        <v>12.25</v>
      </c>
      <c r="U175" s="25">
        <f t="shared" si="56"/>
        <v>13.65</v>
      </c>
      <c r="V175" s="25">
        <f t="shared" si="57"/>
        <v>12.739999999999998</v>
      </c>
      <c r="W175" s="25">
        <f t="shared" si="58"/>
        <v>15.54</v>
      </c>
      <c r="X175" s="25">
        <f t="shared" si="59"/>
        <v>16.939999999999998</v>
      </c>
      <c r="Y175" s="25">
        <f t="shared" si="60"/>
        <v>10.5</v>
      </c>
      <c r="Z175" s="25">
        <f t="shared" si="61"/>
        <v>13.3</v>
      </c>
      <c r="AA175" s="25">
        <f t="shared" si="62"/>
        <v>14.7</v>
      </c>
      <c r="AB175" t="str">
        <f t="shared" si="63"/>
        <v>CSK</v>
      </c>
      <c r="AC175" t="str">
        <f t="shared" si="64"/>
        <v>Batter</v>
      </c>
      <c r="AD175" t="str">
        <f t="shared" si="65"/>
        <v>Ben Stokes</v>
      </c>
    </row>
    <row r="176" spans="1:30" x14ac:dyDescent="0.35">
      <c r="A176" t="str">
        <f>IF('My Prediction of Match'!$A$2='Performance Cal'!$A176,'Performance Cal'!A176,"")</f>
        <v/>
      </c>
      <c r="B176" t="str">
        <f>IF('My Prediction of Match'!$A$2='Performance Cal'!$A176,'Performance Cal'!B176,"")</f>
        <v/>
      </c>
      <c r="C176" t="str">
        <f>_xlfn.XLOOKUP(B176,'Team Player and role'!A:A,'Team Player and role'!C:C," ")</f>
        <v xml:space="preserve"> </v>
      </c>
      <c r="D176" t="str">
        <f>IF('My Prediction of Match'!$A$2='Performance Cal'!$A176,'Performance Cal'!C176,"")</f>
        <v/>
      </c>
      <c r="E176" t="str">
        <f>IF('My Prediction of Match'!$A$2='Performance Cal'!$A176,'Performance Cal'!D176,"")</f>
        <v/>
      </c>
      <c r="F176" t="str">
        <f>IF('My Prediction of Match'!$A$2='Performance Cal'!$A176,'Performance Cal'!E176,"")</f>
        <v/>
      </c>
      <c r="G176" t="str">
        <f>IF('My Prediction of Match'!$A$2='Performance Cal'!$A176,'Performance Cal'!F176,"")</f>
        <v/>
      </c>
      <c r="H176" s="25" t="str">
        <f t="shared" si="44"/>
        <v/>
      </c>
      <c r="I176" s="25" t="str">
        <f t="shared" si="45"/>
        <v/>
      </c>
      <c r="J176" s="25" t="str">
        <f t="shared" si="46"/>
        <v/>
      </c>
      <c r="K176" s="25" t="str">
        <f t="shared" si="47"/>
        <v xml:space="preserve"> </v>
      </c>
      <c r="L176" s="25" t="str">
        <f t="shared" si="48"/>
        <v xml:space="preserve"> </v>
      </c>
      <c r="M176" s="25" t="str">
        <f t="shared" si="48"/>
        <v xml:space="preserve"> </v>
      </c>
      <c r="N176" s="25" t="str">
        <f t="shared" si="49"/>
        <v xml:space="preserve"> </v>
      </c>
      <c r="O176" s="25" t="str">
        <f t="shared" si="50"/>
        <v xml:space="preserve"> </v>
      </c>
      <c r="P176" s="25" t="str">
        <f t="shared" si="51"/>
        <v/>
      </c>
      <c r="Q176" s="25" t="str">
        <f t="shared" si="52"/>
        <v/>
      </c>
      <c r="R176" s="25" t="str">
        <f t="shared" si="53"/>
        <v/>
      </c>
      <c r="S176" s="25" t="str">
        <f t="shared" si="54"/>
        <v/>
      </c>
      <c r="T176" s="25" t="str">
        <f t="shared" si="55"/>
        <v/>
      </c>
      <c r="U176" s="25" t="str">
        <f t="shared" si="56"/>
        <v/>
      </c>
      <c r="V176" s="25" t="str">
        <f t="shared" si="57"/>
        <v/>
      </c>
      <c r="W176" s="25" t="str">
        <f t="shared" si="58"/>
        <v/>
      </c>
      <c r="X176" s="25" t="str">
        <f t="shared" si="59"/>
        <v/>
      </c>
      <c r="Y176" s="25" t="str">
        <f t="shared" si="60"/>
        <v xml:space="preserve"> </v>
      </c>
      <c r="Z176" s="25" t="str">
        <f t="shared" si="61"/>
        <v xml:space="preserve"> </v>
      </c>
      <c r="AA176" s="25" t="str">
        <f t="shared" si="62"/>
        <v xml:space="preserve"> </v>
      </c>
      <c r="AB176" t="str">
        <f t="shared" si="63"/>
        <v/>
      </c>
      <c r="AC176" t="str">
        <f t="shared" si="64"/>
        <v xml:space="preserve"> </v>
      </c>
      <c r="AD176" t="str">
        <f t="shared" si="65"/>
        <v/>
      </c>
    </row>
    <row r="177" spans="1:30" x14ac:dyDescent="0.35">
      <c r="A177" t="str">
        <f>IF('My Prediction of Match'!$A$2='Performance Cal'!$A177,'Performance Cal'!A177,"")</f>
        <v/>
      </c>
      <c r="B177" t="str">
        <f>IF('My Prediction of Match'!$A$2='Performance Cal'!$A177,'Performance Cal'!B177,"")</f>
        <v/>
      </c>
      <c r="C177" t="str">
        <f>_xlfn.XLOOKUP(B177,'Team Player and role'!A:A,'Team Player and role'!C:C," ")</f>
        <v xml:space="preserve"> </v>
      </c>
      <c r="D177" t="str">
        <f>IF('My Prediction of Match'!$A$2='Performance Cal'!$A177,'Performance Cal'!C177,"")</f>
        <v/>
      </c>
      <c r="E177" t="str">
        <f>IF('My Prediction of Match'!$A$2='Performance Cal'!$A177,'Performance Cal'!D177,"")</f>
        <v/>
      </c>
      <c r="F177" t="str">
        <f>IF('My Prediction of Match'!$A$2='Performance Cal'!$A177,'Performance Cal'!E177,"")</f>
        <v/>
      </c>
      <c r="G177" t="str">
        <f>IF('My Prediction of Match'!$A$2='Performance Cal'!$A177,'Performance Cal'!F177,"")</f>
        <v/>
      </c>
      <c r="H177" s="25" t="str">
        <f t="shared" si="44"/>
        <v/>
      </c>
      <c r="I177" s="25" t="str">
        <f t="shared" si="45"/>
        <v/>
      </c>
      <c r="J177" s="25" t="str">
        <f t="shared" si="46"/>
        <v/>
      </c>
      <c r="K177" s="25" t="str">
        <f t="shared" si="47"/>
        <v xml:space="preserve"> </v>
      </c>
      <c r="L177" s="25" t="str">
        <f t="shared" si="48"/>
        <v xml:space="preserve"> </v>
      </c>
      <c r="M177" s="25" t="str">
        <f t="shared" si="48"/>
        <v xml:space="preserve"> </v>
      </c>
      <c r="N177" s="25" t="str">
        <f t="shared" si="49"/>
        <v xml:space="preserve"> </v>
      </c>
      <c r="O177" s="25" t="str">
        <f t="shared" si="50"/>
        <v xml:space="preserve"> </v>
      </c>
      <c r="P177" s="25" t="str">
        <f t="shared" si="51"/>
        <v/>
      </c>
      <c r="Q177" s="25" t="str">
        <f t="shared" si="52"/>
        <v/>
      </c>
      <c r="R177" s="25" t="str">
        <f t="shared" si="53"/>
        <v/>
      </c>
      <c r="S177" s="25" t="str">
        <f t="shared" si="54"/>
        <v/>
      </c>
      <c r="T177" s="25" t="str">
        <f t="shared" si="55"/>
        <v/>
      </c>
      <c r="U177" s="25" t="str">
        <f t="shared" si="56"/>
        <v/>
      </c>
      <c r="V177" s="25" t="str">
        <f t="shared" si="57"/>
        <v/>
      </c>
      <c r="W177" s="25" t="str">
        <f t="shared" si="58"/>
        <v/>
      </c>
      <c r="X177" s="25" t="str">
        <f t="shared" si="59"/>
        <v/>
      </c>
      <c r="Y177" s="25" t="str">
        <f t="shared" si="60"/>
        <v xml:space="preserve"> </v>
      </c>
      <c r="Z177" s="25" t="str">
        <f t="shared" si="61"/>
        <v xml:space="preserve"> </v>
      </c>
      <c r="AA177" s="25" t="str">
        <f t="shared" si="62"/>
        <v xml:space="preserve"> </v>
      </c>
      <c r="AB177" t="str">
        <f t="shared" si="63"/>
        <v/>
      </c>
      <c r="AC177" t="str">
        <f t="shared" si="64"/>
        <v xml:space="preserve"> </v>
      </c>
      <c r="AD177" t="str">
        <f t="shared" si="65"/>
        <v/>
      </c>
    </row>
    <row r="178" spans="1:30" x14ac:dyDescent="0.35">
      <c r="A178" t="str">
        <f>IF('My Prediction of Match'!$A$2='Performance Cal'!$A178,'Performance Cal'!A178,"")</f>
        <v/>
      </c>
      <c r="B178" t="str">
        <f>IF('My Prediction of Match'!$A$2='Performance Cal'!$A178,'Performance Cal'!B178,"")</f>
        <v/>
      </c>
      <c r="C178" t="str">
        <f>_xlfn.XLOOKUP(B178,'Team Player and role'!A:A,'Team Player and role'!C:C," ")</f>
        <v xml:space="preserve"> </v>
      </c>
      <c r="D178" t="str">
        <f>IF('My Prediction of Match'!$A$2='Performance Cal'!$A178,'Performance Cal'!C178,"")</f>
        <v/>
      </c>
      <c r="E178" t="str">
        <f>IF('My Prediction of Match'!$A$2='Performance Cal'!$A178,'Performance Cal'!D178,"")</f>
        <v/>
      </c>
      <c r="F178" t="str">
        <f>IF('My Prediction of Match'!$A$2='Performance Cal'!$A178,'Performance Cal'!E178,"")</f>
        <v/>
      </c>
      <c r="G178" t="str">
        <f>IF('My Prediction of Match'!$A$2='Performance Cal'!$A178,'Performance Cal'!F178,"")</f>
        <v/>
      </c>
      <c r="H178" s="25" t="str">
        <f t="shared" si="44"/>
        <v/>
      </c>
      <c r="I178" s="25" t="str">
        <f t="shared" si="45"/>
        <v/>
      </c>
      <c r="J178" s="25" t="str">
        <f t="shared" si="46"/>
        <v/>
      </c>
      <c r="K178" s="25" t="str">
        <f t="shared" si="47"/>
        <v xml:space="preserve"> </v>
      </c>
      <c r="L178" s="25" t="str">
        <f t="shared" si="48"/>
        <v xml:space="preserve"> </v>
      </c>
      <c r="M178" s="25" t="str">
        <f t="shared" si="48"/>
        <v xml:space="preserve"> </v>
      </c>
      <c r="N178" s="25" t="str">
        <f t="shared" si="49"/>
        <v xml:space="preserve"> </v>
      </c>
      <c r="O178" s="25" t="str">
        <f t="shared" si="50"/>
        <v xml:space="preserve"> </v>
      </c>
      <c r="P178" s="25" t="str">
        <f t="shared" si="51"/>
        <v/>
      </c>
      <c r="Q178" s="25" t="str">
        <f t="shared" si="52"/>
        <v/>
      </c>
      <c r="R178" s="25" t="str">
        <f t="shared" si="53"/>
        <v/>
      </c>
      <c r="S178" s="25" t="str">
        <f t="shared" si="54"/>
        <v/>
      </c>
      <c r="T178" s="25" t="str">
        <f t="shared" si="55"/>
        <v/>
      </c>
      <c r="U178" s="25" t="str">
        <f t="shared" si="56"/>
        <v/>
      </c>
      <c r="V178" s="25" t="str">
        <f t="shared" si="57"/>
        <v/>
      </c>
      <c r="W178" s="25" t="str">
        <f t="shared" si="58"/>
        <v/>
      </c>
      <c r="X178" s="25" t="str">
        <f t="shared" si="59"/>
        <v/>
      </c>
      <c r="Y178" s="25" t="str">
        <f t="shared" si="60"/>
        <v xml:space="preserve"> </v>
      </c>
      <c r="Z178" s="25" t="str">
        <f t="shared" si="61"/>
        <v xml:space="preserve"> </v>
      </c>
      <c r="AA178" s="25" t="str">
        <f t="shared" si="62"/>
        <v xml:space="preserve"> </v>
      </c>
      <c r="AB178" t="str">
        <f t="shared" si="63"/>
        <v/>
      </c>
      <c r="AC178" t="str">
        <f t="shared" si="64"/>
        <v xml:space="preserve"> </v>
      </c>
      <c r="AD178" t="str">
        <f t="shared" si="65"/>
        <v/>
      </c>
    </row>
    <row r="179" spans="1:30" x14ac:dyDescent="0.35">
      <c r="A179" t="str">
        <f>IF('My Prediction of Match'!$A$2='Performance Cal'!$A179,'Performance Cal'!A179,"")</f>
        <v/>
      </c>
      <c r="B179" t="str">
        <f>IF('My Prediction of Match'!$A$2='Performance Cal'!$A179,'Performance Cal'!B179,"")</f>
        <v/>
      </c>
      <c r="C179" t="str">
        <f>_xlfn.XLOOKUP(B179,'Team Player and role'!A:A,'Team Player and role'!C:C," ")</f>
        <v xml:space="preserve"> </v>
      </c>
      <c r="D179" t="str">
        <f>IF('My Prediction of Match'!$A$2='Performance Cal'!$A179,'Performance Cal'!C179,"")</f>
        <v/>
      </c>
      <c r="E179" t="str">
        <f>IF('My Prediction of Match'!$A$2='Performance Cal'!$A179,'Performance Cal'!D179,"")</f>
        <v/>
      </c>
      <c r="F179" t="str">
        <f>IF('My Prediction of Match'!$A$2='Performance Cal'!$A179,'Performance Cal'!E179,"")</f>
        <v/>
      </c>
      <c r="G179" t="str">
        <f>IF('My Prediction of Match'!$A$2='Performance Cal'!$A179,'Performance Cal'!F179,"")</f>
        <v/>
      </c>
      <c r="H179" s="25" t="str">
        <f t="shared" si="44"/>
        <v/>
      </c>
      <c r="I179" s="25" t="str">
        <f t="shared" si="45"/>
        <v/>
      </c>
      <c r="J179" s="25" t="str">
        <f t="shared" si="46"/>
        <v/>
      </c>
      <c r="K179" s="25" t="str">
        <f t="shared" si="47"/>
        <v xml:space="preserve"> </v>
      </c>
      <c r="L179" s="25" t="str">
        <f t="shared" si="48"/>
        <v xml:space="preserve"> </v>
      </c>
      <c r="M179" s="25" t="str">
        <f t="shared" si="48"/>
        <v xml:space="preserve"> </v>
      </c>
      <c r="N179" s="25" t="str">
        <f t="shared" si="49"/>
        <v xml:space="preserve"> </v>
      </c>
      <c r="O179" s="25" t="str">
        <f t="shared" si="50"/>
        <v xml:space="preserve"> </v>
      </c>
      <c r="P179" s="25" t="str">
        <f t="shared" si="51"/>
        <v/>
      </c>
      <c r="Q179" s="25" t="str">
        <f t="shared" si="52"/>
        <v/>
      </c>
      <c r="R179" s="25" t="str">
        <f t="shared" si="53"/>
        <v/>
      </c>
      <c r="S179" s="25" t="str">
        <f t="shared" si="54"/>
        <v/>
      </c>
      <c r="T179" s="25" t="str">
        <f t="shared" si="55"/>
        <v/>
      </c>
      <c r="U179" s="25" t="str">
        <f t="shared" si="56"/>
        <v/>
      </c>
      <c r="V179" s="25" t="str">
        <f t="shared" si="57"/>
        <v/>
      </c>
      <c r="W179" s="25" t="str">
        <f t="shared" si="58"/>
        <v/>
      </c>
      <c r="X179" s="25" t="str">
        <f t="shared" si="59"/>
        <v/>
      </c>
      <c r="Y179" s="25" t="str">
        <f t="shared" si="60"/>
        <v xml:space="preserve"> </v>
      </c>
      <c r="Z179" s="25" t="str">
        <f t="shared" si="61"/>
        <v xml:space="preserve"> </v>
      </c>
      <c r="AA179" s="25" t="str">
        <f t="shared" si="62"/>
        <v xml:space="preserve"> </v>
      </c>
      <c r="AB179" t="str">
        <f t="shared" si="63"/>
        <v/>
      </c>
      <c r="AC179" t="str">
        <f t="shared" si="64"/>
        <v xml:space="preserve"> </v>
      </c>
      <c r="AD179" t="str">
        <f t="shared" si="65"/>
        <v/>
      </c>
    </row>
    <row r="180" spans="1:30" x14ac:dyDescent="0.35">
      <c r="A180" t="str">
        <f>IF('My Prediction of Match'!$A$2='Performance Cal'!$A180,'Performance Cal'!A180,"")</f>
        <v/>
      </c>
      <c r="B180" t="str">
        <f>IF('My Prediction of Match'!$A$2='Performance Cal'!$A180,'Performance Cal'!B180,"")</f>
        <v/>
      </c>
      <c r="C180" t="str">
        <f>_xlfn.XLOOKUP(B180,'Team Player and role'!A:A,'Team Player and role'!C:C," ")</f>
        <v xml:space="preserve"> </v>
      </c>
      <c r="D180" t="str">
        <f>IF('My Prediction of Match'!$A$2='Performance Cal'!$A180,'Performance Cal'!C180,"")</f>
        <v/>
      </c>
      <c r="E180" t="str">
        <f>IF('My Prediction of Match'!$A$2='Performance Cal'!$A180,'Performance Cal'!D180,"")</f>
        <v/>
      </c>
      <c r="F180" t="str">
        <f>IF('My Prediction of Match'!$A$2='Performance Cal'!$A180,'Performance Cal'!E180,"")</f>
        <v/>
      </c>
      <c r="G180" t="str">
        <f>IF('My Prediction of Match'!$A$2='Performance Cal'!$A180,'Performance Cal'!F180,"")</f>
        <v/>
      </c>
      <c r="H180" s="25" t="str">
        <f t="shared" si="44"/>
        <v/>
      </c>
      <c r="I180" s="25" t="str">
        <f t="shared" si="45"/>
        <v/>
      </c>
      <c r="J180" s="25" t="str">
        <f t="shared" si="46"/>
        <v/>
      </c>
      <c r="K180" s="25" t="str">
        <f t="shared" si="47"/>
        <v xml:space="preserve"> </v>
      </c>
      <c r="L180" s="25" t="str">
        <f t="shared" si="48"/>
        <v xml:space="preserve"> </v>
      </c>
      <c r="M180" s="25" t="str">
        <f t="shared" si="48"/>
        <v xml:space="preserve"> </v>
      </c>
      <c r="N180" s="25" t="str">
        <f t="shared" si="49"/>
        <v xml:space="preserve"> </v>
      </c>
      <c r="O180" s="25" t="str">
        <f t="shared" si="50"/>
        <v xml:space="preserve"> </v>
      </c>
      <c r="P180" s="25" t="str">
        <f t="shared" si="51"/>
        <v/>
      </c>
      <c r="Q180" s="25" t="str">
        <f t="shared" si="52"/>
        <v/>
      </c>
      <c r="R180" s="25" t="str">
        <f t="shared" si="53"/>
        <v/>
      </c>
      <c r="S180" s="25" t="str">
        <f t="shared" si="54"/>
        <v/>
      </c>
      <c r="T180" s="25" t="str">
        <f t="shared" si="55"/>
        <v/>
      </c>
      <c r="U180" s="25" t="str">
        <f t="shared" si="56"/>
        <v/>
      </c>
      <c r="V180" s="25" t="str">
        <f t="shared" si="57"/>
        <v/>
      </c>
      <c r="W180" s="25" t="str">
        <f t="shared" si="58"/>
        <v/>
      </c>
      <c r="X180" s="25" t="str">
        <f t="shared" si="59"/>
        <v/>
      </c>
      <c r="Y180" s="25" t="str">
        <f t="shared" si="60"/>
        <v xml:space="preserve"> </v>
      </c>
      <c r="Z180" s="25" t="str">
        <f t="shared" si="61"/>
        <v xml:space="preserve"> </v>
      </c>
      <c r="AA180" s="25" t="str">
        <f t="shared" si="62"/>
        <v xml:space="preserve"> </v>
      </c>
      <c r="AB180" t="str">
        <f t="shared" si="63"/>
        <v/>
      </c>
      <c r="AC180" t="str">
        <f t="shared" si="64"/>
        <v xml:space="preserve"> </v>
      </c>
      <c r="AD180" t="str">
        <f t="shared" si="65"/>
        <v/>
      </c>
    </row>
    <row r="181" spans="1:30" x14ac:dyDescent="0.35">
      <c r="A181" t="str">
        <f>IF('My Prediction of Match'!$A$2='Performance Cal'!$A181,'Performance Cal'!A181,"")</f>
        <v/>
      </c>
      <c r="B181" t="str">
        <f>IF('My Prediction of Match'!$A$2='Performance Cal'!$A181,'Performance Cal'!B181,"")</f>
        <v/>
      </c>
      <c r="C181" t="str">
        <f>_xlfn.XLOOKUP(B181,'Team Player and role'!A:A,'Team Player and role'!C:C," ")</f>
        <v xml:space="preserve"> </v>
      </c>
      <c r="D181" t="str">
        <f>IF('My Prediction of Match'!$A$2='Performance Cal'!$A181,'Performance Cal'!C181,"")</f>
        <v/>
      </c>
      <c r="E181" t="str">
        <f>IF('My Prediction of Match'!$A$2='Performance Cal'!$A181,'Performance Cal'!D181,"")</f>
        <v/>
      </c>
      <c r="F181" t="str">
        <f>IF('My Prediction of Match'!$A$2='Performance Cal'!$A181,'Performance Cal'!E181,"")</f>
        <v/>
      </c>
      <c r="G181" t="str">
        <f>IF('My Prediction of Match'!$A$2='Performance Cal'!$A181,'Performance Cal'!F181,"")</f>
        <v/>
      </c>
      <c r="H181" s="25" t="str">
        <f t="shared" si="44"/>
        <v/>
      </c>
      <c r="I181" s="25" t="str">
        <f t="shared" si="45"/>
        <v/>
      </c>
      <c r="J181" s="25" t="str">
        <f t="shared" si="46"/>
        <v/>
      </c>
      <c r="K181" s="25" t="str">
        <f t="shared" si="47"/>
        <v xml:space="preserve"> </v>
      </c>
      <c r="L181" s="25" t="str">
        <f t="shared" si="48"/>
        <v xml:space="preserve"> </v>
      </c>
      <c r="M181" s="25" t="str">
        <f t="shared" si="48"/>
        <v xml:space="preserve"> </v>
      </c>
      <c r="N181" s="25" t="str">
        <f t="shared" si="49"/>
        <v xml:space="preserve"> </v>
      </c>
      <c r="O181" s="25" t="str">
        <f t="shared" si="50"/>
        <v xml:space="preserve"> </v>
      </c>
      <c r="P181" s="25" t="str">
        <f t="shared" si="51"/>
        <v/>
      </c>
      <c r="Q181" s="25" t="str">
        <f t="shared" si="52"/>
        <v/>
      </c>
      <c r="R181" s="25" t="str">
        <f t="shared" si="53"/>
        <v/>
      </c>
      <c r="S181" s="25" t="str">
        <f t="shared" si="54"/>
        <v/>
      </c>
      <c r="T181" s="25" t="str">
        <f t="shared" si="55"/>
        <v/>
      </c>
      <c r="U181" s="25" t="str">
        <f t="shared" si="56"/>
        <v/>
      </c>
      <c r="V181" s="25" t="str">
        <f t="shared" si="57"/>
        <v/>
      </c>
      <c r="W181" s="25" t="str">
        <f t="shared" si="58"/>
        <v/>
      </c>
      <c r="X181" s="25" t="str">
        <f t="shared" si="59"/>
        <v/>
      </c>
      <c r="Y181" s="25" t="str">
        <f t="shared" si="60"/>
        <v xml:space="preserve"> </v>
      </c>
      <c r="Z181" s="25" t="str">
        <f t="shared" si="61"/>
        <v xml:space="preserve"> </v>
      </c>
      <c r="AA181" s="25" t="str">
        <f t="shared" si="62"/>
        <v xml:space="preserve"> </v>
      </c>
      <c r="AB181" t="str">
        <f t="shared" si="63"/>
        <v/>
      </c>
      <c r="AC181" t="str">
        <f t="shared" si="64"/>
        <v xml:space="preserve"> </v>
      </c>
      <c r="AD181" t="str">
        <f t="shared" si="65"/>
        <v/>
      </c>
    </row>
    <row r="182" spans="1:30" x14ac:dyDescent="0.35">
      <c r="A182" t="str">
        <f>IF('My Prediction of Match'!$A$2='Performance Cal'!$A182,'Performance Cal'!A182,"")</f>
        <v/>
      </c>
      <c r="B182" t="str">
        <f>IF('My Prediction of Match'!$A$2='Performance Cal'!$A182,'Performance Cal'!B182,"")</f>
        <v/>
      </c>
      <c r="C182" t="str">
        <f>_xlfn.XLOOKUP(B182,'Team Player and role'!A:A,'Team Player and role'!C:C," ")</f>
        <v xml:space="preserve"> </v>
      </c>
      <c r="D182" t="str">
        <f>IF('My Prediction of Match'!$A$2='Performance Cal'!$A182,'Performance Cal'!C182,"")</f>
        <v/>
      </c>
      <c r="E182" t="str">
        <f>IF('My Prediction of Match'!$A$2='Performance Cal'!$A182,'Performance Cal'!D182,"")</f>
        <v/>
      </c>
      <c r="F182" t="str">
        <f>IF('My Prediction of Match'!$A$2='Performance Cal'!$A182,'Performance Cal'!E182,"")</f>
        <v/>
      </c>
      <c r="G182" t="str">
        <f>IF('My Prediction of Match'!$A$2='Performance Cal'!$A182,'Performance Cal'!F182,"")</f>
        <v/>
      </c>
      <c r="H182" s="25" t="str">
        <f t="shared" si="44"/>
        <v/>
      </c>
      <c r="I182" s="25" t="str">
        <f t="shared" si="45"/>
        <v/>
      </c>
      <c r="J182" s="25" t="str">
        <f t="shared" si="46"/>
        <v/>
      </c>
      <c r="K182" s="25" t="str">
        <f t="shared" si="47"/>
        <v xml:space="preserve"> </v>
      </c>
      <c r="L182" s="25" t="str">
        <f t="shared" si="48"/>
        <v xml:space="preserve"> </v>
      </c>
      <c r="M182" s="25" t="str">
        <f t="shared" si="48"/>
        <v xml:space="preserve"> </v>
      </c>
      <c r="N182" s="25" t="str">
        <f t="shared" si="49"/>
        <v xml:space="preserve"> </v>
      </c>
      <c r="O182" s="25" t="str">
        <f t="shared" si="50"/>
        <v xml:space="preserve"> </v>
      </c>
      <c r="P182" s="25" t="str">
        <f t="shared" si="51"/>
        <v/>
      </c>
      <c r="Q182" s="25" t="str">
        <f t="shared" si="52"/>
        <v/>
      </c>
      <c r="R182" s="25" t="str">
        <f t="shared" si="53"/>
        <v/>
      </c>
      <c r="S182" s="25" t="str">
        <f t="shared" si="54"/>
        <v/>
      </c>
      <c r="T182" s="25" t="str">
        <f t="shared" si="55"/>
        <v/>
      </c>
      <c r="U182" s="25" t="str">
        <f t="shared" si="56"/>
        <v/>
      </c>
      <c r="V182" s="25" t="str">
        <f t="shared" si="57"/>
        <v/>
      </c>
      <c r="W182" s="25" t="str">
        <f t="shared" si="58"/>
        <v/>
      </c>
      <c r="X182" s="25" t="str">
        <f t="shared" si="59"/>
        <v/>
      </c>
      <c r="Y182" s="25" t="str">
        <f t="shared" si="60"/>
        <v xml:space="preserve"> </v>
      </c>
      <c r="Z182" s="25" t="str">
        <f t="shared" si="61"/>
        <v xml:space="preserve"> </v>
      </c>
      <c r="AA182" s="25" t="str">
        <f t="shared" si="62"/>
        <v xml:space="preserve"> </v>
      </c>
      <c r="AB182" t="str">
        <f t="shared" si="63"/>
        <v/>
      </c>
      <c r="AC182" t="str">
        <f t="shared" si="64"/>
        <v xml:space="preserve"> </v>
      </c>
      <c r="AD182" t="str">
        <f t="shared" si="65"/>
        <v/>
      </c>
    </row>
    <row r="183" spans="1:30" x14ac:dyDescent="0.35">
      <c r="A183" t="str">
        <f>IF('My Prediction of Match'!$A$2='Performance Cal'!$A183,'Performance Cal'!A183,"")</f>
        <v/>
      </c>
      <c r="B183" t="str">
        <f>IF('My Prediction of Match'!$A$2='Performance Cal'!$A183,'Performance Cal'!B183,"")</f>
        <v/>
      </c>
      <c r="C183" t="str">
        <f>_xlfn.XLOOKUP(B183,'Team Player and role'!A:A,'Team Player and role'!C:C," ")</f>
        <v xml:space="preserve"> </v>
      </c>
      <c r="D183" t="str">
        <f>IF('My Prediction of Match'!$A$2='Performance Cal'!$A183,'Performance Cal'!C183,"")</f>
        <v/>
      </c>
      <c r="E183" t="str">
        <f>IF('My Prediction of Match'!$A$2='Performance Cal'!$A183,'Performance Cal'!D183,"")</f>
        <v/>
      </c>
      <c r="F183" t="str">
        <f>IF('My Prediction of Match'!$A$2='Performance Cal'!$A183,'Performance Cal'!E183,"")</f>
        <v/>
      </c>
      <c r="G183" t="str">
        <f>IF('My Prediction of Match'!$A$2='Performance Cal'!$A183,'Performance Cal'!F183,"")</f>
        <v/>
      </c>
      <c r="H183" s="25" t="str">
        <f t="shared" si="44"/>
        <v/>
      </c>
      <c r="I183" s="25" t="str">
        <f t="shared" si="45"/>
        <v/>
      </c>
      <c r="J183" s="25" t="str">
        <f t="shared" si="46"/>
        <v/>
      </c>
      <c r="K183" s="25" t="str">
        <f t="shared" si="47"/>
        <v xml:space="preserve"> </v>
      </c>
      <c r="L183" s="25" t="str">
        <f t="shared" si="48"/>
        <v xml:space="preserve"> </v>
      </c>
      <c r="M183" s="25" t="str">
        <f t="shared" si="48"/>
        <v xml:space="preserve"> </v>
      </c>
      <c r="N183" s="25" t="str">
        <f t="shared" si="49"/>
        <v xml:space="preserve"> </v>
      </c>
      <c r="O183" s="25" t="str">
        <f t="shared" si="50"/>
        <v xml:space="preserve"> </v>
      </c>
      <c r="P183" s="25" t="str">
        <f t="shared" si="51"/>
        <v/>
      </c>
      <c r="Q183" s="25" t="str">
        <f t="shared" si="52"/>
        <v/>
      </c>
      <c r="R183" s="25" t="str">
        <f t="shared" si="53"/>
        <v/>
      </c>
      <c r="S183" s="25" t="str">
        <f t="shared" si="54"/>
        <v/>
      </c>
      <c r="T183" s="25" t="str">
        <f t="shared" si="55"/>
        <v/>
      </c>
      <c r="U183" s="25" t="str">
        <f t="shared" si="56"/>
        <v/>
      </c>
      <c r="V183" s="25" t="str">
        <f t="shared" si="57"/>
        <v/>
      </c>
      <c r="W183" s="25" t="str">
        <f t="shared" si="58"/>
        <v/>
      </c>
      <c r="X183" s="25" t="str">
        <f t="shared" si="59"/>
        <v/>
      </c>
      <c r="Y183" s="25" t="str">
        <f t="shared" si="60"/>
        <v xml:space="preserve"> </v>
      </c>
      <c r="Z183" s="25" t="str">
        <f t="shared" si="61"/>
        <v xml:space="preserve"> </v>
      </c>
      <c r="AA183" s="25" t="str">
        <f t="shared" si="62"/>
        <v xml:space="preserve"> </v>
      </c>
      <c r="AB183" t="str">
        <f t="shared" si="63"/>
        <v/>
      </c>
      <c r="AC183" t="str">
        <f t="shared" si="64"/>
        <v xml:space="preserve"> </v>
      </c>
      <c r="AD183" t="str">
        <f t="shared" si="65"/>
        <v/>
      </c>
    </row>
    <row r="184" spans="1:30" x14ac:dyDescent="0.35">
      <c r="A184" t="str">
        <f>IF('My Prediction of Match'!$A$2='Performance Cal'!$A184,'Performance Cal'!A184,"")</f>
        <v/>
      </c>
      <c r="B184" t="str">
        <f>IF('My Prediction of Match'!$A$2='Performance Cal'!$A184,'Performance Cal'!B184,"")</f>
        <v/>
      </c>
      <c r="C184" t="str">
        <f>_xlfn.XLOOKUP(B184,'Team Player and role'!A:A,'Team Player and role'!C:C," ")</f>
        <v xml:space="preserve"> </v>
      </c>
      <c r="D184" t="str">
        <f>IF('My Prediction of Match'!$A$2='Performance Cal'!$A184,'Performance Cal'!C184,"")</f>
        <v/>
      </c>
      <c r="E184" t="str">
        <f>IF('My Prediction of Match'!$A$2='Performance Cal'!$A184,'Performance Cal'!D184,"")</f>
        <v/>
      </c>
      <c r="F184" t="str">
        <f>IF('My Prediction of Match'!$A$2='Performance Cal'!$A184,'Performance Cal'!E184,"")</f>
        <v/>
      </c>
      <c r="G184" t="str">
        <f>IF('My Prediction of Match'!$A$2='Performance Cal'!$A184,'Performance Cal'!F184,"")</f>
        <v/>
      </c>
      <c r="H184" s="25" t="str">
        <f t="shared" si="44"/>
        <v/>
      </c>
      <c r="I184" s="25" t="str">
        <f t="shared" si="45"/>
        <v/>
      </c>
      <c r="J184" s="25" t="str">
        <f t="shared" si="46"/>
        <v/>
      </c>
      <c r="K184" s="25" t="str">
        <f t="shared" si="47"/>
        <v xml:space="preserve"> </v>
      </c>
      <c r="L184" s="25" t="str">
        <f t="shared" si="48"/>
        <v xml:space="preserve"> </v>
      </c>
      <c r="M184" s="25" t="str">
        <f t="shared" si="48"/>
        <v xml:space="preserve"> </v>
      </c>
      <c r="N184" s="25" t="str">
        <f t="shared" si="49"/>
        <v xml:space="preserve"> </v>
      </c>
      <c r="O184" s="25" t="str">
        <f t="shared" si="50"/>
        <v xml:space="preserve"> </v>
      </c>
      <c r="P184" s="25" t="str">
        <f t="shared" si="51"/>
        <v/>
      </c>
      <c r="Q184" s="25" t="str">
        <f t="shared" si="52"/>
        <v/>
      </c>
      <c r="R184" s="25" t="str">
        <f t="shared" si="53"/>
        <v/>
      </c>
      <c r="S184" s="25" t="str">
        <f t="shared" si="54"/>
        <v/>
      </c>
      <c r="T184" s="25" t="str">
        <f t="shared" si="55"/>
        <v/>
      </c>
      <c r="U184" s="25" t="str">
        <f t="shared" si="56"/>
        <v/>
      </c>
      <c r="V184" s="25" t="str">
        <f t="shared" si="57"/>
        <v/>
      </c>
      <c r="W184" s="25" t="str">
        <f t="shared" si="58"/>
        <v/>
      </c>
      <c r="X184" s="25" t="str">
        <f t="shared" si="59"/>
        <v/>
      </c>
      <c r="Y184" s="25" t="str">
        <f t="shared" si="60"/>
        <v xml:space="preserve"> </v>
      </c>
      <c r="Z184" s="25" t="str">
        <f t="shared" si="61"/>
        <v xml:space="preserve"> </v>
      </c>
      <c r="AA184" s="25" t="str">
        <f t="shared" si="62"/>
        <v xml:space="preserve"> </v>
      </c>
      <c r="AB184" t="str">
        <f t="shared" si="63"/>
        <v/>
      </c>
      <c r="AC184" t="str">
        <f t="shared" si="64"/>
        <v xml:space="preserve"> </v>
      </c>
      <c r="AD184" t="str">
        <f t="shared" si="65"/>
        <v/>
      </c>
    </row>
    <row r="185" spans="1:30" x14ac:dyDescent="0.35">
      <c r="A185" t="str">
        <f>IF('My Prediction of Match'!$A$2='Performance Cal'!$A185,'Performance Cal'!A185,"")</f>
        <v/>
      </c>
      <c r="B185" t="str">
        <f>IF('My Prediction of Match'!$A$2='Performance Cal'!$A185,'Performance Cal'!B185,"")</f>
        <v/>
      </c>
      <c r="C185" t="str">
        <f>_xlfn.XLOOKUP(B185,'Team Player and role'!A:A,'Team Player and role'!C:C," ")</f>
        <v xml:space="preserve"> </v>
      </c>
      <c r="D185" t="str">
        <f>IF('My Prediction of Match'!$A$2='Performance Cal'!$A185,'Performance Cal'!C185,"")</f>
        <v/>
      </c>
      <c r="E185" t="str">
        <f>IF('My Prediction of Match'!$A$2='Performance Cal'!$A185,'Performance Cal'!D185,"")</f>
        <v/>
      </c>
      <c r="F185" t="str">
        <f>IF('My Prediction of Match'!$A$2='Performance Cal'!$A185,'Performance Cal'!E185,"")</f>
        <v/>
      </c>
      <c r="G185" t="str">
        <f>IF('My Prediction of Match'!$A$2='Performance Cal'!$A185,'Performance Cal'!F185,"")</f>
        <v/>
      </c>
      <c r="H185" s="25" t="str">
        <f t="shared" si="44"/>
        <v/>
      </c>
      <c r="I185" s="25" t="str">
        <f t="shared" si="45"/>
        <v/>
      </c>
      <c r="J185" s="25" t="str">
        <f t="shared" si="46"/>
        <v/>
      </c>
      <c r="K185" s="25" t="str">
        <f t="shared" si="47"/>
        <v xml:space="preserve"> </v>
      </c>
      <c r="L185" s="25" t="str">
        <f t="shared" si="48"/>
        <v xml:space="preserve"> </v>
      </c>
      <c r="M185" s="25" t="str">
        <f t="shared" si="48"/>
        <v xml:space="preserve"> </v>
      </c>
      <c r="N185" s="25" t="str">
        <f t="shared" si="49"/>
        <v xml:space="preserve"> </v>
      </c>
      <c r="O185" s="25" t="str">
        <f t="shared" si="50"/>
        <v xml:space="preserve"> </v>
      </c>
      <c r="P185" s="25" t="str">
        <f t="shared" si="51"/>
        <v/>
      </c>
      <c r="Q185" s="25" t="str">
        <f t="shared" si="52"/>
        <v/>
      </c>
      <c r="R185" s="25" t="str">
        <f t="shared" si="53"/>
        <v/>
      </c>
      <c r="S185" s="25" t="str">
        <f t="shared" si="54"/>
        <v/>
      </c>
      <c r="T185" s="25" t="str">
        <f t="shared" si="55"/>
        <v/>
      </c>
      <c r="U185" s="25" t="str">
        <f t="shared" si="56"/>
        <v/>
      </c>
      <c r="V185" s="25" t="str">
        <f t="shared" si="57"/>
        <v/>
      </c>
      <c r="W185" s="25" t="str">
        <f t="shared" si="58"/>
        <v/>
      </c>
      <c r="X185" s="25" t="str">
        <f t="shared" si="59"/>
        <v/>
      </c>
      <c r="Y185" s="25" t="str">
        <f t="shared" si="60"/>
        <v xml:space="preserve"> </v>
      </c>
      <c r="Z185" s="25" t="str">
        <f t="shared" si="61"/>
        <v xml:space="preserve"> </v>
      </c>
      <c r="AA185" s="25" t="str">
        <f t="shared" si="62"/>
        <v xml:space="preserve"> </v>
      </c>
      <c r="AB185" t="str">
        <f t="shared" si="63"/>
        <v/>
      </c>
      <c r="AC185" t="str">
        <f t="shared" si="64"/>
        <v xml:space="preserve"> </v>
      </c>
      <c r="AD185" t="str">
        <f t="shared" si="65"/>
        <v/>
      </c>
    </row>
    <row r="186" spans="1:30" x14ac:dyDescent="0.35">
      <c r="A186" t="str">
        <f>IF('My Prediction of Match'!$A$2='Performance Cal'!$A186,'Performance Cal'!A186,"")</f>
        <v/>
      </c>
      <c r="B186" t="str">
        <f>IF('My Prediction of Match'!$A$2='Performance Cal'!$A186,'Performance Cal'!B186,"")</f>
        <v/>
      </c>
      <c r="C186" t="str">
        <f>_xlfn.XLOOKUP(B186,'Team Player and role'!A:A,'Team Player and role'!C:C," ")</f>
        <v xml:space="preserve"> </v>
      </c>
      <c r="D186" t="str">
        <f>IF('My Prediction of Match'!$A$2='Performance Cal'!$A186,'Performance Cal'!C186,"")</f>
        <v/>
      </c>
      <c r="E186" t="str">
        <f>IF('My Prediction of Match'!$A$2='Performance Cal'!$A186,'Performance Cal'!D186,"")</f>
        <v/>
      </c>
      <c r="F186" t="str">
        <f>IF('My Prediction of Match'!$A$2='Performance Cal'!$A186,'Performance Cal'!E186,"")</f>
        <v/>
      </c>
      <c r="G186" t="str">
        <f>IF('My Prediction of Match'!$A$2='Performance Cal'!$A186,'Performance Cal'!F186,"")</f>
        <v/>
      </c>
      <c r="H186" s="25" t="str">
        <f t="shared" si="44"/>
        <v/>
      </c>
      <c r="I186" s="25" t="str">
        <f t="shared" si="45"/>
        <v/>
      </c>
      <c r="J186" s="25" t="str">
        <f t="shared" si="46"/>
        <v/>
      </c>
      <c r="K186" s="25" t="str">
        <f t="shared" si="47"/>
        <v xml:space="preserve"> </v>
      </c>
      <c r="L186" s="25" t="str">
        <f t="shared" si="48"/>
        <v xml:space="preserve"> </v>
      </c>
      <c r="M186" s="25" t="str">
        <f t="shared" si="48"/>
        <v xml:space="preserve"> </v>
      </c>
      <c r="N186" s="25" t="str">
        <f t="shared" si="49"/>
        <v xml:space="preserve"> </v>
      </c>
      <c r="O186" s="25" t="str">
        <f t="shared" si="50"/>
        <v xml:space="preserve"> </v>
      </c>
      <c r="P186" s="25" t="str">
        <f t="shared" si="51"/>
        <v/>
      </c>
      <c r="Q186" s="25" t="str">
        <f t="shared" si="52"/>
        <v/>
      </c>
      <c r="R186" s="25" t="str">
        <f t="shared" si="53"/>
        <v/>
      </c>
      <c r="S186" s="25" t="str">
        <f t="shared" si="54"/>
        <v/>
      </c>
      <c r="T186" s="25" t="str">
        <f t="shared" si="55"/>
        <v/>
      </c>
      <c r="U186" s="25" t="str">
        <f t="shared" si="56"/>
        <v/>
      </c>
      <c r="V186" s="25" t="str">
        <f t="shared" si="57"/>
        <v/>
      </c>
      <c r="W186" s="25" t="str">
        <f t="shared" si="58"/>
        <v/>
      </c>
      <c r="X186" s="25" t="str">
        <f t="shared" si="59"/>
        <v/>
      </c>
      <c r="Y186" s="25" t="str">
        <f t="shared" si="60"/>
        <v xml:space="preserve"> </v>
      </c>
      <c r="Z186" s="25" t="str">
        <f t="shared" si="61"/>
        <v xml:space="preserve"> </v>
      </c>
      <c r="AA186" s="25" t="str">
        <f t="shared" si="62"/>
        <v xml:space="preserve"> </v>
      </c>
      <c r="AB186" t="str">
        <f t="shared" si="63"/>
        <v/>
      </c>
      <c r="AC186" t="str">
        <f t="shared" si="64"/>
        <v xml:space="preserve"> </v>
      </c>
      <c r="AD186" t="str">
        <f t="shared" si="65"/>
        <v/>
      </c>
    </row>
    <row r="187" spans="1:30" x14ac:dyDescent="0.35">
      <c r="A187" t="str">
        <f>IF('My Prediction of Match'!$A$2='Performance Cal'!$A187,'Performance Cal'!A187,"")</f>
        <v/>
      </c>
      <c r="B187" t="str">
        <f>IF('My Prediction of Match'!$A$2='Performance Cal'!$A187,'Performance Cal'!B187,"")</f>
        <v/>
      </c>
      <c r="C187" t="str">
        <f>_xlfn.XLOOKUP(B187,'Team Player and role'!A:A,'Team Player and role'!C:C," ")</f>
        <v xml:space="preserve"> </v>
      </c>
      <c r="D187" t="str">
        <f>IF('My Prediction of Match'!$A$2='Performance Cal'!$A187,'Performance Cal'!C187,"")</f>
        <v/>
      </c>
      <c r="E187" t="str">
        <f>IF('My Prediction of Match'!$A$2='Performance Cal'!$A187,'Performance Cal'!D187,"")</f>
        <v/>
      </c>
      <c r="F187" t="str">
        <f>IF('My Prediction of Match'!$A$2='Performance Cal'!$A187,'Performance Cal'!E187,"")</f>
        <v/>
      </c>
      <c r="G187" t="str">
        <f>IF('My Prediction of Match'!$A$2='Performance Cal'!$A187,'Performance Cal'!F187,"")</f>
        <v/>
      </c>
      <c r="H187" s="25" t="str">
        <f t="shared" si="44"/>
        <v/>
      </c>
      <c r="I187" s="25" t="str">
        <f t="shared" si="45"/>
        <v/>
      </c>
      <c r="J187" s="25" t="str">
        <f t="shared" si="46"/>
        <v/>
      </c>
      <c r="K187" s="25" t="str">
        <f t="shared" si="47"/>
        <v xml:space="preserve"> </v>
      </c>
      <c r="L187" s="25" t="str">
        <f t="shared" si="48"/>
        <v xml:space="preserve"> </v>
      </c>
      <c r="M187" s="25" t="str">
        <f t="shared" si="48"/>
        <v xml:space="preserve"> </v>
      </c>
      <c r="N187" s="25" t="str">
        <f t="shared" si="49"/>
        <v xml:space="preserve"> </v>
      </c>
      <c r="O187" s="25" t="str">
        <f t="shared" si="50"/>
        <v xml:space="preserve"> </v>
      </c>
      <c r="P187" s="25" t="str">
        <f t="shared" si="51"/>
        <v/>
      </c>
      <c r="Q187" s="25" t="str">
        <f t="shared" si="52"/>
        <v/>
      </c>
      <c r="R187" s="25" t="str">
        <f t="shared" si="53"/>
        <v/>
      </c>
      <c r="S187" s="25" t="str">
        <f t="shared" si="54"/>
        <v/>
      </c>
      <c r="T187" s="25" t="str">
        <f t="shared" si="55"/>
        <v/>
      </c>
      <c r="U187" s="25" t="str">
        <f t="shared" si="56"/>
        <v/>
      </c>
      <c r="V187" s="25" t="str">
        <f t="shared" si="57"/>
        <v/>
      </c>
      <c r="W187" s="25" t="str">
        <f t="shared" si="58"/>
        <v/>
      </c>
      <c r="X187" s="25" t="str">
        <f t="shared" si="59"/>
        <v/>
      </c>
      <c r="Y187" s="25" t="str">
        <f t="shared" si="60"/>
        <v xml:space="preserve"> </v>
      </c>
      <c r="Z187" s="25" t="str">
        <f t="shared" si="61"/>
        <v xml:space="preserve"> </v>
      </c>
      <c r="AA187" s="25" t="str">
        <f t="shared" si="62"/>
        <v xml:space="preserve"> </v>
      </c>
      <c r="AB187" t="str">
        <f t="shared" si="63"/>
        <v/>
      </c>
      <c r="AC187" t="str">
        <f t="shared" si="64"/>
        <v xml:space="preserve"> </v>
      </c>
      <c r="AD187" t="str">
        <f t="shared" si="65"/>
        <v/>
      </c>
    </row>
    <row r="188" spans="1:30" x14ac:dyDescent="0.35">
      <c r="A188" t="str">
        <f>IF('My Prediction of Match'!$A$2='Performance Cal'!$A188,'Performance Cal'!A188,"")</f>
        <v/>
      </c>
      <c r="B188" t="str">
        <f>IF('My Prediction of Match'!$A$2='Performance Cal'!$A188,'Performance Cal'!B188,"")</f>
        <v/>
      </c>
      <c r="C188" t="str">
        <f>_xlfn.XLOOKUP(B188,'Team Player and role'!A:A,'Team Player and role'!C:C," ")</f>
        <v xml:space="preserve"> </v>
      </c>
      <c r="D188" t="str">
        <f>IF('My Prediction of Match'!$A$2='Performance Cal'!$A188,'Performance Cal'!C188,"")</f>
        <v/>
      </c>
      <c r="E188" t="str">
        <f>IF('My Prediction of Match'!$A$2='Performance Cal'!$A188,'Performance Cal'!D188,"")</f>
        <v/>
      </c>
      <c r="F188" t="str">
        <f>IF('My Prediction of Match'!$A$2='Performance Cal'!$A188,'Performance Cal'!E188,"")</f>
        <v/>
      </c>
      <c r="G188" t="str">
        <f>IF('My Prediction of Match'!$A$2='Performance Cal'!$A188,'Performance Cal'!F188,"")</f>
        <v/>
      </c>
      <c r="H188" s="25" t="str">
        <f t="shared" si="44"/>
        <v/>
      </c>
      <c r="I188" s="25" t="str">
        <f t="shared" si="45"/>
        <v/>
      </c>
      <c r="J188" s="25" t="str">
        <f t="shared" si="46"/>
        <v/>
      </c>
      <c r="K188" s="25" t="str">
        <f t="shared" si="47"/>
        <v xml:space="preserve"> </v>
      </c>
      <c r="L188" s="25" t="str">
        <f t="shared" si="48"/>
        <v xml:space="preserve"> </v>
      </c>
      <c r="M188" s="25" t="str">
        <f t="shared" si="48"/>
        <v xml:space="preserve"> </v>
      </c>
      <c r="N188" s="25" t="str">
        <f t="shared" si="49"/>
        <v xml:space="preserve"> </v>
      </c>
      <c r="O188" s="25" t="str">
        <f t="shared" si="50"/>
        <v xml:space="preserve"> </v>
      </c>
      <c r="P188" s="25" t="str">
        <f t="shared" si="51"/>
        <v/>
      </c>
      <c r="Q188" s="25" t="str">
        <f t="shared" si="52"/>
        <v/>
      </c>
      <c r="R188" s="25" t="str">
        <f t="shared" si="53"/>
        <v/>
      </c>
      <c r="S188" s="25" t="str">
        <f t="shared" si="54"/>
        <v/>
      </c>
      <c r="T188" s="25" t="str">
        <f t="shared" si="55"/>
        <v/>
      </c>
      <c r="U188" s="25" t="str">
        <f t="shared" si="56"/>
        <v/>
      </c>
      <c r="V188" s="25" t="str">
        <f t="shared" si="57"/>
        <v/>
      </c>
      <c r="W188" s="25" t="str">
        <f t="shared" si="58"/>
        <v/>
      </c>
      <c r="X188" s="25" t="str">
        <f t="shared" si="59"/>
        <v/>
      </c>
      <c r="Y188" s="25" t="str">
        <f t="shared" si="60"/>
        <v xml:space="preserve"> </v>
      </c>
      <c r="Z188" s="25" t="str">
        <f t="shared" si="61"/>
        <v xml:space="preserve"> </v>
      </c>
      <c r="AA188" s="25" t="str">
        <f t="shared" si="62"/>
        <v xml:space="preserve"> </v>
      </c>
      <c r="AB188" t="str">
        <f t="shared" si="63"/>
        <v/>
      </c>
      <c r="AC188" t="str">
        <f t="shared" si="64"/>
        <v xml:space="preserve"> </v>
      </c>
      <c r="AD188" t="str">
        <f t="shared" si="65"/>
        <v/>
      </c>
    </row>
    <row r="189" spans="1:30" x14ac:dyDescent="0.35">
      <c r="A189" t="str">
        <f>IF('My Prediction of Match'!$A$2='Performance Cal'!$A189,'Performance Cal'!A189,"")</f>
        <v/>
      </c>
      <c r="B189" t="str">
        <f>IF('My Prediction of Match'!$A$2='Performance Cal'!$A189,'Performance Cal'!B189,"")</f>
        <v/>
      </c>
      <c r="C189" t="str">
        <f>_xlfn.XLOOKUP(B189,'Team Player and role'!A:A,'Team Player and role'!C:C," ")</f>
        <v xml:space="preserve"> </v>
      </c>
      <c r="D189" t="str">
        <f>IF('My Prediction of Match'!$A$2='Performance Cal'!$A189,'Performance Cal'!C189,"")</f>
        <v/>
      </c>
      <c r="E189" t="str">
        <f>IF('My Prediction of Match'!$A$2='Performance Cal'!$A189,'Performance Cal'!D189,"")</f>
        <v/>
      </c>
      <c r="F189" t="str">
        <f>IF('My Prediction of Match'!$A$2='Performance Cal'!$A189,'Performance Cal'!E189,"")</f>
        <v/>
      </c>
      <c r="G189" t="str">
        <f>IF('My Prediction of Match'!$A$2='Performance Cal'!$A189,'Performance Cal'!F189,"")</f>
        <v/>
      </c>
      <c r="H189" s="25" t="str">
        <f t="shared" si="44"/>
        <v/>
      </c>
      <c r="I189" s="25" t="str">
        <f t="shared" si="45"/>
        <v/>
      </c>
      <c r="J189" s="25" t="str">
        <f t="shared" si="46"/>
        <v/>
      </c>
      <c r="K189" s="25" t="str">
        <f t="shared" si="47"/>
        <v xml:space="preserve"> </v>
      </c>
      <c r="L189" s="25" t="str">
        <f t="shared" si="48"/>
        <v xml:space="preserve"> </v>
      </c>
      <c r="M189" s="25" t="str">
        <f t="shared" si="48"/>
        <v xml:space="preserve"> </v>
      </c>
      <c r="N189" s="25" t="str">
        <f t="shared" si="49"/>
        <v xml:space="preserve"> </v>
      </c>
      <c r="O189" s="25" t="str">
        <f t="shared" si="50"/>
        <v xml:space="preserve"> </v>
      </c>
      <c r="P189" s="25" t="str">
        <f t="shared" si="51"/>
        <v/>
      </c>
      <c r="Q189" s="25" t="str">
        <f t="shared" si="52"/>
        <v/>
      </c>
      <c r="R189" s="25" t="str">
        <f t="shared" si="53"/>
        <v/>
      </c>
      <c r="S189" s="25" t="str">
        <f t="shared" si="54"/>
        <v/>
      </c>
      <c r="T189" s="25" t="str">
        <f t="shared" si="55"/>
        <v/>
      </c>
      <c r="U189" s="25" t="str">
        <f t="shared" si="56"/>
        <v/>
      </c>
      <c r="V189" s="25" t="str">
        <f t="shared" si="57"/>
        <v/>
      </c>
      <c r="W189" s="25" t="str">
        <f t="shared" si="58"/>
        <v/>
      </c>
      <c r="X189" s="25" t="str">
        <f t="shared" si="59"/>
        <v/>
      </c>
      <c r="Y189" s="25" t="str">
        <f t="shared" si="60"/>
        <v xml:space="preserve"> </v>
      </c>
      <c r="Z189" s="25" t="str">
        <f t="shared" si="61"/>
        <v xml:space="preserve"> </v>
      </c>
      <c r="AA189" s="25" t="str">
        <f t="shared" si="62"/>
        <v xml:space="preserve"> </v>
      </c>
      <c r="AB189" t="str">
        <f t="shared" si="63"/>
        <v/>
      </c>
      <c r="AC189" t="str">
        <f t="shared" si="64"/>
        <v xml:space="preserve"> </v>
      </c>
      <c r="AD189" t="str">
        <f t="shared" si="65"/>
        <v/>
      </c>
    </row>
    <row r="190" spans="1:30" x14ac:dyDescent="0.35">
      <c r="A190" t="str">
        <f>IF('My Prediction of Match'!$A$2='Performance Cal'!$A190,'Performance Cal'!A190,"")</f>
        <v/>
      </c>
      <c r="B190" t="str">
        <f>IF('My Prediction of Match'!$A$2='Performance Cal'!$A190,'Performance Cal'!B190,"")</f>
        <v/>
      </c>
      <c r="C190" t="str">
        <f>_xlfn.XLOOKUP(B190,'Team Player and role'!A:A,'Team Player and role'!C:C," ")</f>
        <v xml:space="preserve"> </v>
      </c>
      <c r="D190" t="str">
        <f>IF('My Prediction of Match'!$A$2='Performance Cal'!$A190,'Performance Cal'!C190,"")</f>
        <v/>
      </c>
      <c r="E190" t="str">
        <f>IF('My Prediction of Match'!$A$2='Performance Cal'!$A190,'Performance Cal'!D190,"")</f>
        <v/>
      </c>
      <c r="F190" t="str">
        <f>IF('My Prediction of Match'!$A$2='Performance Cal'!$A190,'Performance Cal'!E190,"")</f>
        <v/>
      </c>
      <c r="G190" t="str">
        <f>IF('My Prediction of Match'!$A$2='Performance Cal'!$A190,'Performance Cal'!F190,"")</f>
        <v/>
      </c>
      <c r="H190" s="25" t="str">
        <f t="shared" si="44"/>
        <v/>
      </c>
      <c r="I190" s="25" t="str">
        <f t="shared" si="45"/>
        <v/>
      </c>
      <c r="J190" s="25" t="str">
        <f t="shared" si="46"/>
        <v/>
      </c>
      <c r="K190" s="25" t="str">
        <f t="shared" si="47"/>
        <v xml:space="preserve"> </v>
      </c>
      <c r="L190" s="25" t="str">
        <f t="shared" si="48"/>
        <v xml:space="preserve"> </v>
      </c>
      <c r="M190" s="25" t="str">
        <f t="shared" si="48"/>
        <v xml:space="preserve"> </v>
      </c>
      <c r="N190" s="25" t="str">
        <f t="shared" si="49"/>
        <v xml:space="preserve"> </v>
      </c>
      <c r="O190" s="25" t="str">
        <f t="shared" si="50"/>
        <v xml:space="preserve"> </v>
      </c>
      <c r="P190" s="25" t="str">
        <f t="shared" si="51"/>
        <v/>
      </c>
      <c r="Q190" s="25" t="str">
        <f t="shared" si="52"/>
        <v/>
      </c>
      <c r="R190" s="25" t="str">
        <f t="shared" si="53"/>
        <v/>
      </c>
      <c r="S190" s="25" t="str">
        <f t="shared" si="54"/>
        <v/>
      </c>
      <c r="T190" s="25" t="str">
        <f t="shared" si="55"/>
        <v/>
      </c>
      <c r="U190" s="25" t="str">
        <f t="shared" si="56"/>
        <v/>
      </c>
      <c r="V190" s="25" t="str">
        <f t="shared" si="57"/>
        <v/>
      </c>
      <c r="W190" s="25" t="str">
        <f t="shared" si="58"/>
        <v/>
      </c>
      <c r="X190" s="25" t="str">
        <f t="shared" si="59"/>
        <v/>
      </c>
      <c r="Y190" s="25" t="str">
        <f t="shared" si="60"/>
        <v xml:space="preserve"> </v>
      </c>
      <c r="Z190" s="25" t="str">
        <f t="shared" si="61"/>
        <v xml:space="preserve"> </v>
      </c>
      <c r="AA190" s="25" t="str">
        <f t="shared" si="62"/>
        <v xml:space="preserve"> </v>
      </c>
      <c r="AB190" t="str">
        <f t="shared" si="63"/>
        <v/>
      </c>
      <c r="AC190" t="str">
        <f t="shared" si="64"/>
        <v xml:space="preserve"> </v>
      </c>
      <c r="AD190" t="str">
        <f t="shared" si="65"/>
        <v/>
      </c>
    </row>
    <row r="191" spans="1:30" x14ac:dyDescent="0.35">
      <c r="A191" t="str">
        <f>IF('My Prediction of Match'!$A$2='Performance Cal'!$A191,'Performance Cal'!A191,"")</f>
        <v/>
      </c>
      <c r="B191" t="str">
        <f>IF('My Prediction of Match'!$A$2='Performance Cal'!$A191,'Performance Cal'!B191,"")</f>
        <v/>
      </c>
      <c r="C191" t="str">
        <f>_xlfn.XLOOKUP(B191,'Team Player and role'!A:A,'Team Player and role'!C:C," ")</f>
        <v xml:space="preserve"> </v>
      </c>
      <c r="D191" t="str">
        <f>IF('My Prediction of Match'!$A$2='Performance Cal'!$A191,'Performance Cal'!C191,"")</f>
        <v/>
      </c>
      <c r="E191" t="str">
        <f>IF('My Prediction of Match'!$A$2='Performance Cal'!$A191,'Performance Cal'!D191,"")</f>
        <v/>
      </c>
      <c r="F191" t="str">
        <f>IF('My Prediction of Match'!$A$2='Performance Cal'!$A191,'Performance Cal'!E191,"")</f>
        <v/>
      </c>
      <c r="G191" t="str">
        <f>IF('My Prediction of Match'!$A$2='Performance Cal'!$A191,'Performance Cal'!F191,"")</f>
        <v/>
      </c>
      <c r="H191" s="25" t="str">
        <f t="shared" si="44"/>
        <v/>
      </c>
      <c r="I191" s="25" t="str">
        <f t="shared" si="45"/>
        <v/>
      </c>
      <c r="J191" s="25" t="str">
        <f t="shared" si="46"/>
        <v/>
      </c>
      <c r="K191" s="25" t="str">
        <f t="shared" si="47"/>
        <v xml:space="preserve"> </v>
      </c>
      <c r="L191" s="25" t="str">
        <f t="shared" si="48"/>
        <v xml:space="preserve"> </v>
      </c>
      <c r="M191" s="25" t="str">
        <f t="shared" si="48"/>
        <v xml:space="preserve"> </v>
      </c>
      <c r="N191" s="25" t="str">
        <f t="shared" si="49"/>
        <v xml:space="preserve"> </v>
      </c>
      <c r="O191" s="25" t="str">
        <f t="shared" si="50"/>
        <v xml:space="preserve"> </v>
      </c>
      <c r="P191" s="25" t="str">
        <f t="shared" si="51"/>
        <v/>
      </c>
      <c r="Q191" s="25" t="str">
        <f t="shared" si="52"/>
        <v/>
      </c>
      <c r="R191" s="25" t="str">
        <f t="shared" si="53"/>
        <v/>
      </c>
      <c r="S191" s="25" t="str">
        <f t="shared" si="54"/>
        <v/>
      </c>
      <c r="T191" s="25" t="str">
        <f t="shared" si="55"/>
        <v/>
      </c>
      <c r="U191" s="25" t="str">
        <f t="shared" si="56"/>
        <v/>
      </c>
      <c r="V191" s="25" t="str">
        <f t="shared" si="57"/>
        <v/>
      </c>
      <c r="W191" s="25" t="str">
        <f t="shared" si="58"/>
        <v/>
      </c>
      <c r="X191" s="25" t="str">
        <f t="shared" si="59"/>
        <v/>
      </c>
      <c r="Y191" s="25" t="str">
        <f t="shared" si="60"/>
        <v xml:space="preserve"> </v>
      </c>
      <c r="Z191" s="25" t="str">
        <f t="shared" si="61"/>
        <v xml:space="preserve"> </v>
      </c>
      <c r="AA191" s="25" t="str">
        <f t="shared" si="62"/>
        <v xml:space="preserve"> </v>
      </c>
      <c r="AB191" t="str">
        <f t="shared" si="63"/>
        <v/>
      </c>
      <c r="AC191" t="str">
        <f t="shared" si="64"/>
        <v xml:space="preserve"> </v>
      </c>
      <c r="AD191" t="str">
        <f t="shared" si="65"/>
        <v/>
      </c>
    </row>
    <row r="192" spans="1:30" x14ac:dyDescent="0.35">
      <c r="A192" t="str">
        <f>IF('My Prediction of Match'!$A$2='Performance Cal'!$A192,'Performance Cal'!A192,"")</f>
        <v/>
      </c>
      <c r="B192" t="str">
        <f>IF('My Prediction of Match'!$A$2='Performance Cal'!$A192,'Performance Cal'!B192,"")</f>
        <v/>
      </c>
      <c r="C192" t="str">
        <f>_xlfn.XLOOKUP(B192,'Team Player and role'!A:A,'Team Player and role'!C:C," ")</f>
        <v xml:space="preserve"> </v>
      </c>
      <c r="D192" t="str">
        <f>IF('My Prediction of Match'!$A$2='Performance Cal'!$A192,'Performance Cal'!C192,"")</f>
        <v/>
      </c>
      <c r="E192" t="str">
        <f>IF('My Prediction of Match'!$A$2='Performance Cal'!$A192,'Performance Cal'!D192,"")</f>
        <v/>
      </c>
      <c r="F192" t="str">
        <f>IF('My Prediction of Match'!$A$2='Performance Cal'!$A192,'Performance Cal'!E192,"")</f>
        <v/>
      </c>
      <c r="G192" t="str">
        <f>IF('My Prediction of Match'!$A$2='Performance Cal'!$A192,'Performance Cal'!F192,"")</f>
        <v/>
      </c>
      <c r="H192" s="25" t="str">
        <f t="shared" si="44"/>
        <v/>
      </c>
      <c r="I192" s="25" t="str">
        <f t="shared" si="45"/>
        <v/>
      </c>
      <c r="J192" s="25" t="str">
        <f t="shared" si="46"/>
        <v/>
      </c>
      <c r="K192" s="25" t="str">
        <f t="shared" si="47"/>
        <v xml:space="preserve"> </v>
      </c>
      <c r="L192" s="25" t="str">
        <f t="shared" si="48"/>
        <v xml:space="preserve"> </v>
      </c>
      <c r="M192" s="25" t="str">
        <f t="shared" si="48"/>
        <v xml:space="preserve"> </v>
      </c>
      <c r="N192" s="25" t="str">
        <f t="shared" si="49"/>
        <v xml:space="preserve"> </v>
      </c>
      <c r="O192" s="25" t="str">
        <f t="shared" si="50"/>
        <v xml:space="preserve"> </v>
      </c>
      <c r="P192" s="25" t="str">
        <f t="shared" si="51"/>
        <v/>
      </c>
      <c r="Q192" s="25" t="str">
        <f t="shared" si="52"/>
        <v/>
      </c>
      <c r="R192" s="25" t="str">
        <f t="shared" si="53"/>
        <v/>
      </c>
      <c r="S192" s="25" t="str">
        <f t="shared" si="54"/>
        <v/>
      </c>
      <c r="T192" s="25" t="str">
        <f t="shared" si="55"/>
        <v/>
      </c>
      <c r="U192" s="25" t="str">
        <f t="shared" si="56"/>
        <v/>
      </c>
      <c r="V192" s="25" t="str">
        <f t="shared" si="57"/>
        <v/>
      </c>
      <c r="W192" s="25" t="str">
        <f t="shared" si="58"/>
        <v/>
      </c>
      <c r="X192" s="25" t="str">
        <f t="shared" si="59"/>
        <v/>
      </c>
      <c r="Y192" s="25" t="str">
        <f t="shared" si="60"/>
        <v xml:space="preserve"> </v>
      </c>
      <c r="Z192" s="25" t="str">
        <f t="shared" si="61"/>
        <v xml:space="preserve"> </v>
      </c>
      <c r="AA192" s="25" t="str">
        <f t="shared" si="62"/>
        <v xml:space="preserve"> </v>
      </c>
      <c r="AB192" t="str">
        <f t="shared" si="63"/>
        <v/>
      </c>
      <c r="AC192" t="str">
        <f t="shared" si="64"/>
        <v xml:space="preserve"> </v>
      </c>
      <c r="AD192" t="str">
        <f t="shared" si="65"/>
        <v/>
      </c>
    </row>
    <row r="193" spans="1:30" x14ac:dyDescent="0.35">
      <c r="A193" t="str">
        <f>IF('My Prediction of Match'!$A$2='Performance Cal'!$A193,'Performance Cal'!A193,"")</f>
        <v/>
      </c>
      <c r="B193" t="str">
        <f>IF('My Prediction of Match'!$A$2='Performance Cal'!$A193,'Performance Cal'!B193,"")</f>
        <v/>
      </c>
      <c r="C193" t="str">
        <f>_xlfn.XLOOKUP(B193,'Team Player and role'!A:A,'Team Player and role'!C:C," ")</f>
        <v xml:space="preserve"> </v>
      </c>
      <c r="D193" t="str">
        <f>IF('My Prediction of Match'!$A$2='Performance Cal'!$A193,'Performance Cal'!C193,"")</f>
        <v/>
      </c>
      <c r="E193" t="str">
        <f>IF('My Prediction of Match'!$A$2='Performance Cal'!$A193,'Performance Cal'!D193,"")</f>
        <v/>
      </c>
      <c r="F193" t="str">
        <f>IF('My Prediction of Match'!$A$2='Performance Cal'!$A193,'Performance Cal'!E193,"")</f>
        <v/>
      </c>
      <c r="G193" t="str">
        <f>IF('My Prediction of Match'!$A$2='Performance Cal'!$A193,'Performance Cal'!F193,"")</f>
        <v/>
      </c>
      <c r="H193" s="25" t="str">
        <f t="shared" si="44"/>
        <v/>
      </c>
      <c r="I193" s="25" t="str">
        <f t="shared" si="45"/>
        <v/>
      </c>
      <c r="J193" s="25" t="str">
        <f t="shared" si="46"/>
        <v/>
      </c>
      <c r="K193" s="25" t="str">
        <f t="shared" si="47"/>
        <v xml:space="preserve"> </v>
      </c>
      <c r="L193" s="25" t="str">
        <f t="shared" si="48"/>
        <v xml:space="preserve"> </v>
      </c>
      <c r="M193" s="25" t="str">
        <f t="shared" si="48"/>
        <v xml:space="preserve"> </v>
      </c>
      <c r="N193" s="25" t="str">
        <f t="shared" si="49"/>
        <v xml:space="preserve"> </v>
      </c>
      <c r="O193" s="25" t="str">
        <f t="shared" si="50"/>
        <v xml:space="preserve"> </v>
      </c>
      <c r="P193" s="25" t="str">
        <f t="shared" si="51"/>
        <v/>
      </c>
      <c r="Q193" s="25" t="str">
        <f t="shared" si="52"/>
        <v/>
      </c>
      <c r="R193" s="25" t="str">
        <f t="shared" si="53"/>
        <v/>
      </c>
      <c r="S193" s="25" t="str">
        <f t="shared" si="54"/>
        <v/>
      </c>
      <c r="T193" s="25" t="str">
        <f t="shared" si="55"/>
        <v/>
      </c>
      <c r="U193" s="25" t="str">
        <f t="shared" si="56"/>
        <v/>
      </c>
      <c r="V193" s="25" t="str">
        <f t="shared" si="57"/>
        <v/>
      </c>
      <c r="W193" s="25" t="str">
        <f t="shared" si="58"/>
        <v/>
      </c>
      <c r="X193" s="25" t="str">
        <f t="shared" si="59"/>
        <v/>
      </c>
      <c r="Y193" s="25" t="str">
        <f t="shared" si="60"/>
        <v xml:space="preserve"> </v>
      </c>
      <c r="Z193" s="25" t="str">
        <f t="shared" si="61"/>
        <v xml:space="preserve"> </v>
      </c>
      <c r="AA193" s="25" t="str">
        <f t="shared" si="62"/>
        <v xml:space="preserve"> </v>
      </c>
      <c r="AB193" t="str">
        <f t="shared" si="63"/>
        <v/>
      </c>
      <c r="AC193" t="str">
        <f t="shared" si="64"/>
        <v xml:space="preserve"> </v>
      </c>
      <c r="AD193" t="str">
        <f t="shared" si="65"/>
        <v/>
      </c>
    </row>
    <row r="194" spans="1:30" x14ac:dyDescent="0.35">
      <c r="A194" t="str">
        <f>IF('My Prediction of Match'!$A$2='Performance Cal'!$A194,'Performance Cal'!A194,"")</f>
        <v/>
      </c>
      <c r="B194" t="str">
        <f>IF('My Prediction of Match'!$A$2='Performance Cal'!$A194,'Performance Cal'!B194,"")</f>
        <v/>
      </c>
      <c r="C194" t="str">
        <f>_xlfn.XLOOKUP(B194,'Team Player and role'!A:A,'Team Player and role'!C:C," ")</f>
        <v xml:space="preserve"> </v>
      </c>
      <c r="D194" t="str">
        <f>IF('My Prediction of Match'!$A$2='Performance Cal'!$A194,'Performance Cal'!C194,"")</f>
        <v/>
      </c>
      <c r="E194" t="str">
        <f>IF('My Prediction of Match'!$A$2='Performance Cal'!$A194,'Performance Cal'!D194,"")</f>
        <v/>
      </c>
      <c r="F194" t="str">
        <f>IF('My Prediction of Match'!$A$2='Performance Cal'!$A194,'Performance Cal'!E194,"")</f>
        <v/>
      </c>
      <c r="G194" t="str">
        <f>IF('My Prediction of Match'!$A$2='Performance Cal'!$A194,'Performance Cal'!F194,"")</f>
        <v/>
      </c>
      <c r="H194" s="25" t="str">
        <f t="shared" si="44"/>
        <v/>
      </c>
      <c r="I194" s="25" t="str">
        <f t="shared" si="45"/>
        <v/>
      </c>
      <c r="J194" s="25" t="str">
        <f t="shared" si="46"/>
        <v/>
      </c>
      <c r="K194" s="25" t="str">
        <f t="shared" si="47"/>
        <v xml:space="preserve"> </v>
      </c>
      <c r="L194" s="25" t="str">
        <f t="shared" si="48"/>
        <v xml:space="preserve"> </v>
      </c>
      <c r="M194" s="25" t="str">
        <f t="shared" si="48"/>
        <v xml:space="preserve"> </v>
      </c>
      <c r="N194" s="25" t="str">
        <f t="shared" si="49"/>
        <v xml:space="preserve"> </v>
      </c>
      <c r="O194" s="25" t="str">
        <f t="shared" si="50"/>
        <v xml:space="preserve"> </v>
      </c>
      <c r="P194" s="25" t="str">
        <f t="shared" si="51"/>
        <v/>
      </c>
      <c r="Q194" s="25" t="str">
        <f t="shared" si="52"/>
        <v/>
      </c>
      <c r="R194" s="25" t="str">
        <f t="shared" si="53"/>
        <v/>
      </c>
      <c r="S194" s="25" t="str">
        <f t="shared" si="54"/>
        <v/>
      </c>
      <c r="T194" s="25" t="str">
        <f t="shared" si="55"/>
        <v/>
      </c>
      <c r="U194" s="25" t="str">
        <f t="shared" si="56"/>
        <v/>
      </c>
      <c r="V194" s="25" t="str">
        <f t="shared" si="57"/>
        <v/>
      </c>
      <c r="W194" s="25" t="str">
        <f t="shared" si="58"/>
        <v/>
      </c>
      <c r="X194" s="25" t="str">
        <f t="shared" si="59"/>
        <v/>
      </c>
      <c r="Y194" s="25" t="str">
        <f t="shared" si="60"/>
        <v xml:space="preserve"> </v>
      </c>
      <c r="Z194" s="25" t="str">
        <f t="shared" si="61"/>
        <v xml:space="preserve"> </v>
      </c>
      <c r="AA194" s="25" t="str">
        <f t="shared" si="62"/>
        <v xml:space="preserve"> </v>
      </c>
      <c r="AB194" t="str">
        <f t="shared" si="63"/>
        <v/>
      </c>
      <c r="AC194" t="str">
        <f t="shared" si="64"/>
        <v xml:space="preserve"> </v>
      </c>
      <c r="AD194" t="str">
        <f t="shared" si="65"/>
        <v/>
      </c>
    </row>
    <row r="195" spans="1:30" x14ac:dyDescent="0.35">
      <c r="A195" t="str">
        <f>IF('My Prediction of Match'!$A$2='Performance Cal'!$A195,'Performance Cal'!A195,"")</f>
        <v/>
      </c>
      <c r="B195" t="str">
        <f>IF('My Prediction of Match'!$A$2='Performance Cal'!$A195,'Performance Cal'!B195,"")</f>
        <v/>
      </c>
      <c r="C195" t="str">
        <f>_xlfn.XLOOKUP(B195,'Team Player and role'!A:A,'Team Player and role'!C:C," ")</f>
        <v xml:space="preserve"> </v>
      </c>
      <c r="D195" t="str">
        <f>IF('My Prediction of Match'!$A$2='Performance Cal'!$A195,'Performance Cal'!C195,"")</f>
        <v/>
      </c>
      <c r="E195" t="str">
        <f>IF('My Prediction of Match'!$A$2='Performance Cal'!$A195,'Performance Cal'!D195,"")</f>
        <v/>
      </c>
      <c r="F195" t="str">
        <f>IF('My Prediction of Match'!$A$2='Performance Cal'!$A195,'Performance Cal'!E195,"")</f>
        <v/>
      </c>
      <c r="G195" t="str">
        <f>IF('My Prediction of Match'!$A$2='Performance Cal'!$A195,'Performance Cal'!F195,"")</f>
        <v/>
      </c>
      <c r="H195" s="25" t="str">
        <f t="shared" ref="H195:H254" si="66">IF($C195=" ","",IF($C195="Seamer",($E195*150/100),($E195*120/100)))</f>
        <v/>
      </c>
      <c r="I195" s="25" t="str">
        <f t="shared" ref="I195:I248" si="67">IF($C195=" ","",IF($C195="Seamer",($E195*75/100),($E195*75/100)))</f>
        <v/>
      </c>
      <c r="J195" s="25" t="str">
        <f t="shared" ref="J195:J248" si="68">IF($C195=" ","",IF($C195="Seamer",($E195*122/100),($E195*122/100)))</f>
        <v/>
      </c>
      <c r="K195" s="25" t="str">
        <f t="shared" ref="K195:K248" si="69">IF($C195=" "," ",IF($C195="Seamer",($E195*83/100),($E195*90/100)))</f>
        <v xml:space="preserve"> </v>
      </c>
      <c r="L195" s="25" t="str">
        <f t="shared" ref="L195:M248" si="70">IF($C195=" "," ",IF($C195="Seamer",($E195*70/100),($E195*60/100)))</f>
        <v xml:space="preserve"> </v>
      </c>
      <c r="M195" s="25" t="str">
        <f t="shared" si="70"/>
        <v xml:space="preserve"> </v>
      </c>
      <c r="N195" s="25" t="str">
        <f t="shared" ref="N195:N248" si="71">IF($C195=" "," ",IF($C195="Seamer",($E195*130/100),($E195*100/100)))</f>
        <v xml:space="preserve"> </v>
      </c>
      <c r="O195" s="25" t="str">
        <f t="shared" ref="O195:O248" si="72">IF($C195=" "," ",IF($C195="Seamer",($E195*120/100),($E195*120/100)))</f>
        <v xml:space="preserve"> </v>
      </c>
      <c r="P195" s="25" t="str">
        <f t="shared" ref="P195:P248" si="73">IF(H195="",H195,((H195+L195)/2))</f>
        <v/>
      </c>
      <c r="Q195" s="25" t="str">
        <f t="shared" ref="Q195:Q248" si="74">IF(H195="",H195,((H195+N195)/2))</f>
        <v/>
      </c>
      <c r="R195" s="25" t="str">
        <f t="shared" ref="R195:R248" si="75">H195</f>
        <v/>
      </c>
      <c r="S195" s="25" t="str">
        <f t="shared" ref="S195:S248" si="76">IF(I195="",I195,((I195+L195)/2))</f>
        <v/>
      </c>
      <c r="T195" s="25" t="str">
        <f t="shared" ref="T195:T248" si="77">IF(I195="",I195,((I195+N195)/2))</f>
        <v/>
      </c>
      <c r="U195" s="25" t="str">
        <f t="shared" ref="U195:U248" si="78">IF(I195="",I195,((I195+O195)/2))</f>
        <v/>
      </c>
      <c r="V195" s="25" t="str">
        <f t="shared" ref="V195:V248" si="79">IF(J195="",J195,((J195+L195)/2))</f>
        <v/>
      </c>
      <c r="W195" s="25" t="str">
        <f t="shared" ref="W195:W248" si="80">IF(J195="",J195,((J195+N195)/2))</f>
        <v/>
      </c>
      <c r="X195" s="25" t="str">
        <f t="shared" ref="X195:X248" si="81">IF(J195="",J195,((J195+O195)/2))</f>
        <v/>
      </c>
      <c r="Y195" s="25" t="str">
        <f t="shared" ref="Y195:Y248" si="82">IF(K195=" ",K195,((K195+L195)/2))</f>
        <v xml:space="preserve"> </v>
      </c>
      <c r="Z195" s="25" t="str">
        <f t="shared" ref="Z195:Z248" si="83">IF(K195=" ",K195,((K195+N195)/2))</f>
        <v xml:space="preserve"> </v>
      </c>
      <c r="AA195" s="25" t="str">
        <f t="shared" ref="AA195:AA248" si="84">IF(K195=" ",K195,((K195+O195)/2))</f>
        <v xml:space="preserve"> </v>
      </c>
      <c r="AB195" t="str">
        <f t="shared" ref="AB195:AB254" si="85">A195</f>
        <v/>
      </c>
      <c r="AC195" t="str">
        <f t="shared" ref="AC195:AC254" si="86">C195</f>
        <v xml:space="preserve"> </v>
      </c>
      <c r="AD195" t="str">
        <f t="shared" ref="AD195:AD254" si="87">B195</f>
        <v/>
      </c>
    </row>
    <row r="196" spans="1:30" x14ac:dyDescent="0.35">
      <c r="A196" t="str">
        <f>IF('My Prediction of Match'!$A$2='Performance Cal'!$A196,'Performance Cal'!A196,"")</f>
        <v/>
      </c>
      <c r="B196" t="str">
        <f>IF('My Prediction of Match'!$A$2='Performance Cal'!$A196,'Performance Cal'!B196,"")</f>
        <v/>
      </c>
      <c r="C196" t="str">
        <f>_xlfn.XLOOKUP(B196,'Team Player and role'!A:A,'Team Player and role'!C:C," ")</f>
        <v xml:space="preserve"> </v>
      </c>
      <c r="D196" t="str">
        <f>IF('My Prediction of Match'!$A$2='Performance Cal'!$A196,'Performance Cal'!C196,"")</f>
        <v/>
      </c>
      <c r="E196" t="str">
        <f>IF('My Prediction of Match'!$A$2='Performance Cal'!$A196,'Performance Cal'!D196,"")</f>
        <v/>
      </c>
      <c r="F196" t="str">
        <f>IF('My Prediction of Match'!$A$2='Performance Cal'!$A196,'Performance Cal'!E196,"")</f>
        <v/>
      </c>
      <c r="G196" t="str">
        <f>IF('My Prediction of Match'!$A$2='Performance Cal'!$A196,'Performance Cal'!F196,"")</f>
        <v/>
      </c>
      <c r="H196" s="25" t="str">
        <f t="shared" si="66"/>
        <v/>
      </c>
      <c r="I196" s="25" t="str">
        <f t="shared" si="67"/>
        <v/>
      </c>
      <c r="J196" s="25" t="str">
        <f t="shared" si="68"/>
        <v/>
      </c>
      <c r="K196" s="25" t="str">
        <f t="shared" si="69"/>
        <v xml:space="preserve"> </v>
      </c>
      <c r="L196" s="25" t="str">
        <f t="shared" si="70"/>
        <v xml:space="preserve"> </v>
      </c>
      <c r="M196" s="25" t="str">
        <f t="shared" si="70"/>
        <v xml:space="preserve"> </v>
      </c>
      <c r="N196" s="25" t="str">
        <f t="shared" si="71"/>
        <v xml:space="preserve"> </v>
      </c>
      <c r="O196" s="25" t="str">
        <f t="shared" si="72"/>
        <v xml:space="preserve"> </v>
      </c>
      <c r="P196" s="25" t="str">
        <f t="shared" si="73"/>
        <v/>
      </c>
      <c r="Q196" s="25" t="str">
        <f t="shared" si="74"/>
        <v/>
      </c>
      <c r="R196" s="25" t="str">
        <f t="shared" si="75"/>
        <v/>
      </c>
      <c r="S196" s="25" t="str">
        <f t="shared" si="76"/>
        <v/>
      </c>
      <c r="T196" s="25" t="str">
        <f t="shared" si="77"/>
        <v/>
      </c>
      <c r="U196" s="25" t="str">
        <f t="shared" si="78"/>
        <v/>
      </c>
      <c r="V196" s="25" t="str">
        <f t="shared" si="79"/>
        <v/>
      </c>
      <c r="W196" s="25" t="str">
        <f t="shared" si="80"/>
        <v/>
      </c>
      <c r="X196" s="25" t="str">
        <f t="shared" si="81"/>
        <v/>
      </c>
      <c r="Y196" s="25" t="str">
        <f t="shared" si="82"/>
        <v xml:space="preserve"> </v>
      </c>
      <c r="Z196" s="25" t="str">
        <f t="shared" si="83"/>
        <v xml:space="preserve"> </v>
      </c>
      <c r="AA196" s="25" t="str">
        <f t="shared" si="84"/>
        <v xml:space="preserve"> </v>
      </c>
      <c r="AB196" t="str">
        <f t="shared" si="85"/>
        <v/>
      </c>
      <c r="AC196" t="str">
        <f t="shared" si="86"/>
        <v xml:space="preserve"> </v>
      </c>
      <c r="AD196" t="str">
        <f t="shared" si="87"/>
        <v/>
      </c>
    </row>
    <row r="197" spans="1:30" x14ac:dyDescent="0.35">
      <c r="A197" t="str">
        <f>IF('My Prediction of Match'!$A$2='Performance Cal'!$A197,'Performance Cal'!A197,"")</f>
        <v/>
      </c>
      <c r="B197" t="str">
        <f>IF('My Prediction of Match'!$A$2='Performance Cal'!$A197,'Performance Cal'!B197,"")</f>
        <v/>
      </c>
      <c r="C197" t="str">
        <f>_xlfn.XLOOKUP(B197,'Team Player and role'!A:A,'Team Player and role'!C:C," ")</f>
        <v xml:space="preserve"> </v>
      </c>
      <c r="D197" t="str">
        <f>IF('My Prediction of Match'!$A$2='Performance Cal'!$A197,'Performance Cal'!C197,"")</f>
        <v/>
      </c>
      <c r="E197" t="str">
        <f>IF('My Prediction of Match'!$A$2='Performance Cal'!$A197,'Performance Cal'!D197,"")</f>
        <v/>
      </c>
      <c r="F197" t="str">
        <f>IF('My Prediction of Match'!$A$2='Performance Cal'!$A197,'Performance Cal'!E197,"")</f>
        <v/>
      </c>
      <c r="G197" t="str">
        <f>IF('My Prediction of Match'!$A$2='Performance Cal'!$A197,'Performance Cal'!F197,"")</f>
        <v/>
      </c>
      <c r="H197" s="25" t="str">
        <f t="shared" si="66"/>
        <v/>
      </c>
      <c r="I197" s="25" t="str">
        <f t="shared" si="67"/>
        <v/>
      </c>
      <c r="J197" s="25" t="str">
        <f t="shared" si="68"/>
        <v/>
      </c>
      <c r="K197" s="25" t="str">
        <f t="shared" si="69"/>
        <v xml:space="preserve"> </v>
      </c>
      <c r="L197" s="25" t="str">
        <f t="shared" si="70"/>
        <v xml:space="preserve"> </v>
      </c>
      <c r="M197" s="25" t="str">
        <f t="shared" si="70"/>
        <v xml:space="preserve"> </v>
      </c>
      <c r="N197" s="25" t="str">
        <f t="shared" si="71"/>
        <v xml:space="preserve"> </v>
      </c>
      <c r="O197" s="25" t="str">
        <f t="shared" si="72"/>
        <v xml:space="preserve"> </v>
      </c>
      <c r="P197" s="25" t="str">
        <f t="shared" si="73"/>
        <v/>
      </c>
      <c r="Q197" s="25" t="str">
        <f t="shared" si="74"/>
        <v/>
      </c>
      <c r="R197" s="25" t="str">
        <f t="shared" si="75"/>
        <v/>
      </c>
      <c r="S197" s="25" t="str">
        <f t="shared" si="76"/>
        <v/>
      </c>
      <c r="T197" s="25" t="str">
        <f t="shared" si="77"/>
        <v/>
      </c>
      <c r="U197" s="25" t="str">
        <f t="shared" si="78"/>
        <v/>
      </c>
      <c r="V197" s="25" t="str">
        <f t="shared" si="79"/>
        <v/>
      </c>
      <c r="W197" s="25" t="str">
        <f t="shared" si="80"/>
        <v/>
      </c>
      <c r="X197" s="25" t="str">
        <f t="shared" si="81"/>
        <v/>
      </c>
      <c r="Y197" s="25" t="str">
        <f t="shared" si="82"/>
        <v xml:space="preserve"> </v>
      </c>
      <c r="Z197" s="25" t="str">
        <f t="shared" si="83"/>
        <v xml:space="preserve"> </v>
      </c>
      <c r="AA197" s="25" t="str">
        <f t="shared" si="84"/>
        <v xml:space="preserve"> </v>
      </c>
      <c r="AB197" t="str">
        <f t="shared" si="85"/>
        <v/>
      </c>
      <c r="AC197" t="str">
        <f t="shared" si="86"/>
        <v xml:space="preserve"> </v>
      </c>
      <c r="AD197" t="str">
        <f t="shared" si="87"/>
        <v/>
      </c>
    </row>
    <row r="198" spans="1:30" x14ac:dyDescent="0.35">
      <c r="A198" t="str">
        <f>IF('My Prediction of Match'!$A$2='Performance Cal'!$A198,'Performance Cal'!A198,"")</f>
        <v/>
      </c>
      <c r="B198" t="str">
        <f>IF('My Prediction of Match'!$A$2='Performance Cal'!$A198,'Performance Cal'!B198,"")</f>
        <v/>
      </c>
      <c r="C198" t="str">
        <f>_xlfn.XLOOKUP(B198,'Team Player and role'!A:A,'Team Player and role'!C:C," ")</f>
        <v xml:space="preserve"> </v>
      </c>
      <c r="D198" t="str">
        <f>IF('My Prediction of Match'!$A$2='Performance Cal'!$A198,'Performance Cal'!C198,"")</f>
        <v/>
      </c>
      <c r="E198" t="str">
        <f>IF('My Prediction of Match'!$A$2='Performance Cal'!$A198,'Performance Cal'!D198,"")</f>
        <v/>
      </c>
      <c r="F198" t="str">
        <f>IF('My Prediction of Match'!$A$2='Performance Cal'!$A198,'Performance Cal'!E198,"")</f>
        <v/>
      </c>
      <c r="G198" t="str">
        <f>IF('My Prediction of Match'!$A$2='Performance Cal'!$A198,'Performance Cal'!F198,"")</f>
        <v/>
      </c>
      <c r="H198" s="25" t="str">
        <f t="shared" si="66"/>
        <v/>
      </c>
      <c r="I198" s="25" t="str">
        <f t="shared" si="67"/>
        <v/>
      </c>
      <c r="J198" s="25" t="str">
        <f t="shared" si="68"/>
        <v/>
      </c>
      <c r="K198" s="25" t="str">
        <f t="shared" si="69"/>
        <v xml:space="preserve"> </v>
      </c>
      <c r="L198" s="25" t="str">
        <f t="shared" si="70"/>
        <v xml:space="preserve"> </v>
      </c>
      <c r="M198" s="25" t="str">
        <f t="shared" si="70"/>
        <v xml:space="preserve"> </v>
      </c>
      <c r="N198" s="25" t="str">
        <f t="shared" si="71"/>
        <v xml:space="preserve"> </v>
      </c>
      <c r="O198" s="25" t="str">
        <f t="shared" si="72"/>
        <v xml:space="preserve"> </v>
      </c>
      <c r="P198" s="25" t="str">
        <f t="shared" si="73"/>
        <v/>
      </c>
      <c r="Q198" s="25" t="str">
        <f t="shared" si="74"/>
        <v/>
      </c>
      <c r="R198" s="25" t="str">
        <f t="shared" si="75"/>
        <v/>
      </c>
      <c r="S198" s="25" t="str">
        <f t="shared" si="76"/>
        <v/>
      </c>
      <c r="T198" s="25" t="str">
        <f t="shared" si="77"/>
        <v/>
      </c>
      <c r="U198" s="25" t="str">
        <f t="shared" si="78"/>
        <v/>
      </c>
      <c r="V198" s="25" t="str">
        <f t="shared" si="79"/>
        <v/>
      </c>
      <c r="W198" s="25" t="str">
        <f t="shared" si="80"/>
        <v/>
      </c>
      <c r="X198" s="25" t="str">
        <f t="shared" si="81"/>
        <v/>
      </c>
      <c r="Y198" s="25" t="str">
        <f t="shared" si="82"/>
        <v xml:space="preserve"> </v>
      </c>
      <c r="Z198" s="25" t="str">
        <f t="shared" si="83"/>
        <v xml:space="preserve"> </v>
      </c>
      <c r="AA198" s="25" t="str">
        <f t="shared" si="84"/>
        <v xml:space="preserve"> </v>
      </c>
      <c r="AB198" t="str">
        <f t="shared" si="85"/>
        <v/>
      </c>
      <c r="AC198" t="str">
        <f t="shared" si="86"/>
        <v xml:space="preserve"> </v>
      </c>
      <c r="AD198" t="str">
        <f t="shared" si="87"/>
        <v/>
      </c>
    </row>
    <row r="199" spans="1:30" x14ac:dyDescent="0.35">
      <c r="A199" t="str">
        <f>IF('My Prediction of Match'!$A$2='Performance Cal'!$A199,'Performance Cal'!A199,"")</f>
        <v/>
      </c>
      <c r="B199" t="str">
        <f>IF('My Prediction of Match'!$A$2='Performance Cal'!$A199,'Performance Cal'!B199,"")</f>
        <v/>
      </c>
      <c r="C199" t="str">
        <f>_xlfn.XLOOKUP(B199,'Team Player and role'!A:A,'Team Player and role'!C:C," ")</f>
        <v xml:space="preserve"> </v>
      </c>
      <c r="D199" t="str">
        <f>IF('My Prediction of Match'!$A$2='Performance Cal'!$A199,'Performance Cal'!C199,"")</f>
        <v/>
      </c>
      <c r="E199" t="str">
        <f>IF('My Prediction of Match'!$A$2='Performance Cal'!$A199,'Performance Cal'!D199,"")</f>
        <v/>
      </c>
      <c r="F199" t="str">
        <f>IF('My Prediction of Match'!$A$2='Performance Cal'!$A199,'Performance Cal'!E199,"")</f>
        <v/>
      </c>
      <c r="G199" t="str">
        <f>IF('My Prediction of Match'!$A$2='Performance Cal'!$A199,'Performance Cal'!F199,"")</f>
        <v/>
      </c>
      <c r="H199" s="25" t="str">
        <f t="shared" si="66"/>
        <v/>
      </c>
      <c r="I199" s="25" t="str">
        <f t="shared" si="67"/>
        <v/>
      </c>
      <c r="J199" s="25" t="str">
        <f t="shared" si="68"/>
        <v/>
      </c>
      <c r="K199" s="25" t="str">
        <f t="shared" si="69"/>
        <v xml:space="preserve"> </v>
      </c>
      <c r="L199" s="25" t="str">
        <f t="shared" si="70"/>
        <v xml:space="preserve"> </v>
      </c>
      <c r="M199" s="25" t="str">
        <f t="shared" si="70"/>
        <v xml:space="preserve"> </v>
      </c>
      <c r="N199" s="25" t="str">
        <f t="shared" si="71"/>
        <v xml:space="preserve"> </v>
      </c>
      <c r="O199" s="25" t="str">
        <f t="shared" si="72"/>
        <v xml:space="preserve"> </v>
      </c>
      <c r="P199" s="25" t="str">
        <f t="shared" si="73"/>
        <v/>
      </c>
      <c r="Q199" s="25" t="str">
        <f t="shared" si="74"/>
        <v/>
      </c>
      <c r="R199" s="25" t="str">
        <f t="shared" si="75"/>
        <v/>
      </c>
      <c r="S199" s="25" t="str">
        <f t="shared" si="76"/>
        <v/>
      </c>
      <c r="T199" s="25" t="str">
        <f t="shared" si="77"/>
        <v/>
      </c>
      <c r="U199" s="25" t="str">
        <f t="shared" si="78"/>
        <v/>
      </c>
      <c r="V199" s="25" t="str">
        <f t="shared" si="79"/>
        <v/>
      </c>
      <c r="W199" s="25" t="str">
        <f t="shared" si="80"/>
        <v/>
      </c>
      <c r="X199" s="25" t="str">
        <f t="shared" si="81"/>
        <v/>
      </c>
      <c r="Y199" s="25" t="str">
        <f t="shared" si="82"/>
        <v xml:space="preserve"> </v>
      </c>
      <c r="Z199" s="25" t="str">
        <f t="shared" si="83"/>
        <v xml:space="preserve"> </v>
      </c>
      <c r="AA199" s="25" t="str">
        <f t="shared" si="84"/>
        <v xml:space="preserve"> </v>
      </c>
      <c r="AB199" t="str">
        <f t="shared" si="85"/>
        <v/>
      </c>
      <c r="AC199" t="str">
        <f t="shared" si="86"/>
        <v xml:space="preserve"> </v>
      </c>
      <c r="AD199" t="str">
        <f t="shared" si="87"/>
        <v/>
      </c>
    </row>
    <row r="200" spans="1:30" x14ac:dyDescent="0.35">
      <c r="A200" t="str">
        <f>IF('My Prediction of Match'!$A$2='Performance Cal'!$A200,'Performance Cal'!A200,"")</f>
        <v/>
      </c>
      <c r="B200" t="str">
        <f>IF('My Prediction of Match'!$A$2='Performance Cal'!$A200,'Performance Cal'!B200,"")</f>
        <v/>
      </c>
      <c r="C200" t="str">
        <f>_xlfn.XLOOKUP(B200,'Team Player and role'!A:A,'Team Player and role'!C:C," ")</f>
        <v xml:space="preserve"> </v>
      </c>
      <c r="D200" t="str">
        <f>IF('My Prediction of Match'!$A$2='Performance Cal'!$A200,'Performance Cal'!C200,"")</f>
        <v/>
      </c>
      <c r="E200" t="str">
        <f>IF('My Prediction of Match'!$A$2='Performance Cal'!$A200,'Performance Cal'!D200,"")</f>
        <v/>
      </c>
      <c r="F200" t="str">
        <f>IF('My Prediction of Match'!$A$2='Performance Cal'!$A200,'Performance Cal'!E200,"")</f>
        <v/>
      </c>
      <c r="G200" t="str">
        <f>IF('My Prediction of Match'!$A$2='Performance Cal'!$A200,'Performance Cal'!F200,"")</f>
        <v/>
      </c>
      <c r="H200" s="25" t="str">
        <f t="shared" si="66"/>
        <v/>
      </c>
      <c r="I200" s="25" t="str">
        <f t="shared" si="67"/>
        <v/>
      </c>
      <c r="J200" s="25" t="str">
        <f t="shared" si="68"/>
        <v/>
      </c>
      <c r="K200" s="25" t="str">
        <f t="shared" si="69"/>
        <v xml:space="preserve"> </v>
      </c>
      <c r="L200" s="25" t="str">
        <f t="shared" si="70"/>
        <v xml:space="preserve"> </v>
      </c>
      <c r="M200" s="25" t="str">
        <f t="shared" si="70"/>
        <v xml:space="preserve"> </v>
      </c>
      <c r="N200" s="25" t="str">
        <f t="shared" si="71"/>
        <v xml:space="preserve"> </v>
      </c>
      <c r="O200" s="25" t="str">
        <f t="shared" si="72"/>
        <v xml:space="preserve"> </v>
      </c>
      <c r="P200" s="25" t="str">
        <f t="shared" si="73"/>
        <v/>
      </c>
      <c r="Q200" s="25" t="str">
        <f t="shared" si="74"/>
        <v/>
      </c>
      <c r="R200" s="25" t="str">
        <f t="shared" si="75"/>
        <v/>
      </c>
      <c r="S200" s="25" t="str">
        <f t="shared" si="76"/>
        <v/>
      </c>
      <c r="T200" s="25" t="str">
        <f t="shared" si="77"/>
        <v/>
      </c>
      <c r="U200" s="25" t="str">
        <f t="shared" si="78"/>
        <v/>
      </c>
      <c r="V200" s="25" t="str">
        <f t="shared" si="79"/>
        <v/>
      </c>
      <c r="W200" s="25" t="str">
        <f t="shared" si="80"/>
        <v/>
      </c>
      <c r="X200" s="25" t="str">
        <f t="shared" si="81"/>
        <v/>
      </c>
      <c r="Y200" s="25" t="str">
        <f t="shared" si="82"/>
        <v xml:space="preserve"> </v>
      </c>
      <c r="Z200" s="25" t="str">
        <f t="shared" si="83"/>
        <v xml:space="preserve"> </v>
      </c>
      <c r="AA200" s="25" t="str">
        <f t="shared" si="84"/>
        <v xml:space="preserve"> </v>
      </c>
      <c r="AB200" t="str">
        <f t="shared" si="85"/>
        <v/>
      </c>
      <c r="AC200" t="str">
        <f t="shared" si="86"/>
        <v xml:space="preserve"> </v>
      </c>
      <c r="AD200" t="str">
        <f t="shared" si="87"/>
        <v/>
      </c>
    </row>
    <row r="201" spans="1:30" x14ac:dyDescent="0.35">
      <c r="A201" t="str">
        <f>IF('My Prediction of Match'!$A$2='Performance Cal'!$A201,'Performance Cal'!A201,"")</f>
        <v/>
      </c>
      <c r="B201" t="str">
        <f>IF('My Prediction of Match'!$A$2='Performance Cal'!$A201,'Performance Cal'!B201,"")</f>
        <v/>
      </c>
      <c r="C201" t="str">
        <f>_xlfn.XLOOKUP(B201,'Team Player and role'!A:A,'Team Player and role'!C:C," ")</f>
        <v xml:space="preserve"> </v>
      </c>
      <c r="D201" t="str">
        <f>IF('My Prediction of Match'!$A$2='Performance Cal'!$A201,'Performance Cal'!C201,"")</f>
        <v/>
      </c>
      <c r="E201" t="str">
        <f>IF('My Prediction of Match'!$A$2='Performance Cal'!$A201,'Performance Cal'!D201,"")</f>
        <v/>
      </c>
      <c r="F201" t="str">
        <f>IF('My Prediction of Match'!$A$2='Performance Cal'!$A201,'Performance Cal'!E201,"")</f>
        <v/>
      </c>
      <c r="G201" t="str">
        <f>IF('My Prediction of Match'!$A$2='Performance Cal'!$A201,'Performance Cal'!F201,"")</f>
        <v/>
      </c>
      <c r="H201" s="25" t="str">
        <f t="shared" si="66"/>
        <v/>
      </c>
      <c r="I201" s="25" t="str">
        <f t="shared" si="67"/>
        <v/>
      </c>
      <c r="J201" s="25" t="str">
        <f t="shared" si="68"/>
        <v/>
      </c>
      <c r="K201" s="25" t="str">
        <f t="shared" si="69"/>
        <v xml:space="preserve"> </v>
      </c>
      <c r="L201" s="25" t="str">
        <f t="shared" si="70"/>
        <v xml:space="preserve"> </v>
      </c>
      <c r="M201" s="25" t="str">
        <f t="shared" si="70"/>
        <v xml:space="preserve"> </v>
      </c>
      <c r="N201" s="25" t="str">
        <f t="shared" si="71"/>
        <v xml:space="preserve"> </v>
      </c>
      <c r="O201" s="25" t="str">
        <f t="shared" si="72"/>
        <v xml:space="preserve"> </v>
      </c>
      <c r="P201" s="25" t="str">
        <f t="shared" si="73"/>
        <v/>
      </c>
      <c r="Q201" s="25" t="str">
        <f t="shared" si="74"/>
        <v/>
      </c>
      <c r="R201" s="25" t="str">
        <f t="shared" si="75"/>
        <v/>
      </c>
      <c r="S201" s="25" t="str">
        <f t="shared" si="76"/>
        <v/>
      </c>
      <c r="T201" s="25" t="str">
        <f t="shared" si="77"/>
        <v/>
      </c>
      <c r="U201" s="25" t="str">
        <f t="shared" si="78"/>
        <v/>
      </c>
      <c r="V201" s="25" t="str">
        <f t="shared" si="79"/>
        <v/>
      </c>
      <c r="W201" s="25" t="str">
        <f t="shared" si="80"/>
        <v/>
      </c>
      <c r="X201" s="25" t="str">
        <f t="shared" si="81"/>
        <v/>
      </c>
      <c r="Y201" s="25" t="str">
        <f t="shared" si="82"/>
        <v xml:space="preserve"> </v>
      </c>
      <c r="Z201" s="25" t="str">
        <f t="shared" si="83"/>
        <v xml:space="preserve"> </v>
      </c>
      <c r="AA201" s="25" t="str">
        <f t="shared" si="84"/>
        <v xml:space="preserve"> </v>
      </c>
      <c r="AB201" t="str">
        <f t="shared" si="85"/>
        <v/>
      </c>
      <c r="AC201" t="str">
        <f t="shared" si="86"/>
        <v xml:space="preserve"> </v>
      </c>
      <c r="AD201" t="str">
        <f t="shared" si="87"/>
        <v/>
      </c>
    </row>
    <row r="202" spans="1:30" x14ac:dyDescent="0.35">
      <c r="A202" t="str">
        <f>IF('My Prediction of Match'!$A$2='Performance Cal'!$A202,'Performance Cal'!A202,"")</f>
        <v/>
      </c>
      <c r="B202" t="str">
        <f>IF('My Prediction of Match'!$A$2='Performance Cal'!$A202,'Performance Cal'!B202,"")</f>
        <v/>
      </c>
      <c r="C202" t="str">
        <f>_xlfn.XLOOKUP(B202,'Team Player and role'!A:A,'Team Player and role'!C:C," ")</f>
        <v xml:space="preserve"> </v>
      </c>
      <c r="D202" t="str">
        <f>IF('My Prediction of Match'!$A$2='Performance Cal'!$A202,'Performance Cal'!C202,"")</f>
        <v/>
      </c>
      <c r="E202" t="str">
        <f>IF('My Prediction of Match'!$A$2='Performance Cal'!$A202,'Performance Cal'!D202,"")</f>
        <v/>
      </c>
      <c r="F202" t="str">
        <f>IF('My Prediction of Match'!$A$2='Performance Cal'!$A202,'Performance Cal'!E202,"")</f>
        <v/>
      </c>
      <c r="G202" t="str">
        <f>IF('My Prediction of Match'!$A$2='Performance Cal'!$A202,'Performance Cal'!F202,"")</f>
        <v/>
      </c>
      <c r="H202" s="25" t="str">
        <f t="shared" si="66"/>
        <v/>
      </c>
      <c r="I202" s="25" t="str">
        <f t="shared" si="67"/>
        <v/>
      </c>
      <c r="J202" s="25" t="str">
        <f t="shared" si="68"/>
        <v/>
      </c>
      <c r="K202" s="25" t="str">
        <f t="shared" si="69"/>
        <v xml:space="preserve"> </v>
      </c>
      <c r="L202" s="25" t="str">
        <f t="shared" si="70"/>
        <v xml:space="preserve"> </v>
      </c>
      <c r="M202" s="25" t="str">
        <f t="shared" si="70"/>
        <v xml:space="preserve"> </v>
      </c>
      <c r="N202" s="25" t="str">
        <f t="shared" si="71"/>
        <v xml:space="preserve"> </v>
      </c>
      <c r="O202" s="25" t="str">
        <f t="shared" si="72"/>
        <v xml:space="preserve"> </v>
      </c>
      <c r="P202" s="25" t="str">
        <f t="shared" si="73"/>
        <v/>
      </c>
      <c r="Q202" s="25" t="str">
        <f t="shared" si="74"/>
        <v/>
      </c>
      <c r="R202" s="25" t="str">
        <f t="shared" si="75"/>
        <v/>
      </c>
      <c r="S202" s="25" t="str">
        <f t="shared" si="76"/>
        <v/>
      </c>
      <c r="T202" s="25" t="str">
        <f t="shared" si="77"/>
        <v/>
      </c>
      <c r="U202" s="25" t="str">
        <f t="shared" si="78"/>
        <v/>
      </c>
      <c r="V202" s="25" t="str">
        <f t="shared" si="79"/>
        <v/>
      </c>
      <c r="W202" s="25" t="str">
        <f t="shared" si="80"/>
        <v/>
      </c>
      <c r="X202" s="25" t="str">
        <f t="shared" si="81"/>
        <v/>
      </c>
      <c r="Y202" s="25" t="str">
        <f t="shared" si="82"/>
        <v xml:space="preserve"> </v>
      </c>
      <c r="Z202" s="25" t="str">
        <f t="shared" si="83"/>
        <v xml:space="preserve"> </v>
      </c>
      <c r="AA202" s="25" t="str">
        <f t="shared" si="84"/>
        <v xml:space="preserve"> </v>
      </c>
      <c r="AB202" t="str">
        <f t="shared" si="85"/>
        <v/>
      </c>
      <c r="AC202" t="str">
        <f t="shared" si="86"/>
        <v xml:space="preserve"> </v>
      </c>
      <c r="AD202" t="str">
        <f t="shared" si="87"/>
        <v/>
      </c>
    </row>
    <row r="203" spans="1:30" x14ac:dyDescent="0.35">
      <c r="A203" t="str">
        <f>IF('My Prediction of Match'!$A$2='Performance Cal'!$A203,'Performance Cal'!A203,"")</f>
        <v/>
      </c>
      <c r="B203" t="str">
        <f>IF('My Prediction of Match'!$A$2='Performance Cal'!$A203,'Performance Cal'!B203,"")</f>
        <v/>
      </c>
      <c r="C203" t="str">
        <f>_xlfn.XLOOKUP(B203,'Team Player and role'!A:A,'Team Player and role'!C:C," ")</f>
        <v xml:space="preserve"> </v>
      </c>
      <c r="D203" t="str">
        <f>IF('My Prediction of Match'!$A$2='Performance Cal'!$A203,'Performance Cal'!C203,"")</f>
        <v/>
      </c>
      <c r="E203" t="str">
        <f>IF('My Prediction of Match'!$A$2='Performance Cal'!$A203,'Performance Cal'!D203,"")</f>
        <v/>
      </c>
      <c r="F203" t="str">
        <f>IF('My Prediction of Match'!$A$2='Performance Cal'!$A203,'Performance Cal'!E203,"")</f>
        <v/>
      </c>
      <c r="G203" t="str">
        <f>IF('My Prediction of Match'!$A$2='Performance Cal'!$A203,'Performance Cal'!F203,"")</f>
        <v/>
      </c>
      <c r="H203" s="25" t="str">
        <f t="shared" si="66"/>
        <v/>
      </c>
      <c r="I203" s="25" t="str">
        <f t="shared" si="67"/>
        <v/>
      </c>
      <c r="J203" s="25" t="str">
        <f t="shared" si="68"/>
        <v/>
      </c>
      <c r="K203" s="25" t="str">
        <f t="shared" si="69"/>
        <v xml:space="preserve"> </v>
      </c>
      <c r="L203" s="25" t="str">
        <f t="shared" si="70"/>
        <v xml:space="preserve"> </v>
      </c>
      <c r="M203" s="25" t="str">
        <f t="shared" si="70"/>
        <v xml:space="preserve"> </v>
      </c>
      <c r="N203" s="25" t="str">
        <f t="shared" si="71"/>
        <v xml:space="preserve"> </v>
      </c>
      <c r="O203" s="25" t="str">
        <f t="shared" si="72"/>
        <v xml:space="preserve"> </v>
      </c>
      <c r="P203" s="25" t="str">
        <f t="shared" si="73"/>
        <v/>
      </c>
      <c r="Q203" s="25" t="str">
        <f t="shared" si="74"/>
        <v/>
      </c>
      <c r="R203" s="25" t="str">
        <f t="shared" si="75"/>
        <v/>
      </c>
      <c r="S203" s="25" t="str">
        <f t="shared" si="76"/>
        <v/>
      </c>
      <c r="T203" s="25" t="str">
        <f t="shared" si="77"/>
        <v/>
      </c>
      <c r="U203" s="25" t="str">
        <f t="shared" si="78"/>
        <v/>
      </c>
      <c r="V203" s="25" t="str">
        <f t="shared" si="79"/>
        <v/>
      </c>
      <c r="W203" s="25" t="str">
        <f t="shared" si="80"/>
        <v/>
      </c>
      <c r="X203" s="25" t="str">
        <f t="shared" si="81"/>
        <v/>
      </c>
      <c r="Y203" s="25" t="str">
        <f t="shared" si="82"/>
        <v xml:space="preserve"> </v>
      </c>
      <c r="Z203" s="25" t="str">
        <f t="shared" si="83"/>
        <v xml:space="preserve"> </v>
      </c>
      <c r="AA203" s="25" t="str">
        <f t="shared" si="84"/>
        <v xml:space="preserve"> </v>
      </c>
      <c r="AB203" t="str">
        <f t="shared" si="85"/>
        <v/>
      </c>
      <c r="AC203" t="str">
        <f t="shared" si="86"/>
        <v xml:space="preserve"> </v>
      </c>
      <c r="AD203" t="str">
        <f t="shared" si="87"/>
        <v/>
      </c>
    </row>
    <row r="204" spans="1:30" x14ac:dyDescent="0.35">
      <c r="A204" t="str">
        <f>IF('My Prediction of Match'!$A$2='Performance Cal'!$A204,'Performance Cal'!A204,"")</f>
        <v/>
      </c>
      <c r="B204" t="str">
        <f>IF('My Prediction of Match'!$A$2='Performance Cal'!$A204,'Performance Cal'!B204,"")</f>
        <v/>
      </c>
      <c r="C204" t="str">
        <f>_xlfn.XLOOKUP(B204,'Team Player and role'!A:A,'Team Player and role'!C:C," ")</f>
        <v xml:space="preserve"> </v>
      </c>
      <c r="D204" t="str">
        <f>IF('My Prediction of Match'!$A$2='Performance Cal'!$A204,'Performance Cal'!C204,"")</f>
        <v/>
      </c>
      <c r="E204" t="str">
        <f>IF('My Prediction of Match'!$A$2='Performance Cal'!$A204,'Performance Cal'!D204,"")</f>
        <v/>
      </c>
      <c r="F204" t="str">
        <f>IF('My Prediction of Match'!$A$2='Performance Cal'!$A204,'Performance Cal'!E204,"")</f>
        <v/>
      </c>
      <c r="G204" t="str">
        <f>IF('My Prediction of Match'!$A$2='Performance Cal'!$A204,'Performance Cal'!F204,"")</f>
        <v/>
      </c>
      <c r="H204" s="25" t="str">
        <f t="shared" si="66"/>
        <v/>
      </c>
      <c r="I204" s="25" t="str">
        <f t="shared" si="67"/>
        <v/>
      </c>
      <c r="J204" s="25" t="str">
        <f t="shared" si="68"/>
        <v/>
      </c>
      <c r="K204" s="25" t="str">
        <f t="shared" si="69"/>
        <v xml:space="preserve"> </v>
      </c>
      <c r="L204" s="25" t="str">
        <f t="shared" si="70"/>
        <v xml:space="preserve"> </v>
      </c>
      <c r="M204" s="25" t="str">
        <f t="shared" si="70"/>
        <v xml:space="preserve"> </v>
      </c>
      <c r="N204" s="25" t="str">
        <f t="shared" si="71"/>
        <v xml:space="preserve"> </v>
      </c>
      <c r="O204" s="25" t="str">
        <f t="shared" si="72"/>
        <v xml:space="preserve"> </v>
      </c>
      <c r="P204" s="25" t="str">
        <f t="shared" si="73"/>
        <v/>
      </c>
      <c r="Q204" s="25" t="str">
        <f t="shared" si="74"/>
        <v/>
      </c>
      <c r="R204" s="25" t="str">
        <f t="shared" si="75"/>
        <v/>
      </c>
      <c r="S204" s="25" t="str">
        <f t="shared" si="76"/>
        <v/>
      </c>
      <c r="T204" s="25" t="str">
        <f t="shared" si="77"/>
        <v/>
      </c>
      <c r="U204" s="25" t="str">
        <f t="shared" si="78"/>
        <v/>
      </c>
      <c r="V204" s="25" t="str">
        <f t="shared" si="79"/>
        <v/>
      </c>
      <c r="W204" s="25" t="str">
        <f t="shared" si="80"/>
        <v/>
      </c>
      <c r="X204" s="25" t="str">
        <f t="shared" si="81"/>
        <v/>
      </c>
      <c r="Y204" s="25" t="str">
        <f t="shared" si="82"/>
        <v xml:space="preserve"> </v>
      </c>
      <c r="Z204" s="25" t="str">
        <f t="shared" si="83"/>
        <v xml:space="preserve"> </v>
      </c>
      <c r="AA204" s="25" t="str">
        <f t="shared" si="84"/>
        <v xml:space="preserve"> </v>
      </c>
      <c r="AB204" t="str">
        <f t="shared" si="85"/>
        <v/>
      </c>
      <c r="AC204" t="str">
        <f t="shared" si="86"/>
        <v xml:space="preserve"> </v>
      </c>
      <c r="AD204" t="str">
        <f t="shared" si="87"/>
        <v/>
      </c>
    </row>
    <row r="205" spans="1:30" x14ac:dyDescent="0.35">
      <c r="A205" t="str">
        <f>IF('My Prediction of Match'!$A$2='Performance Cal'!$A205,'Performance Cal'!A205,"")</f>
        <v/>
      </c>
      <c r="B205" t="str">
        <f>IF('My Prediction of Match'!$A$2='Performance Cal'!$A205,'Performance Cal'!B205,"")</f>
        <v/>
      </c>
      <c r="C205" t="str">
        <f>_xlfn.XLOOKUP(B205,'Team Player and role'!A:A,'Team Player and role'!C:C," ")</f>
        <v xml:space="preserve"> </v>
      </c>
      <c r="D205" t="str">
        <f>IF('My Prediction of Match'!$A$2='Performance Cal'!$A205,'Performance Cal'!C205,"")</f>
        <v/>
      </c>
      <c r="E205" t="str">
        <f>IF('My Prediction of Match'!$A$2='Performance Cal'!$A205,'Performance Cal'!D205,"")</f>
        <v/>
      </c>
      <c r="F205" t="str">
        <f>IF('My Prediction of Match'!$A$2='Performance Cal'!$A205,'Performance Cal'!E205,"")</f>
        <v/>
      </c>
      <c r="G205" t="str">
        <f>IF('My Prediction of Match'!$A$2='Performance Cal'!$A205,'Performance Cal'!F205,"")</f>
        <v/>
      </c>
      <c r="H205" s="25" t="str">
        <f t="shared" si="66"/>
        <v/>
      </c>
      <c r="I205" s="25" t="str">
        <f t="shared" si="67"/>
        <v/>
      </c>
      <c r="J205" s="25" t="str">
        <f t="shared" si="68"/>
        <v/>
      </c>
      <c r="K205" s="25" t="str">
        <f t="shared" si="69"/>
        <v xml:space="preserve"> </v>
      </c>
      <c r="L205" s="25" t="str">
        <f t="shared" si="70"/>
        <v xml:space="preserve"> </v>
      </c>
      <c r="M205" s="25" t="str">
        <f t="shared" si="70"/>
        <v xml:space="preserve"> </v>
      </c>
      <c r="N205" s="25" t="str">
        <f t="shared" si="71"/>
        <v xml:space="preserve"> </v>
      </c>
      <c r="O205" s="25" t="str">
        <f t="shared" si="72"/>
        <v xml:space="preserve"> </v>
      </c>
      <c r="P205" s="25" t="str">
        <f t="shared" si="73"/>
        <v/>
      </c>
      <c r="Q205" s="25" t="str">
        <f t="shared" si="74"/>
        <v/>
      </c>
      <c r="R205" s="25" t="str">
        <f t="shared" si="75"/>
        <v/>
      </c>
      <c r="S205" s="25" t="str">
        <f t="shared" si="76"/>
        <v/>
      </c>
      <c r="T205" s="25" t="str">
        <f t="shared" si="77"/>
        <v/>
      </c>
      <c r="U205" s="25" t="str">
        <f t="shared" si="78"/>
        <v/>
      </c>
      <c r="V205" s="25" t="str">
        <f t="shared" si="79"/>
        <v/>
      </c>
      <c r="W205" s="25" t="str">
        <f t="shared" si="80"/>
        <v/>
      </c>
      <c r="X205" s="25" t="str">
        <f t="shared" si="81"/>
        <v/>
      </c>
      <c r="Y205" s="25" t="str">
        <f t="shared" si="82"/>
        <v xml:space="preserve"> </v>
      </c>
      <c r="Z205" s="25" t="str">
        <f t="shared" si="83"/>
        <v xml:space="preserve"> </v>
      </c>
      <c r="AA205" s="25" t="str">
        <f t="shared" si="84"/>
        <v xml:space="preserve"> </v>
      </c>
      <c r="AB205" t="str">
        <f t="shared" si="85"/>
        <v/>
      </c>
      <c r="AC205" t="str">
        <f t="shared" si="86"/>
        <v xml:space="preserve"> </v>
      </c>
      <c r="AD205" t="str">
        <f t="shared" si="87"/>
        <v/>
      </c>
    </row>
    <row r="206" spans="1:30" x14ac:dyDescent="0.35">
      <c r="A206" t="str">
        <f>IF('My Prediction of Match'!$A$2='Performance Cal'!$A206,'Performance Cal'!A206,"")</f>
        <v/>
      </c>
      <c r="B206" t="str">
        <f>IF('My Prediction of Match'!$A$2='Performance Cal'!$A206,'Performance Cal'!B206,"")</f>
        <v/>
      </c>
      <c r="C206" t="str">
        <f>_xlfn.XLOOKUP(B206,'Team Player and role'!A:A,'Team Player and role'!C:C," ")</f>
        <v xml:space="preserve"> </v>
      </c>
      <c r="D206" t="str">
        <f>IF('My Prediction of Match'!$A$2='Performance Cal'!$A206,'Performance Cal'!C206,"")</f>
        <v/>
      </c>
      <c r="E206" t="str">
        <f>IF('My Prediction of Match'!$A$2='Performance Cal'!$A206,'Performance Cal'!D206,"")</f>
        <v/>
      </c>
      <c r="F206" t="str">
        <f>IF('My Prediction of Match'!$A$2='Performance Cal'!$A206,'Performance Cal'!E206,"")</f>
        <v/>
      </c>
      <c r="G206" t="str">
        <f>IF('My Prediction of Match'!$A$2='Performance Cal'!$A206,'Performance Cal'!F206,"")</f>
        <v/>
      </c>
      <c r="H206" s="25" t="str">
        <f t="shared" si="66"/>
        <v/>
      </c>
      <c r="I206" s="25" t="str">
        <f t="shared" si="67"/>
        <v/>
      </c>
      <c r="J206" s="25" t="str">
        <f t="shared" si="68"/>
        <v/>
      </c>
      <c r="K206" s="25" t="str">
        <f t="shared" si="69"/>
        <v xml:space="preserve"> </v>
      </c>
      <c r="L206" s="25" t="str">
        <f t="shared" si="70"/>
        <v xml:space="preserve"> </v>
      </c>
      <c r="M206" s="25" t="str">
        <f t="shared" si="70"/>
        <v xml:space="preserve"> </v>
      </c>
      <c r="N206" s="25" t="str">
        <f t="shared" si="71"/>
        <v xml:space="preserve"> </v>
      </c>
      <c r="O206" s="25" t="str">
        <f t="shared" si="72"/>
        <v xml:space="preserve"> </v>
      </c>
      <c r="P206" s="25" t="str">
        <f t="shared" si="73"/>
        <v/>
      </c>
      <c r="Q206" s="25" t="str">
        <f t="shared" si="74"/>
        <v/>
      </c>
      <c r="R206" s="25" t="str">
        <f t="shared" si="75"/>
        <v/>
      </c>
      <c r="S206" s="25" t="str">
        <f t="shared" si="76"/>
        <v/>
      </c>
      <c r="T206" s="25" t="str">
        <f t="shared" si="77"/>
        <v/>
      </c>
      <c r="U206" s="25" t="str">
        <f t="shared" si="78"/>
        <v/>
      </c>
      <c r="V206" s="25" t="str">
        <f t="shared" si="79"/>
        <v/>
      </c>
      <c r="W206" s="25" t="str">
        <f t="shared" si="80"/>
        <v/>
      </c>
      <c r="X206" s="25" t="str">
        <f t="shared" si="81"/>
        <v/>
      </c>
      <c r="Y206" s="25" t="str">
        <f t="shared" si="82"/>
        <v xml:space="preserve"> </v>
      </c>
      <c r="Z206" s="25" t="str">
        <f t="shared" si="83"/>
        <v xml:space="preserve"> </v>
      </c>
      <c r="AA206" s="25" t="str">
        <f t="shared" si="84"/>
        <v xml:space="preserve"> </v>
      </c>
      <c r="AB206" t="str">
        <f t="shared" si="85"/>
        <v/>
      </c>
      <c r="AC206" t="str">
        <f t="shared" si="86"/>
        <v xml:space="preserve"> </v>
      </c>
      <c r="AD206" t="str">
        <f t="shared" si="87"/>
        <v/>
      </c>
    </row>
    <row r="207" spans="1:30" x14ac:dyDescent="0.35">
      <c r="A207" t="str">
        <f>IF('My Prediction of Match'!$A$2='Performance Cal'!$A207,'Performance Cal'!A207,"")</f>
        <v/>
      </c>
      <c r="B207" t="str">
        <f>IF('My Prediction of Match'!$A$2='Performance Cal'!$A207,'Performance Cal'!B207,"")</f>
        <v/>
      </c>
      <c r="C207" t="str">
        <f>_xlfn.XLOOKUP(B207,'Team Player and role'!A:A,'Team Player and role'!C:C," ")</f>
        <v xml:space="preserve"> </v>
      </c>
      <c r="D207" t="str">
        <f>IF('My Prediction of Match'!$A$2='Performance Cal'!$A207,'Performance Cal'!C207,"")</f>
        <v/>
      </c>
      <c r="E207" t="str">
        <f>IF('My Prediction of Match'!$A$2='Performance Cal'!$A207,'Performance Cal'!D207,"")</f>
        <v/>
      </c>
      <c r="F207" t="str">
        <f>IF('My Prediction of Match'!$A$2='Performance Cal'!$A207,'Performance Cal'!E207,"")</f>
        <v/>
      </c>
      <c r="G207" t="str">
        <f>IF('My Prediction of Match'!$A$2='Performance Cal'!$A207,'Performance Cal'!F207,"")</f>
        <v/>
      </c>
      <c r="H207" s="25" t="str">
        <f t="shared" si="66"/>
        <v/>
      </c>
      <c r="I207" s="25" t="str">
        <f t="shared" si="67"/>
        <v/>
      </c>
      <c r="J207" s="25" t="str">
        <f t="shared" si="68"/>
        <v/>
      </c>
      <c r="K207" s="25" t="str">
        <f t="shared" si="69"/>
        <v xml:space="preserve"> </v>
      </c>
      <c r="L207" s="25" t="str">
        <f t="shared" si="70"/>
        <v xml:space="preserve"> </v>
      </c>
      <c r="M207" s="25" t="str">
        <f t="shared" si="70"/>
        <v xml:space="preserve"> </v>
      </c>
      <c r="N207" s="25" t="str">
        <f t="shared" si="71"/>
        <v xml:space="preserve"> </v>
      </c>
      <c r="O207" s="25" t="str">
        <f t="shared" si="72"/>
        <v xml:space="preserve"> </v>
      </c>
      <c r="P207" s="25" t="str">
        <f t="shared" si="73"/>
        <v/>
      </c>
      <c r="Q207" s="25" t="str">
        <f t="shared" si="74"/>
        <v/>
      </c>
      <c r="R207" s="25" t="str">
        <f t="shared" si="75"/>
        <v/>
      </c>
      <c r="S207" s="25" t="str">
        <f t="shared" si="76"/>
        <v/>
      </c>
      <c r="T207" s="25" t="str">
        <f t="shared" si="77"/>
        <v/>
      </c>
      <c r="U207" s="25" t="str">
        <f t="shared" si="78"/>
        <v/>
      </c>
      <c r="V207" s="25" t="str">
        <f t="shared" si="79"/>
        <v/>
      </c>
      <c r="W207" s="25" t="str">
        <f t="shared" si="80"/>
        <v/>
      </c>
      <c r="X207" s="25" t="str">
        <f t="shared" si="81"/>
        <v/>
      </c>
      <c r="Y207" s="25" t="str">
        <f t="shared" si="82"/>
        <v xml:space="preserve"> </v>
      </c>
      <c r="Z207" s="25" t="str">
        <f t="shared" si="83"/>
        <v xml:space="preserve"> </v>
      </c>
      <c r="AA207" s="25" t="str">
        <f t="shared" si="84"/>
        <v xml:space="preserve"> </v>
      </c>
      <c r="AB207" t="str">
        <f t="shared" si="85"/>
        <v/>
      </c>
      <c r="AC207" t="str">
        <f t="shared" si="86"/>
        <v xml:space="preserve"> </v>
      </c>
      <c r="AD207" t="str">
        <f t="shared" si="87"/>
        <v/>
      </c>
    </row>
    <row r="208" spans="1:30" x14ac:dyDescent="0.35">
      <c r="A208" t="str">
        <f>IF('My Prediction of Match'!$A$2='Performance Cal'!$A208,'Performance Cal'!A208,"")</f>
        <v/>
      </c>
      <c r="B208" t="str">
        <f>IF('My Prediction of Match'!$A$2='Performance Cal'!$A208,'Performance Cal'!B208,"")</f>
        <v/>
      </c>
      <c r="C208" t="str">
        <f>_xlfn.XLOOKUP(B208,'Team Player and role'!A:A,'Team Player and role'!C:C," ")</f>
        <v xml:space="preserve"> </v>
      </c>
      <c r="D208" t="str">
        <f>IF('My Prediction of Match'!$A$2='Performance Cal'!$A208,'Performance Cal'!C208,"")</f>
        <v/>
      </c>
      <c r="E208" t="str">
        <f>IF('My Prediction of Match'!$A$2='Performance Cal'!$A208,'Performance Cal'!D208,"")</f>
        <v/>
      </c>
      <c r="F208" t="str">
        <f>IF('My Prediction of Match'!$A$2='Performance Cal'!$A208,'Performance Cal'!E208,"")</f>
        <v/>
      </c>
      <c r="G208" t="str">
        <f>IF('My Prediction of Match'!$A$2='Performance Cal'!$A208,'Performance Cal'!F208,"")</f>
        <v/>
      </c>
      <c r="H208" s="25" t="str">
        <f t="shared" si="66"/>
        <v/>
      </c>
      <c r="I208" s="25" t="str">
        <f t="shared" si="67"/>
        <v/>
      </c>
      <c r="J208" s="25" t="str">
        <f t="shared" si="68"/>
        <v/>
      </c>
      <c r="K208" s="25" t="str">
        <f t="shared" si="69"/>
        <v xml:space="preserve"> </v>
      </c>
      <c r="L208" s="25" t="str">
        <f t="shared" si="70"/>
        <v xml:space="preserve"> </v>
      </c>
      <c r="M208" s="25" t="str">
        <f t="shared" si="70"/>
        <v xml:space="preserve"> </v>
      </c>
      <c r="N208" s="25" t="str">
        <f t="shared" si="71"/>
        <v xml:space="preserve"> </v>
      </c>
      <c r="O208" s="25" t="str">
        <f t="shared" si="72"/>
        <v xml:space="preserve"> </v>
      </c>
      <c r="P208" s="25" t="str">
        <f t="shared" si="73"/>
        <v/>
      </c>
      <c r="Q208" s="25" t="str">
        <f t="shared" si="74"/>
        <v/>
      </c>
      <c r="R208" s="25" t="str">
        <f t="shared" si="75"/>
        <v/>
      </c>
      <c r="S208" s="25" t="str">
        <f t="shared" si="76"/>
        <v/>
      </c>
      <c r="T208" s="25" t="str">
        <f t="shared" si="77"/>
        <v/>
      </c>
      <c r="U208" s="25" t="str">
        <f t="shared" si="78"/>
        <v/>
      </c>
      <c r="V208" s="25" t="str">
        <f t="shared" si="79"/>
        <v/>
      </c>
      <c r="W208" s="25" t="str">
        <f t="shared" si="80"/>
        <v/>
      </c>
      <c r="X208" s="25" t="str">
        <f t="shared" si="81"/>
        <v/>
      </c>
      <c r="Y208" s="25" t="str">
        <f t="shared" si="82"/>
        <v xml:space="preserve"> </v>
      </c>
      <c r="Z208" s="25" t="str">
        <f t="shared" si="83"/>
        <v xml:space="preserve"> </v>
      </c>
      <c r="AA208" s="25" t="str">
        <f t="shared" si="84"/>
        <v xml:space="preserve"> </v>
      </c>
      <c r="AB208" t="str">
        <f t="shared" si="85"/>
        <v/>
      </c>
      <c r="AC208" t="str">
        <f t="shared" si="86"/>
        <v xml:space="preserve"> </v>
      </c>
      <c r="AD208" t="str">
        <f t="shared" si="87"/>
        <v/>
      </c>
    </row>
    <row r="209" spans="1:30" x14ac:dyDescent="0.35">
      <c r="A209" t="str">
        <f>IF('My Prediction of Match'!$A$2='Performance Cal'!$A209,'Performance Cal'!A209,"")</f>
        <v/>
      </c>
      <c r="B209" t="str">
        <f>IF('My Prediction of Match'!$A$2='Performance Cal'!$A209,'Performance Cal'!B209,"")</f>
        <v/>
      </c>
      <c r="C209" t="str">
        <f>_xlfn.XLOOKUP(B209,'Team Player and role'!A:A,'Team Player and role'!C:C," ")</f>
        <v xml:space="preserve"> </v>
      </c>
      <c r="D209" t="str">
        <f>IF('My Prediction of Match'!$A$2='Performance Cal'!$A209,'Performance Cal'!C209,"")</f>
        <v/>
      </c>
      <c r="E209" t="str">
        <f>IF('My Prediction of Match'!$A$2='Performance Cal'!$A209,'Performance Cal'!D209,"")</f>
        <v/>
      </c>
      <c r="F209" t="str">
        <f>IF('My Prediction of Match'!$A$2='Performance Cal'!$A209,'Performance Cal'!E209,"")</f>
        <v/>
      </c>
      <c r="G209" t="str">
        <f>IF('My Prediction of Match'!$A$2='Performance Cal'!$A209,'Performance Cal'!F209,"")</f>
        <v/>
      </c>
      <c r="H209" s="25" t="str">
        <f t="shared" si="66"/>
        <v/>
      </c>
      <c r="I209" s="25" t="str">
        <f t="shared" si="67"/>
        <v/>
      </c>
      <c r="J209" s="25" t="str">
        <f t="shared" si="68"/>
        <v/>
      </c>
      <c r="K209" s="25" t="str">
        <f t="shared" si="69"/>
        <v xml:space="preserve"> </v>
      </c>
      <c r="L209" s="25" t="str">
        <f t="shared" si="70"/>
        <v xml:space="preserve"> </v>
      </c>
      <c r="M209" s="25" t="str">
        <f t="shared" si="70"/>
        <v xml:space="preserve"> </v>
      </c>
      <c r="N209" s="25" t="str">
        <f t="shared" si="71"/>
        <v xml:space="preserve"> </v>
      </c>
      <c r="O209" s="25" t="str">
        <f t="shared" si="72"/>
        <v xml:space="preserve"> </v>
      </c>
      <c r="P209" s="25" t="str">
        <f t="shared" si="73"/>
        <v/>
      </c>
      <c r="Q209" s="25" t="str">
        <f t="shared" si="74"/>
        <v/>
      </c>
      <c r="R209" s="25" t="str">
        <f t="shared" si="75"/>
        <v/>
      </c>
      <c r="S209" s="25" t="str">
        <f t="shared" si="76"/>
        <v/>
      </c>
      <c r="T209" s="25" t="str">
        <f t="shared" si="77"/>
        <v/>
      </c>
      <c r="U209" s="25" t="str">
        <f t="shared" si="78"/>
        <v/>
      </c>
      <c r="V209" s="25" t="str">
        <f t="shared" si="79"/>
        <v/>
      </c>
      <c r="W209" s="25" t="str">
        <f t="shared" si="80"/>
        <v/>
      </c>
      <c r="X209" s="25" t="str">
        <f t="shared" si="81"/>
        <v/>
      </c>
      <c r="Y209" s="25" t="str">
        <f t="shared" si="82"/>
        <v xml:space="preserve"> </v>
      </c>
      <c r="Z209" s="25" t="str">
        <f t="shared" si="83"/>
        <v xml:space="preserve"> </v>
      </c>
      <c r="AA209" s="25" t="str">
        <f t="shared" si="84"/>
        <v xml:space="preserve"> </v>
      </c>
      <c r="AB209" t="str">
        <f t="shared" si="85"/>
        <v/>
      </c>
      <c r="AC209" t="str">
        <f t="shared" si="86"/>
        <v xml:space="preserve"> </v>
      </c>
      <c r="AD209" t="str">
        <f t="shared" si="87"/>
        <v/>
      </c>
    </row>
    <row r="210" spans="1:30" x14ac:dyDescent="0.35">
      <c r="A210" t="str">
        <f>IF('My Prediction of Match'!$A$2='Performance Cal'!$A210,'Performance Cal'!A210,"")</f>
        <v/>
      </c>
      <c r="B210" t="str">
        <f>IF('My Prediction of Match'!$A$2='Performance Cal'!$A210,'Performance Cal'!B210,"")</f>
        <v/>
      </c>
      <c r="C210" t="str">
        <f>_xlfn.XLOOKUP(B210,'Team Player and role'!A:A,'Team Player and role'!C:C," ")</f>
        <v xml:space="preserve"> </v>
      </c>
      <c r="D210" t="str">
        <f>IF('My Prediction of Match'!$A$2='Performance Cal'!$A210,'Performance Cal'!C210,"")</f>
        <v/>
      </c>
      <c r="E210" t="str">
        <f>IF('My Prediction of Match'!$A$2='Performance Cal'!$A210,'Performance Cal'!D210,"")</f>
        <v/>
      </c>
      <c r="F210" t="str">
        <f>IF('My Prediction of Match'!$A$2='Performance Cal'!$A210,'Performance Cal'!E210,"")</f>
        <v/>
      </c>
      <c r="G210" t="str">
        <f>IF('My Prediction of Match'!$A$2='Performance Cal'!$A210,'Performance Cal'!F210,"")</f>
        <v/>
      </c>
      <c r="H210" s="25" t="str">
        <f t="shared" si="66"/>
        <v/>
      </c>
      <c r="I210" s="25" t="str">
        <f t="shared" si="67"/>
        <v/>
      </c>
      <c r="J210" s="25" t="str">
        <f t="shared" si="68"/>
        <v/>
      </c>
      <c r="K210" s="25" t="str">
        <f t="shared" si="69"/>
        <v xml:space="preserve"> </v>
      </c>
      <c r="L210" s="25" t="str">
        <f t="shared" si="70"/>
        <v xml:space="preserve"> </v>
      </c>
      <c r="M210" s="25" t="str">
        <f t="shared" si="70"/>
        <v xml:space="preserve"> </v>
      </c>
      <c r="N210" s="25" t="str">
        <f t="shared" si="71"/>
        <v xml:space="preserve"> </v>
      </c>
      <c r="O210" s="25" t="str">
        <f t="shared" si="72"/>
        <v xml:space="preserve"> </v>
      </c>
      <c r="P210" s="25" t="str">
        <f t="shared" si="73"/>
        <v/>
      </c>
      <c r="Q210" s="25" t="str">
        <f t="shared" si="74"/>
        <v/>
      </c>
      <c r="R210" s="25" t="str">
        <f t="shared" si="75"/>
        <v/>
      </c>
      <c r="S210" s="25" t="str">
        <f t="shared" si="76"/>
        <v/>
      </c>
      <c r="T210" s="25" t="str">
        <f t="shared" si="77"/>
        <v/>
      </c>
      <c r="U210" s="25" t="str">
        <f t="shared" si="78"/>
        <v/>
      </c>
      <c r="V210" s="25" t="str">
        <f t="shared" si="79"/>
        <v/>
      </c>
      <c r="W210" s="25" t="str">
        <f t="shared" si="80"/>
        <v/>
      </c>
      <c r="X210" s="25" t="str">
        <f t="shared" si="81"/>
        <v/>
      </c>
      <c r="Y210" s="25" t="str">
        <f t="shared" si="82"/>
        <v xml:space="preserve"> </v>
      </c>
      <c r="Z210" s="25" t="str">
        <f t="shared" si="83"/>
        <v xml:space="preserve"> </v>
      </c>
      <c r="AA210" s="25" t="str">
        <f t="shared" si="84"/>
        <v xml:space="preserve"> </v>
      </c>
      <c r="AB210" t="str">
        <f t="shared" si="85"/>
        <v/>
      </c>
      <c r="AC210" t="str">
        <f t="shared" si="86"/>
        <v xml:space="preserve"> </v>
      </c>
      <c r="AD210" t="str">
        <f t="shared" si="87"/>
        <v/>
      </c>
    </row>
    <row r="211" spans="1:30" x14ac:dyDescent="0.35">
      <c r="A211" t="str">
        <f>IF('My Prediction of Match'!$A$2='Performance Cal'!$A211,'Performance Cal'!A211,"")</f>
        <v/>
      </c>
      <c r="B211" t="str">
        <f>IF('My Prediction of Match'!$A$2='Performance Cal'!$A211,'Performance Cal'!B211,"")</f>
        <v/>
      </c>
      <c r="C211" t="str">
        <f>_xlfn.XLOOKUP(B211,'Team Player and role'!A:A,'Team Player and role'!C:C," ")</f>
        <v xml:space="preserve"> </v>
      </c>
      <c r="D211" t="str">
        <f>IF('My Prediction of Match'!$A$2='Performance Cal'!$A211,'Performance Cal'!C211,"")</f>
        <v/>
      </c>
      <c r="E211" t="str">
        <f>IF('My Prediction of Match'!$A$2='Performance Cal'!$A211,'Performance Cal'!D211,"")</f>
        <v/>
      </c>
      <c r="F211" t="str">
        <f>IF('My Prediction of Match'!$A$2='Performance Cal'!$A211,'Performance Cal'!E211,"")</f>
        <v/>
      </c>
      <c r="G211" t="str">
        <f>IF('My Prediction of Match'!$A$2='Performance Cal'!$A211,'Performance Cal'!F211,"")</f>
        <v/>
      </c>
      <c r="H211" s="25" t="str">
        <f t="shared" si="66"/>
        <v/>
      </c>
      <c r="I211" s="25" t="str">
        <f t="shared" si="67"/>
        <v/>
      </c>
      <c r="J211" s="25" t="str">
        <f t="shared" si="68"/>
        <v/>
      </c>
      <c r="K211" s="25" t="str">
        <f t="shared" si="69"/>
        <v xml:space="preserve"> </v>
      </c>
      <c r="L211" s="25" t="str">
        <f t="shared" si="70"/>
        <v xml:space="preserve"> </v>
      </c>
      <c r="M211" s="25" t="str">
        <f t="shared" si="70"/>
        <v xml:space="preserve"> </v>
      </c>
      <c r="N211" s="25" t="str">
        <f t="shared" si="71"/>
        <v xml:space="preserve"> </v>
      </c>
      <c r="O211" s="25" t="str">
        <f t="shared" si="72"/>
        <v xml:space="preserve"> </v>
      </c>
      <c r="P211" s="25" t="str">
        <f t="shared" si="73"/>
        <v/>
      </c>
      <c r="Q211" s="25" t="str">
        <f t="shared" si="74"/>
        <v/>
      </c>
      <c r="R211" s="25" t="str">
        <f t="shared" si="75"/>
        <v/>
      </c>
      <c r="S211" s="25" t="str">
        <f t="shared" si="76"/>
        <v/>
      </c>
      <c r="T211" s="25" t="str">
        <f t="shared" si="77"/>
        <v/>
      </c>
      <c r="U211" s="25" t="str">
        <f t="shared" si="78"/>
        <v/>
      </c>
      <c r="V211" s="25" t="str">
        <f t="shared" si="79"/>
        <v/>
      </c>
      <c r="W211" s="25" t="str">
        <f t="shared" si="80"/>
        <v/>
      </c>
      <c r="X211" s="25" t="str">
        <f t="shared" si="81"/>
        <v/>
      </c>
      <c r="Y211" s="25" t="str">
        <f t="shared" si="82"/>
        <v xml:space="preserve"> </v>
      </c>
      <c r="Z211" s="25" t="str">
        <f t="shared" si="83"/>
        <v xml:space="preserve"> </v>
      </c>
      <c r="AA211" s="25" t="str">
        <f t="shared" si="84"/>
        <v xml:space="preserve"> </v>
      </c>
      <c r="AB211" t="str">
        <f t="shared" si="85"/>
        <v/>
      </c>
      <c r="AC211" t="str">
        <f t="shared" si="86"/>
        <v xml:space="preserve"> </v>
      </c>
      <c r="AD211" t="str">
        <f t="shared" si="87"/>
        <v/>
      </c>
    </row>
    <row r="212" spans="1:30" x14ac:dyDescent="0.35">
      <c r="A212" t="str">
        <f>IF('My Prediction of Match'!$A$2='Performance Cal'!$A212,'Performance Cal'!A212,"")</f>
        <v/>
      </c>
      <c r="B212" t="str">
        <f>IF('My Prediction of Match'!$A$2='Performance Cal'!$A212,'Performance Cal'!B212,"")</f>
        <v/>
      </c>
      <c r="C212" t="str">
        <f>_xlfn.XLOOKUP(B212,'Team Player and role'!A:A,'Team Player and role'!C:C," ")</f>
        <v xml:space="preserve"> </v>
      </c>
      <c r="D212" t="str">
        <f>IF('My Prediction of Match'!$A$2='Performance Cal'!$A212,'Performance Cal'!C212,"")</f>
        <v/>
      </c>
      <c r="E212" t="str">
        <f>IF('My Prediction of Match'!$A$2='Performance Cal'!$A212,'Performance Cal'!D212,"")</f>
        <v/>
      </c>
      <c r="F212" t="str">
        <f>IF('My Prediction of Match'!$A$2='Performance Cal'!$A212,'Performance Cal'!E212,"")</f>
        <v/>
      </c>
      <c r="G212" t="str">
        <f>IF('My Prediction of Match'!$A$2='Performance Cal'!$A212,'Performance Cal'!F212,"")</f>
        <v/>
      </c>
      <c r="H212" s="25" t="str">
        <f t="shared" si="66"/>
        <v/>
      </c>
      <c r="I212" s="25" t="str">
        <f t="shared" si="67"/>
        <v/>
      </c>
      <c r="J212" s="25" t="str">
        <f t="shared" si="68"/>
        <v/>
      </c>
      <c r="K212" s="25" t="str">
        <f t="shared" si="69"/>
        <v xml:space="preserve"> </v>
      </c>
      <c r="L212" s="25" t="str">
        <f t="shared" si="70"/>
        <v xml:space="preserve"> </v>
      </c>
      <c r="M212" s="25" t="str">
        <f t="shared" si="70"/>
        <v xml:space="preserve"> </v>
      </c>
      <c r="N212" s="25" t="str">
        <f t="shared" si="71"/>
        <v xml:space="preserve"> </v>
      </c>
      <c r="O212" s="25" t="str">
        <f t="shared" si="72"/>
        <v xml:space="preserve"> </v>
      </c>
      <c r="P212" s="25" t="str">
        <f t="shared" si="73"/>
        <v/>
      </c>
      <c r="Q212" s="25" t="str">
        <f t="shared" si="74"/>
        <v/>
      </c>
      <c r="R212" s="25" t="str">
        <f t="shared" si="75"/>
        <v/>
      </c>
      <c r="S212" s="25" t="str">
        <f t="shared" si="76"/>
        <v/>
      </c>
      <c r="T212" s="25" t="str">
        <f t="shared" si="77"/>
        <v/>
      </c>
      <c r="U212" s="25" t="str">
        <f t="shared" si="78"/>
        <v/>
      </c>
      <c r="V212" s="25" t="str">
        <f t="shared" si="79"/>
        <v/>
      </c>
      <c r="W212" s="25" t="str">
        <f t="shared" si="80"/>
        <v/>
      </c>
      <c r="X212" s="25" t="str">
        <f t="shared" si="81"/>
        <v/>
      </c>
      <c r="Y212" s="25" t="str">
        <f t="shared" si="82"/>
        <v xml:space="preserve"> </v>
      </c>
      <c r="Z212" s="25" t="str">
        <f t="shared" si="83"/>
        <v xml:space="preserve"> </v>
      </c>
      <c r="AA212" s="25" t="str">
        <f t="shared" si="84"/>
        <v xml:space="preserve"> </v>
      </c>
      <c r="AB212" t="str">
        <f t="shared" si="85"/>
        <v/>
      </c>
      <c r="AC212" t="str">
        <f t="shared" si="86"/>
        <v xml:space="preserve"> </v>
      </c>
      <c r="AD212" t="str">
        <f t="shared" si="87"/>
        <v/>
      </c>
    </row>
    <row r="213" spans="1:30" x14ac:dyDescent="0.35">
      <c r="A213" t="str">
        <f>IF('My Prediction of Match'!$A$2='Performance Cal'!$A213,'Performance Cal'!A213,"")</f>
        <v/>
      </c>
      <c r="B213" t="str">
        <f>IF('My Prediction of Match'!$A$2='Performance Cal'!$A213,'Performance Cal'!B213,"")</f>
        <v/>
      </c>
      <c r="C213" t="str">
        <f>_xlfn.XLOOKUP(B213,'Team Player and role'!A:A,'Team Player and role'!C:C," ")</f>
        <v xml:space="preserve"> </v>
      </c>
      <c r="D213" t="str">
        <f>IF('My Prediction of Match'!$A$2='Performance Cal'!$A213,'Performance Cal'!C213,"")</f>
        <v/>
      </c>
      <c r="E213" t="str">
        <f>IF('My Prediction of Match'!$A$2='Performance Cal'!$A213,'Performance Cal'!D213,"")</f>
        <v/>
      </c>
      <c r="F213" t="str">
        <f>IF('My Prediction of Match'!$A$2='Performance Cal'!$A213,'Performance Cal'!E213,"")</f>
        <v/>
      </c>
      <c r="G213" t="str">
        <f>IF('My Prediction of Match'!$A$2='Performance Cal'!$A213,'Performance Cal'!F213,"")</f>
        <v/>
      </c>
      <c r="H213" s="25" t="str">
        <f t="shared" si="66"/>
        <v/>
      </c>
      <c r="I213" s="25" t="str">
        <f t="shared" si="67"/>
        <v/>
      </c>
      <c r="J213" s="25" t="str">
        <f t="shared" si="68"/>
        <v/>
      </c>
      <c r="K213" s="25" t="str">
        <f t="shared" si="69"/>
        <v xml:space="preserve"> </v>
      </c>
      <c r="L213" s="25" t="str">
        <f t="shared" si="70"/>
        <v xml:space="preserve"> </v>
      </c>
      <c r="M213" s="25" t="str">
        <f t="shared" si="70"/>
        <v xml:space="preserve"> </v>
      </c>
      <c r="N213" s="25" t="str">
        <f t="shared" si="71"/>
        <v xml:space="preserve"> </v>
      </c>
      <c r="O213" s="25" t="str">
        <f t="shared" si="72"/>
        <v xml:space="preserve"> </v>
      </c>
      <c r="P213" s="25" t="str">
        <f t="shared" si="73"/>
        <v/>
      </c>
      <c r="Q213" s="25" t="str">
        <f t="shared" si="74"/>
        <v/>
      </c>
      <c r="R213" s="25" t="str">
        <f t="shared" si="75"/>
        <v/>
      </c>
      <c r="S213" s="25" t="str">
        <f t="shared" si="76"/>
        <v/>
      </c>
      <c r="T213" s="25" t="str">
        <f t="shared" si="77"/>
        <v/>
      </c>
      <c r="U213" s="25" t="str">
        <f t="shared" si="78"/>
        <v/>
      </c>
      <c r="V213" s="25" t="str">
        <f t="shared" si="79"/>
        <v/>
      </c>
      <c r="W213" s="25" t="str">
        <f t="shared" si="80"/>
        <v/>
      </c>
      <c r="X213" s="25" t="str">
        <f t="shared" si="81"/>
        <v/>
      </c>
      <c r="Y213" s="25" t="str">
        <f t="shared" si="82"/>
        <v xml:space="preserve"> </v>
      </c>
      <c r="Z213" s="25" t="str">
        <f t="shared" si="83"/>
        <v xml:space="preserve"> </v>
      </c>
      <c r="AA213" s="25" t="str">
        <f t="shared" si="84"/>
        <v xml:space="preserve"> </v>
      </c>
      <c r="AB213" t="str">
        <f t="shared" si="85"/>
        <v/>
      </c>
      <c r="AC213" t="str">
        <f t="shared" si="86"/>
        <v xml:space="preserve"> </v>
      </c>
      <c r="AD213" t="str">
        <f t="shared" si="87"/>
        <v/>
      </c>
    </row>
    <row r="214" spans="1:30" x14ac:dyDescent="0.35">
      <c r="A214" t="str">
        <f>IF('My Prediction of Match'!$A$2='Performance Cal'!$A214,'Performance Cal'!A214,"")</f>
        <v/>
      </c>
      <c r="B214" t="str">
        <f>IF('My Prediction of Match'!$A$2='Performance Cal'!$A214,'Performance Cal'!B214,"")</f>
        <v/>
      </c>
      <c r="C214" t="str">
        <f>_xlfn.XLOOKUP(B214,'Team Player and role'!A:A,'Team Player and role'!C:C," ")</f>
        <v xml:space="preserve"> </v>
      </c>
      <c r="D214" t="str">
        <f>IF('My Prediction of Match'!$A$2='Performance Cal'!$A214,'Performance Cal'!C214,"")</f>
        <v/>
      </c>
      <c r="E214" t="str">
        <f>IF('My Prediction of Match'!$A$2='Performance Cal'!$A214,'Performance Cal'!D214,"")</f>
        <v/>
      </c>
      <c r="F214" t="str">
        <f>IF('My Prediction of Match'!$A$2='Performance Cal'!$A214,'Performance Cal'!E214,"")</f>
        <v/>
      </c>
      <c r="G214" t="str">
        <f>IF('My Prediction of Match'!$A$2='Performance Cal'!$A214,'Performance Cal'!F214,"")</f>
        <v/>
      </c>
      <c r="H214" s="25" t="str">
        <f t="shared" si="66"/>
        <v/>
      </c>
      <c r="I214" s="25" t="str">
        <f t="shared" si="67"/>
        <v/>
      </c>
      <c r="J214" s="25" t="str">
        <f t="shared" si="68"/>
        <v/>
      </c>
      <c r="K214" s="25" t="str">
        <f t="shared" si="69"/>
        <v xml:space="preserve"> </v>
      </c>
      <c r="L214" s="25" t="str">
        <f t="shared" si="70"/>
        <v xml:space="preserve"> </v>
      </c>
      <c r="M214" s="25" t="str">
        <f t="shared" si="70"/>
        <v xml:space="preserve"> </v>
      </c>
      <c r="N214" s="25" t="str">
        <f t="shared" si="71"/>
        <v xml:space="preserve"> </v>
      </c>
      <c r="O214" s="25" t="str">
        <f t="shared" si="72"/>
        <v xml:space="preserve"> </v>
      </c>
      <c r="P214" s="25" t="str">
        <f t="shared" si="73"/>
        <v/>
      </c>
      <c r="Q214" s="25" t="str">
        <f t="shared" si="74"/>
        <v/>
      </c>
      <c r="R214" s="25" t="str">
        <f t="shared" si="75"/>
        <v/>
      </c>
      <c r="S214" s="25" t="str">
        <f t="shared" si="76"/>
        <v/>
      </c>
      <c r="T214" s="25" t="str">
        <f t="shared" si="77"/>
        <v/>
      </c>
      <c r="U214" s="25" t="str">
        <f t="shared" si="78"/>
        <v/>
      </c>
      <c r="V214" s="25" t="str">
        <f t="shared" si="79"/>
        <v/>
      </c>
      <c r="W214" s="25" t="str">
        <f t="shared" si="80"/>
        <v/>
      </c>
      <c r="X214" s="25" t="str">
        <f t="shared" si="81"/>
        <v/>
      </c>
      <c r="Y214" s="25" t="str">
        <f t="shared" si="82"/>
        <v xml:space="preserve"> </v>
      </c>
      <c r="Z214" s="25" t="str">
        <f t="shared" si="83"/>
        <v xml:space="preserve"> </v>
      </c>
      <c r="AA214" s="25" t="str">
        <f t="shared" si="84"/>
        <v xml:space="preserve"> </v>
      </c>
      <c r="AB214" t="str">
        <f t="shared" si="85"/>
        <v/>
      </c>
      <c r="AC214" t="str">
        <f t="shared" si="86"/>
        <v xml:space="preserve"> </v>
      </c>
      <c r="AD214" t="str">
        <f t="shared" si="87"/>
        <v/>
      </c>
    </row>
    <row r="215" spans="1:30" x14ac:dyDescent="0.35">
      <c r="A215" t="str">
        <f>IF('My Prediction of Match'!$A$2='Performance Cal'!$A215,'Performance Cal'!A215,"")</f>
        <v/>
      </c>
      <c r="B215" t="str">
        <f>IF('My Prediction of Match'!$A$2='Performance Cal'!$A215,'Performance Cal'!B215,"")</f>
        <v/>
      </c>
      <c r="C215" t="str">
        <f>_xlfn.XLOOKUP(B215,'Team Player and role'!A:A,'Team Player and role'!C:C," ")</f>
        <v xml:space="preserve"> </v>
      </c>
      <c r="D215" t="str">
        <f>IF('My Prediction of Match'!$A$2='Performance Cal'!$A215,'Performance Cal'!C215,"")</f>
        <v/>
      </c>
      <c r="E215" t="str">
        <f>IF('My Prediction of Match'!$A$2='Performance Cal'!$A215,'Performance Cal'!D215,"")</f>
        <v/>
      </c>
      <c r="F215" t="str">
        <f>IF('My Prediction of Match'!$A$2='Performance Cal'!$A215,'Performance Cal'!E215,"")</f>
        <v/>
      </c>
      <c r="G215" t="str">
        <f>IF('My Prediction of Match'!$A$2='Performance Cal'!$A215,'Performance Cal'!F215,"")</f>
        <v/>
      </c>
      <c r="H215" s="25" t="str">
        <f t="shared" si="66"/>
        <v/>
      </c>
      <c r="I215" s="25" t="str">
        <f t="shared" si="67"/>
        <v/>
      </c>
      <c r="J215" s="25" t="str">
        <f t="shared" si="68"/>
        <v/>
      </c>
      <c r="K215" s="25" t="str">
        <f t="shared" si="69"/>
        <v xml:space="preserve"> </v>
      </c>
      <c r="L215" s="25" t="str">
        <f t="shared" si="70"/>
        <v xml:space="preserve"> </v>
      </c>
      <c r="M215" s="25" t="str">
        <f t="shared" si="70"/>
        <v xml:space="preserve"> </v>
      </c>
      <c r="N215" s="25" t="str">
        <f t="shared" si="71"/>
        <v xml:space="preserve"> </v>
      </c>
      <c r="O215" s="25" t="str">
        <f t="shared" si="72"/>
        <v xml:space="preserve"> </v>
      </c>
      <c r="P215" s="25" t="str">
        <f t="shared" si="73"/>
        <v/>
      </c>
      <c r="Q215" s="25" t="str">
        <f t="shared" si="74"/>
        <v/>
      </c>
      <c r="R215" s="25" t="str">
        <f t="shared" si="75"/>
        <v/>
      </c>
      <c r="S215" s="25" t="str">
        <f t="shared" si="76"/>
        <v/>
      </c>
      <c r="T215" s="25" t="str">
        <f t="shared" si="77"/>
        <v/>
      </c>
      <c r="U215" s="25" t="str">
        <f t="shared" si="78"/>
        <v/>
      </c>
      <c r="V215" s="25" t="str">
        <f t="shared" si="79"/>
        <v/>
      </c>
      <c r="W215" s="25" t="str">
        <f t="shared" si="80"/>
        <v/>
      </c>
      <c r="X215" s="25" t="str">
        <f t="shared" si="81"/>
        <v/>
      </c>
      <c r="Y215" s="25" t="str">
        <f t="shared" si="82"/>
        <v xml:space="preserve"> </v>
      </c>
      <c r="Z215" s="25" t="str">
        <f t="shared" si="83"/>
        <v xml:space="preserve"> </v>
      </c>
      <c r="AA215" s="25" t="str">
        <f t="shared" si="84"/>
        <v xml:space="preserve"> </v>
      </c>
      <c r="AB215" t="str">
        <f t="shared" si="85"/>
        <v/>
      </c>
      <c r="AC215" t="str">
        <f t="shared" si="86"/>
        <v xml:space="preserve"> </v>
      </c>
      <c r="AD215" t="str">
        <f t="shared" si="87"/>
        <v/>
      </c>
    </row>
    <row r="216" spans="1:30" x14ac:dyDescent="0.35">
      <c r="A216" t="str">
        <f>IF('My Prediction of Match'!$A$2='Performance Cal'!$A216,'Performance Cal'!A216,"")</f>
        <v/>
      </c>
      <c r="B216" t="str">
        <f>IF('My Prediction of Match'!$A$2='Performance Cal'!$A216,'Performance Cal'!B216,"")</f>
        <v/>
      </c>
      <c r="C216" t="str">
        <f>_xlfn.XLOOKUP(B216,'Team Player and role'!A:A,'Team Player and role'!C:C," ")</f>
        <v xml:space="preserve"> </v>
      </c>
      <c r="D216" t="str">
        <f>IF('My Prediction of Match'!$A$2='Performance Cal'!$A216,'Performance Cal'!C216,"")</f>
        <v/>
      </c>
      <c r="E216" t="str">
        <f>IF('My Prediction of Match'!$A$2='Performance Cal'!$A216,'Performance Cal'!D216,"")</f>
        <v/>
      </c>
      <c r="F216" t="str">
        <f>IF('My Prediction of Match'!$A$2='Performance Cal'!$A216,'Performance Cal'!E216,"")</f>
        <v/>
      </c>
      <c r="G216" t="str">
        <f>IF('My Prediction of Match'!$A$2='Performance Cal'!$A216,'Performance Cal'!F216,"")</f>
        <v/>
      </c>
      <c r="H216" s="25" t="str">
        <f t="shared" si="66"/>
        <v/>
      </c>
      <c r="I216" s="25" t="str">
        <f t="shared" si="67"/>
        <v/>
      </c>
      <c r="J216" s="25" t="str">
        <f t="shared" si="68"/>
        <v/>
      </c>
      <c r="K216" s="25" t="str">
        <f t="shared" si="69"/>
        <v xml:space="preserve"> </v>
      </c>
      <c r="L216" s="25" t="str">
        <f t="shared" si="70"/>
        <v xml:space="preserve"> </v>
      </c>
      <c r="M216" s="25" t="str">
        <f t="shared" si="70"/>
        <v xml:space="preserve"> </v>
      </c>
      <c r="N216" s="25" t="str">
        <f t="shared" si="71"/>
        <v xml:space="preserve"> </v>
      </c>
      <c r="O216" s="25" t="str">
        <f t="shared" si="72"/>
        <v xml:space="preserve"> </v>
      </c>
      <c r="P216" s="25" t="str">
        <f t="shared" si="73"/>
        <v/>
      </c>
      <c r="Q216" s="25" t="str">
        <f t="shared" si="74"/>
        <v/>
      </c>
      <c r="R216" s="25" t="str">
        <f t="shared" si="75"/>
        <v/>
      </c>
      <c r="S216" s="25" t="str">
        <f t="shared" si="76"/>
        <v/>
      </c>
      <c r="T216" s="25" t="str">
        <f t="shared" si="77"/>
        <v/>
      </c>
      <c r="U216" s="25" t="str">
        <f t="shared" si="78"/>
        <v/>
      </c>
      <c r="V216" s="25" t="str">
        <f t="shared" si="79"/>
        <v/>
      </c>
      <c r="W216" s="25" t="str">
        <f t="shared" si="80"/>
        <v/>
      </c>
      <c r="X216" s="25" t="str">
        <f t="shared" si="81"/>
        <v/>
      </c>
      <c r="Y216" s="25" t="str">
        <f t="shared" si="82"/>
        <v xml:space="preserve"> </v>
      </c>
      <c r="Z216" s="25" t="str">
        <f t="shared" si="83"/>
        <v xml:space="preserve"> </v>
      </c>
      <c r="AA216" s="25" t="str">
        <f t="shared" si="84"/>
        <v xml:space="preserve"> </v>
      </c>
      <c r="AB216" t="str">
        <f t="shared" si="85"/>
        <v/>
      </c>
      <c r="AC216" t="str">
        <f t="shared" si="86"/>
        <v xml:space="preserve"> </v>
      </c>
      <c r="AD216" t="str">
        <f t="shared" si="87"/>
        <v/>
      </c>
    </row>
    <row r="217" spans="1:30" x14ac:dyDescent="0.35">
      <c r="A217" t="str">
        <f>IF('My Prediction of Match'!$A$2='Performance Cal'!$A217,'Performance Cal'!A217,"")</f>
        <v/>
      </c>
      <c r="B217" t="str">
        <f>IF('My Prediction of Match'!$A$2='Performance Cal'!$A217,'Performance Cal'!B217,"")</f>
        <v/>
      </c>
      <c r="C217" t="str">
        <f>_xlfn.XLOOKUP(B217,'Team Player and role'!A:A,'Team Player and role'!C:C," ")</f>
        <v xml:space="preserve"> </v>
      </c>
      <c r="D217" t="str">
        <f>IF('My Prediction of Match'!$A$2='Performance Cal'!$A217,'Performance Cal'!C217,"")</f>
        <v/>
      </c>
      <c r="E217" t="str">
        <f>IF('My Prediction of Match'!$A$2='Performance Cal'!$A217,'Performance Cal'!D217,"")</f>
        <v/>
      </c>
      <c r="F217" t="str">
        <f>IF('My Prediction of Match'!$A$2='Performance Cal'!$A217,'Performance Cal'!E217,"")</f>
        <v/>
      </c>
      <c r="G217" t="str">
        <f>IF('My Prediction of Match'!$A$2='Performance Cal'!$A217,'Performance Cal'!F217,"")</f>
        <v/>
      </c>
      <c r="H217" s="25" t="str">
        <f t="shared" si="66"/>
        <v/>
      </c>
      <c r="I217" s="25" t="str">
        <f t="shared" si="67"/>
        <v/>
      </c>
      <c r="J217" s="25" t="str">
        <f t="shared" si="68"/>
        <v/>
      </c>
      <c r="K217" s="25" t="str">
        <f t="shared" si="69"/>
        <v xml:space="preserve"> </v>
      </c>
      <c r="L217" s="25" t="str">
        <f t="shared" si="70"/>
        <v xml:space="preserve"> </v>
      </c>
      <c r="M217" s="25" t="str">
        <f t="shared" si="70"/>
        <v xml:space="preserve"> </v>
      </c>
      <c r="N217" s="25" t="str">
        <f t="shared" si="71"/>
        <v xml:space="preserve"> </v>
      </c>
      <c r="O217" s="25" t="str">
        <f t="shared" si="72"/>
        <v xml:space="preserve"> </v>
      </c>
      <c r="P217" s="25" t="str">
        <f t="shared" si="73"/>
        <v/>
      </c>
      <c r="Q217" s="25" t="str">
        <f t="shared" si="74"/>
        <v/>
      </c>
      <c r="R217" s="25" t="str">
        <f t="shared" si="75"/>
        <v/>
      </c>
      <c r="S217" s="25" t="str">
        <f t="shared" si="76"/>
        <v/>
      </c>
      <c r="T217" s="25" t="str">
        <f t="shared" si="77"/>
        <v/>
      </c>
      <c r="U217" s="25" t="str">
        <f t="shared" si="78"/>
        <v/>
      </c>
      <c r="V217" s="25" t="str">
        <f t="shared" si="79"/>
        <v/>
      </c>
      <c r="W217" s="25" t="str">
        <f t="shared" si="80"/>
        <v/>
      </c>
      <c r="X217" s="25" t="str">
        <f t="shared" si="81"/>
        <v/>
      </c>
      <c r="Y217" s="25" t="str">
        <f t="shared" si="82"/>
        <v xml:space="preserve"> </v>
      </c>
      <c r="Z217" s="25" t="str">
        <f t="shared" si="83"/>
        <v xml:space="preserve"> </v>
      </c>
      <c r="AA217" s="25" t="str">
        <f t="shared" si="84"/>
        <v xml:space="preserve"> </v>
      </c>
      <c r="AB217" t="str">
        <f t="shared" si="85"/>
        <v/>
      </c>
      <c r="AC217" t="str">
        <f t="shared" si="86"/>
        <v xml:space="preserve"> </v>
      </c>
      <c r="AD217" t="str">
        <f t="shared" si="87"/>
        <v/>
      </c>
    </row>
    <row r="218" spans="1:30" x14ac:dyDescent="0.35">
      <c r="A218" t="str">
        <f>IF('My Prediction of Match'!$A$2='Performance Cal'!$A218,'Performance Cal'!A218,"")</f>
        <v/>
      </c>
      <c r="B218" t="str">
        <f>IF('My Prediction of Match'!$A$2='Performance Cal'!$A218,'Performance Cal'!B218,"")</f>
        <v/>
      </c>
      <c r="C218" t="str">
        <f>_xlfn.XLOOKUP(B218,'Team Player and role'!A:A,'Team Player and role'!C:C," ")</f>
        <v xml:space="preserve"> </v>
      </c>
      <c r="D218" t="str">
        <f>IF('My Prediction of Match'!$A$2='Performance Cal'!$A218,'Performance Cal'!C218,"")</f>
        <v/>
      </c>
      <c r="E218" t="str">
        <f>IF('My Prediction of Match'!$A$2='Performance Cal'!$A218,'Performance Cal'!D218,"")</f>
        <v/>
      </c>
      <c r="F218" t="str">
        <f>IF('My Prediction of Match'!$A$2='Performance Cal'!$A218,'Performance Cal'!E218,"")</f>
        <v/>
      </c>
      <c r="G218" t="str">
        <f>IF('My Prediction of Match'!$A$2='Performance Cal'!$A218,'Performance Cal'!F218,"")</f>
        <v/>
      </c>
      <c r="H218" s="25" t="str">
        <f t="shared" si="66"/>
        <v/>
      </c>
      <c r="I218" s="25" t="str">
        <f t="shared" si="67"/>
        <v/>
      </c>
      <c r="J218" s="25" t="str">
        <f t="shared" si="68"/>
        <v/>
      </c>
      <c r="K218" s="25" t="str">
        <f t="shared" si="69"/>
        <v xml:space="preserve"> </v>
      </c>
      <c r="L218" s="25" t="str">
        <f t="shared" si="70"/>
        <v xml:space="preserve"> </v>
      </c>
      <c r="M218" s="25" t="str">
        <f t="shared" si="70"/>
        <v xml:space="preserve"> </v>
      </c>
      <c r="N218" s="25" t="str">
        <f t="shared" si="71"/>
        <v xml:space="preserve"> </v>
      </c>
      <c r="O218" s="25" t="str">
        <f t="shared" si="72"/>
        <v xml:space="preserve"> </v>
      </c>
      <c r="P218" s="25" t="str">
        <f t="shared" si="73"/>
        <v/>
      </c>
      <c r="Q218" s="25" t="str">
        <f t="shared" si="74"/>
        <v/>
      </c>
      <c r="R218" s="25" t="str">
        <f t="shared" si="75"/>
        <v/>
      </c>
      <c r="S218" s="25" t="str">
        <f t="shared" si="76"/>
        <v/>
      </c>
      <c r="T218" s="25" t="str">
        <f t="shared" si="77"/>
        <v/>
      </c>
      <c r="U218" s="25" t="str">
        <f t="shared" si="78"/>
        <v/>
      </c>
      <c r="V218" s="25" t="str">
        <f t="shared" si="79"/>
        <v/>
      </c>
      <c r="W218" s="25" t="str">
        <f t="shared" si="80"/>
        <v/>
      </c>
      <c r="X218" s="25" t="str">
        <f t="shared" si="81"/>
        <v/>
      </c>
      <c r="Y218" s="25" t="str">
        <f t="shared" si="82"/>
        <v xml:space="preserve"> </v>
      </c>
      <c r="Z218" s="25" t="str">
        <f t="shared" si="83"/>
        <v xml:space="preserve"> </v>
      </c>
      <c r="AA218" s="25" t="str">
        <f t="shared" si="84"/>
        <v xml:space="preserve"> </v>
      </c>
      <c r="AB218" t="str">
        <f t="shared" si="85"/>
        <v/>
      </c>
      <c r="AC218" t="str">
        <f t="shared" si="86"/>
        <v xml:space="preserve"> </v>
      </c>
      <c r="AD218" t="str">
        <f t="shared" si="87"/>
        <v/>
      </c>
    </row>
    <row r="219" spans="1:30" x14ac:dyDescent="0.35">
      <c r="A219" t="str">
        <f>IF('My Prediction of Match'!$A$2='Performance Cal'!$A219,'Performance Cal'!A219,"")</f>
        <v/>
      </c>
      <c r="B219" t="str">
        <f>IF('My Prediction of Match'!$A$2='Performance Cal'!$A219,'Performance Cal'!B219,"")</f>
        <v/>
      </c>
      <c r="C219" t="str">
        <f>_xlfn.XLOOKUP(B219,'Team Player and role'!A:A,'Team Player and role'!C:C," ")</f>
        <v xml:space="preserve"> </v>
      </c>
      <c r="D219" t="str">
        <f>IF('My Prediction of Match'!$A$2='Performance Cal'!$A219,'Performance Cal'!C219,"")</f>
        <v/>
      </c>
      <c r="E219" t="str">
        <f>IF('My Prediction of Match'!$A$2='Performance Cal'!$A219,'Performance Cal'!D219,"")</f>
        <v/>
      </c>
      <c r="F219" t="str">
        <f>IF('My Prediction of Match'!$A$2='Performance Cal'!$A219,'Performance Cal'!E219,"")</f>
        <v/>
      </c>
      <c r="G219" t="str">
        <f>IF('My Prediction of Match'!$A$2='Performance Cal'!$A219,'Performance Cal'!F219,"")</f>
        <v/>
      </c>
      <c r="H219" s="25" t="str">
        <f t="shared" si="66"/>
        <v/>
      </c>
      <c r="I219" s="25" t="str">
        <f t="shared" si="67"/>
        <v/>
      </c>
      <c r="J219" s="25" t="str">
        <f t="shared" si="68"/>
        <v/>
      </c>
      <c r="K219" s="25" t="str">
        <f t="shared" si="69"/>
        <v xml:space="preserve"> </v>
      </c>
      <c r="L219" s="25" t="str">
        <f t="shared" si="70"/>
        <v xml:space="preserve"> </v>
      </c>
      <c r="M219" s="25" t="str">
        <f t="shared" si="70"/>
        <v xml:space="preserve"> </v>
      </c>
      <c r="N219" s="25" t="str">
        <f t="shared" si="71"/>
        <v xml:space="preserve"> </v>
      </c>
      <c r="O219" s="25" t="str">
        <f t="shared" si="72"/>
        <v xml:space="preserve"> </v>
      </c>
      <c r="P219" s="25" t="str">
        <f t="shared" si="73"/>
        <v/>
      </c>
      <c r="Q219" s="25" t="str">
        <f t="shared" si="74"/>
        <v/>
      </c>
      <c r="R219" s="25" t="str">
        <f t="shared" si="75"/>
        <v/>
      </c>
      <c r="S219" s="25" t="str">
        <f t="shared" si="76"/>
        <v/>
      </c>
      <c r="T219" s="25" t="str">
        <f t="shared" si="77"/>
        <v/>
      </c>
      <c r="U219" s="25" t="str">
        <f t="shared" si="78"/>
        <v/>
      </c>
      <c r="V219" s="25" t="str">
        <f t="shared" si="79"/>
        <v/>
      </c>
      <c r="W219" s="25" t="str">
        <f t="shared" si="80"/>
        <v/>
      </c>
      <c r="X219" s="25" t="str">
        <f t="shared" si="81"/>
        <v/>
      </c>
      <c r="Y219" s="25" t="str">
        <f t="shared" si="82"/>
        <v xml:space="preserve"> </v>
      </c>
      <c r="Z219" s="25" t="str">
        <f t="shared" si="83"/>
        <v xml:space="preserve"> </v>
      </c>
      <c r="AA219" s="25" t="str">
        <f t="shared" si="84"/>
        <v xml:space="preserve"> </v>
      </c>
      <c r="AB219" t="str">
        <f t="shared" si="85"/>
        <v/>
      </c>
      <c r="AC219" t="str">
        <f t="shared" si="86"/>
        <v xml:space="preserve"> </v>
      </c>
      <c r="AD219" t="str">
        <f t="shared" si="87"/>
        <v/>
      </c>
    </row>
    <row r="220" spans="1:30" x14ac:dyDescent="0.35">
      <c r="A220" t="str">
        <f>IF('My Prediction of Match'!$A$2='Performance Cal'!$A220,'Performance Cal'!A220,"")</f>
        <v/>
      </c>
      <c r="B220" t="str">
        <f>IF('My Prediction of Match'!$A$2='Performance Cal'!$A220,'Performance Cal'!B220,"")</f>
        <v/>
      </c>
      <c r="C220" t="str">
        <f>_xlfn.XLOOKUP(B220,'Team Player and role'!A:A,'Team Player and role'!C:C," ")</f>
        <v xml:space="preserve"> </v>
      </c>
      <c r="D220" t="str">
        <f>IF('My Prediction of Match'!$A$2='Performance Cal'!$A220,'Performance Cal'!C220,"")</f>
        <v/>
      </c>
      <c r="E220" t="str">
        <f>IF('My Prediction of Match'!$A$2='Performance Cal'!$A220,'Performance Cal'!D220,"")</f>
        <v/>
      </c>
      <c r="F220" t="str">
        <f>IF('My Prediction of Match'!$A$2='Performance Cal'!$A220,'Performance Cal'!E220,"")</f>
        <v/>
      </c>
      <c r="G220" t="str">
        <f>IF('My Prediction of Match'!$A$2='Performance Cal'!$A220,'Performance Cal'!F220,"")</f>
        <v/>
      </c>
      <c r="H220" s="25" t="str">
        <f t="shared" si="66"/>
        <v/>
      </c>
      <c r="I220" s="25" t="str">
        <f t="shared" si="67"/>
        <v/>
      </c>
      <c r="J220" s="25" t="str">
        <f t="shared" si="68"/>
        <v/>
      </c>
      <c r="K220" s="25" t="str">
        <f t="shared" si="69"/>
        <v xml:space="preserve"> </v>
      </c>
      <c r="L220" s="25" t="str">
        <f t="shared" si="70"/>
        <v xml:space="preserve"> </v>
      </c>
      <c r="M220" s="25" t="str">
        <f t="shared" si="70"/>
        <v xml:space="preserve"> </v>
      </c>
      <c r="N220" s="25" t="str">
        <f t="shared" si="71"/>
        <v xml:space="preserve"> </v>
      </c>
      <c r="O220" s="25" t="str">
        <f t="shared" si="72"/>
        <v xml:space="preserve"> </v>
      </c>
      <c r="P220" s="25" t="str">
        <f t="shared" si="73"/>
        <v/>
      </c>
      <c r="Q220" s="25" t="str">
        <f t="shared" si="74"/>
        <v/>
      </c>
      <c r="R220" s="25" t="str">
        <f t="shared" si="75"/>
        <v/>
      </c>
      <c r="S220" s="25" t="str">
        <f t="shared" si="76"/>
        <v/>
      </c>
      <c r="T220" s="25" t="str">
        <f t="shared" si="77"/>
        <v/>
      </c>
      <c r="U220" s="25" t="str">
        <f t="shared" si="78"/>
        <v/>
      </c>
      <c r="V220" s="25" t="str">
        <f t="shared" si="79"/>
        <v/>
      </c>
      <c r="W220" s="25" t="str">
        <f t="shared" si="80"/>
        <v/>
      </c>
      <c r="X220" s="25" t="str">
        <f t="shared" si="81"/>
        <v/>
      </c>
      <c r="Y220" s="25" t="str">
        <f t="shared" si="82"/>
        <v xml:space="preserve"> </v>
      </c>
      <c r="Z220" s="25" t="str">
        <f t="shared" si="83"/>
        <v xml:space="preserve"> </v>
      </c>
      <c r="AA220" s="25" t="str">
        <f t="shared" si="84"/>
        <v xml:space="preserve"> </v>
      </c>
      <c r="AB220" t="str">
        <f t="shared" si="85"/>
        <v/>
      </c>
      <c r="AC220" t="str">
        <f t="shared" si="86"/>
        <v xml:space="preserve"> </v>
      </c>
      <c r="AD220" t="str">
        <f t="shared" si="87"/>
        <v/>
      </c>
    </row>
    <row r="221" spans="1:30" x14ac:dyDescent="0.35">
      <c r="A221" t="str">
        <f>IF('My Prediction of Match'!$A$2='Performance Cal'!$A221,'Performance Cal'!A221,"")</f>
        <v/>
      </c>
      <c r="B221" t="str">
        <f>IF('My Prediction of Match'!$A$2='Performance Cal'!$A221,'Performance Cal'!B221,"")</f>
        <v/>
      </c>
      <c r="C221" t="str">
        <f>_xlfn.XLOOKUP(B221,'Team Player and role'!A:A,'Team Player and role'!C:C," ")</f>
        <v xml:space="preserve"> </v>
      </c>
      <c r="D221" t="str">
        <f>IF('My Prediction of Match'!$A$2='Performance Cal'!$A221,'Performance Cal'!C221,"")</f>
        <v/>
      </c>
      <c r="E221" t="str">
        <f>IF('My Prediction of Match'!$A$2='Performance Cal'!$A221,'Performance Cal'!D221,"")</f>
        <v/>
      </c>
      <c r="F221" t="str">
        <f>IF('My Prediction of Match'!$A$2='Performance Cal'!$A221,'Performance Cal'!E221,"")</f>
        <v/>
      </c>
      <c r="G221" t="str">
        <f>IF('My Prediction of Match'!$A$2='Performance Cal'!$A221,'Performance Cal'!F221,"")</f>
        <v/>
      </c>
      <c r="H221" s="25" t="str">
        <f t="shared" si="66"/>
        <v/>
      </c>
      <c r="I221" s="25" t="str">
        <f t="shared" si="67"/>
        <v/>
      </c>
      <c r="J221" s="25" t="str">
        <f t="shared" si="68"/>
        <v/>
      </c>
      <c r="K221" s="25" t="str">
        <f t="shared" si="69"/>
        <v xml:space="preserve"> </v>
      </c>
      <c r="L221" s="25" t="str">
        <f t="shared" si="70"/>
        <v xml:space="preserve"> </v>
      </c>
      <c r="M221" s="25" t="str">
        <f t="shared" si="70"/>
        <v xml:space="preserve"> </v>
      </c>
      <c r="N221" s="25" t="str">
        <f t="shared" si="71"/>
        <v xml:space="preserve"> </v>
      </c>
      <c r="O221" s="25" t="str">
        <f t="shared" si="72"/>
        <v xml:space="preserve"> </v>
      </c>
      <c r="P221" s="25" t="str">
        <f t="shared" si="73"/>
        <v/>
      </c>
      <c r="Q221" s="25" t="str">
        <f t="shared" si="74"/>
        <v/>
      </c>
      <c r="R221" s="25" t="str">
        <f t="shared" si="75"/>
        <v/>
      </c>
      <c r="S221" s="25" t="str">
        <f t="shared" si="76"/>
        <v/>
      </c>
      <c r="T221" s="25" t="str">
        <f t="shared" si="77"/>
        <v/>
      </c>
      <c r="U221" s="25" t="str">
        <f t="shared" si="78"/>
        <v/>
      </c>
      <c r="V221" s="25" t="str">
        <f t="shared" si="79"/>
        <v/>
      </c>
      <c r="W221" s="25" t="str">
        <f t="shared" si="80"/>
        <v/>
      </c>
      <c r="X221" s="25" t="str">
        <f t="shared" si="81"/>
        <v/>
      </c>
      <c r="Y221" s="25" t="str">
        <f t="shared" si="82"/>
        <v xml:space="preserve"> </v>
      </c>
      <c r="Z221" s="25" t="str">
        <f t="shared" si="83"/>
        <v xml:space="preserve"> </v>
      </c>
      <c r="AA221" s="25" t="str">
        <f t="shared" si="84"/>
        <v xml:space="preserve"> </v>
      </c>
      <c r="AB221" t="str">
        <f t="shared" si="85"/>
        <v/>
      </c>
      <c r="AC221" t="str">
        <f t="shared" si="86"/>
        <v xml:space="preserve"> </v>
      </c>
      <c r="AD221" t="str">
        <f t="shared" si="87"/>
        <v/>
      </c>
    </row>
    <row r="222" spans="1:30" x14ac:dyDescent="0.35">
      <c r="A222" t="str">
        <f>IF('My Prediction of Match'!$A$2='Performance Cal'!$A222,'Performance Cal'!A222,"")</f>
        <v/>
      </c>
      <c r="B222" t="str">
        <f>IF('My Prediction of Match'!$A$2='Performance Cal'!$A222,'Performance Cal'!B222,"")</f>
        <v/>
      </c>
      <c r="C222" t="str">
        <f>_xlfn.XLOOKUP(B222,'Team Player and role'!A:A,'Team Player and role'!C:C," ")</f>
        <v xml:space="preserve"> </v>
      </c>
      <c r="D222" t="str">
        <f>IF('My Prediction of Match'!$A$2='Performance Cal'!$A222,'Performance Cal'!C222,"")</f>
        <v/>
      </c>
      <c r="E222" t="str">
        <f>IF('My Prediction of Match'!$A$2='Performance Cal'!$A222,'Performance Cal'!D222,"")</f>
        <v/>
      </c>
      <c r="F222" t="str">
        <f>IF('My Prediction of Match'!$A$2='Performance Cal'!$A222,'Performance Cal'!E222,"")</f>
        <v/>
      </c>
      <c r="G222" t="str">
        <f>IF('My Prediction of Match'!$A$2='Performance Cal'!$A222,'Performance Cal'!F222,"")</f>
        <v/>
      </c>
      <c r="H222" s="25" t="str">
        <f t="shared" si="66"/>
        <v/>
      </c>
      <c r="I222" s="25" t="str">
        <f t="shared" si="67"/>
        <v/>
      </c>
      <c r="J222" s="25" t="str">
        <f t="shared" si="68"/>
        <v/>
      </c>
      <c r="K222" s="25" t="str">
        <f t="shared" si="69"/>
        <v xml:space="preserve"> </v>
      </c>
      <c r="L222" s="25" t="str">
        <f t="shared" si="70"/>
        <v xml:space="preserve"> </v>
      </c>
      <c r="M222" s="25" t="str">
        <f t="shared" si="70"/>
        <v xml:space="preserve"> </v>
      </c>
      <c r="N222" s="25" t="str">
        <f t="shared" si="71"/>
        <v xml:space="preserve"> </v>
      </c>
      <c r="O222" s="25" t="str">
        <f t="shared" si="72"/>
        <v xml:space="preserve"> </v>
      </c>
      <c r="P222" s="25" t="str">
        <f t="shared" si="73"/>
        <v/>
      </c>
      <c r="Q222" s="25" t="str">
        <f t="shared" si="74"/>
        <v/>
      </c>
      <c r="R222" s="25" t="str">
        <f t="shared" si="75"/>
        <v/>
      </c>
      <c r="S222" s="25" t="str">
        <f t="shared" si="76"/>
        <v/>
      </c>
      <c r="T222" s="25" t="str">
        <f t="shared" si="77"/>
        <v/>
      </c>
      <c r="U222" s="25" t="str">
        <f t="shared" si="78"/>
        <v/>
      </c>
      <c r="V222" s="25" t="str">
        <f t="shared" si="79"/>
        <v/>
      </c>
      <c r="W222" s="25" t="str">
        <f t="shared" si="80"/>
        <v/>
      </c>
      <c r="X222" s="25" t="str">
        <f t="shared" si="81"/>
        <v/>
      </c>
      <c r="Y222" s="25" t="str">
        <f t="shared" si="82"/>
        <v xml:space="preserve"> </v>
      </c>
      <c r="Z222" s="25" t="str">
        <f t="shared" si="83"/>
        <v xml:space="preserve"> </v>
      </c>
      <c r="AA222" s="25" t="str">
        <f t="shared" si="84"/>
        <v xml:space="preserve"> </v>
      </c>
      <c r="AB222" t="str">
        <f t="shared" si="85"/>
        <v/>
      </c>
      <c r="AC222" t="str">
        <f t="shared" si="86"/>
        <v xml:space="preserve"> </v>
      </c>
      <c r="AD222" t="str">
        <f t="shared" si="87"/>
        <v/>
      </c>
    </row>
    <row r="223" spans="1:30" x14ac:dyDescent="0.35">
      <c r="A223" t="str">
        <f>IF('My Prediction of Match'!$A$2='Performance Cal'!$A223,'Performance Cal'!A223,"")</f>
        <v/>
      </c>
      <c r="B223" t="str">
        <f>IF('My Prediction of Match'!$A$2='Performance Cal'!$A223,'Performance Cal'!B223,"")</f>
        <v/>
      </c>
      <c r="C223" t="str">
        <f>_xlfn.XLOOKUP(B223,'Team Player and role'!A:A,'Team Player and role'!C:C," ")</f>
        <v xml:space="preserve"> </v>
      </c>
      <c r="D223" t="str">
        <f>IF('My Prediction of Match'!$A$2='Performance Cal'!$A223,'Performance Cal'!C223,"")</f>
        <v/>
      </c>
      <c r="E223" t="str">
        <f>IF('My Prediction of Match'!$A$2='Performance Cal'!$A223,'Performance Cal'!D223,"")</f>
        <v/>
      </c>
      <c r="F223" t="str">
        <f>IF('My Prediction of Match'!$A$2='Performance Cal'!$A223,'Performance Cal'!E223,"")</f>
        <v/>
      </c>
      <c r="G223" t="str">
        <f>IF('My Prediction of Match'!$A$2='Performance Cal'!$A223,'Performance Cal'!F223,"")</f>
        <v/>
      </c>
      <c r="H223" s="25" t="str">
        <f t="shared" si="66"/>
        <v/>
      </c>
      <c r="I223" s="25" t="str">
        <f t="shared" si="67"/>
        <v/>
      </c>
      <c r="J223" s="25" t="str">
        <f t="shared" si="68"/>
        <v/>
      </c>
      <c r="K223" s="25" t="str">
        <f t="shared" si="69"/>
        <v xml:space="preserve"> </v>
      </c>
      <c r="L223" s="25" t="str">
        <f t="shared" si="70"/>
        <v xml:space="preserve"> </v>
      </c>
      <c r="M223" s="25" t="str">
        <f t="shared" si="70"/>
        <v xml:space="preserve"> </v>
      </c>
      <c r="N223" s="25" t="str">
        <f t="shared" si="71"/>
        <v xml:space="preserve"> </v>
      </c>
      <c r="O223" s="25" t="str">
        <f t="shared" si="72"/>
        <v xml:space="preserve"> </v>
      </c>
      <c r="P223" s="25" t="str">
        <f t="shared" si="73"/>
        <v/>
      </c>
      <c r="Q223" s="25" t="str">
        <f t="shared" si="74"/>
        <v/>
      </c>
      <c r="R223" s="25" t="str">
        <f t="shared" si="75"/>
        <v/>
      </c>
      <c r="S223" s="25" t="str">
        <f t="shared" si="76"/>
        <v/>
      </c>
      <c r="T223" s="25" t="str">
        <f t="shared" si="77"/>
        <v/>
      </c>
      <c r="U223" s="25" t="str">
        <f t="shared" si="78"/>
        <v/>
      </c>
      <c r="V223" s="25" t="str">
        <f t="shared" si="79"/>
        <v/>
      </c>
      <c r="W223" s="25" t="str">
        <f t="shared" si="80"/>
        <v/>
      </c>
      <c r="X223" s="25" t="str">
        <f t="shared" si="81"/>
        <v/>
      </c>
      <c r="Y223" s="25" t="str">
        <f t="shared" si="82"/>
        <v xml:space="preserve"> </v>
      </c>
      <c r="Z223" s="25" t="str">
        <f t="shared" si="83"/>
        <v xml:space="preserve"> </v>
      </c>
      <c r="AA223" s="25" t="str">
        <f t="shared" si="84"/>
        <v xml:space="preserve"> </v>
      </c>
      <c r="AB223" t="str">
        <f t="shared" si="85"/>
        <v/>
      </c>
      <c r="AC223" t="str">
        <f t="shared" si="86"/>
        <v xml:space="preserve"> </v>
      </c>
      <c r="AD223" t="str">
        <f t="shared" si="87"/>
        <v/>
      </c>
    </row>
    <row r="224" spans="1:30" x14ac:dyDescent="0.35">
      <c r="A224" t="str">
        <f>IF('My Prediction of Match'!$A$2='Performance Cal'!$A224,'Performance Cal'!A224,"")</f>
        <v/>
      </c>
      <c r="B224" t="str">
        <f>IF('My Prediction of Match'!$A$2='Performance Cal'!$A224,'Performance Cal'!B224,"")</f>
        <v/>
      </c>
      <c r="C224" t="str">
        <f>_xlfn.XLOOKUP(B224,'Team Player and role'!A:A,'Team Player and role'!C:C," ")</f>
        <v xml:space="preserve"> </v>
      </c>
      <c r="D224" t="str">
        <f>IF('My Prediction of Match'!$A$2='Performance Cal'!$A224,'Performance Cal'!C224,"")</f>
        <v/>
      </c>
      <c r="E224" t="str">
        <f>IF('My Prediction of Match'!$A$2='Performance Cal'!$A224,'Performance Cal'!D224,"")</f>
        <v/>
      </c>
      <c r="F224" t="str">
        <f>IF('My Prediction of Match'!$A$2='Performance Cal'!$A224,'Performance Cal'!E224,"")</f>
        <v/>
      </c>
      <c r="G224" t="str">
        <f>IF('My Prediction of Match'!$A$2='Performance Cal'!$A224,'Performance Cal'!F224,"")</f>
        <v/>
      </c>
      <c r="H224" s="25" t="str">
        <f t="shared" si="66"/>
        <v/>
      </c>
      <c r="I224" s="25" t="str">
        <f t="shared" si="67"/>
        <v/>
      </c>
      <c r="J224" s="25" t="str">
        <f t="shared" si="68"/>
        <v/>
      </c>
      <c r="K224" s="25" t="str">
        <f t="shared" si="69"/>
        <v xml:space="preserve"> </v>
      </c>
      <c r="L224" s="25" t="str">
        <f t="shared" si="70"/>
        <v xml:space="preserve"> </v>
      </c>
      <c r="M224" s="25" t="str">
        <f t="shared" si="70"/>
        <v xml:space="preserve"> </v>
      </c>
      <c r="N224" s="25" t="str">
        <f t="shared" si="71"/>
        <v xml:space="preserve"> </v>
      </c>
      <c r="O224" s="25" t="str">
        <f t="shared" si="72"/>
        <v xml:space="preserve"> </v>
      </c>
      <c r="P224" s="25" t="str">
        <f t="shared" si="73"/>
        <v/>
      </c>
      <c r="Q224" s="25" t="str">
        <f t="shared" si="74"/>
        <v/>
      </c>
      <c r="R224" s="25" t="str">
        <f t="shared" si="75"/>
        <v/>
      </c>
      <c r="S224" s="25" t="str">
        <f t="shared" si="76"/>
        <v/>
      </c>
      <c r="T224" s="25" t="str">
        <f t="shared" si="77"/>
        <v/>
      </c>
      <c r="U224" s="25" t="str">
        <f t="shared" si="78"/>
        <v/>
      </c>
      <c r="V224" s="25" t="str">
        <f t="shared" si="79"/>
        <v/>
      </c>
      <c r="W224" s="25" t="str">
        <f t="shared" si="80"/>
        <v/>
      </c>
      <c r="X224" s="25" t="str">
        <f t="shared" si="81"/>
        <v/>
      </c>
      <c r="Y224" s="25" t="str">
        <f t="shared" si="82"/>
        <v xml:space="preserve"> </v>
      </c>
      <c r="Z224" s="25" t="str">
        <f t="shared" si="83"/>
        <v xml:space="preserve"> </v>
      </c>
      <c r="AA224" s="25" t="str">
        <f t="shared" si="84"/>
        <v xml:space="preserve"> </v>
      </c>
      <c r="AB224" t="str">
        <f t="shared" si="85"/>
        <v/>
      </c>
      <c r="AC224" t="str">
        <f t="shared" si="86"/>
        <v xml:space="preserve"> </v>
      </c>
      <c r="AD224" t="str">
        <f t="shared" si="87"/>
        <v/>
      </c>
    </row>
    <row r="225" spans="1:30" x14ac:dyDescent="0.35">
      <c r="A225" t="str">
        <f>IF('My Prediction of Match'!$A$2='Performance Cal'!$A225,'Performance Cal'!A225,"")</f>
        <v/>
      </c>
      <c r="B225" t="str">
        <f>IF('My Prediction of Match'!$A$2='Performance Cal'!$A225,'Performance Cal'!B225,"")</f>
        <v/>
      </c>
      <c r="C225" t="str">
        <f>_xlfn.XLOOKUP(B225,'Team Player and role'!A:A,'Team Player and role'!C:C," ")</f>
        <v xml:space="preserve"> </v>
      </c>
      <c r="D225" t="str">
        <f>IF('My Prediction of Match'!$A$2='Performance Cal'!$A225,'Performance Cal'!C225,"")</f>
        <v/>
      </c>
      <c r="E225" t="str">
        <f>IF('My Prediction of Match'!$A$2='Performance Cal'!$A225,'Performance Cal'!D225,"")</f>
        <v/>
      </c>
      <c r="F225" t="str">
        <f>IF('My Prediction of Match'!$A$2='Performance Cal'!$A225,'Performance Cal'!E225,"")</f>
        <v/>
      </c>
      <c r="G225" t="str">
        <f>IF('My Prediction of Match'!$A$2='Performance Cal'!$A225,'Performance Cal'!F225,"")</f>
        <v/>
      </c>
      <c r="H225" s="25" t="str">
        <f t="shared" si="66"/>
        <v/>
      </c>
      <c r="I225" s="25" t="str">
        <f t="shared" si="67"/>
        <v/>
      </c>
      <c r="J225" s="25" t="str">
        <f t="shared" si="68"/>
        <v/>
      </c>
      <c r="K225" s="25" t="str">
        <f t="shared" si="69"/>
        <v xml:space="preserve"> </v>
      </c>
      <c r="L225" s="25" t="str">
        <f t="shared" si="70"/>
        <v xml:space="preserve"> </v>
      </c>
      <c r="M225" s="25" t="str">
        <f t="shared" si="70"/>
        <v xml:space="preserve"> </v>
      </c>
      <c r="N225" s="25" t="str">
        <f t="shared" si="71"/>
        <v xml:space="preserve"> </v>
      </c>
      <c r="O225" s="25" t="str">
        <f t="shared" si="72"/>
        <v xml:space="preserve"> </v>
      </c>
      <c r="P225" s="25" t="str">
        <f t="shared" si="73"/>
        <v/>
      </c>
      <c r="Q225" s="25" t="str">
        <f t="shared" si="74"/>
        <v/>
      </c>
      <c r="R225" s="25" t="str">
        <f t="shared" si="75"/>
        <v/>
      </c>
      <c r="S225" s="25" t="str">
        <f t="shared" si="76"/>
        <v/>
      </c>
      <c r="T225" s="25" t="str">
        <f t="shared" si="77"/>
        <v/>
      </c>
      <c r="U225" s="25" t="str">
        <f t="shared" si="78"/>
        <v/>
      </c>
      <c r="V225" s="25" t="str">
        <f t="shared" si="79"/>
        <v/>
      </c>
      <c r="W225" s="25" t="str">
        <f t="shared" si="80"/>
        <v/>
      </c>
      <c r="X225" s="25" t="str">
        <f t="shared" si="81"/>
        <v/>
      </c>
      <c r="Y225" s="25" t="str">
        <f t="shared" si="82"/>
        <v xml:space="preserve"> </v>
      </c>
      <c r="Z225" s="25" t="str">
        <f t="shared" si="83"/>
        <v xml:space="preserve"> </v>
      </c>
      <c r="AA225" s="25" t="str">
        <f t="shared" si="84"/>
        <v xml:space="preserve"> </v>
      </c>
      <c r="AB225" t="str">
        <f t="shared" si="85"/>
        <v/>
      </c>
      <c r="AC225" t="str">
        <f t="shared" si="86"/>
        <v xml:space="preserve"> </v>
      </c>
      <c r="AD225" t="str">
        <f t="shared" si="87"/>
        <v/>
      </c>
    </row>
    <row r="226" spans="1:30" x14ac:dyDescent="0.35">
      <c r="A226" t="str">
        <f>IF('My Prediction of Match'!$A$2='Performance Cal'!$A226,'Performance Cal'!A226,"")</f>
        <v/>
      </c>
      <c r="B226" t="str">
        <f>IF('My Prediction of Match'!$A$2='Performance Cal'!$A226,'Performance Cal'!B226,"")</f>
        <v/>
      </c>
      <c r="C226" t="str">
        <f>_xlfn.XLOOKUP(B226,'Team Player and role'!A:A,'Team Player and role'!C:C," ")</f>
        <v xml:space="preserve"> </v>
      </c>
      <c r="D226" t="str">
        <f>IF('My Prediction of Match'!$A$2='Performance Cal'!$A226,'Performance Cal'!C226,"")</f>
        <v/>
      </c>
      <c r="E226" t="str">
        <f>IF('My Prediction of Match'!$A$2='Performance Cal'!$A226,'Performance Cal'!D226,"")</f>
        <v/>
      </c>
      <c r="F226" t="str">
        <f>IF('My Prediction of Match'!$A$2='Performance Cal'!$A226,'Performance Cal'!E226,"")</f>
        <v/>
      </c>
      <c r="G226" t="str">
        <f>IF('My Prediction of Match'!$A$2='Performance Cal'!$A226,'Performance Cal'!F226,"")</f>
        <v/>
      </c>
      <c r="H226" s="25" t="str">
        <f t="shared" si="66"/>
        <v/>
      </c>
      <c r="I226" s="25" t="str">
        <f t="shared" si="67"/>
        <v/>
      </c>
      <c r="J226" s="25" t="str">
        <f t="shared" si="68"/>
        <v/>
      </c>
      <c r="K226" s="25" t="str">
        <f t="shared" si="69"/>
        <v xml:space="preserve"> </v>
      </c>
      <c r="L226" s="25" t="str">
        <f t="shared" si="70"/>
        <v xml:space="preserve"> </v>
      </c>
      <c r="M226" s="25" t="str">
        <f t="shared" si="70"/>
        <v xml:space="preserve"> </v>
      </c>
      <c r="N226" s="25" t="str">
        <f t="shared" si="71"/>
        <v xml:space="preserve"> </v>
      </c>
      <c r="O226" s="25" t="str">
        <f t="shared" si="72"/>
        <v xml:space="preserve"> </v>
      </c>
      <c r="P226" s="25" t="str">
        <f t="shared" si="73"/>
        <v/>
      </c>
      <c r="Q226" s="25" t="str">
        <f t="shared" si="74"/>
        <v/>
      </c>
      <c r="R226" s="25" t="str">
        <f t="shared" si="75"/>
        <v/>
      </c>
      <c r="S226" s="25" t="str">
        <f t="shared" si="76"/>
        <v/>
      </c>
      <c r="T226" s="25" t="str">
        <f t="shared" si="77"/>
        <v/>
      </c>
      <c r="U226" s="25" t="str">
        <f t="shared" si="78"/>
        <v/>
      </c>
      <c r="V226" s="25" t="str">
        <f t="shared" si="79"/>
        <v/>
      </c>
      <c r="W226" s="25" t="str">
        <f t="shared" si="80"/>
        <v/>
      </c>
      <c r="X226" s="25" t="str">
        <f t="shared" si="81"/>
        <v/>
      </c>
      <c r="Y226" s="25" t="str">
        <f t="shared" si="82"/>
        <v xml:space="preserve"> </v>
      </c>
      <c r="Z226" s="25" t="str">
        <f t="shared" si="83"/>
        <v xml:space="preserve"> </v>
      </c>
      <c r="AA226" s="25" t="str">
        <f t="shared" si="84"/>
        <v xml:space="preserve"> </v>
      </c>
      <c r="AB226" t="str">
        <f t="shared" si="85"/>
        <v/>
      </c>
      <c r="AC226" t="str">
        <f t="shared" si="86"/>
        <v xml:space="preserve"> </v>
      </c>
      <c r="AD226" t="str">
        <f t="shared" si="87"/>
        <v/>
      </c>
    </row>
    <row r="227" spans="1:30" x14ac:dyDescent="0.35">
      <c r="A227" t="str">
        <f>IF('My Prediction of Match'!$A$2='Performance Cal'!$A227,'Performance Cal'!A227,"")</f>
        <v/>
      </c>
      <c r="B227" t="str">
        <f>IF('My Prediction of Match'!$A$2='Performance Cal'!$A227,'Performance Cal'!B227,"")</f>
        <v/>
      </c>
      <c r="C227" t="str">
        <f>_xlfn.XLOOKUP(B227,'Team Player and role'!A:A,'Team Player and role'!C:C," ")</f>
        <v xml:space="preserve"> </v>
      </c>
      <c r="D227" t="str">
        <f>IF('My Prediction of Match'!$A$2='Performance Cal'!$A227,'Performance Cal'!C227,"")</f>
        <v/>
      </c>
      <c r="E227" t="str">
        <f>IF('My Prediction of Match'!$A$2='Performance Cal'!$A227,'Performance Cal'!D227,"")</f>
        <v/>
      </c>
      <c r="F227" t="str">
        <f>IF('My Prediction of Match'!$A$2='Performance Cal'!$A227,'Performance Cal'!E227,"")</f>
        <v/>
      </c>
      <c r="G227" t="str">
        <f>IF('My Prediction of Match'!$A$2='Performance Cal'!$A227,'Performance Cal'!F227,"")</f>
        <v/>
      </c>
      <c r="H227" s="25" t="str">
        <f t="shared" si="66"/>
        <v/>
      </c>
      <c r="I227" s="25" t="str">
        <f t="shared" si="67"/>
        <v/>
      </c>
      <c r="J227" s="25" t="str">
        <f t="shared" si="68"/>
        <v/>
      </c>
      <c r="K227" s="25" t="str">
        <f t="shared" si="69"/>
        <v xml:space="preserve"> </v>
      </c>
      <c r="L227" s="25" t="str">
        <f t="shared" si="70"/>
        <v xml:space="preserve"> </v>
      </c>
      <c r="M227" s="25" t="str">
        <f t="shared" si="70"/>
        <v xml:space="preserve"> </v>
      </c>
      <c r="N227" s="25" t="str">
        <f t="shared" si="71"/>
        <v xml:space="preserve"> </v>
      </c>
      <c r="O227" s="25" t="str">
        <f t="shared" si="72"/>
        <v xml:space="preserve"> </v>
      </c>
      <c r="P227" s="25" t="str">
        <f t="shared" si="73"/>
        <v/>
      </c>
      <c r="Q227" s="25" t="str">
        <f t="shared" si="74"/>
        <v/>
      </c>
      <c r="R227" s="25" t="str">
        <f t="shared" si="75"/>
        <v/>
      </c>
      <c r="S227" s="25" t="str">
        <f t="shared" si="76"/>
        <v/>
      </c>
      <c r="T227" s="25" t="str">
        <f t="shared" si="77"/>
        <v/>
      </c>
      <c r="U227" s="25" t="str">
        <f t="shared" si="78"/>
        <v/>
      </c>
      <c r="V227" s="25" t="str">
        <f t="shared" si="79"/>
        <v/>
      </c>
      <c r="W227" s="25" t="str">
        <f t="shared" si="80"/>
        <v/>
      </c>
      <c r="X227" s="25" t="str">
        <f t="shared" si="81"/>
        <v/>
      </c>
      <c r="Y227" s="25" t="str">
        <f t="shared" si="82"/>
        <v xml:space="preserve"> </v>
      </c>
      <c r="Z227" s="25" t="str">
        <f t="shared" si="83"/>
        <v xml:space="preserve"> </v>
      </c>
      <c r="AA227" s="25" t="str">
        <f t="shared" si="84"/>
        <v xml:space="preserve"> </v>
      </c>
      <c r="AB227" t="str">
        <f t="shared" si="85"/>
        <v/>
      </c>
      <c r="AC227" t="str">
        <f t="shared" si="86"/>
        <v xml:space="preserve"> </v>
      </c>
      <c r="AD227" t="str">
        <f t="shared" si="87"/>
        <v/>
      </c>
    </row>
    <row r="228" spans="1:30" x14ac:dyDescent="0.35">
      <c r="A228" t="str">
        <f>IF('My Prediction of Match'!$A$2='Performance Cal'!$A228,'Performance Cal'!A228,"")</f>
        <v/>
      </c>
      <c r="B228" t="str">
        <f>IF('My Prediction of Match'!$A$2='Performance Cal'!$A228,'Performance Cal'!B228,"")</f>
        <v/>
      </c>
      <c r="C228" t="str">
        <f>_xlfn.XLOOKUP(B228,'Team Player and role'!A:A,'Team Player and role'!C:C," ")</f>
        <v xml:space="preserve"> </v>
      </c>
      <c r="D228" t="str">
        <f>IF('My Prediction of Match'!$A$2='Performance Cal'!$A228,'Performance Cal'!C228,"")</f>
        <v/>
      </c>
      <c r="E228" t="str">
        <f>IF('My Prediction of Match'!$A$2='Performance Cal'!$A228,'Performance Cal'!D228,"")</f>
        <v/>
      </c>
      <c r="F228" t="str">
        <f>IF('My Prediction of Match'!$A$2='Performance Cal'!$A228,'Performance Cal'!E228,"")</f>
        <v/>
      </c>
      <c r="G228" t="str">
        <f>IF('My Prediction of Match'!$A$2='Performance Cal'!$A228,'Performance Cal'!F228,"")</f>
        <v/>
      </c>
      <c r="H228" s="25" t="str">
        <f t="shared" si="66"/>
        <v/>
      </c>
      <c r="I228" s="25" t="str">
        <f t="shared" si="67"/>
        <v/>
      </c>
      <c r="J228" s="25" t="str">
        <f t="shared" si="68"/>
        <v/>
      </c>
      <c r="K228" s="25" t="str">
        <f t="shared" si="69"/>
        <v xml:space="preserve"> </v>
      </c>
      <c r="L228" s="25" t="str">
        <f t="shared" si="70"/>
        <v xml:space="preserve"> </v>
      </c>
      <c r="M228" s="25" t="str">
        <f t="shared" si="70"/>
        <v xml:space="preserve"> </v>
      </c>
      <c r="N228" s="25" t="str">
        <f t="shared" si="71"/>
        <v xml:space="preserve"> </v>
      </c>
      <c r="O228" s="25" t="str">
        <f t="shared" si="72"/>
        <v xml:space="preserve"> </v>
      </c>
      <c r="P228" s="25" t="str">
        <f t="shared" si="73"/>
        <v/>
      </c>
      <c r="Q228" s="25" t="str">
        <f t="shared" si="74"/>
        <v/>
      </c>
      <c r="R228" s="25" t="str">
        <f t="shared" si="75"/>
        <v/>
      </c>
      <c r="S228" s="25" t="str">
        <f t="shared" si="76"/>
        <v/>
      </c>
      <c r="T228" s="25" t="str">
        <f t="shared" si="77"/>
        <v/>
      </c>
      <c r="U228" s="25" t="str">
        <f t="shared" si="78"/>
        <v/>
      </c>
      <c r="V228" s="25" t="str">
        <f t="shared" si="79"/>
        <v/>
      </c>
      <c r="W228" s="25" t="str">
        <f t="shared" si="80"/>
        <v/>
      </c>
      <c r="X228" s="25" t="str">
        <f t="shared" si="81"/>
        <v/>
      </c>
      <c r="Y228" s="25" t="str">
        <f t="shared" si="82"/>
        <v xml:space="preserve"> </v>
      </c>
      <c r="Z228" s="25" t="str">
        <f t="shared" si="83"/>
        <v xml:space="preserve"> </v>
      </c>
      <c r="AA228" s="25" t="str">
        <f t="shared" si="84"/>
        <v xml:space="preserve"> </v>
      </c>
      <c r="AB228" t="str">
        <f t="shared" si="85"/>
        <v/>
      </c>
      <c r="AC228" t="str">
        <f t="shared" si="86"/>
        <v xml:space="preserve"> </v>
      </c>
      <c r="AD228" t="str">
        <f t="shared" si="87"/>
        <v/>
      </c>
    </row>
    <row r="229" spans="1:30" x14ac:dyDescent="0.35">
      <c r="A229" t="str">
        <f>IF('My Prediction of Match'!$A$2='Performance Cal'!$A229,'Performance Cal'!A229,"")</f>
        <v/>
      </c>
      <c r="B229" t="str">
        <f>IF('My Prediction of Match'!$A$2='Performance Cal'!$A229,'Performance Cal'!B229,"")</f>
        <v/>
      </c>
      <c r="C229" t="str">
        <f>_xlfn.XLOOKUP(B229,'Team Player and role'!A:A,'Team Player and role'!C:C," ")</f>
        <v xml:space="preserve"> </v>
      </c>
      <c r="D229" t="str">
        <f>IF('My Prediction of Match'!$A$2='Performance Cal'!$A229,'Performance Cal'!C229,"")</f>
        <v/>
      </c>
      <c r="E229" t="str">
        <f>IF('My Prediction of Match'!$A$2='Performance Cal'!$A229,'Performance Cal'!D229,"")</f>
        <v/>
      </c>
      <c r="F229" t="str">
        <f>IF('My Prediction of Match'!$A$2='Performance Cal'!$A229,'Performance Cal'!E229,"")</f>
        <v/>
      </c>
      <c r="G229" t="str">
        <f>IF('My Prediction of Match'!$A$2='Performance Cal'!$A229,'Performance Cal'!F229,"")</f>
        <v/>
      </c>
      <c r="H229" s="25" t="str">
        <f t="shared" si="66"/>
        <v/>
      </c>
      <c r="I229" s="25" t="str">
        <f t="shared" si="67"/>
        <v/>
      </c>
      <c r="J229" s="25" t="str">
        <f t="shared" si="68"/>
        <v/>
      </c>
      <c r="K229" s="25" t="str">
        <f t="shared" si="69"/>
        <v xml:space="preserve"> </v>
      </c>
      <c r="L229" s="25" t="str">
        <f t="shared" si="70"/>
        <v xml:space="preserve"> </v>
      </c>
      <c r="M229" s="25" t="str">
        <f t="shared" si="70"/>
        <v xml:space="preserve"> </v>
      </c>
      <c r="N229" s="25" t="str">
        <f t="shared" si="71"/>
        <v xml:space="preserve"> </v>
      </c>
      <c r="O229" s="25" t="str">
        <f t="shared" si="72"/>
        <v xml:space="preserve"> </v>
      </c>
      <c r="P229" s="25" t="str">
        <f t="shared" si="73"/>
        <v/>
      </c>
      <c r="Q229" s="25" t="str">
        <f t="shared" si="74"/>
        <v/>
      </c>
      <c r="R229" s="25" t="str">
        <f t="shared" si="75"/>
        <v/>
      </c>
      <c r="S229" s="25" t="str">
        <f t="shared" si="76"/>
        <v/>
      </c>
      <c r="T229" s="25" t="str">
        <f t="shared" si="77"/>
        <v/>
      </c>
      <c r="U229" s="25" t="str">
        <f t="shared" si="78"/>
        <v/>
      </c>
      <c r="V229" s="25" t="str">
        <f t="shared" si="79"/>
        <v/>
      </c>
      <c r="W229" s="25" t="str">
        <f t="shared" si="80"/>
        <v/>
      </c>
      <c r="X229" s="25" t="str">
        <f t="shared" si="81"/>
        <v/>
      </c>
      <c r="Y229" s="25" t="str">
        <f t="shared" si="82"/>
        <v xml:space="preserve"> </v>
      </c>
      <c r="Z229" s="25" t="str">
        <f t="shared" si="83"/>
        <v xml:space="preserve"> </v>
      </c>
      <c r="AA229" s="25" t="str">
        <f t="shared" si="84"/>
        <v xml:space="preserve"> </v>
      </c>
      <c r="AB229" t="str">
        <f t="shared" si="85"/>
        <v/>
      </c>
      <c r="AC229" t="str">
        <f t="shared" si="86"/>
        <v xml:space="preserve"> </v>
      </c>
      <c r="AD229" t="str">
        <f t="shared" si="87"/>
        <v/>
      </c>
    </row>
    <row r="230" spans="1:30" x14ac:dyDescent="0.35">
      <c r="A230" t="str">
        <f>IF('My Prediction of Match'!$A$2='Performance Cal'!$A230,'Performance Cal'!A230,"")</f>
        <v/>
      </c>
      <c r="B230" t="str">
        <f>IF('My Prediction of Match'!$A$2='Performance Cal'!$A230,'Performance Cal'!B230,"")</f>
        <v/>
      </c>
      <c r="C230" t="str">
        <f>_xlfn.XLOOKUP(B230,'Team Player and role'!A:A,'Team Player and role'!C:C," ")</f>
        <v xml:space="preserve"> </v>
      </c>
      <c r="D230" t="str">
        <f>IF('My Prediction of Match'!$A$2='Performance Cal'!$A230,'Performance Cal'!C230,"")</f>
        <v/>
      </c>
      <c r="E230" t="str">
        <f>IF('My Prediction of Match'!$A$2='Performance Cal'!$A230,'Performance Cal'!D230,"")</f>
        <v/>
      </c>
      <c r="F230" t="str">
        <f>IF('My Prediction of Match'!$A$2='Performance Cal'!$A230,'Performance Cal'!E230,"")</f>
        <v/>
      </c>
      <c r="G230" t="str">
        <f>IF('My Prediction of Match'!$A$2='Performance Cal'!$A230,'Performance Cal'!F230,"")</f>
        <v/>
      </c>
      <c r="H230" s="25" t="str">
        <f t="shared" si="66"/>
        <v/>
      </c>
      <c r="I230" s="25" t="str">
        <f t="shared" si="67"/>
        <v/>
      </c>
      <c r="J230" s="25" t="str">
        <f t="shared" si="68"/>
        <v/>
      </c>
      <c r="K230" s="25" t="str">
        <f t="shared" si="69"/>
        <v xml:space="preserve"> </v>
      </c>
      <c r="L230" s="25" t="str">
        <f t="shared" si="70"/>
        <v xml:space="preserve"> </v>
      </c>
      <c r="M230" s="25" t="str">
        <f t="shared" si="70"/>
        <v xml:space="preserve"> </v>
      </c>
      <c r="N230" s="25" t="str">
        <f t="shared" si="71"/>
        <v xml:space="preserve"> </v>
      </c>
      <c r="O230" s="25" t="str">
        <f t="shared" si="72"/>
        <v xml:space="preserve"> </v>
      </c>
      <c r="P230" s="25" t="str">
        <f t="shared" si="73"/>
        <v/>
      </c>
      <c r="Q230" s="25" t="str">
        <f t="shared" si="74"/>
        <v/>
      </c>
      <c r="R230" s="25" t="str">
        <f t="shared" si="75"/>
        <v/>
      </c>
      <c r="S230" s="25" t="str">
        <f t="shared" si="76"/>
        <v/>
      </c>
      <c r="T230" s="25" t="str">
        <f t="shared" si="77"/>
        <v/>
      </c>
      <c r="U230" s="25" t="str">
        <f t="shared" si="78"/>
        <v/>
      </c>
      <c r="V230" s="25" t="str">
        <f t="shared" si="79"/>
        <v/>
      </c>
      <c r="W230" s="25" t="str">
        <f t="shared" si="80"/>
        <v/>
      </c>
      <c r="X230" s="25" t="str">
        <f t="shared" si="81"/>
        <v/>
      </c>
      <c r="Y230" s="25" t="str">
        <f t="shared" si="82"/>
        <v xml:space="preserve"> </v>
      </c>
      <c r="Z230" s="25" t="str">
        <f t="shared" si="83"/>
        <v xml:space="preserve"> </v>
      </c>
      <c r="AA230" s="25" t="str">
        <f t="shared" si="84"/>
        <v xml:space="preserve"> </v>
      </c>
      <c r="AB230" t="str">
        <f t="shared" si="85"/>
        <v/>
      </c>
      <c r="AC230" t="str">
        <f t="shared" si="86"/>
        <v xml:space="preserve"> </v>
      </c>
      <c r="AD230" t="str">
        <f t="shared" si="87"/>
        <v/>
      </c>
    </row>
    <row r="231" spans="1:30" x14ac:dyDescent="0.35">
      <c r="A231" t="str">
        <f>IF('My Prediction of Match'!$A$2='Performance Cal'!$A231,'Performance Cal'!A231,"")</f>
        <v/>
      </c>
      <c r="B231" t="str">
        <f>IF('My Prediction of Match'!$A$2='Performance Cal'!$A231,'Performance Cal'!B231,"")</f>
        <v/>
      </c>
      <c r="C231" t="str">
        <f>_xlfn.XLOOKUP(B231,'Team Player and role'!A:A,'Team Player and role'!C:C," ")</f>
        <v xml:space="preserve"> </v>
      </c>
      <c r="D231" t="str">
        <f>IF('My Prediction of Match'!$A$2='Performance Cal'!$A231,'Performance Cal'!C231,"")</f>
        <v/>
      </c>
      <c r="E231" t="str">
        <f>IF('My Prediction of Match'!$A$2='Performance Cal'!$A231,'Performance Cal'!D231,"")</f>
        <v/>
      </c>
      <c r="F231" t="str">
        <f>IF('My Prediction of Match'!$A$2='Performance Cal'!$A231,'Performance Cal'!E231,"")</f>
        <v/>
      </c>
      <c r="G231" t="str">
        <f>IF('My Prediction of Match'!$A$2='Performance Cal'!$A231,'Performance Cal'!F231,"")</f>
        <v/>
      </c>
      <c r="H231" s="25" t="str">
        <f t="shared" si="66"/>
        <v/>
      </c>
      <c r="I231" s="25" t="str">
        <f t="shared" si="67"/>
        <v/>
      </c>
      <c r="J231" s="25" t="str">
        <f t="shared" si="68"/>
        <v/>
      </c>
      <c r="K231" s="25" t="str">
        <f t="shared" si="69"/>
        <v xml:space="preserve"> </v>
      </c>
      <c r="L231" s="25" t="str">
        <f t="shared" si="70"/>
        <v xml:space="preserve"> </v>
      </c>
      <c r="M231" s="25" t="str">
        <f t="shared" si="70"/>
        <v xml:space="preserve"> </v>
      </c>
      <c r="N231" s="25" t="str">
        <f t="shared" si="71"/>
        <v xml:space="preserve"> </v>
      </c>
      <c r="O231" s="25" t="str">
        <f t="shared" si="72"/>
        <v xml:space="preserve"> </v>
      </c>
      <c r="P231" s="25" t="str">
        <f t="shared" si="73"/>
        <v/>
      </c>
      <c r="Q231" s="25" t="str">
        <f t="shared" si="74"/>
        <v/>
      </c>
      <c r="R231" s="25" t="str">
        <f t="shared" si="75"/>
        <v/>
      </c>
      <c r="S231" s="25" t="str">
        <f t="shared" si="76"/>
        <v/>
      </c>
      <c r="T231" s="25" t="str">
        <f t="shared" si="77"/>
        <v/>
      </c>
      <c r="U231" s="25" t="str">
        <f t="shared" si="78"/>
        <v/>
      </c>
      <c r="V231" s="25" t="str">
        <f t="shared" si="79"/>
        <v/>
      </c>
      <c r="W231" s="25" t="str">
        <f t="shared" si="80"/>
        <v/>
      </c>
      <c r="X231" s="25" t="str">
        <f t="shared" si="81"/>
        <v/>
      </c>
      <c r="Y231" s="25" t="str">
        <f t="shared" si="82"/>
        <v xml:space="preserve"> </v>
      </c>
      <c r="Z231" s="25" t="str">
        <f t="shared" si="83"/>
        <v xml:space="preserve"> </v>
      </c>
      <c r="AA231" s="25" t="str">
        <f t="shared" si="84"/>
        <v xml:space="preserve"> </v>
      </c>
      <c r="AB231" t="str">
        <f t="shared" si="85"/>
        <v/>
      </c>
      <c r="AC231" t="str">
        <f t="shared" si="86"/>
        <v xml:space="preserve"> </v>
      </c>
      <c r="AD231" t="str">
        <f t="shared" si="87"/>
        <v/>
      </c>
    </row>
    <row r="232" spans="1:30" x14ac:dyDescent="0.35">
      <c r="A232" t="str">
        <f>IF('My Prediction of Match'!$A$2='Performance Cal'!$A232,'Performance Cal'!A232,"")</f>
        <v/>
      </c>
      <c r="B232" t="str">
        <f>IF('My Prediction of Match'!$A$2='Performance Cal'!$A232,'Performance Cal'!B232,"")</f>
        <v/>
      </c>
      <c r="C232" t="str">
        <f>_xlfn.XLOOKUP(B232,'Team Player and role'!A:A,'Team Player and role'!C:C," ")</f>
        <v xml:space="preserve"> </v>
      </c>
      <c r="D232" t="str">
        <f>IF('My Prediction of Match'!$A$2='Performance Cal'!$A232,'Performance Cal'!C232,"")</f>
        <v/>
      </c>
      <c r="E232" t="str">
        <f>IF('My Prediction of Match'!$A$2='Performance Cal'!$A232,'Performance Cal'!D232,"")</f>
        <v/>
      </c>
      <c r="F232" t="str">
        <f>IF('My Prediction of Match'!$A$2='Performance Cal'!$A232,'Performance Cal'!E232,"")</f>
        <v/>
      </c>
      <c r="G232" t="str">
        <f>IF('My Prediction of Match'!$A$2='Performance Cal'!$A232,'Performance Cal'!F232,"")</f>
        <v/>
      </c>
      <c r="H232" s="25" t="str">
        <f t="shared" si="66"/>
        <v/>
      </c>
      <c r="I232" s="25" t="str">
        <f t="shared" si="67"/>
        <v/>
      </c>
      <c r="J232" s="25" t="str">
        <f t="shared" si="68"/>
        <v/>
      </c>
      <c r="K232" s="25" t="str">
        <f t="shared" si="69"/>
        <v xml:space="preserve"> </v>
      </c>
      <c r="L232" s="25" t="str">
        <f t="shared" si="70"/>
        <v xml:space="preserve"> </v>
      </c>
      <c r="M232" s="25" t="str">
        <f t="shared" si="70"/>
        <v xml:space="preserve"> </v>
      </c>
      <c r="N232" s="25" t="str">
        <f t="shared" si="71"/>
        <v xml:space="preserve"> </v>
      </c>
      <c r="O232" s="25" t="str">
        <f t="shared" si="72"/>
        <v xml:space="preserve"> </v>
      </c>
      <c r="P232" s="25" t="str">
        <f t="shared" si="73"/>
        <v/>
      </c>
      <c r="Q232" s="25" t="str">
        <f t="shared" si="74"/>
        <v/>
      </c>
      <c r="R232" s="25" t="str">
        <f t="shared" si="75"/>
        <v/>
      </c>
      <c r="S232" s="25" t="str">
        <f t="shared" si="76"/>
        <v/>
      </c>
      <c r="T232" s="25" t="str">
        <f t="shared" si="77"/>
        <v/>
      </c>
      <c r="U232" s="25" t="str">
        <f t="shared" si="78"/>
        <v/>
      </c>
      <c r="V232" s="25" t="str">
        <f t="shared" si="79"/>
        <v/>
      </c>
      <c r="W232" s="25" t="str">
        <f t="shared" si="80"/>
        <v/>
      </c>
      <c r="X232" s="25" t="str">
        <f t="shared" si="81"/>
        <v/>
      </c>
      <c r="Y232" s="25" t="str">
        <f t="shared" si="82"/>
        <v xml:space="preserve"> </v>
      </c>
      <c r="Z232" s="25" t="str">
        <f t="shared" si="83"/>
        <v xml:space="preserve"> </v>
      </c>
      <c r="AA232" s="25" t="str">
        <f t="shared" si="84"/>
        <v xml:space="preserve"> </v>
      </c>
      <c r="AB232" t="str">
        <f t="shared" si="85"/>
        <v/>
      </c>
      <c r="AC232" t="str">
        <f t="shared" si="86"/>
        <v xml:space="preserve"> </v>
      </c>
      <c r="AD232" t="str">
        <f t="shared" si="87"/>
        <v/>
      </c>
    </row>
    <row r="233" spans="1:30" x14ac:dyDescent="0.35">
      <c r="A233" t="str">
        <f>IF('My Prediction of Match'!$A$2='Performance Cal'!$A233,'Performance Cal'!A233,"")</f>
        <v/>
      </c>
      <c r="B233" t="str">
        <f>IF('My Prediction of Match'!$A$2='Performance Cal'!$A233,'Performance Cal'!B233,"")</f>
        <v/>
      </c>
      <c r="C233" t="str">
        <f>_xlfn.XLOOKUP(B233,'Team Player and role'!A:A,'Team Player and role'!C:C," ")</f>
        <v xml:space="preserve"> </v>
      </c>
      <c r="D233" t="str">
        <f>IF('My Prediction of Match'!$A$2='Performance Cal'!$A233,'Performance Cal'!C233,"")</f>
        <v/>
      </c>
      <c r="E233" t="str">
        <f>IF('My Prediction of Match'!$A$2='Performance Cal'!$A233,'Performance Cal'!D233,"")</f>
        <v/>
      </c>
      <c r="F233" t="str">
        <f>IF('My Prediction of Match'!$A$2='Performance Cal'!$A233,'Performance Cal'!E233,"")</f>
        <v/>
      </c>
      <c r="G233" t="str">
        <f>IF('My Prediction of Match'!$A$2='Performance Cal'!$A233,'Performance Cal'!F233,"")</f>
        <v/>
      </c>
      <c r="H233" s="25" t="str">
        <f t="shared" si="66"/>
        <v/>
      </c>
      <c r="I233" s="25" t="str">
        <f t="shared" si="67"/>
        <v/>
      </c>
      <c r="J233" s="25" t="str">
        <f t="shared" si="68"/>
        <v/>
      </c>
      <c r="K233" s="25" t="str">
        <f t="shared" si="69"/>
        <v xml:space="preserve"> </v>
      </c>
      <c r="L233" s="25" t="str">
        <f t="shared" si="70"/>
        <v xml:space="preserve"> </v>
      </c>
      <c r="M233" s="25" t="str">
        <f t="shared" si="70"/>
        <v xml:space="preserve"> </v>
      </c>
      <c r="N233" s="25" t="str">
        <f t="shared" si="71"/>
        <v xml:space="preserve"> </v>
      </c>
      <c r="O233" s="25" t="str">
        <f t="shared" si="72"/>
        <v xml:space="preserve"> </v>
      </c>
      <c r="P233" s="25" t="str">
        <f t="shared" si="73"/>
        <v/>
      </c>
      <c r="Q233" s="25" t="str">
        <f t="shared" si="74"/>
        <v/>
      </c>
      <c r="R233" s="25" t="str">
        <f t="shared" si="75"/>
        <v/>
      </c>
      <c r="S233" s="25" t="str">
        <f t="shared" si="76"/>
        <v/>
      </c>
      <c r="T233" s="25" t="str">
        <f t="shared" si="77"/>
        <v/>
      </c>
      <c r="U233" s="25" t="str">
        <f t="shared" si="78"/>
        <v/>
      </c>
      <c r="V233" s="25" t="str">
        <f t="shared" si="79"/>
        <v/>
      </c>
      <c r="W233" s="25" t="str">
        <f t="shared" si="80"/>
        <v/>
      </c>
      <c r="X233" s="25" t="str">
        <f t="shared" si="81"/>
        <v/>
      </c>
      <c r="Y233" s="25" t="str">
        <f t="shared" si="82"/>
        <v xml:space="preserve"> </v>
      </c>
      <c r="Z233" s="25" t="str">
        <f t="shared" si="83"/>
        <v xml:space="preserve"> </v>
      </c>
      <c r="AA233" s="25" t="str">
        <f t="shared" si="84"/>
        <v xml:space="preserve"> </v>
      </c>
      <c r="AB233" t="str">
        <f t="shared" si="85"/>
        <v/>
      </c>
      <c r="AC233" t="str">
        <f t="shared" si="86"/>
        <v xml:space="preserve"> </v>
      </c>
      <c r="AD233" t="str">
        <f t="shared" si="87"/>
        <v/>
      </c>
    </row>
    <row r="234" spans="1:30" x14ac:dyDescent="0.35">
      <c r="A234" t="str">
        <f>IF('My Prediction of Match'!$A$2='Performance Cal'!$A234,'Performance Cal'!A234,"")</f>
        <v/>
      </c>
      <c r="B234" t="str">
        <f>IF('My Prediction of Match'!$A$2='Performance Cal'!$A234,'Performance Cal'!B234,"")</f>
        <v/>
      </c>
      <c r="C234" t="str">
        <f>_xlfn.XLOOKUP(B234,'Team Player and role'!A:A,'Team Player and role'!C:C," ")</f>
        <v xml:space="preserve"> </v>
      </c>
      <c r="D234" t="str">
        <f>IF('My Prediction of Match'!$A$2='Performance Cal'!$A234,'Performance Cal'!C234,"")</f>
        <v/>
      </c>
      <c r="E234" t="str">
        <f>IF('My Prediction of Match'!$A$2='Performance Cal'!$A234,'Performance Cal'!D234,"")</f>
        <v/>
      </c>
      <c r="F234" t="str">
        <f>IF('My Prediction of Match'!$A$2='Performance Cal'!$A234,'Performance Cal'!E234,"")</f>
        <v/>
      </c>
      <c r="G234" t="str">
        <f>IF('My Prediction of Match'!$A$2='Performance Cal'!$A234,'Performance Cal'!F234,"")</f>
        <v/>
      </c>
      <c r="H234" s="25" t="str">
        <f t="shared" si="66"/>
        <v/>
      </c>
      <c r="I234" s="25" t="str">
        <f t="shared" si="67"/>
        <v/>
      </c>
      <c r="J234" s="25" t="str">
        <f t="shared" si="68"/>
        <v/>
      </c>
      <c r="K234" s="25" t="str">
        <f t="shared" si="69"/>
        <v xml:space="preserve"> </v>
      </c>
      <c r="L234" s="25" t="str">
        <f t="shared" si="70"/>
        <v xml:space="preserve"> </v>
      </c>
      <c r="M234" s="25" t="str">
        <f t="shared" si="70"/>
        <v xml:space="preserve"> </v>
      </c>
      <c r="N234" s="25" t="str">
        <f t="shared" si="71"/>
        <v xml:space="preserve"> </v>
      </c>
      <c r="O234" s="25" t="str">
        <f t="shared" si="72"/>
        <v xml:space="preserve"> </v>
      </c>
      <c r="P234" s="25" t="str">
        <f t="shared" si="73"/>
        <v/>
      </c>
      <c r="Q234" s="25" t="str">
        <f t="shared" si="74"/>
        <v/>
      </c>
      <c r="R234" s="25" t="str">
        <f t="shared" si="75"/>
        <v/>
      </c>
      <c r="S234" s="25" t="str">
        <f t="shared" si="76"/>
        <v/>
      </c>
      <c r="T234" s="25" t="str">
        <f t="shared" si="77"/>
        <v/>
      </c>
      <c r="U234" s="25" t="str">
        <f t="shared" si="78"/>
        <v/>
      </c>
      <c r="V234" s="25" t="str">
        <f t="shared" si="79"/>
        <v/>
      </c>
      <c r="W234" s="25" t="str">
        <f t="shared" si="80"/>
        <v/>
      </c>
      <c r="X234" s="25" t="str">
        <f t="shared" si="81"/>
        <v/>
      </c>
      <c r="Y234" s="25" t="str">
        <f t="shared" si="82"/>
        <v xml:space="preserve"> </v>
      </c>
      <c r="Z234" s="25" t="str">
        <f t="shared" si="83"/>
        <v xml:space="preserve"> </v>
      </c>
      <c r="AA234" s="25" t="str">
        <f t="shared" si="84"/>
        <v xml:space="preserve"> </v>
      </c>
      <c r="AB234" t="str">
        <f t="shared" si="85"/>
        <v/>
      </c>
      <c r="AC234" t="str">
        <f t="shared" si="86"/>
        <v xml:space="preserve"> </v>
      </c>
      <c r="AD234" t="str">
        <f t="shared" si="87"/>
        <v/>
      </c>
    </row>
    <row r="235" spans="1:30" x14ac:dyDescent="0.35">
      <c r="A235" t="str">
        <f>IF('My Prediction of Match'!$A$2='Performance Cal'!$A235,'Performance Cal'!A235,"")</f>
        <v/>
      </c>
      <c r="B235" t="str">
        <f>IF('My Prediction of Match'!$A$2='Performance Cal'!$A235,'Performance Cal'!B235,"")</f>
        <v/>
      </c>
      <c r="C235" t="str">
        <f>_xlfn.XLOOKUP(B235,'Team Player and role'!A:A,'Team Player and role'!C:C," ")</f>
        <v xml:space="preserve"> </v>
      </c>
      <c r="D235" t="str">
        <f>IF('My Prediction of Match'!$A$2='Performance Cal'!$A235,'Performance Cal'!C235,"")</f>
        <v/>
      </c>
      <c r="E235" t="str">
        <f>IF('My Prediction of Match'!$A$2='Performance Cal'!$A235,'Performance Cal'!D235,"")</f>
        <v/>
      </c>
      <c r="F235" t="str">
        <f>IF('My Prediction of Match'!$A$2='Performance Cal'!$A235,'Performance Cal'!E235,"")</f>
        <v/>
      </c>
      <c r="G235" t="str">
        <f>IF('My Prediction of Match'!$A$2='Performance Cal'!$A235,'Performance Cal'!F235,"")</f>
        <v/>
      </c>
      <c r="H235" s="25" t="str">
        <f t="shared" si="66"/>
        <v/>
      </c>
      <c r="I235" s="25" t="str">
        <f t="shared" si="67"/>
        <v/>
      </c>
      <c r="J235" s="25" t="str">
        <f t="shared" si="68"/>
        <v/>
      </c>
      <c r="K235" s="25" t="str">
        <f t="shared" si="69"/>
        <v xml:space="preserve"> </v>
      </c>
      <c r="L235" s="25" t="str">
        <f t="shared" si="70"/>
        <v xml:space="preserve"> </v>
      </c>
      <c r="M235" s="25" t="str">
        <f t="shared" si="70"/>
        <v xml:space="preserve"> </v>
      </c>
      <c r="N235" s="25" t="str">
        <f t="shared" si="71"/>
        <v xml:space="preserve"> </v>
      </c>
      <c r="O235" s="25" t="str">
        <f t="shared" si="72"/>
        <v xml:space="preserve"> </v>
      </c>
      <c r="P235" s="25" t="str">
        <f t="shared" si="73"/>
        <v/>
      </c>
      <c r="Q235" s="25" t="str">
        <f t="shared" si="74"/>
        <v/>
      </c>
      <c r="R235" s="25" t="str">
        <f t="shared" si="75"/>
        <v/>
      </c>
      <c r="S235" s="25" t="str">
        <f t="shared" si="76"/>
        <v/>
      </c>
      <c r="T235" s="25" t="str">
        <f t="shared" si="77"/>
        <v/>
      </c>
      <c r="U235" s="25" t="str">
        <f t="shared" si="78"/>
        <v/>
      </c>
      <c r="V235" s="25" t="str">
        <f t="shared" si="79"/>
        <v/>
      </c>
      <c r="W235" s="25" t="str">
        <f t="shared" si="80"/>
        <v/>
      </c>
      <c r="X235" s="25" t="str">
        <f t="shared" si="81"/>
        <v/>
      </c>
      <c r="Y235" s="25" t="str">
        <f t="shared" si="82"/>
        <v xml:space="preserve"> </v>
      </c>
      <c r="Z235" s="25" t="str">
        <f t="shared" si="83"/>
        <v xml:space="preserve"> </v>
      </c>
      <c r="AA235" s="25" t="str">
        <f t="shared" si="84"/>
        <v xml:space="preserve"> </v>
      </c>
      <c r="AB235" t="str">
        <f t="shared" si="85"/>
        <v/>
      </c>
      <c r="AC235" t="str">
        <f t="shared" si="86"/>
        <v xml:space="preserve"> </v>
      </c>
      <c r="AD235" t="str">
        <f t="shared" si="87"/>
        <v/>
      </c>
    </row>
    <row r="236" spans="1:30" x14ac:dyDescent="0.35">
      <c r="A236" t="str">
        <f>IF('My Prediction of Match'!$A$2='Performance Cal'!$A236,'Performance Cal'!A236,"")</f>
        <v/>
      </c>
      <c r="B236" t="str">
        <f>IF('My Prediction of Match'!$A$2='Performance Cal'!$A236,'Performance Cal'!B236,"")</f>
        <v/>
      </c>
      <c r="C236" t="str">
        <f>_xlfn.XLOOKUP(B236,'Team Player and role'!A:A,'Team Player and role'!C:C," ")</f>
        <v xml:space="preserve"> </v>
      </c>
      <c r="D236" t="str">
        <f>IF('My Prediction of Match'!$A$2='Performance Cal'!$A236,'Performance Cal'!C236,"")</f>
        <v/>
      </c>
      <c r="E236" t="str">
        <f>IF('My Prediction of Match'!$A$2='Performance Cal'!$A236,'Performance Cal'!D236,"")</f>
        <v/>
      </c>
      <c r="F236" t="str">
        <f>IF('My Prediction of Match'!$A$2='Performance Cal'!$A236,'Performance Cal'!E236,"")</f>
        <v/>
      </c>
      <c r="G236" t="str">
        <f>IF('My Prediction of Match'!$A$2='Performance Cal'!$A236,'Performance Cal'!F236,"")</f>
        <v/>
      </c>
      <c r="H236" s="25" t="str">
        <f t="shared" si="66"/>
        <v/>
      </c>
      <c r="I236" s="25" t="str">
        <f t="shared" si="67"/>
        <v/>
      </c>
      <c r="J236" s="25" t="str">
        <f t="shared" si="68"/>
        <v/>
      </c>
      <c r="K236" s="25" t="str">
        <f t="shared" si="69"/>
        <v xml:space="preserve"> </v>
      </c>
      <c r="L236" s="25" t="str">
        <f t="shared" si="70"/>
        <v xml:space="preserve"> </v>
      </c>
      <c r="M236" s="25" t="str">
        <f t="shared" si="70"/>
        <v xml:space="preserve"> </v>
      </c>
      <c r="N236" s="25" t="str">
        <f t="shared" si="71"/>
        <v xml:space="preserve"> </v>
      </c>
      <c r="O236" s="25" t="str">
        <f t="shared" si="72"/>
        <v xml:space="preserve"> </v>
      </c>
      <c r="P236" s="25" t="str">
        <f t="shared" si="73"/>
        <v/>
      </c>
      <c r="Q236" s="25" t="str">
        <f t="shared" si="74"/>
        <v/>
      </c>
      <c r="R236" s="25" t="str">
        <f t="shared" si="75"/>
        <v/>
      </c>
      <c r="S236" s="25" t="str">
        <f t="shared" si="76"/>
        <v/>
      </c>
      <c r="T236" s="25" t="str">
        <f t="shared" si="77"/>
        <v/>
      </c>
      <c r="U236" s="25" t="str">
        <f t="shared" si="78"/>
        <v/>
      </c>
      <c r="V236" s="25" t="str">
        <f t="shared" si="79"/>
        <v/>
      </c>
      <c r="W236" s="25" t="str">
        <f t="shared" si="80"/>
        <v/>
      </c>
      <c r="X236" s="25" t="str">
        <f t="shared" si="81"/>
        <v/>
      </c>
      <c r="Y236" s="25" t="str">
        <f t="shared" si="82"/>
        <v xml:space="preserve"> </v>
      </c>
      <c r="Z236" s="25" t="str">
        <f t="shared" si="83"/>
        <v xml:space="preserve"> </v>
      </c>
      <c r="AA236" s="25" t="str">
        <f t="shared" si="84"/>
        <v xml:space="preserve"> </v>
      </c>
      <c r="AB236" t="str">
        <f t="shared" si="85"/>
        <v/>
      </c>
      <c r="AC236" t="str">
        <f t="shared" si="86"/>
        <v xml:space="preserve"> </v>
      </c>
      <c r="AD236" t="str">
        <f t="shared" si="87"/>
        <v/>
      </c>
    </row>
    <row r="237" spans="1:30" x14ac:dyDescent="0.35">
      <c r="A237" t="str">
        <f>IF('My Prediction of Match'!$A$2='Performance Cal'!$A237,'Performance Cal'!A237,"")</f>
        <v/>
      </c>
      <c r="B237" t="str">
        <f>IF('My Prediction of Match'!$A$2='Performance Cal'!$A237,'Performance Cal'!B237,"")</f>
        <v/>
      </c>
      <c r="C237" t="str">
        <f>_xlfn.XLOOKUP(B237,'Team Player and role'!A:A,'Team Player and role'!C:C," ")</f>
        <v xml:space="preserve"> </v>
      </c>
      <c r="D237" t="str">
        <f>IF('My Prediction of Match'!$A$2='Performance Cal'!$A237,'Performance Cal'!C237,"")</f>
        <v/>
      </c>
      <c r="E237" t="str">
        <f>IF('My Prediction of Match'!$A$2='Performance Cal'!$A237,'Performance Cal'!D237,"")</f>
        <v/>
      </c>
      <c r="F237" t="str">
        <f>IF('My Prediction of Match'!$A$2='Performance Cal'!$A237,'Performance Cal'!E237,"")</f>
        <v/>
      </c>
      <c r="G237" t="str">
        <f>IF('My Prediction of Match'!$A$2='Performance Cal'!$A237,'Performance Cal'!F237,"")</f>
        <v/>
      </c>
      <c r="H237" s="25" t="str">
        <f t="shared" si="66"/>
        <v/>
      </c>
      <c r="I237" s="25" t="str">
        <f t="shared" si="67"/>
        <v/>
      </c>
      <c r="J237" s="25" t="str">
        <f t="shared" si="68"/>
        <v/>
      </c>
      <c r="K237" s="25" t="str">
        <f t="shared" si="69"/>
        <v xml:space="preserve"> </v>
      </c>
      <c r="L237" s="25" t="str">
        <f t="shared" si="70"/>
        <v xml:space="preserve"> </v>
      </c>
      <c r="M237" s="25" t="str">
        <f t="shared" si="70"/>
        <v xml:space="preserve"> </v>
      </c>
      <c r="N237" s="25" t="str">
        <f t="shared" si="71"/>
        <v xml:space="preserve"> </v>
      </c>
      <c r="O237" s="25" t="str">
        <f t="shared" si="72"/>
        <v xml:space="preserve"> </v>
      </c>
      <c r="P237" s="25" t="str">
        <f t="shared" si="73"/>
        <v/>
      </c>
      <c r="Q237" s="25" t="str">
        <f t="shared" si="74"/>
        <v/>
      </c>
      <c r="R237" s="25" t="str">
        <f t="shared" si="75"/>
        <v/>
      </c>
      <c r="S237" s="25" t="str">
        <f t="shared" si="76"/>
        <v/>
      </c>
      <c r="T237" s="25" t="str">
        <f t="shared" si="77"/>
        <v/>
      </c>
      <c r="U237" s="25" t="str">
        <f t="shared" si="78"/>
        <v/>
      </c>
      <c r="V237" s="25" t="str">
        <f t="shared" si="79"/>
        <v/>
      </c>
      <c r="W237" s="25" t="str">
        <f t="shared" si="80"/>
        <v/>
      </c>
      <c r="X237" s="25" t="str">
        <f t="shared" si="81"/>
        <v/>
      </c>
      <c r="Y237" s="25" t="str">
        <f t="shared" si="82"/>
        <v xml:space="preserve"> </v>
      </c>
      <c r="Z237" s="25" t="str">
        <f t="shared" si="83"/>
        <v xml:space="preserve"> </v>
      </c>
      <c r="AA237" s="25" t="str">
        <f t="shared" si="84"/>
        <v xml:space="preserve"> </v>
      </c>
      <c r="AB237" t="str">
        <f t="shared" si="85"/>
        <v/>
      </c>
      <c r="AC237" t="str">
        <f t="shared" si="86"/>
        <v xml:space="preserve"> </v>
      </c>
      <c r="AD237" t="str">
        <f t="shared" si="87"/>
        <v/>
      </c>
    </row>
    <row r="238" spans="1:30" x14ac:dyDescent="0.35">
      <c r="A238" t="str">
        <f>IF('My Prediction of Match'!$A$2='Performance Cal'!$A238,'Performance Cal'!A238,"")</f>
        <v/>
      </c>
      <c r="B238" t="str">
        <f>IF('My Prediction of Match'!$A$2='Performance Cal'!$A238,'Performance Cal'!B238,"")</f>
        <v/>
      </c>
      <c r="C238" t="str">
        <f>_xlfn.XLOOKUP(B238,'Team Player and role'!A:A,'Team Player and role'!C:C," ")</f>
        <v xml:space="preserve"> </v>
      </c>
      <c r="D238" t="str">
        <f>IF('My Prediction of Match'!$A$2='Performance Cal'!$A238,'Performance Cal'!C238,"")</f>
        <v/>
      </c>
      <c r="E238" t="str">
        <f>IF('My Prediction of Match'!$A$2='Performance Cal'!$A238,'Performance Cal'!D238,"")</f>
        <v/>
      </c>
      <c r="F238" t="str">
        <f>IF('My Prediction of Match'!$A$2='Performance Cal'!$A238,'Performance Cal'!E238,"")</f>
        <v/>
      </c>
      <c r="G238" t="str">
        <f>IF('My Prediction of Match'!$A$2='Performance Cal'!$A238,'Performance Cal'!F238,"")</f>
        <v/>
      </c>
      <c r="H238" s="25" t="str">
        <f t="shared" si="66"/>
        <v/>
      </c>
      <c r="I238" s="25" t="str">
        <f t="shared" si="67"/>
        <v/>
      </c>
      <c r="J238" s="25" t="str">
        <f t="shared" si="68"/>
        <v/>
      </c>
      <c r="K238" s="25" t="str">
        <f t="shared" si="69"/>
        <v xml:space="preserve"> </v>
      </c>
      <c r="L238" s="25" t="str">
        <f t="shared" si="70"/>
        <v xml:space="preserve"> </v>
      </c>
      <c r="M238" s="25" t="str">
        <f t="shared" si="70"/>
        <v xml:space="preserve"> </v>
      </c>
      <c r="N238" s="25" t="str">
        <f t="shared" si="71"/>
        <v xml:space="preserve"> </v>
      </c>
      <c r="O238" s="25" t="str">
        <f t="shared" si="72"/>
        <v xml:space="preserve"> </v>
      </c>
      <c r="P238" s="25" t="str">
        <f t="shared" si="73"/>
        <v/>
      </c>
      <c r="Q238" s="25" t="str">
        <f t="shared" si="74"/>
        <v/>
      </c>
      <c r="R238" s="25" t="str">
        <f t="shared" si="75"/>
        <v/>
      </c>
      <c r="S238" s="25" t="str">
        <f t="shared" si="76"/>
        <v/>
      </c>
      <c r="T238" s="25" t="str">
        <f t="shared" si="77"/>
        <v/>
      </c>
      <c r="U238" s="25" t="str">
        <f t="shared" si="78"/>
        <v/>
      </c>
      <c r="V238" s="25" t="str">
        <f t="shared" si="79"/>
        <v/>
      </c>
      <c r="W238" s="25" t="str">
        <f t="shared" si="80"/>
        <v/>
      </c>
      <c r="X238" s="25" t="str">
        <f t="shared" si="81"/>
        <v/>
      </c>
      <c r="Y238" s="25" t="str">
        <f t="shared" si="82"/>
        <v xml:space="preserve"> </v>
      </c>
      <c r="Z238" s="25" t="str">
        <f t="shared" si="83"/>
        <v xml:space="preserve"> </v>
      </c>
      <c r="AA238" s="25" t="str">
        <f t="shared" si="84"/>
        <v xml:space="preserve"> </v>
      </c>
      <c r="AB238" t="str">
        <f t="shared" si="85"/>
        <v/>
      </c>
      <c r="AC238" t="str">
        <f t="shared" si="86"/>
        <v xml:space="preserve"> </v>
      </c>
      <c r="AD238" t="str">
        <f t="shared" si="87"/>
        <v/>
      </c>
    </row>
    <row r="239" spans="1:30" x14ac:dyDescent="0.35">
      <c r="A239" t="str">
        <f>IF('My Prediction of Match'!$A$2='Performance Cal'!$A239,'Performance Cal'!A239,"")</f>
        <v/>
      </c>
      <c r="B239" t="str">
        <f>IF('My Prediction of Match'!$A$2='Performance Cal'!$A239,'Performance Cal'!B239,"")</f>
        <v/>
      </c>
      <c r="C239" t="str">
        <f>_xlfn.XLOOKUP(B239,'Team Player and role'!A:A,'Team Player and role'!C:C," ")</f>
        <v xml:space="preserve"> </v>
      </c>
      <c r="D239" t="str">
        <f>IF('My Prediction of Match'!$A$2='Performance Cal'!$A239,'Performance Cal'!C239,"")</f>
        <v/>
      </c>
      <c r="E239" t="str">
        <f>IF('My Prediction of Match'!$A$2='Performance Cal'!$A239,'Performance Cal'!D239,"")</f>
        <v/>
      </c>
      <c r="F239" t="str">
        <f>IF('My Prediction of Match'!$A$2='Performance Cal'!$A239,'Performance Cal'!E239,"")</f>
        <v/>
      </c>
      <c r="G239" t="str">
        <f>IF('My Prediction of Match'!$A$2='Performance Cal'!$A239,'Performance Cal'!F239,"")</f>
        <v/>
      </c>
      <c r="H239" s="25" t="str">
        <f t="shared" si="66"/>
        <v/>
      </c>
      <c r="I239" s="25" t="str">
        <f t="shared" si="67"/>
        <v/>
      </c>
      <c r="J239" s="25" t="str">
        <f t="shared" si="68"/>
        <v/>
      </c>
      <c r="K239" s="25" t="str">
        <f t="shared" si="69"/>
        <v xml:space="preserve"> </v>
      </c>
      <c r="L239" s="25" t="str">
        <f t="shared" si="70"/>
        <v xml:space="preserve"> </v>
      </c>
      <c r="M239" s="25" t="str">
        <f t="shared" si="70"/>
        <v xml:space="preserve"> </v>
      </c>
      <c r="N239" s="25" t="str">
        <f t="shared" si="71"/>
        <v xml:space="preserve"> </v>
      </c>
      <c r="O239" s="25" t="str">
        <f t="shared" si="72"/>
        <v xml:space="preserve"> </v>
      </c>
      <c r="P239" s="25" t="str">
        <f t="shared" si="73"/>
        <v/>
      </c>
      <c r="Q239" s="25" t="str">
        <f t="shared" si="74"/>
        <v/>
      </c>
      <c r="R239" s="25" t="str">
        <f t="shared" si="75"/>
        <v/>
      </c>
      <c r="S239" s="25" t="str">
        <f t="shared" si="76"/>
        <v/>
      </c>
      <c r="T239" s="25" t="str">
        <f t="shared" si="77"/>
        <v/>
      </c>
      <c r="U239" s="25" t="str">
        <f t="shared" si="78"/>
        <v/>
      </c>
      <c r="V239" s="25" t="str">
        <f t="shared" si="79"/>
        <v/>
      </c>
      <c r="W239" s="25" t="str">
        <f t="shared" si="80"/>
        <v/>
      </c>
      <c r="X239" s="25" t="str">
        <f t="shared" si="81"/>
        <v/>
      </c>
      <c r="Y239" s="25" t="str">
        <f t="shared" si="82"/>
        <v xml:space="preserve"> </v>
      </c>
      <c r="Z239" s="25" t="str">
        <f t="shared" si="83"/>
        <v xml:space="preserve"> </v>
      </c>
      <c r="AA239" s="25" t="str">
        <f t="shared" si="84"/>
        <v xml:space="preserve"> </v>
      </c>
      <c r="AB239" t="str">
        <f t="shared" si="85"/>
        <v/>
      </c>
      <c r="AC239" t="str">
        <f t="shared" si="86"/>
        <v xml:space="preserve"> </v>
      </c>
      <c r="AD239" t="str">
        <f t="shared" si="87"/>
        <v/>
      </c>
    </row>
    <row r="240" spans="1:30" x14ac:dyDescent="0.35">
      <c r="A240" t="str">
        <f>IF('My Prediction of Match'!$A$2='Performance Cal'!$A240,'Performance Cal'!A240,"")</f>
        <v/>
      </c>
      <c r="B240" t="str">
        <f>IF('My Prediction of Match'!$A$2='Performance Cal'!$A240,'Performance Cal'!B240,"")</f>
        <v/>
      </c>
      <c r="C240" t="str">
        <f>_xlfn.XLOOKUP(B240,'Team Player and role'!A:A,'Team Player and role'!C:C," ")</f>
        <v xml:space="preserve"> </v>
      </c>
      <c r="D240" t="str">
        <f>IF('My Prediction of Match'!$A$2='Performance Cal'!$A240,'Performance Cal'!C240,"")</f>
        <v/>
      </c>
      <c r="E240" t="str">
        <f>IF('My Prediction of Match'!$A$2='Performance Cal'!$A240,'Performance Cal'!D240,"")</f>
        <v/>
      </c>
      <c r="F240" t="str">
        <f>IF('My Prediction of Match'!$A$2='Performance Cal'!$A240,'Performance Cal'!E240,"")</f>
        <v/>
      </c>
      <c r="G240" t="str">
        <f>IF('My Prediction of Match'!$A$2='Performance Cal'!$A240,'Performance Cal'!F240,"")</f>
        <v/>
      </c>
      <c r="H240" s="25" t="str">
        <f t="shared" si="66"/>
        <v/>
      </c>
      <c r="I240" s="25" t="str">
        <f t="shared" si="67"/>
        <v/>
      </c>
      <c r="J240" s="25" t="str">
        <f t="shared" si="68"/>
        <v/>
      </c>
      <c r="K240" s="25" t="str">
        <f t="shared" si="69"/>
        <v xml:space="preserve"> </v>
      </c>
      <c r="L240" s="25" t="str">
        <f t="shared" si="70"/>
        <v xml:space="preserve"> </v>
      </c>
      <c r="M240" s="25" t="str">
        <f t="shared" si="70"/>
        <v xml:space="preserve"> </v>
      </c>
      <c r="N240" s="25" t="str">
        <f t="shared" si="71"/>
        <v xml:space="preserve"> </v>
      </c>
      <c r="O240" s="25" t="str">
        <f t="shared" si="72"/>
        <v xml:space="preserve"> </v>
      </c>
      <c r="P240" s="25" t="str">
        <f t="shared" si="73"/>
        <v/>
      </c>
      <c r="Q240" s="25" t="str">
        <f t="shared" si="74"/>
        <v/>
      </c>
      <c r="R240" s="25" t="str">
        <f t="shared" si="75"/>
        <v/>
      </c>
      <c r="S240" s="25" t="str">
        <f t="shared" si="76"/>
        <v/>
      </c>
      <c r="T240" s="25" t="str">
        <f t="shared" si="77"/>
        <v/>
      </c>
      <c r="U240" s="25" t="str">
        <f t="shared" si="78"/>
        <v/>
      </c>
      <c r="V240" s="25" t="str">
        <f t="shared" si="79"/>
        <v/>
      </c>
      <c r="W240" s="25" t="str">
        <f t="shared" si="80"/>
        <v/>
      </c>
      <c r="X240" s="25" t="str">
        <f t="shared" si="81"/>
        <v/>
      </c>
      <c r="Y240" s="25" t="str">
        <f t="shared" si="82"/>
        <v xml:space="preserve"> </v>
      </c>
      <c r="Z240" s="25" t="str">
        <f t="shared" si="83"/>
        <v xml:space="preserve"> </v>
      </c>
      <c r="AA240" s="25" t="str">
        <f t="shared" si="84"/>
        <v xml:space="preserve"> </v>
      </c>
      <c r="AB240" t="str">
        <f t="shared" si="85"/>
        <v/>
      </c>
      <c r="AC240" t="str">
        <f t="shared" si="86"/>
        <v xml:space="preserve"> </v>
      </c>
      <c r="AD240" t="str">
        <f t="shared" si="87"/>
        <v/>
      </c>
    </row>
    <row r="241" spans="1:30" x14ac:dyDescent="0.35">
      <c r="A241" t="str">
        <f>IF('My Prediction of Match'!$A$2='Performance Cal'!$A241,'Performance Cal'!A241,"")</f>
        <v/>
      </c>
      <c r="B241" t="str">
        <f>IF('My Prediction of Match'!$A$2='Performance Cal'!$A241,'Performance Cal'!B241,"")</f>
        <v/>
      </c>
      <c r="C241" t="str">
        <f>_xlfn.XLOOKUP(B241,'Team Player and role'!A:A,'Team Player and role'!C:C," ")</f>
        <v xml:space="preserve"> </v>
      </c>
      <c r="D241" t="str">
        <f>IF('My Prediction of Match'!$A$2='Performance Cal'!$A241,'Performance Cal'!C241,"")</f>
        <v/>
      </c>
      <c r="E241" t="str">
        <f>IF('My Prediction of Match'!$A$2='Performance Cal'!$A241,'Performance Cal'!D241,"")</f>
        <v/>
      </c>
      <c r="F241" t="str">
        <f>IF('My Prediction of Match'!$A$2='Performance Cal'!$A241,'Performance Cal'!E241,"")</f>
        <v/>
      </c>
      <c r="G241" t="str">
        <f>IF('My Prediction of Match'!$A$2='Performance Cal'!$A241,'Performance Cal'!F241,"")</f>
        <v/>
      </c>
      <c r="H241" s="25" t="str">
        <f t="shared" si="66"/>
        <v/>
      </c>
      <c r="I241" s="25" t="str">
        <f t="shared" si="67"/>
        <v/>
      </c>
      <c r="J241" s="25" t="str">
        <f t="shared" si="68"/>
        <v/>
      </c>
      <c r="K241" s="25" t="str">
        <f t="shared" si="69"/>
        <v xml:space="preserve"> </v>
      </c>
      <c r="L241" s="25" t="str">
        <f t="shared" si="70"/>
        <v xml:space="preserve"> </v>
      </c>
      <c r="M241" s="25" t="str">
        <f t="shared" si="70"/>
        <v xml:space="preserve"> </v>
      </c>
      <c r="N241" s="25" t="str">
        <f t="shared" si="71"/>
        <v xml:space="preserve"> </v>
      </c>
      <c r="O241" s="25" t="str">
        <f t="shared" si="72"/>
        <v xml:space="preserve"> </v>
      </c>
      <c r="P241" s="25" t="str">
        <f t="shared" si="73"/>
        <v/>
      </c>
      <c r="Q241" s="25" t="str">
        <f t="shared" si="74"/>
        <v/>
      </c>
      <c r="R241" s="25" t="str">
        <f t="shared" si="75"/>
        <v/>
      </c>
      <c r="S241" s="25" t="str">
        <f t="shared" si="76"/>
        <v/>
      </c>
      <c r="T241" s="25" t="str">
        <f t="shared" si="77"/>
        <v/>
      </c>
      <c r="U241" s="25" t="str">
        <f t="shared" si="78"/>
        <v/>
      </c>
      <c r="V241" s="25" t="str">
        <f t="shared" si="79"/>
        <v/>
      </c>
      <c r="W241" s="25" t="str">
        <f t="shared" si="80"/>
        <v/>
      </c>
      <c r="X241" s="25" t="str">
        <f t="shared" si="81"/>
        <v/>
      </c>
      <c r="Y241" s="25" t="str">
        <f t="shared" si="82"/>
        <v xml:space="preserve"> </v>
      </c>
      <c r="Z241" s="25" t="str">
        <f t="shared" si="83"/>
        <v xml:space="preserve"> </v>
      </c>
      <c r="AA241" s="25" t="str">
        <f t="shared" si="84"/>
        <v xml:space="preserve"> </v>
      </c>
      <c r="AB241" t="str">
        <f t="shared" si="85"/>
        <v/>
      </c>
      <c r="AC241" t="str">
        <f t="shared" si="86"/>
        <v xml:space="preserve"> </v>
      </c>
      <c r="AD241" t="str">
        <f t="shared" si="87"/>
        <v/>
      </c>
    </row>
    <row r="242" spans="1:30" x14ac:dyDescent="0.35">
      <c r="A242" t="str">
        <f>IF('My Prediction of Match'!$A$2='Performance Cal'!$A242,'Performance Cal'!A242,"")</f>
        <v/>
      </c>
      <c r="B242" t="str">
        <f>IF('My Prediction of Match'!$A$2='Performance Cal'!$A242,'Performance Cal'!B242,"")</f>
        <v/>
      </c>
      <c r="C242" t="str">
        <f>_xlfn.XLOOKUP(B242,'Team Player and role'!A:A,'Team Player and role'!C:C," ")</f>
        <v xml:space="preserve"> </v>
      </c>
      <c r="D242" t="str">
        <f>IF('My Prediction of Match'!$A$2='Performance Cal'!$A242,'Performance Cal'!C242,"")</f>
        <v/>
      </c>
      <c r="E242" t="str">
        <f>IF('My Prediction of Match'!$A$2='Performance Cal'!$A242,'Performance Cal'!D242,"")</f>
        <v/>
      </c>
      <c r="F242" t="str">
        <f>IF('My Prediction of Match'!$A$2='Performance Cal'!$A242,'Performance Cal'!E242,"")</f>
        <v/>
      </c>
      <c r="G242" t="str">
        <f>IF('My Prediction of Match'!$A$2='Performance Cal'!$A242,'Performance Cal'!F242,"")</f>
        <v/>
      </c>
      <c r="H242" s="25" t="str">
        <f t="shared" si="66"/>
        <v/>
      </c>
      <c r="I242" s="25" t="str">
        <f t="shared" si="67"/>
        <v/>
      </c>
      <c r="J242" s="25" t="str">
        <f t="shared" si="68"/>
        <v/>
      </c>
      <c r="K242" s="25" t="str">
        <f t="shared" si="69"/>
        <v xml:space="preserve"> </v>
      </c>
      <c r="L242" s="25" t="str">
        <f t="shared" si="70"/>
        <v xml:space="preserve"> </v>
      </c>
      <c r="M242" s="25" t="str">
        <f t="shared" si="70"/>
        <v xml:space="preserve"> </v>
      </c>
      <c r="N242" s="25" t="str">
        <f t="shared" si="71"/>
        <v xml:space="preserve"> </v>
      </c>
      <c r="O242" s="25" t="str">
        <f t="shared" si="72"/>
        <v xml:space="preserve"> </v>
      </c>
      <c r="P242" s="25" t="str">
        <f t="shared" si="73"/>
        <v/>
      </c>
      <c r="Q242" s="25" t="str">
        <f t="shared" si="74"/>
        <v/>
      </c>
      <c r="R242" s="25" t="str">
        <f t="shared" si="75"/>
        <v/>
      </c>
      <c r="S242" s="25" t="str">
        <f t="shared" si="76"/>
        <v/>
      </c>
      <c r="T242" s="25" t="str">
        <f t="shared" si="77"/>
        <v/>
      </c>
      <c r="U242" s="25" t="str">
        <f t="shared" si="78"/>
        <v/>
      </c>
      <c r="V242" s="25" t="str">
        <f t="shared" si="79"/>
        <v/>
      </c>
      <c r="W242" s="25" t="str">
        <f t="shared" si="80"/>
        <v/>
      </c>
      <c r="X242" s="25" t="str">
        <f t="shared" si="81"/>
        <v/>
      </c>
      <c r="Y242" s="25" t="str">
        <f t="shared" si="82"/>
        <v xml:space="preserve"> </v>
      </c>
      <c r="Z242" s="25" t="str">
        <f t="shared" si="83"/>
        <v xml:space="preserve"> </v>
      </c>
      <c r="AA242" s="25" t="str">
        <f t="shared" si="84"/>
        <v xml:space="preserve"> </v>
      </c>
      <c r="AB242" t="str">
        <f t="shared" si="85"/>
        <v/>
      </c>
      <c r="AC242" t="str">
        <f t="shared" si="86"/>
        <v xml:space="preserve"> </v>
      </c>
      <c r="AD242" t="str">
        <f t="shared" si="87"/>
        <v/>
      </c>
    </row>
    <row r="243" spans="1:30" x14ac:dyDescent="0.35">
      <c r="A243" t="str">
        <f>IF('My Prediction of Match'!$A$2='Performance Cal'!$A243,'Performance Cal'!A243,"")</f>
        <v/>
      </c>
      <c r="B243" t="str">
        <f>IF('My Prediction of Match'!$A$2='Performance Cal'!$A243,'Performance Cal'!B243,"")</f>
        <v/>
      </c>
      <c r="C243" t="str">
        <f>_xlfn.XLOOKUP(B243,'Team Player and role'!A:A,'Team Player and role'!C:C," ")</f>
        <v xml:space="preserve"> </v>
      </c>
      <c r="D243" t="str">
        <f>IF('My Prediction of Match'!$A$2='Performance Cal'!$A243,'Performance Cal'!C243,"")</f>
        <v/>
      </c>
      <c r="E243" t="str">
        <f>IF('My Prediction of Match'!$A$2='Performance Cal'!$A243,'Performance Cal'!D243,"")</f>
        <v/>
      </c>
      <c r="F243" t="str">
        <f>IF('My Prediction of Match'!$A$2='Performance Cal'!$A243,'Performance Cal'!E243,"")</f>
        <v/>
      </c>
      <c r="G243" t="str">
        <f>IF('My Prediction of Match'!$A$2='Performance Cal'!$A243,'Performance Cal'!F243,"")</f>
        <v/>
      </c>
      <c r="H243" s="25" t="str">
        <f t="shared" si="66"/>
        <v/>
      </c>
      <c r="I243" s="25" t="str">
        <f t="shared" si="67"/>
        <v/>
      </c>
      <c r="J243" s="25" t="str">
        <f t="shared" si="68"/>
        <v/>
      </c>
      <c r="K243" s="25" t="str">
        <f t="shared" si="69"/>
        <v xml:space="preserve"> </v>
      </c>
      <c r="L243" s="25" t="str">
        <f t="shared" si="70"/>
        <v xml:space="preserve"> </v>
      </c>
      <c r="M243" s="25" t="str">
        <f t="shared" si="70"/>
        <v xml:space="preserve"> </v>
      </c>
      <c r="N243" s="25" t="str">
        <f t="shared" si="71"/>
        <v xml:space="preserve"> </v>
      </c>
      <c r="O243" s="25" t="str">
        <f t="shared" si="72"/>
        <v xml:space="preserve"> </v>
      </c>
      <c r="P243" s="25" t="str">
        <f t="shared" si="73"/>
        <v/>
      </c>
      <c r="Q243" s="25" t="str">
        <f t="shared" si="74"/>
        <v/>
      </c>
      <c r="R243" s="25" t="str">
        <f t="shared" si="75"/>
        <v/>
      </c>
      <c r="S243" s="25" t="str">
        <f t="shared" si="76"/>
        <v/>
      </c>
      <c r="T243" s="25" t="str">
        <f t="shared" si="77"/>
        <v/>
      </c>
      <c r="U243" s="25" t="str">
        <f t="shared" si="78"/>
        <v/>
      </c>
      <c r="V243" s="25" t="str">
        <f t="shared" si="79"/>
        <v/>
      </c>
      <c r="W243" s="25" t="str">
        <f t="shared" si="80"/>
        <v/>
      </c>
      <c r="X243" s="25" t="str">
        <f t="shared" si="81"/>
        <v/>
      </c>
      <c r="Y243" s="25" t="str">
        <f t="shared" si="82"/>
        <v xml:space="preserve"> </v>
      </c>
      <c r="Z243" s="25" t="str">
        <f t="shared" si="83"/>
        <v xml:space="preserve"> </v>
      </c>
      <c r="AA243" s="25" t="str">
        <f t="shared" si="84"/>
        <v xml:space="preserve"> </v>
      </c>
      <c r="AB243" t="str">
        <f t="shared" si="85"/>
        <v/>
      </c>
      <c r="AC243" t="str">
        <f t="shared" si="86"/>
        <v xml:space="preserve"> </v>
      </c>
      <c r="AD243" t="str">
        <f t="shared" si="87"/>
        <v/>
      </c>
    </row>
    <row r="244" spans="1:30" x14ac:dyDescent="0.35">
      <c r="A244" t="str">
        <f>IF('My Prediction of Match'!$A$2='Performance Cal'!$A244,'Performance Cal'!A244,"")</f>
        <v/>
      </c>
      <c r="B244" t="str">
        <f>IF('My Prediction of Match'!$A$2='Performance Cal'!$A244,'Performance Cal'!B244,"")</f>
        <v/>
      </c>
      <c r="C244" t="str">
        <f>_xlfn.XLOOKUP(B244,'Team Player and role'!A:A,'Team Player and role'!C:C," ")</f>
        <v xml:space="preserve"> </v>
      </c>
      <c r="D244" t="str">
        <f>IF('My Prediction of Match'!$A$2='Performance Cal'!$A244,'Performance Cal'!C244,"")</f>
        <v/>
      </c>
      <c r="E244" t="str">
        <f>IF('My Prediction of Match'!$A$2='Performance Cal'!$A244,'Performance Cal'!D244,"")</f>
        <v/>
      </c>
      <c r="F244" t="str">
        <f>IF('My Prediction of Match'!$A$2='Performance Cal'!$A244,'Performance Cal'!E244,"")</f>
        <v/>
      </c>
      <c r="G244" t="str">
        <f>IF('My Prediction of Match'!$A$2='Performance Cal'!$A244,'Performance Cal'!F244,"")</f>
        <v/>
      </c>
      <c r="H244" s="25" t="str">
        <f t="shared" si="66"/>
        <v/>
      </c>
      <c r="I244" s="25" t="str">
        <f t="shared" si="67"/>
        <v/>
      </c>
      <c r="J244" s="25" t="str">
        <f t="shared" si="68"/>
        <v/>
      </c>
      <c r="K244" s="25" t="str">
        <f t="shared" si="69"/>
        <v xml:space="preserve"> </v>
      </c>
      <c r="L244" s="25" t="str">
        <f t="shared" si="70"/>
        <v xml:space="preserve"> </v>
      </c>
      <c r="M244" s="25" t="str">
        <f t="shared" si="70"/>
        <v xml:space="preserve"> </v>
      </c>
      <c r="N244" s="25" t="str">
        <f t="shared" si="71"/>
        <v xml:space="preserve"> </v>
      </c>
      <c r="O244" s="25" t="str">
        <f t="shared" si="72"/>
        <v xml:space="preserve"> </v>
      </c>
      <c r="P244" s="25" t="str">
        <f t="shared" si="73"/>
        <v/>
      </c>
      <c r="Q244" s="25" t="str">
        <f t="shared" si="74"/>
        <v/>
      </c>
      <c r="R244" s="25" t="str">
        <f t="shared" si="75"/>
        <v/>
      </c>
      <c r="S244" s="25" t="str">
        <f t="shared" si="76"/>
        <v/>
      </c>
      <c r="T244" s="25" t="str">
        <f t="shared" si="77"/>
        <v/>
      </c>
      <c r="U244" s="25" t="str">
        <f t="shared" si="78"/>
        <v/>
      </c>
      <c r="V244" s="25" t="str">
        <f t="shared" si="79"/>
        <v/>
      </c>
      <c r="W244" s="25" t="str">
        <f t="shared" si="80"/>
        <v/>
      </c>
      <c r="X244" s="25" t="str">
        <f t="shared" si="81"/>
        <v/>
      </c>
      <c r="Y244" s="25" t="str">
        <f t="shared" si="82"/>
        <v xml:space="preserve"> </v>
      </c>
      <c r="Z244" s="25" t="str">
        <f t="shared" si="83"/>
        <v xml:space="preserve"> </v>
      </c>
      <c r="AA244" s="25" t="str">
        <f t="shared" si="84"/>
        <v xml:space="preserve"> </v>
      </c>
      <c r="AB244" t="str">
        <f t="shared" si="85"/>
        <v/>
      </c>
      <c r="AC244" t="str">
        <f t="shared" si="86"/>
        <v xml:space="preserve"> </v>
      </c>
      <c r="AD244" t="str">
        <f t="shared" si="87"/>
        <v/>
      </c>
    </row>
    <row r="245" spans="1:30" x14ac:dyDescent="0.35">
      <c r="A245" t="str">
        <f>IF('My Prediction of Match'!$A$2='Performance Cal'!$A245,'Performance Cal'!A245,"")</f>
        <v/>
      </c>
      <c r="B245" t="str">
        <f>IF('My Prediction of Match'!$A$2='Performance Cal'!$A245,'Performance Cal'!B245,"")</f>
        <v/>
      </c>
      <c r="C245" t="str">
        <f>_xlfn.XLOOKUP(B245,'Team Player and role'!A:A,'Team Player and role'!C:C," ")</f>
        <v xml:space="preserve"> </v>
      </c>
      <c r="D245" t="str">
        <f>IF('My Prediction of Match'!$A$2='Performance Cal'!$A245,'Performance Cal'!C245,"")</f>
        <v/>
      </c>
      <c r="E245" t="str">
        <f>IF('My Prediction of Match'!$A$2='Performance Cal'!$A245,'Performance Cal'!D245,"")</f>
        <v/>
      </c>
      <c r="F245" t="str">
        <f>IF('My Prediction of Match'!$A$2='Performance Cal'!$A245,'Performance Cal'!E245,"")</f>
        <v/>
      </c>
      <c r="G245" t="str">
        <f>IF('My Prediction of Match'!$A$2='Performance Cal'!$A245,'Performance Cal'!F245,"")</f>
        <v/>
      </c>
      <c r="H245" s="25" t="str">
        <f t="shared" si="66"/>
        <v/>
      </c>
      <c r="I245" s="25" t="str">
        <f t="shared" si="67"/>
        <v/>
      </c>
      <c r="J245" s="25" t="str">
        <f t="shared" si="68"/>
        <v/>
      </c>
      <c r="K245" s="25" t="str">
        <f t="shared" si="69"/>
        <v xml:space="preserve"> </v>
      </c>
      <c r="L245" s="25" t="str">
        <f t="shared" si="70"/>
        <v xml:space="preserve"> </v>
      </c>
      <c r="M245" s="25" t="str">
        <f t="shared" si="70"/>
        <v xml:space="preserve"> </v>
      </c>
      <c r="N245" s="25" t="str">
        <f t="shared" si="71"/>
        <v xml:space="preserve"> </v>
      </c>
      <c r="O245" s="25" t="str">
        <f t="shared" si="72"/>
        <v xml:space="preserve"> </v>
      </c>
      <c r="P245" s="25" t="str">
        <f t="shared" si="73"/>
        <v/>
      </c>
      <c r="Q245" s="25" t="str">
        <f t="shared" si="74"/>
        <v/>
      </c>
      <c r="R245" s="25" t="str">
        <f t="shared" si="75"/>
        <v/>
      </c>
      <c r="S245" s="25" t="str">
        <f t="shared" si="76"/>
        <v/>
      </c>
      <c r="T245" s="25" t="str">
        <f t="shared" si="77"/>
        <v/>
      </c>
      <c r="U245" s="25" t="str">
        <f t="shared" si="78"/>
        <v/>
      </c>
      <c r="V245" s="25" t="str">
        <f t="shared" si="79"/>
        <v/>
      </c>
      <c r="W245" s="25" t="str">
        <f t="shared" si="80"/>
        <v/>
      </c>
      <c r="X245" s="25" t="str">
        <f t="shared" si="81"/>
        <v/>
      </c>
      <c r="Y245" s="25" t="str">
        <f t="shared" si="82"/>
        <v xml:space="preserve"> </v>
      </c>
      <c r="Z245" s="25" t="str">
        <f t="shared" si="83"/>
        <v xml:space="preserve"> </v>
      </c>
      <c r="AA245" s="25" t="str">
        <f t="shared" si="84"/>
        <v xml:space="preserve"> </v>
      </c>
      <c r="AB245" t="str">
        <f t="shared" si="85"/>
        <v/>
      </c>
      <c r="AC245" t="str">
        <f t="shared" si="86"/>
        <v xml:space="preserve"> </v>
      </c>
      <c r="AD245" t="str">
        <f t="shared" si="87"/>
        <v/>
      </c>
    </row>
    <row r="246" spans="1:30" x14ac:dyDescent="0.35">
      <c r="A246" t="str">
        <f>IF('My Prediction of Match'!$A$2='Performance Cal'!$A246,'Performance Cal'!A246,"")</f>
        <v/>
      </c>
      <c r="B246" t="str">
        <f>IF('My Prediction of Match'!$A$2='Performance Cal'!$A246,'Performance Cal'!B246,"")</f>
        <v/>
      </c>
      <c r="C246" t="str">
        <f>_xlfn.XLOOKUP(B246,'Team Player and role'!A:A,'Team Player and role'!C:C," ")</f>
        <v xml:space="preserve"> </v>
      </c>
      <c r="D246" t="str">
        <f>IF('My Prediction of Match'!$A$2='Performance Cal'!$A246,'Performance Cal'!C246,"")</f>
        <v/>
      </c>
      <c r="E246" t="str">
        <f>IF('My Prediction of Match'!$A$2='Performance Cal'!$A246,'Performance Cal'!D246,"")</f>
        <v/>
      </c>
      <c r="F246" t="str">
        <f>IF('My Prediction of Match'!$A$2='Performance Cal'!$A246,'Performance Cal'!E246,"")</f>
        <v/>
      </c>
      <c r="G246" t="str">
        <f>IF('My Prediction of Match'!$A$2='Performance Cal'!$A246,'Performance Cal'!F246,"")</f>
        <v/>
      </c>
      <c r="H246" s="25" t="str">
        <f t="shared" si="66"/>
        <v/>
      </c>
      <c r="I246" s="25" t="str">
        <f t="shared" si="67"/>
        <v/>
      </c>
      <c r="J246" s="25" t="str">
        <f t="shared" si="68"/>
        <v/>
      </c>
      <c r="K246" s="25" t="str">
        <f t="shared" si="69"/>
        <v xml:space="preserve"> </v>
      </c>
      <c r="L246" s="25" t="str">
        <f t="shared" si="70"/>
        <v xml:space="preserve"> </v>
      </c>
      <c r="M246" s="25" t="str">
        <f t="shared" si="70"/>
        <v xml:space="preserve"> </v>
      </c>
      <c r="N246" s="25" t="str">
        <f t="shared" si="71"/>
        <v xml:space="preserve"> </v>
      </c>
      <c r="O246" s="25" t="str">
        <f t="shared" si="72"/>
        <v xml:space="preserve"> </v>
      </c>
      <c r="P246" s="25" t="str">
        <f t="shared" si="73"/>
        <v/>
      </c>
      <c r="Q246" s="25" t="str">
        <f t="shared" si="74"/>
        <v/>
      </c>
      <c r="R246" s="25" t="str">
        <f t="shared" si="75"/>
        <v/>
      </c>
      <c r="S246" s="25" t="str">
        <f t="shared" si="76"/>
        <v/>
      </c>
      <c r="T246" s="25" t="str">
        <f t="shared" si="77"/>
        <v/>
      </c>
      <c r="U246" s="25" t="str">
        <f t="shared" si="78"/>
        <v/>
      </c>
      <c r="V246" s="25" t="str">
        <f t="shared" si="79"/>
        <v/>
      </c>
      <c r="W246" s="25" t="str">
        <f t="shared" si="80"/>
        <v/>
      </c>
      <c r="X246" s="25" t="str">
        <f t="shared" si="81"/>
        <v/>
      </c>
      <c r="Y246" s="25" t="str">
        <f t="shared" si="82"/>
        <v xml:space="preserve"> </v>
      </c>
      <c r="Z246" s="25" t="str">
        <f t="shared" si="83"/>
        <v xml:space="preserve"> </v>
      </c>
      <c r="AA246" s="25" t="str">
        <f t="shared" si="84"/>
        <v xml:space="preserve"> </v>
      </c>
      <c r="AB246" t="str">
        <f t="shared" si="85"/>
        <v/>
      </c>
      <c r="AC246" t="str">
        <f t="shared" si="86"/>
        <v xml:space="preserve"> </v>
      </c>
      <c r="AD246" t="str">
        <f t="shared" si="87"/>
        <v/>
      </c>
    </row>
    <row r="247" spans="1:30" x14ac:dyDescent="0.35">
      <c r="A247" t="str">
        <f>IF('My Prediction of Match'!$A$2='Performance Cal'!$A247,'Performance Cal'!A247,"")</f>
        <v/>
      </c>
      <c r="B247" t="str">
        <f>IF('My Prediction of Match'!$A$2='Performance Cal'!$A247,'Performance Cal'!B247,"")</f>
        <v/>
      </c>
      <c r="C247" t="str">
        <f>_xlfn.XLOOKUP(B247,'Team Player and role'!A:A,'Team Player and role'!C:C," ")</f>
        <v xml:space="preserve"> </v>
      </c>
      <c r="D247" t="str">
        <f>IF('My Prediction of Match'!$A$2='Performance Cal'!$A247,'Performance Cal'!C247,"")</f>
        <v/>
      </c>
      <c r="E247" t="str">
        <f>IF('My Prediction of Match'!$A$2='Performance Cal'!$A247,'Performance Cal'!D247,"")</f>
        <v/>
      </c>
      <c r="F247" t="str">
        <f>IF('My Prediction of Match'!$A$2='Performance Cal'!$A247,'Performance Cal'!E247,"")</f>
        <v/>
      </c>
      <c r="G247" t="str">
        <f>IF('My Prediction of Match'!$A$2='Performance Cal'!$A247,'Performance Cal'!F247,"")</f>
        <v/>
      </c>
      <c r="H247" s="25" t="str">
        <f t="shared" si="66"/>
        <v/>
      </c>
      <c r="I247" s="25" t="str">
        <f t="shared" si="67"/>
        <v/>
      </c>
      <c r="J247" s="25" t="str">
        <f t="shared" si="68"/>
        <v/>
      </c>
      <c r="K247" s="25" t="str">
        <f t="shared" si="69"/>
        <v xml:space="preserve"> </v>
      </c>
      <c r="L247" s="25" t="str">
        <f t="shared" si="70"/>
        <v xml:space="preserve"> </v>
      </c>
      <c r="M247" s="25" t="str">
        <f t="shared" si="70"/>
        <v xml:space="preserve"> </v>
      </c>
      <c r="N247" s="25" t="str">
        <f t="shared" si="71"/>
        <v xml:space="preserve"> </v>
      </c>
      <c r="O247" s="25" t="str">
        <f t="shared" si="72"/>
        <v xml:space="preserve"> </v>
      </c>
      <c r="P247" s="25" t="str">
        <f t="shared" si="73"/>
        <v/>
      </c>
      <c r="Q247" s="25" t="str">
        <f t="shared" si="74"/>
        <v/>
      </c>
      <c r="R247" s="25" t="str">
        <f t="shared" si="75"/>
        <v/>
      </c>
      <c r="S247" s="25" t="str">
        <f t="shared" si="76"/>
        <v/>
      </c>
      <c r="T247" s="25" t="str">
        <f t="shared" si="77"/>
        <v/>
      </c>
      <c r="U247" s="25" t="str">
        <f t="shared" si="78"/>
        <v/>
      </c>
      <c r="V247" s="25" t="str">
        <f t="shared" si="79"/>
        <v/>
      </c>
      <c r="W247" s="25" t="str">
        <f t="shared" si="80"/>
        <v/>
      </c>
      <c r="X247" s="25" t="str">
        <f t="shared" si="81"/>
        <v/>
      </c>
      <c r="Y247" s="25" t="str">
        <f t="shared" si="82"/>
        <v xml:space="preserve"> </v>
      </c>
      <c r="Z247" s="25" t="str">
        <f t="shared" si="83"/>
        <v xml:space="preserve"> </v>
      </c>
      <c r="AA247" s="25" t="str">
        <f t="shared" si="84"/>
        <v xml:space="preserve"> </v>
      </c>
      <c r="AB247" t="str">
        <f t="shared" si="85"/>
        <v/>
      </c>
      <c r="AC247" t="str">
        <f t="shared" si="86"/>
        <v xml:space="preserve"> </v>
      </c>
      <c r="AD247" t="str">
        <f t="shared" si="87"/>
        <v/>
      </c>
    </row>
    <row r="248" spans="1:30" x14ac:dyDescent="0.35">
      <c r="A248" t="str">
        <f>IF('My Prediction of Match'!$A$2='Performance Cal'!$A248,'Performance Cal'!A248,"")</f>
        <v/>
      </c>
      <c r="B248" t="str">
        <f>IF('My Prediction of Match'!$A$2='Performance Cal'!$A248,'Performance Cal'!B248,"")</f>
        <v/>
      </c>
      <c r="C248" t="str">
        <f>_xlfn.XLOOKUP(B248,'Team Player and role'!A:A,'Team Player and role'!C:C," ")</f>
        <v xml:space="preserve"> </v>
      </c>
      <c r="D248" t="str">
        <f>IF('My Prediction of Match'!$A$2='Performance Cal'!$A248,'Performance Cal'!C248,"")</f>
        <v/>
      </c>
      <c r="E248" t="str">
        <f>IF('My Prediction of Match'!$A$2='Performance Cal'!$A248,'Performance Cal'!D248,"")</f>
        <v/>
      </c>
      <c r="F248" t="str">
        <f>IF('My Prediction of Match'!$A$2='Performance Cal'!$A248,'Performance Cal'!E248,"")</f>
        <v/>
      </c>
      <c r="G248" t="str">
        <f>IF('My Prediction of Match'!$A$2='Performance Cal'!$A248,'Performance Cal'!F248,"")</f>
        <v/>
      </c>
      <c r="H248" s="25" t="str">
        <f t="shared" si="66"/>
        <v/>
      </c>
      <c r="I248" s="25" t="str">
        <f t="shared" si="67"/>
        <v/>
      </c>
      <c r="J248" s="25" t="str">
        <f t="shared" si="68"/>
        <v/>
      </c>
      <c r="K248" s="25" t="str">
        <f t="shared" si="69"/>
        <v xml:space="preserve"> </v>
      </c>
      <c r="L248" s="25" t="str">
        <f t="shared" si="70"/>
        <v xml:space="preserve"> </v>
      </c>
      <c r="M248" s="25" t="str">
        <f t="shared" si="70"/>
        <v xml:space="preserve"> </v>
      </c>
      <c r="N248" s="25" t="str">
        <f t="shared" si="71"/>
        <v xml:space="preserve"> </v>
      </c>
      <c r="O248" s="25" t="str">
        <f t="shared" si="72"/>
        <v xml:space="preserve"> </v>
      </c>
      <c r="P248" s="25" t="str">
        <f t="shared" si="73"/>
        <v/>
      </c>
      <c r="Q248" s="25" t="str">
        <f t="shared" si="74"/>
        <v/>
      </c>
      <c r="R248" s="25" t="str">
        <f t="shared" si="75"/>
        <v/>
      </c>
      <c r="S248" s="25" t="str">
        <f t="shared" si="76"/>
        <v/>
      </c>
      <c r="T248" s="25" t="str">
        <f t="shared" si="77"/>
        <v/>
      </c>
      <c r="U248" s="25" t="str">
        <f t="shared" si="78"/>
        <v/>
      </c>
      <c r="V248" s="25" t="str">
        <f t="shared" si="79"/>
        <v/>
      </c>
      <c r="W248" s="25" t="str">
        <f t="shared" si="80"/>
        <v/>
      </c>
      <c r="X248" s="25" t="str">
        <f t="shared" si="81"/>
        <v/>
      </c>
      <c r="Y248" s="25" t="str">
        <f t="shared" si="82"/>
        <v xml:space="preserve"> </v>
      </c>
      <c r="Z248" s="25" t="str">
        <f t="shared" si="83"/>
        <v xml:space="preserve"> </v>
      </c>
      <c r="AA248" s="25" t="str">
        <f t="shared" si="84"/>
        <v xml:space="preserve"> </v>
      </c>
      <c r="AB248" t="str">
        <f t="shared" si="85"/>
        <v/>
      </c>
      <c r="AC248" t="str">
        <f t="shared" si="86"/>
        <v xml:space="preserve"> </v>
      </c>
      <c r="AD248" t="str">
        <f t="shared" si="87"/>
        <v/>
      </c>
    </row>
    <row r="249" spans="1:30" x14ac:dyDescent="0.35">
      <c r="A249" t="str">
        <f>IF('My Prediction of Match'!$A$2='Performance Cal'!$A249,'Performance Cal'!A249,"")</f>
        <v/>
      </c>
      <c r="B249" t="str">
        <f>IF('My Prediction of Match'!$A$2='Performance Cal'!$A249,'Performance Cal'!B249,"")</f>
        <v/>
      </c>
      <c r="C249" t="str">
        <f>_xlfn.XLOOKUP(B249,'Team Player and role'!A:A,'Team Player and role'!C:C," ")</f>
        <v xml:space="preserve"> </v>
      </c>
      <c r="D249" t="str">
        <f>IF('My Prediction of Match'!$A$2='Performance Cal'!$A249,'Performance Cal'!C249,"")</f>
        <v/>
      </c>
      <c r="E249" t="str">
        <f>IF('My Prediction of Match'!$A$2='Performance Cal'!$A249,'Performance Cal'!D249,"")</f>
        <v/>
      </c>
      <c r="F249" t="str">
        <f>IF('My Prediction of Match'!$A$2='Performance Cal'!$A249,'Performance Cal'!E249,"")</f>
        <v/>
      </c>
      <c r="G249" t="str">
        <f>IF('My Prediction of Match'!$A$2='Performance Cal'!$A249,'Performance Cal'!F249,"")</f>
        <v/>
      </c>
      <c r="H249" s="25" t="str">
        <f t="shared" si="66"/>
        <v/>
      </c>
      <c r="AB249" t="str">
        <f t="shared" si="85"/>
        <v/>
      </c>
      <c r="AC249" t="str">
        <f t="shared" si="86"/>
        <v xml:space="preserve"> </v>
      </c>
      <c r="AD249" t="str">
        <f t="shared" si="87"/>
        <v/>
      </c>
    </row>
    <row r="250" spans="1:30" x14ac:dyDescent="0.35">
      <c r="A250" t="str">
        <f>IF('My Prediction of Match'!$A$2='Performance Cal'!$A250,'Performance Cal'!A250,"")</f>
        <v/>
      </c>
      <c r="B250" t="str">
        <f>IF('My Prediction of Match'!$A$2='Performance Cal'!$A250,'Performance Cal'!B250,"")</f>
        <v/>
      </c>
      <c r="C250" t="str">
        <f>_xlfn.XLOOKUP(B250,'Team Player and role'!A:A,'Team Player and role'!C:C," ")</f>
        <v xml:space="preserve"> </v>
      </c>
      <c r="D250" t="str">
        <f>IF('My Prediction of Match'!$A$2='Performance Cal'!$A250,'Performance Cal'!C250,"")</f>
        <v/>
      </c>
      <c r="E250" t="str">
        <f>IF('My Prediction of Match'!$A$2='Performance Cal'!$A250,'Performance Cal'!D250,"")</f>
        <v/>
      </c>
      <c r="F250" t="str">
        <f>IF('My Prediction of Match'!$A$2='Performance Cal'!$A250,'Performance Cal'!E250,"")</f>
        <v/>
      </c>
      <c r="G250" t="str">
        <f>IF('My Prediction of Match'!$A$2='Performance Cal'!$A250,'Performance Cal'!F250,"")</f>
        <v/>
      </c>
      <c r="H250" s="25" t="str">
        <f t="shared" si="66"/>
        <v/>
      </c>
      <c r="AB250" t="str">
        <f t="shared" si="85"/>
        <v/>
      </c>
      <c r="AC250" t="str">
        <f t="shared" si="86"/>
        <v xml:space="preserve"> </v>
      </c>
      <c r="AD250" t="str">
        <f t="shared" si="87"/>
        <v/>
      </c>
    </row>
    <row r="251" spans="1:30" x14ac:dyDescent="0.35">
      <c r="A251" t="str">
        <f>IF('My Prediction of Match'!$A$2='Performance Cal'!$A251,'Performance Cal'!A251,"")</f>
        <v/>
      </c>
      <c r="B251" t="str">
        <f>IF('My Prediction of Match'!$A$2='Performance Cal'!$A251,'Performance Cal'!B251,"")</f>
        <v/>
      </c>
      <c r="C251" t="str">
        <f>_xlfn.XLOOKUP(B251,'Team Player and role'!A:A,'Team Player and role'!C:C," ")</f>
        <v xml:space="preserve"> </v>
      </c>
      <c r="D251" t="str">
        <f>IF('My Prediction of Match'!$A$2='Performance Cal'!$A251,'Performance Cal'!C251,"")</f>
        <v/>
      </c>
      <c r="E251" t="str">
        <f>IF('My Prediction of Match'!$A$2='Performance Cal'!$A251,'Performance Cal'!D251,"")</f>
        <v/>
      </c>
      <c r="F251" t="str">
        <f>IF('My Prediction of Match'!$A$2='Performance Cal'!$A251,'Performance Cal'!E251,"")</f>
        <v/>
      </c>
      <c r="G251" t="str">
        <f>IF('My Prediction of Match'!$A$2='Performance Cal'!$A251,'Performance Cal'!F251,"")</f>
        <v/>
      </c>
      <c r="H251" s="25" t="str">
        <f t="shared" si="66"/>
        <v/>
      </c>
      <c r="AB251" t="str">
        <f t="shared" si="85"/>
        <v/>
      </c>
      <c r="AC251" t="str">
        <f t="shared" si="86"/>
        <v xml:space="preserve"> </v>
      </c>
      <c r="AD251" t="str">
        <f t="shared" si="87"/>
        <v/>
      </c>
    </row>
    <row r="252" spans="1:30" x14ac:dyDescent="0.35">
      <c r="A252" t="str">
        <f>IF('My Prediction of Match'!$A$2='Performance Cal'!$A252,'Performance Cal'!A252,"")</f>
        <v/>
      </c>
      <c r="B252" t="str">
        <f>IF('My Prediction of Match'!$A$2='Performance Cal'!$A252,'Performance Cal'!B252,"")</f>
        <v/>
      </c>
      <c r="C252" t="str">
        <f>_xlfn.XLOOKUP(B252,'Team Player and role'!A:A,'Team Player and role'!C:C," ")</f>
        <v xml:space="preserve"> </v>
      </c>
      <c r="D252" t="str">
        <f>IF('My Prediction of Match'!$A$2='Performance Cal'!$A252,'Performance Cal'!C252,"")</f>
        <v/>
      </c>
      <c r="E252" t="str">
        <f>IF('My Prediction of Match'!$A$2='Performance Cal'!$A252,'Performance Cal'!D252,"")</f>
        <v/>
      </c>
      <c r="F252" t="str">
        <f>IF('My Prediction of Match'!$A$2='Performance Cal'!$A252,'Performance Cal'!E252,"")</f>
        <v/>
      </c>
      <c r="G252" t="str">
        <f>IF('My Prediction of Match'!$A$2='Performance Cal'!$A252,'Performance Cal'!F252,"")</f>
        <v/>
      </c>
      <c r="H252" s="25" t="str">
        <f t="shared" si="66"/>
        <v/>
      </c>
      <c r="AB252" t="str">
        <f t="shared" si="85"/>
        <v/>
      </c>
      <c r="AC252" t="str">
        <f t="shared" si="86"/>
        <v xml:space="preserve"> </v>
      </c>
      <c r="AD252" t="str">
        <f t="shared" si="87"/>
        <v/>
      </c>
    </row>
    <row r="253" spans="1:30" x14ac:dyDescent="0.35">
      <c r="A253" t="str">
        <f>IF('My Prediction of Match'!$A$2='Performance Cal'!$A253,'Performance Cal'!A253,"")</f>
        <v/>
      </c>
      <c r="B253" t="str">
        <f>IF('My Prediction of Match'!$A$2='Performance Cal'!$A253,'Performance Cal'!B253,"")</f>
        <v/>
      </c>
      <c r="C253" t="str">
        <f>_xlfn.XLOOKUP(B253,'Team Player and role'!A:A,'Team Player and role'!C:C," ")</f>
        <v xml:space="preserve"> </v>
      </c>
      <c r="D253" t="str">
        <f>IF('My Prediction of Match'!$A$2='Performance Cal'!$A253,'Performance Cal'!C253,"")</f>
        <v/>
      </c>
      <c r="E253" t="str">
        <f>IF('My Prediction of Match'!$A$2='Performance Cal'!$A253,'Performance Cal'!D253,"")</f>
        <v/>
      </c>
      <c r="F253" t="str">
        <f>IF('My Prediction of Match'!$A$2='Performance Cal'!$A253,'Performance Cal'!E253,"")</f>
        <v/>
      </c>
      <c r="G253" t="str">
        <f>IF('My Prediction of Match'!$A$2='Performance Cal'!$A253,'Performance Cal'!F253,"")</f>
        <v/>
      </c>
      <c r="H253" s="25" t="str">
        <f t="shared" si="66"/>
        <v/>
      </c>
      <c r="AB253" t="str">
        <f t="shared" si="85"/>
        <v/>
      </c>
      <c r="AC253" t="str">
        <f t="shared" si="86"/>
        <v xml:space="preserve"> </v>
      </c>
      <c r="AD253" t="str">
        <f t="shared" si="87"/>
        <v/>
      </c>
    </row>
    <row r="254" spans="1:30" x14ac:dyDescent="0.35">
      <c r="A254" t="str">
        <f>IF('My Prediction of Match'!$A$2='Performance Cal'!$A254,'Performance Cal'!A254,"")</f>
        <v/>
      </c>
      <c r="B254" t="str">
        <f>IF('My Prediction of Match'!$A$2='Performance Cal'!$A254,'Performance Cal'!B254,"")</f>
        <v/>
      </c>
      <c r="C254" t="str">
        <f>_xlfn.XLOOKUP(B254,'Team Player and role'!A:A,'Team Player and role'!C:C," ")</f>
        <v xml:space="preserve"> </v>
      </c>
      <c r="D254" t="str">
        <f>IF('My Prediction of Match'!$A$2='Performance Cal'!$A254,'Performance Cal'!C254,"")</f>
        <v/>
      </c>
      <c r="E254" t="str">
        <f>IF('My Prediction of Match'!$A$2='Performance Cal'!$A254,'Performance Cal'!D254,"")</f>
        <v/>
      </c>
      <c r="F254" t="str">
        <f>IF('My Prediction of Match'!$A$2='Performance Cal'!$A254,'Performance Cal'!E254,"")</f>
        <v/>
      </c>
      <c r="G254" t="str">
        <f>IF('My Prediction of Match'!$A$2='Performance Cal'!$A254,'Performance Cal'!F254,"")</f>
        <v/>
      </c>
      <c r="H254" s="25" t="str">
        <f t="shared" si="66"/>
        <v/>
      </c>
      <c r="AB254" t="str">
        <f t="shared" si="85"/>
        <v/>
      </c>
      <c r="AC254" t="str">
        <f t="shared" si="86"/>
        <v xml:space="preserve"> </v>
      </c>
      <c r="AD254" t="str">
        <f t="shared" si="87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5AFC-CF88-411D-88D5-CDF579910B58}">
  <dimension ref="A1:AA46"/>
  <sheetViews>
    <sheetView topLeftCell="A34" zoomScaleNormal="100" workbookViewId="0">
      <selection activeCell="D46" sqref="D46"/>
    </sheetView>
  </sheetViews>
  <sheetFormatPr defaultRowHeight="14.5" x14ac:dyDescent="0.35"/>
  <cols>
    <col min="1" max="1" width="8.7265625" style="41"/>
    <col min="2" max="2" width="19.453125" style="41" customWidth="1"/>
    <col min="3" max="3" width="17.7265625" style="41" customWidth="1"/>
    <col min="4" max="8" width="21.1796875" style="41" customWidth="1"/>
    <col min="9" max="9" width="11.26953125" style="41" customWidth="1"/>
    <col min="10" max="13" width="21.1796875" style="41" customWidth="1"/>
    <col min="14" max="14" width="11.81640625" style="41" customWidth="1"/>
    <col min="15" max="15" width="12.453125" style="41" customWidth="1"/>
    <col min="16" max="16" width="8.7265625" style="41"/>
    <col min="17" max="17" width="16.54296875" style="41" customWidth="1"/>
    <col min="18" max="18" width="12.1796875" style="41" customWidth="1"/>
    <col min="19" max="24" width="8.7265625" style="41"/>
    <col min="25" max="25" width="13.6328125" style="41" customWidth="1"/>
    <col min="26" max="26" width="13" style="41" customWidth="1"/>
    <col min="27" max="27" width="13.1796875" style="41" customWidth="1"/>
    <col min="28" max="16384" width="8.7265625" style="41"/>
  </cols>
  <sheetData>
    <row r="1" spans="1:27" x14ac:dyDescent="0.35">
      <c r="A1" s="32" t="s">
        <v>197</v>
      </c>
      <c r="B1" s="32" t="s">
        <v>341</v>
      </c>
      <c r="C1" s="32" t="s">
        <v>1</v>
      </c>
      <c r="D1" s="33" t="s">
        <v>376</v>
      </c>
      <c r="E1" s="33" t="s">
        <v>377</v>
      </c>
      <c r="F1" s="34" t="s">
        <v>356</v>
      </c>
      <c r="G1" s="35" t="s">
        <v>357</v>
      </c>
      <c r="H1" s="36" t="s">
        <v>358</v>
      </c>
      <c r="I1" s="37" t="s">
        <v>359</v>
      </c>
      <c r="J1" s="38" t="s">
        <v>360</v>
      </c>
      <c r="K1" s="38" t="s">
        <v>361</v>
      </c>
      <c r="L1" s="39" t="s">
        <v>362</v>
      </c>
      <c r="M1" s="38" t="s">
        <v>363</v>
      </c>
      <c r="N1" s="38" t="s">
        <v>364</v>
      </c>
      <c r="O1" s="38" t="s">
        <v>365</v>
      </c>
      <c r="P1" s="38" t="s">
        <v>366</v>
      </c>
      <c r="Q1" s="38" t="s">
        <v>367</v>
      </c>
      <c r="R1" s="38" t="s">
        <v>368</v>
      </c>
      <c r="S1" s="38" t="s">
        <v>369</v>
      </c>
      <c r="T1" s="38" t="s">
        <v>370</v>
      </c>
      <c r="U1" s="38" t="s">
        <v>371</v>
      </c>
      <c r="V1" s="38" t="s">
        <v>372</v>
      </c>
      <c r="W1" s="38" t="s">
        <v>373</v>
      </c>
      <c r="X1" s="38" t="s">
        <v>374</v>
      </c>
      <c r="Y1" s="38" t="s">
        <v>375</v>
      </c>
      <c r="Z1" s="40" t="s">
        <v>384</v>
      </c>
      <c r="AA1" s="40" t="s">
        <v>378</v>
      </c>
    </row>
    <row r="2" spans="1:27" x14ac:dyDescent="0.35">
      <c r="A2" s="42" t="str">
        <f>_xlfn.XLOOKUP(C2,Team1!B:B,Team1!A:A)</f>
        <v>CSK</v>
      </c>
      <c r="B2" s="42" t="str">
        <f>_xlfn.XLOOKUP(C2,Team1!B:B,Team1!C:C)</f>
        <v>Batter</v>
      </c>
      <c r="C2" s="42" t="str">
        <f>_xlfn.XLOOKUP(D2,Team1!D:D,Team1!B:B)</f>
        <v>Devon Conway</v>
      </c>
      <c r="D2" s="43">
        <f>LARGE(Team1!D:D,1)</f>
        <v>5106.3999999999996</v>
      </c>
      <c r="E2" s="44"/>
      <c r="F2" s="44"/>
      <c r="G2" s="44"/>
      <c r="H2" s="44"/>
      <c r="I2" s="44"/>
      <c r="J2" s="44"/>
      <c r="K2" s="44"/>
      <c r="L2" s="44"/>
      <c r="M2" s="44"/>
      <c r="N2" s="42"/>
      <c r="O2" s="45"/>
      <c r="P2" s="45"/>
      <c r="Q2" s="46"/>
      <c r="R2" s="42"/>
      <c r="S2" s="42"/>
      <c r="T2" s="42"/>
      <c r="U2" s="45"/>
      <c r="V2" s="45"/>
      <c r="W2" s="42"/>
      <c r="X2" s="42"/>
      <c r="Y2" s="42"/>
      <c r="Z2" s="42"/>
      <c r="AA2" s="42"/>
    </row>
    <row r="3" spans="1:27" x14ac:dyDescent="0.35">
      <c r="A3" s="42" t="str">
        <f>_xlfn.XLOOKUP(C3,Team1!B:B,Team1!A:A)</f>
        <v>CSK</v>
      </c>
      <c r="B3" s="42" t="str">
        <f>_xlfn.XLOOKUP(C3,Team1!B:B,Team1!C:C)</f>
        <v>Batter</v>
      </c>
      <c r="C3" s="42" t="str">
        <f>IF(D3=D2,_xlfn.XLOOKUP(D3,Team1!D:D,Team1!B:B,,,-1),_xlfn.XLOOKUP(D3,Team1!D:D,Team1!B:B))</f>
        <v>Ruturaj Gaikwad</v>
      </c>
      <c r="D3" s="43">
        <f>LARGE(Team1!D:D,2)</f>
        <v>5099.8</v>
      </c>
      <c r="E3" s="44"/>
      <c r="F3" s="44"/>
      <c r="G3" s="44"/>
      <c r="H3" s="44"/>
      <c r="I3" s="44"/>
      <c r="J3" s="44"/>
      <c r="K3" s="44"/>
      <c r="L3" s="44"/>
      <c r="M3" s="44"/>
      <c r="N3" s="42"/>
      <c r="O3" s="45"/>
      <c r="P3" s="45"/>
      <c r="Q3" s="46"/>
      <c r="R3" s="42"/>
      <c r="S3" s="42"/>
      <c r="T3" s="42"/>
      <c r="U3" s="45"/>
      <c r="V3" s="45"/>
      <c r="W3" s="42"/>
      <c r="X3" s="42"/>
      <c r="Y3" s="42"/>
      <c r="Z3" s="42"/>
      <c r="AA3" s="42"/>
    </row>
    <row r="4" spans="1:27" x14ac:dyDescent="0.35">
      <c r="A4" s="42" t="str">
        <f>_xlfn.XLOOKUP(C4,Team1!B:B,Team1!A:A)</f>
        <v>CSK</v>
      </c>
      <c r="B4" s="42" t="str">
        <f>_xlfn.XLOOKUP(C4,Team1!B:B,Team1!C:C)</f>
        <v>Batter</v>
      </c>
      <c r="C4" s="42" t="str">
        <f>IF(D4=D3,_xlfn.XLOOKUP(D4,Team1!D:D,Team1!B:B,,,-1),_xlfn.XLOOKUP(D4,Team1!D:D,Team1!B:B))</f>
        <v>Shivam Dube</v>
      </c>
      <c r="D4" s="43">
        <f>LARGE(Team1!D:D,3)</f>
        <v>3235.2</v>
      </c>
      <c r="E4" s="44"/>
      <c r="F4" s="44"/>
      <c r="G4" s="44"/>
      <c r="H4" s="44"/>
      <c r="I4" s="44"/>
      <c r="J4" s="44"/>
      <c r="K4" s="44"/>
      <c r="L4" s="44"/>
      <c r="M4" s="44"/>
      <c r="N4" s="42"/>
      <c r="O4" s="45"/>
      <c r="P4" s="45"/>
      <c r="Q4" s="47"/>
      <c r="R4" s="42"/>
      <c r="S4" s="42"/>
      <c r="T4" s="42"/>
      <c r="U4" s="45"/>
      <c r="V4" s="45"/>
      <c r="W4" s="42"/>
      <c r="X4" s="42"/>
      <c r="Y4" s="42"/>
      <c r="Z4" s="42"/>
      <c r="AA4" s="42"/>
    </row>
    <row r="5" spans="1:27" x14ac:dyDescent="0.35">
      <c r="A5" s="42" t="str">
        <f>_xlfn.XLOOKUP(C5,Team1!B:B,Team1!A:A)</f>
        <v>CSK</v>
      </c>
      <c r="B5" s="42" t="str">
        <f>_xlfn.XLOOKUP(C5,Team1!B:B,Team1!C:C)</f>
        <v>Batter</v>
      </c>
      <c r="C5" s="42" t="str">
        <f>IF(D5=D4,_xlfn.XLOOKUP(D5,Team1!D:D,Team1!B:B,,,-1),_xlfn.XLOOKUP(D5,Team1!D:D,Team1!B:B))</f>
        <v>Ajinkya Rahane</v>
      </c>
      <c r="D5" s="43">
        <f>LARGE(Team1!D:D,4)</f>
        <v>1933.1200000000001</v>
      </c>
      <c r="E5" s="44"/>
      <c r="F5" s="44"/>
      <c r="G5" s="44"/>
      <c r="H5" s="44"/>
      <c r="I5" s="44"/>
      <c r="J5" s="44"/>
      <c r="K5" s="44"/>
      <c r="L5" s="44"/>
      <c r="M5" s="44"/>
      <c r="N5" s="42"/>
      <c r="O5" s="45"/>
      <c r="P5" s="45"/>
      <c r="Q5" s="47"/>
      <c r="R5" s="42"/>
      <c r="S5" s="42"/>
      <c r="T5" s="42"/>
      <c r="U5" s="45"/>
      <c r="V5" s="45"/>
      <c r="W5" s="42"/>
      <c r="X5" s="42"/>
      <c r="Y5" s="42"/>
      <c r="Z5" s="42"/>
      <c r="AA5" s="42"/>
    </row>
    <row r="6" spans="1:27" x14ac:dyDescent="0.35">
      <c r="A6" s="42" t="str">
        <f>_xlfn.XLOOKUP(C6,Team1!B:B,Team1!A:A)</f>
        <v>CSK</v>
      </c>
      <c r="B6" s="42" t="str">
        <f>_xlfn.XLOOKUP(C6,Team1!B:B,Team1!C:C)</f>
        <v>Batter</v>
      </c>
      <c r="C6" s="42" t="str">
        <f>IF(D6=D5,_xlfn.XLOOKUP(D6,Team1!D:D,Team1!B:B,,,-1),_xlfn.XLOOKUP(D6,Team1!D:D,Team1!B:B))</f>
        <v>MS Dhoni</v>
      </c>
      <c r="D6" s="43">
        <f>LARGE(Team1!D:D,5)</f>
        <v>1224.52</v>
      </c>
      <c r="E6" s="44"/>
      <c r="F6" s="44"/>
      <c r="G6" s="44"/>
      <c r="H6" s="44"/>
      <c r="I6" s="44"/>
      <c r="J6" s="44"/>
      <c r="K6" s="44"/>
      <c r="L6" s="44"/>
      <c r="M6" s="44"/>
      <c r="N6" s="42"/>
      <c r="O6" s="45"/>
      <c r="P6" s="45"/>
      <c r="Q6" s="47"/>
      <c r="R6" s="42"/>
      <c r="S6" s="42"/>
      <c r="T6" s="42"/>
      <c r="U6" s="45"/>
      <c r="V6" s="45"/>
      <c r="W6" s="42"/>
      <c r="X6" s="42"/>
      <c r="Y6" s="42"/>
      <c r="Z6" s="42"/>
      <c r="AA6" s="42"/>
    </row>
    <row r="7" spans="1:27" x14ac:dyDescent="0.35">
      <c r="A7" s="42" t="str">
        <f>_xlfn.XLOOKUP(C7,Team1!B:B,Team1!A:A)</f>
        <v>CSK</v>
      </c>
      <c r="B7" s="42" t="str">
        <f>_xlfn.XLOOKUP(C7,Team1!B:B,Team1!C:C)</f>
        <v>Spinner</v>
      </c>
      <c r="C7" s="41" t="str">
        <f>IF($C$21="Green Pitch",VLOOKUP($F7,Team1!$H$2:$AK$300,23,0),IF($C$21="Flate Track/ Dry Pitch",VLOOKUP(G7,Team1!$I$2:$AK$300,22,0),IF($C$21="Dusty Pitch",VLOOKUP(H7,Team1!$J$2:$AK$300,21,0),IF($C$21="Hard Pitch",VLOOKUP(I7,Team1!$K$2:$AK$300,20,0),IF($C$21="Rain",VLOOKUP(J7,Team1!$L$2:$AK$300,19,0),IF($C$21="Dew",VLOOKUP(K7,Team1!$M$2:$AK$300,18,0),IF($C$21="Wind",VLOOKUP(L7,Team1!$N$2:$AK$300,17,0),IF($C$21="Humidity",VLOOKUP(M7,Team1!$O$2:$AK$300,16,0),IF($C$21="Green+Rain+Dew",VLOOKUP(N7,Team1!$P$2:$AK$300,15,0),IF($C$21="Green+Wind",VLOOKUP(O7,Team1!$Q$2:$AK$300,14,0),IF($C$21="Green+Humidity",VLOOKUP(P7,Team1!$R$2:$AK$300,13,0),IF($C$21="Flate+Rain+dew",VLOOKUP(Q7,Team1!$S$2:$AK$300,12,0),IF($C$21="Flate+wind",VLOOKUP(R7,Team1!$T$2:$AK$300,11,0),IF($C$21="Flate+Humidity",VLOOKUP(S7,Team1!$U$2:$AK$300,10,0),IF($C$21="Dusty+Rain",VLOOKUP(T7,Team1!$V$2:$AK$300,9,0),IF($C$21="Dusty+wind",VLOOKUP(U7,Team1!$W$2:$AK$300,8,0),IF($C$21="Dusty+Humidity",VLOOKUP(V7,Team1!$X$2:$AK$300,7,0),IF($C$21="Hard+Rain",VLOOKUP(W7,Team1!$Y$2:$AK$300,6,0),IF($C$21="Hard+Wind",VLOOKUP(X7,Team1!$Z$2:$AK$300,5,0),IF($C$21="Hard+Humidity",VLOOKUP(Y7,Team1!$AA$2:$AK$300,4,0)))))))))))))))))))))</f>
        <v>Ravindra Jadeja</v>
      </c>
      <c r="D7" s="44"/>
      <c r="E7" s="43">
        <f>LARGE(Team1!E:E,1)</f>
        <v>7119.44</v>
      </c>
      <c r="F7" s="42">
        <f>LARGE(Team1!H:H,1)</f>
        <v>8543.3279999999995</v>
      </c>
      <c r="G7" s="42">
        <f>LARGE(Team1!I:I,1)</f>
        <v>5339.58</v>
      </c>
      <c r="H7" s="42">
        <f>LARGE(Team1!J:J,1)</f>
        <v>8685.7168000000001</v>
      </c>
      <c r="I7" s="42">
        <f>LARGE(Team1!K:K,1)</f>
        <v>6407.4960000000001</v>
      </c>
      <c r="J7" s="42">
        <f>LARGE(Team1!L:L,1)</f>
        <v>4271.6639999999998</v>
      </c>
      <c r="K7" s="42">
        <f>LARGE(Team1!M:M,1)</f>
        <v>4271.6639999999998</v>
      </c>
      <c r="L7" s="42">
        <f>LARGE(Team1!N:N,1)</f>
        <v>7119.44</v>
      </c>
      <c r="M7" s="42">
        <f>LARGE(Team1!O:O,1)</f>
        <v>8543.3279999999995</v>
      </c>
      <c r="N7" s="42">
        <f>LARGE(Team1!P:P,1)</f>
        <v>6407.4959999999992</v>
      </c>
      <c r="O7" s="42">
        <f>LARGE(Team1!Q:Q,1)</f>
        <v>7831.384</v>
      </c>
      <c r="P7" s="42">
        <f>LARGE(Team1!R:R,1)</f>
        <v>8543.3279999999995</v>
      </c>
      <c r="Q7" s="42">
        <f>LARGE(Team1!S:S,1)</f>
        <v>4805.6219999999994</v>
      </c>
      <c r="R7" s="42">
        <f>LARGE(Team1!T:T,1)</f>
        <v>6229.51</v>
      </c>
      <c r="S7" s="42">
        <f>LARGE(Team1!U:U,1)</f>
        <v>6941.4539999999997</v>
      </c>
      <c r="T7" s="42">
        <f>LARGE(Team1!V:V,1)</f>
        <v>6478.6903999999995</v>
      </c>
      <c r="U7" s="42">
        <f>LARGE(Team1!W:W,1)</f>
        <v>7902.5784000000003</v>
      </c>
      <c r="V7" s="42">
        <f>LARGE(Team1!X:X,1)</f>
        <v>8614.5223999999998</v>
      </c>
      <c r="W7" s="42">
        <f>LARGE(Team1!Y:Y,1)</f>
        <v>5339.58</v>
      </c>
      <c r="X7" s="42">
        <f>LARGE(Team1!Z:Z,1)</f>
        <v>6763.4679999999998</v>
      </c>
      <c r="Y7" s="42">
        <f>LARGE(Team1!AA:AA,1)</f>
        <v>7475.4120000000003</v>
      </c>
      <c r="Z7" s="42"/>
      <c r="AA7" s="42"/>
    </row>
    <row r="8" spans="1:27" x14ac:dyDescent="0.35">
      <c r="A8" s="42" t="str">
        <f>_xlfn.XLOOKUP(C8,Team1!B:B,Team1!A:A)</f>
        <v>CSK</v>
      </c>
      <c r="B8" s="42" t="str">
        <f>_xlfn.XLOOKUP(C8,Team1!B:B,Team1!C:C)</f>
        <v>Seamer</v>
      </c>
      <c r="C8" s="41" t="str">
        <f>IF($C$21="Green Pitch",VLOOKUP($F8,Team1!$H$2:$AK$300,23,0),IF($C$21="Flate Track/ Dry Pitch",VLOOKUP(G8,Team1!$I$2:$AK$300,22,0),IF($C$21="Dusty Pitch",VLOOKUP(H8,Team1!$J$2:$AK$300,21,0),IF($C$21="Hard Pitch",VLOOKUP(I8,Team1!$K$2:$AK$300,20,0),IF($C$21="Rain",VLOOKUP(J8,Team1!$L$2:$AK$300,19,0),IF($C$21="Dew",VLOOKUP(K8,Team1!$M$2:$AK$300,18,0),IF($C$21="Wind",VLOOKUP(L8,Team1!$N$2:$AK$300,17,0),IF($C$21="Humidity",VLOOKUP(M8,Team1!$O$2:$AK$300,16,0),IF($C$21="Green+Rain+Dew",VLOOKUP(N8,Team1!$P$2:$AK$300,15,0),IF($C$21="Green+Wind",VLOOKUP(O8,Team1!$Q$2:$AK$300,14,0),IF($C$21="Green+Humidity",VLOOKUP(P8,Team1!$R$2:$AK$300,13,0),IF($C$21="Flate+Rain+dew",VLOOKUP(Q8,Team1!$S$2:$AK$300,12,0),IF($C$21="Flate+wind",VLOOKUP(R8,Team1!$T$2:$AK$300,11,0),IF($C$21="Flate+Humidity",VLOOKUP(S8,Team1!$U$2:$AK$300,10,0),IF($C$21="Dusty+Rain",VLOOKUP(T8,Team1!$V$2:$AK$300,9,0),IF($C$21="Dusty+wind",VLOOKUP(U8,Team1!$W$2:$AK$300,8,0),IF($C$21="Dusty+Humidity",VLOOKUP(V8,Team1!$X$2:$AK$300,7,0),IF($C$21="Hard+Rain",VLOOKUP(W8,Team1!$Y$2:$AK$300,6,0),IF($C$21="Hard+Wind",VLOOKUP(X8,Team1!$Z$2:$AK$300,5,0),IF($C$21="Hard+Humidity",VLOOKUP(Y8,Team1!$AA$2:$AK$300,4,0)))))))))))))))))))))</f>
        <v>Matheesha Pathirana</v>
      </c>
      <c r="D8" s="44"/>
      <c r="E8" s="43">
        <f>LARGE(Team1!E:E,2)</f>
        <v>5378.44</v>
      </c>
      <c r="F8" s="42">
        <f>LARGE(Team1!H:H,2)</f>
        <v>8067.6599999999989</v>
      </c>
      <c r="G8" s="42">
        <f>LARGE(Team1!I:I,2)</f>
        <v>4033.8299999999995</v>
      </c>
      <c r="H8" s="42">
        <f>LARGE(Team1!J:J,2)</f>
        <v>6561.6967999999997</v>
      </c>
      <c r="I8" s="42">
        <f>LARGE(Team1!K:K,2)</f>
        <v>4464.1052</v>
      </c>
      <c r="J8" s="42">
        <f>LARGE(Team1!L:L,2)</f>
        <v>3764.9079999999999</v>
      </c>
      <c r="K8" s="42">
        <f>LARGE(Team1!M:M,2)</f>
        <v>3764.9079999999999</v>
      </c>
      <c r="L8" s="42">
        <f>LARGE(Team1!N:N,2)</f>
        <v>6991.9719999999998</v>
      </c>
      <c r="M8" s="42">
        <f>LARGE(Team1!O:O,2)</f>
        <v>6454.1279999999997</v>
      </c>
      <c r="N8" s="42">
        <f>LARGE(Team1!P:P,2)</f>
        <v>5916.2839999999997</v>
      </c>
      <c r="O8" s="42">
        <f>LARGE(Team1!Q:Q,2)</f>
        <v>7529.8159999999989</v>
      </c>
      <c r="P8" s="42">
        <f>LARGE(Team1!R:R,2)</f>
        <v>8067.6599999999989</v>
      </c>
      <c r="Q8" s="42">
        <f>LARGE(Team1!S:S,2)</f>
        <v>3899.3689999999997</v>
      </c>
      <c r="R8" s="42">
        <f>LARGE(Team1!T:T,2)</f>
        <v>5512.9009999999998</v>
      </c>
      <c r="S8" s="42">
        <f>LARGE(Team1!U:U,2)</f>
        <v>5243.9789999999994</v>
      </c>
      <c r="T8" s="42">
        <f>LARGE(Team1!V:V,2)</f>
        <v>5163.3023999999996</v>
      </c>
      <c r="U8" s="42">
        <f>LARGE(Team1!W:W,2)</f>
        <v>6776.8343999999997</v>
      </c>
      <c r="V8" s="42">
        <f>LARGE(Team1!X:X,2)</f>
        <v>6507.9123999999993</v>
      </c>
      <c r="W8" s="42">
        <f>LARGE(Team1!Y:Y,2)</f>
        <v>4114.5065999999997</v>
      </c>
      <c r="X8" s="42">
        <f>LARGE(Team1!Z:Z,2)</f>
        <v>5728.0385999999999</v>
      </c>
      <c r="Y8" s="42">
        <f>LARGE(Team1!AA:AA,2)</f>
        <v>5459.1165999999994</v>
      </c>
      <c r="Z8" s="42"/>
      <c r="AA8" s="42"/>
    </row>
    <row r="9" spans="1:27" x14ac:dyDescent="0.35">
      <c r="A9" s="42" t="str">
        <f>_xlfn.XLOOKUP(C9,Team1!B:B,Team1!A:A)</f>
        <v>CSK</v>
      </c>
      <c r="B9" s="42" t="str">
        <f>_xlfn.XLOOKUP(C9,Team1!B:B,Team1!C:C)</f>
        <v>Seamer</v>
      </c>
      <c r="C9" s="41" t="str">
        <f>IF($C$21="Green Pitch",VLOOKUP($F9,Team1!$H$2:$AK$300,23,0),IF($C$21="Flate Track/ Dry Pitch",VLOOKUP(G9,Team1!$I$2:$AK$300,22,0),IF($C$21="Dusty Pitch",VLOOKUP(H9,Team1!$J$2:$AK$300,21,0),IF($C$21="Hard Pitch",VLOOKUP(I9,Team1!$K$2:$AK$300,20,0),IF($C$21="Rain",VLOOKUP(J9,Team1!$L$2:$AK$300,19,0),IF($C$21="Dew",VLOOKUP(K9,Team1!$M$2:$AK$300,18,0),IF($C$21="Wind",VLOOKUP(L9,Team1!$N$2:$AK$300,17,0),IF($C$21="Humidity",VLOOKUP(M9,Team1!$O$2:$AK$300,16,0),IF($C$21="Green+Rain+Dew",VLOOKUP(N9,Team1!$P$2:$AK$300,15,0),IF($C$21="Green+Wind",VLOOKUP(O9,Team1!$Q$2:$AK$300,14,0),IF($C$21="Green+Humidity",VLOOKUP(P9,Team1!$R$2:$AK$300,13,0),IF($C$21="Flate+Rain+dew",VLOOKUP(Q9,Team1!$S$2:$AK$300,12,0),IF($C$21="Flate+wind",VLOOKUP(R9,Team1!$T$2:$AK$300,11,0),IF($C$21="Flate+Humidity",VLOOKUP(S9,Team1!$U$2:$AK$300,10,0),IF($C$21="Dusty+Rain",VLOOKUP(T9,Team1!$V$2:$AK$300,9,0),IF($C$21="Dusty+wind",VLOOKUP(U9,Team1!$W$2:$AK$300,8,0),IF($C$21="Dusty+Humidity",VLOOKUP(V9,Team1!$X$2:$AK$300,7,0),IF($C$21="Hard+Rain",VLOOKUP(W9,Team1!$Y$2:$AK$300,6,0),IF($C$21="Hard+Wind",VLOOKUP(X9,Team1!$Z$2:$AK$300,5,0),IF($C$21="Hard+Humidity",VLOOKUP(Y9,Team1!$AA$2:$AK$300,4,0)))))))))))))))))))))</f>
        <v>Tushar Deshpande</v>
      </c>
      <c r="D9" s="44"/>
      <c r="E9" s="43">
        <f>LARGE(Team1!E:E,3)</f>
        <v>4605.4399999999996</v>
      </c>
      <c r="F9" s="42">
        <f>LARGE(Team1!H:H,3)</f>
        <v>6908.1599999999989</v>
      </c>
      <c r="G9" s="42">
        <f>LARGE(Team1!I:I,3)</f>
        <v>3454.0799999999995</v>
      </c>
      <c r="H9" s="42">
        <f>LARGE(Team1!J:J,3)</f>
        <v>5618.6367999999993</v>
      </c>
      <c r="I9" s="42">
        <f>LARGE(Team1!K:K,3)</f>
        <v>3822.5151999999998</v>
      </c>
      <c r="J9" s="42">
        <f>LARGE(Team1!L:L,3)</f>
        <v>3223.808</v>
      </c>
      <c r="K9" s="42">
        <f>LARGE(Team1!M:M,3)</f>
        <v>3223.808</v>
      </c>
      <c r="L9" s="42">
        <f>LARGE(Team1!N:N,3)</f>
        <v>5987.0719999999992</v>
      </c>
      <c r="M9" s="42">
        <f>LARGE(Team1!O:O,3)</f>
        <v>5526.5279999999993</v>
      </c>
      <c r="N9" s="42">
        <f>LARGE(Team1!P:P,3)</f>
        <v>5065.9839999999995</v>
      </c>
      <c r="O9" s="42">
        <f>LARGE(Team1!Q:Q,3)</f>
        <v>6447.6159999999991</v>
      </c>
      <c r="P9" s="42">
        <f>LARGE(Team1!R:R,3)</f>
        <v>6908.1599999999989</v>
      </c>
      <c r="Q9" s="42">
        <f>LARGE(Team1!S:S,3)</f>
        <v>3338.9439999999995</v>
      </c>
      <c r="R9" s="42">
        <f>LARGE(Team1!T:T,3)</f>
        <v>4720.5759999999991</v>
      </c>
      <c r="S9" s="42">
        <f>LARGE(Team1!U:U,3)</f>
        <v>4490.3039999999992</v>
      </c>
      <c r="T9" s="42">
        <f>LARGE(Team1!V:V,3)</f>
        <v>4421.2223999999997</v>
      </c>
      <c r="U9" s="42">
        <f>LARGE(Team1!W:W,3)</f>
        <v>5802.8543999999993</v>
      </c>
      <c r="V9" s="42">
        <f>LARGE(Team1!X:X,3)</f>
        <v>5572.5823999999993</v>
      </c>
      <c r="W9" s="42">
        <f>LARGE(Team1!Y:Y,3)</f>
        <v>3523.1615999999999</v>
      </c>
      <c r="X9" s="42">
        <f>LARGE(Team1!Z:Z,3)</f>
        <v>4904.7935999999991</v>
      </c>
      <c r="Y9" s="42">
        <f>LARGE(Team1!AA:AA,3)</f>
        <v>4674.5216</v>
      </c>
      <c r="Z9" s="42"/>
      <c r="AA9" s="42"/>
    </row>
    <row r="10" spans="1:27" x14ac:dyDescent="0.35">
      <c r="A10" s="42" t="str">
        <f>_xlfn.XLOOKUP(C10,Team1!B:B,Team1!A:A)</f>
        <v>CSK</v>
      </c>
      <c r="B10" s="42" t="str">
        <f>_xlfn.XLOOKUP(C10,Team1!B:B,Team1!C:C)</f>
        <v>Spinner</v>
      </c>
      <c r="C10" s="41" t="str">
        <f>IF($C$21="Green Pitch",VLOOKUP($F10,Team1!$H$2:$AK$300,23,0),IF($C$21="Flate Track/ Dry Pitch",VLOOKUP(G10,Team1!$I$2:$AK$300,22,0),IF($C$21="Dusty Pitch",VLOOKUP(H10,Team1!$J$2:$AK$300,21,0),IF($C$21="Hard Pitch",VLOOKUP(I10,Team1!$K$2:$AK$300,20,0),IF($C$21="Rain",VLOOKUP(J10,Team1!$L$2:$AK$300,19,0),IF($C$21="Dew",VLOOKUP(K10,Team1!$M$2:$AK$300,18,0),IF($C$21="Wind",VLOOKUP(L10,Team1!$N$2:$AK$300,17,0),IF($C$21="Humidity",VLOOKUP(M10,Team1!$O$2:$AK$300,16,0),IF($C$21="Green+Rain+Dew",VLOOKUP(N10,Team1!$P$2:$AK$300,15,0),IF($C$21="Green+Wind",VLOOKUP(O10,Team1!$Q$2:$AK$300,14,0),IF($C$21="Green+Humidity",VLOOKUP(P10,Team1!$R$2:$AK$300,13,0),IF($C$21="Flate+Rain+dew",VLOOKUP(Q10,Team1!$S$2:$AK$300,12,0),IF($C$21="Flate+wind",VLOOKUP(R10,Team1!$T$2:$AK$300,11,0),IF($C$21="Flate+Humidity",VLOOKUP(S10,Team1!$U$2:$AK$300,10,0),IF($C$21="Dusty+Rain",VLOOKUP(T10,Team1!$V$2:$AK$300,9,0),IF($C$21="Dusty+wind",VLOOKUP(U10,Team1!$W$2:$AK$300,8,0),IF($C$21="Dusty+Humidity",VLOOKUP(V10,Team1!$X$2:$AK$300,7,0),IF($C$21="Hard+Rain",VLOOKUP(W10,Team1!$Y$2:$AK$300,6,0),IF($C$21="Hard+Wind",VLOOKUP(X10,Team1!$Z$2:$AK$300,5,0),IF($C$21="Hard+Humidity",VLOOKUP(Y10,Team1!$AA$2:$AK$300,4,0)))))))))))))))))))))</f>
        <v>Maheesh Theekshana</v>
      </c>
      <c r="D10" s="44"/>
      <c r="E10" s="43">
        <f>LARGE(Team1!E:E,4)</f>
        <v>2816.04</v>
      </c>
      <c r="F10" s="42">
        <f>LARGE(Team1!H:H,4)</f>
        <v>3379.248</v>
      </c>
      <c r="G10" s="42">
        <f>LARGE(Team1!I:I,4)</f>
        <v>2112.0300000000002</v>
      </c>
      <c r="H10" s="42">
        <f>LARGE(Team1!J:J,4)</f>
        <v>3435.5688</v>
      </c>
      <c r="I10" s="42">
        <f>LARGE(Team1!K:K,4)</f>
        <v>2534.4360000000001</v>
      </c>
      <c r="J10" s="42">
        <f>LARGE(Team1!L:L,4)</f>
        <v>1689.624</v>
      </c>
      <c r="K10" s="42">
        <f>LARGE(Team1!M:M,4)</f>
        <v>1689.624</v>
      </c>
      <c r="L10" s="42">
        <f>LARGE(Team1!N:N,4)</f>
        <v>2816.04</v>
      </c>
      <c r="M10" s="42">
        <f>LARGE(Team1!O:O,4)</f>
        <v>3379.248</v>
      </c>
      <c r="N10" s="42">
        <f>LARGE(Team1!P:P,4)</f>
        <v>2534.4360000000001</v>
      </c>
      <c r="O10" s="42">
        <f>LARGE(Team1!Q:Q,4)</f>
        <v>3097.6440000000002</v>
      </c>
      <c r="P10" s="42">
        <f>LARGE(Team1!R:R,4)</f>
        <v>3379.248</v>
      </c>
      <c r="Q10" s="42">
        <f>LARGE(Team1!S:S,4)</f>
        <v>1900.8270000000002</v>
      </c>
      <c r="R10" s="42">
        <f>LARGE(Team1!T:T,4)</f>
        <v>2464.0349999999999</v>
      </c>
      <c r="S10" s="42">
        <f>LARGE(Team1!U:U,4)</f>
        <v>2745.6390000000001</v>
      </c>
      <c r="T10" s="42">
        <f>LARGE(Team1!V:V,4)</f>
        <v>2562.5963999999999</v>
      </c>
      <c r="U10" s="42">
        <f>LARGE(Team1!W:W,4)</f>
        <v>3125.8044</v>
      </c>
      <c r="V10" s="42">
        <f>LARGE(Team1!X:X,4)</f>
        <v>3407.4084000000003</v>
      </c>
      <c r="W10" s="42">
        <f>LARGE(Team1!Y:Y,4)</f>
        <v>2112.0300000000002</v>
      </c>
      <c r="X10" s="42">
        <f>LARGE(Team1!Z:Z,4)</f>
        <v>2675.2380000000003</v>
      </c>
      <c r="Y10" s="42">
        <f>LARGE(Team1!AA:AA,4)</f>
        <v>2956.8420000000001</v>
      </c>
      <c r="Z10" s="42"/>
      <c r="AA10" s="42"/>
    </row>
    <row r="11" spans="1:27" x14ac:dyDescent="0.35">
      <c r="A11" s="42" t="str">
        <f>_xlfn.XLOOKUP(C11,Team1!B:B,Team1!A:A)</f>
        <v>CSK</v>
      </c>
      <c r="B11" s="42" t="str">
        <f>_xlfn.XLOOKUP(C11,Team1!B:B,Team1!C:C)</f>
        <v>Seamer</v>
      </c>
      <c r="C11" s="41" t="str">
        <f>IF($C$21="Green Pitch",VLOOKUP($F11,Team1!$H$2:$AK$300,23,0),IF($C$21="Flate Track/ Dry Pitch",VLOOKUP(G11,Team1!$I$2:$AK$300,22,0),IF($C$21="Dusty Pitch",VLOOKUP(H11,Team1!$J$2:$AK$300,21,0),IF($C$21="Hard Pitch",VLOOKUP(I11,Team1!$K$2:$AK$300,20,0),IF($C$21="Rain",VLOOKUP(J11,Team1!$L$2:$AK$300,19,0),IF($C$21="Dew",VLOOKUP(K11,Team1!$M$2:$AK$300,18,0),IF($C$21="Wind",VLOOKUP(L11,Team1!$N$2:$AK$300,17,0),IF($C$21="Humidity",VLOOKUP(M11,Team1!$O$2:$AK$300,16,0),IF($C$21="Green+Rain+Dew",VLOOKUP(N11,Team1!$P$2:$AK$300,15,0),IF($C$21="Green+Wind",VLOOKUP(O11,Team1!$Q$2:$AK$300,14,0),IF($C$21="Green+Humidity",VLOOKUP(P11,Team1!$R$2:$AK$300,13,0),IF($C$21="Flate+Rain+dew",VLOOKUP(Q11,Team1!$S$2:$AK$300,12,0),IF($C$21="Flate+wind",VLOOKUP(R11,Team1!$T$2:$AK$300,11,0),IF($C$21="Flate+Humidity",VLOOKUP(S11,Team1!$U$2:$AK$300,10,0),IF($C$21="Dusty+Rain",VLOOKUP(T11,Team1!$V$2:$AK$300,9,0),IF($C$21="Dusty+wind",VLOOKUP(U11,Team1!$W$2:$AK$300,8,0),IF($C$21="Dusty+Humidity",VLOOKUP(V11,Team1!$X$2:$AK$300,7,0),IF($C$21="Hard+Rain",VLOOKUP(W11,Team1!$Y$2:$AK$300,6,0),IF($C$21="Hard+Wind",VLOOKUP(X11,Team1!$Z$2:$AK$300,5,0),IF($C$21="Hard+Humidity",VLOOKUP(Y11,Team1!$AA$2:$AK$300,4,0)))))))))))))))))))))</f>
        <v>Deepak Chahar</v>
      </c>
      <c r="D11" s="44"/>
      <c r="E11" s="43">
        <f>LARGE(Team1!E:E,5)</f>
        <v>2043.44</v>
      </c>
      <c r="F11" s="42">
        <f>LARGE(Team1!H:H,5)</f>
        <v>3065.16</v>
      </c>
      <c r="G11" s="42">
        <f>LARGE(Team1!I:I,5)</f>
        <v>1532.58</v>
      </c>
      <c r="H11" s="42">
        <f>LARGE(Team1!J:J,5)</f>
        <v>2492.9967999999999</v>
      </c>
      <c r="I11" s="42">
        <f>LARGE(Team1!K:K,5)</f>
        <v>1696.0552000000002</v>
      </c>
      <c r="J11" s="42">
        <f>LARGE(Team1!L:L,5)</f>
        <v>1430.4080000000001</v>
      </c>
      <c r="K11" s="42">
        <f>LARGE(Team1!M:M,5)</f>
        <v>1430.4080000000001</v>
      </c>
      <c r="L11" s="42">
        <f>LARGE(Team1!N:N,5)</f>
        <v>2656.4720000000002</v>
      </c>
      <c r="M11" s="42">
        <f>LARGE(Team1!O:O,5)</f>
        <v>2452.1280000000002</v>
      </c>
      <c r="N11" s="42">
        <f>LARGE(Team1!P:P,5)</f>
        <v>2247.7840000000001</v>
      </c>
      <c r="O11" s="42">
        <f>LARGE(Team1!Q:Q,5)</f>
        <v>2860.8159999999998</v>
      </c>
      <c r="P11" s="42">
        <f>LARGE(Team1!R:R,5)</f>
        <v>3065.16</v>
      </c>
      <c r="Q11" s="42">
        <f>LARGE(Team1!S:S,5)</f>
        <v>1481.4940000000001</v>
      </c>
      <c r="R11" s="42">
        <f>LARGE(Team1!T:T,5)</f>
        <v>2094.5259999999998</v>
      </c>
      <c r="S11" s="42">
        <f>LARGE(Team1!U:U,5)</f>
        <v>1992.354</v>
      </c>
      <c r="T11" s="42">
        <f>LARGE(Team1!V:V,5)</f>
        <v>1961.7024000000001</v>
      </c>
      <c r="U11" s="42">
        <f>LARGE(Team1!W:W,5)</f>
        <v>2574.7344000000003</v>
      </c>
      <c r="V11" s="42">
        <f>LARGE(Team1!X:X,5)</f>
        <v>2472.5623999999998</v>
      </c>
      <c r="W11" s="42">
        <f>LARGE(Team1!Y:Y,5)</f>
        <v>1563.2316000000001</v>
      </c>
      <c r="X11" s="42">
        <f>LARGE(Team1!Z:Z,5)</f>
        <v>2176.2636000000002</v>
      </c>
      <c r="Y11" s="42">
        <f>LARGE(Team1!AA:AA,5)</f>
        <v>2074.0916000000002</v>
      </c>
      <c r="Z11" s="42"/>
      <c r="AA11" s="42"/>
    </row>
    <row r="12" spans="1:27" x14ac:dyDescent="0.35">
      <c r="A12" s="42" t="str">
        <f>_xlfn.XLOOKUP(C12,Team1!B:B,Team1!A:A)</f>
        <v>CSK</v>
      </c>
      <c r="B12" s="42" t="str">
        <f>_xlfn.XLOOKUP(C12,Team1!B:B,Team1!C:C)</f>
        <v>Spinner</v>
      </c>
      <c r="C12" s="41" t="str">
        <f>IF($C$21="Green Pitch",VLOOKUP($F12,Team1!$H$2:$AK$300,23,0),IF($C$21="Flate Track/ Dry Pitch",VLOOKUP(G12,Team1!$I$2:$AK$300,22,0),IF($C$21="Dusty Pitch",VLOOKUP(H12,Team1!$J$2:$AK$300,21,0),IF($C$21="Hard Pitch",VLOOKUP(I12,Team1!$K$2:$AK$300,20,0),IF($C$21="Rain",VLOOKUP(J12,Team1!$L$2:$AK$300,19,0),IF($C$21="Dew",VLOOKUP(K12,Team1!$M$2:$AK$300,18,0),IF($C$21="Wind",VLOOKUP(L12,Team1!$N$2:$AK$300,17,0),IF($C$21="Humidity",VLOOKUP(M12,Team1!$O$2:$AK$300,16,0),IF($C$21="Green+Rain+Dew",VLOOKUP(N12,Team1!$P$2:$AK$300,15,0),IF($C$21="Green+Wind",VLOOKUP(O12,Team1!$Q$2:$AK$300,14,0),IF($C$21="Green+Humidity",VLOOKUP(P12,Team1!$R$2:$AK$300,13,0),IF($C$21="Flate+Rain+dew",VLOOKUP(Q12,Team1!$S$2:$AK$300,12,0),IF($C$21="Flate+wind",VLOOKUP(R12,Team1!$T$2:$AK$300,11,0),IF($C$21="Flate+Humidity",VLOOKUP(S12,Team1!$U$2:$AK$300,10,0),IF($C$21="Dusty+Rain",VLOOKUP(T12,Team1!$V$2:$AK$300,9,0),IF($C$21="Dusty+wind",VLOOKUP(U12,Team1!$W$2:$AK$300,8,0),IF($C$21="Dusty+Humidity",VLOOKUP(V12,Team1!$X$2:$AK$300,7,0),IF($C$21="Hard+Rain",VLOOKUP(W12,Team1!$Y$2:$AK$300,6,0),IF($C$21="Hard+Wind",VLOOKUP(X12,Team1!$Z$2:$AK$300,5,0),IF($C$21="Hard+Humidity",VLOOKUP(Y12,Team1!$AA$2:$AK$300,4,0)))))))))))))))))))))</f>
        <v>Moeen Ali</v>
      </c>
      <c r="D12" s="42"/>
      <c r="E12" s="43">
        <f>LARGE(Team1!E:E,6)</f>
        <v>1419.1200000000001</v>
      </c>
      <c r="F12" s="42">
        <f>LARGE(Team1!H:H,6)</f>
        <v>1702.9440000000002</v>
      </c>
      <c r="G12" s="42">
        <f>LARGE(Team1!I:I,6)</f>
        <v>1064.3400000000001</v>
      </c>
      <c r="H12" s="42">
        <f>LARGE(Team1!J:J,6)</f>
        <v>1731.3264000000001</v>
      </c>
      <c r="I12" s="42">
        <f>LARGE(Team1!K:K,6)</f>
        <v>1277.2080000000001</v>
      </c>
      <c r="J12" s="42">
        <f>LARGE(Team1!L:L,6)</f>
        <v>851.47200000000009</v>
      </c>
      <c r="K12" s="42">
        <f>LARGE(Team1!M:M,6)</f>
        <v>851.47200000000009</v>
      </c>
      <c r="L12" s="42">
        <f>LARGE(Team1!N:N,6)</f>
        <v>1419.12</v>
      </c>
      <c r="M12" s="42">
        <f>LARGE(Team1!O:O,6)</f>
        <v>1702.9440000000002</v>
      </c>
      <c r="N12" s="42">
        <f>LARGE(Team1!P:P,6)</f>
        <v>1277.2080000000001</v>
      </c>
      <c r="O12" s="42">
        <f>LARGE(Team1!Q:Q,6)</f>
        <v>1561.0320000000002</v>
      </c>
      <c r="P12" s="42">
        <f>LARGE(Team1!R:R,6)</f>
        <v>1702.9440000000002</v>
      </c>
      <c r="Q12" s="42">
        <f>LARGE(Team1!S:S,6)</f>
        <v>957.90600000000018</v>
      </c>
      <c r="R12" s="42">
        <f>LARGE(Team1!T:T,6)</f>
        <v>1241.73</v>
      </c>
      <c r="S12" s="42">
        <f>LARGE(Team1!U:U,6)</f>
        <v>1383.6420000000003</v>
      </c>
      <c r="T12" s="42">
        <f>LARGE(Team1!V:V,6)</f>
        <v>1291.3992000000001</v>
      </c>
      <c r="U12" s="42">
        <f>LARGE(Team1!W:W,6)</f>
        <v>1575.2231999999999</v>
      </c>
      <c r="V12" s="42">
        <f>LARGE(Team1!X:X,6)</f>
        <v>1717.1352000000002</v>
      </c>
      <c r="W12" s="42">
        <f>LARGE(Team1!Y:Y,6)</f>
        <v>1064.3400000000001</v>
      </c>
      <c r="X12" s="42">
        <f>LARGE(Team1!Z:Z,6)</f>
        <v>1348.164</v>
      </c>
      <c r="Y12" s="42">
        <f>LARGE(Team1!AA:AA,6)</f>
        <v>1490.076</v>
      </c>
      <c r="Z12" s="42"/>
      <c r="AA12" s="42"/>
    </row>
    <row r="13" spans="1:27" x14ac:dyDescent="0.35">
      <c r="A13" s="42" t="str">
        <f>_xlfn.XLOOKUP(C13,Team1!B:B,Team1!A:A)</f>
        <v>CSK</v>
      </c>
      <c r="B13" s="42" t="str">
        <f>_xlfn.XLOOKUP(C13,Team1!B:B,Team1!C:C)</f>
        <v>Batter</v>
      </c>
      <c r="C13" s="42" t="str">
        <f>_xlfn.XLOOKUP(Z13,Team1!F:F,Team1!B:B)</f>
        <v>Ruturaj Gaikwad</v>
      </c>
      <c r="D13" s="45">
        <f>_xlfn.XLOOKUP(C13,Team1!B:B,Team1!D:D)</f>
        <v>5099.8</v>
      </c>
      <c r="E13" s="45">
        <f>_xlfn.XLOOKUP(C13,Team1!B:B,Team1!E:E)</f>
        <v>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2"/>
      <c r="R13" s="42"/>
      <c r="S13" s="42"/>
      <c r="T13" s="42"/>
      <c r="U13" s="42"/>
      <c r="V13" s="42"/>
      <c r="W13" s="42"/>
      <c r="X13" s="42"/>
      <c r="Y13" s="42"/>
      <c r="Z13" s="42">
        <f>LARGE(Team1!F:F,1)</f>
        <v>10</v>
      </c>
      <c r="AA13" s="42"/>
    </row>
    <row r="14" spans="1:27" x14ac:dyDescent="0.35">
      <c r="A14" s="42" t="str">
        <f>_xlfn.XLOOKUP(C14,Team1!B:B,Team1!A:A)</f>
        <v>CSK</v>
      </c>
      <c r="B14" s="42" t="str">
        <f>_xlfn.XLOOKUP(C14,Team1!B:B,Team1!C:C)</f>
        <v>Batter</v>
      </c>
      <c r="C14" s="42" t="str">
        <f>IF(Z14=Z13,_xlfn.XLOOKUP(Z14,Team1!F:F,Team1!B:B,,,-1),_xlfn.XLOOKUP(Z14,Team1!F:F,Team1!B:B))</f>
        <v>MS Dhoni</v>
      </c>
      <c r="D14" s="45">
        <f>_xlfn.XLOOKUP(C14,Team1!B:B,Team1!D:D)</f>
        <v>1224.52</v>
      </c>
      <c r="E14" s="45">
        <f>_xlfn.XLOOKUP(C14,Team1!B:B,Team1!E:E)</f>
        <v>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2"/>
      <c r="R14" s="42"/>
      <c r="S14" s="42"/>
      <c r="T14" s="42"/>
      <c r="U14" s="42"/>
      <c r="V14" s="42"/>
      <c r="W14" s="42"/>
      <c r="X14" s="42"/>
      <c r="Y14" s="42"/>
      <c r="Z14" s="42">
        <f>LARGE(Team1!F:F,2)</f>
        <v>9</v>
      </c>
      <c r="AA14" s="42"/>
    </row>
    <row r="15" spans="1:27" x14ac:dyDescent="0.35">
      <c r="A15" s="42" t="str">
        <f>_xlfn.XLOOKUP(C15,Team1!B:B,Team1!A:A)</f>
        <v>CSK</v>
      </c>
      <c r="B15" s="42" t="str">
        <f>_xlfn.XLOOKUP(C15,Team1!B:B,Team1!C:C)</f>
        <v>Batter</v>
      </c>
      <c r="C15" s="42" t="str">
        <f>IF(Z15=Z14,_xlfn.XLOOKUP(Z15,Team1!F:F,Team1!B:B,,,-1),_xlfn.XLOOKUP(Z15,Team1!F:F,Team1!B:B))</f>
        <v>Ajinkya Rahane</v>
      </c>
      <c r="D15" s="45">
        <f>_xlfn.XLOOKUP(C15,Team1!B:B,Team1!D:D)</f>
        <v>1933.1200000000001</v>
      </c>
      <c r="E15" s="45">
        <f>_xlfn.XLOOKUP(C15,Team1!B:B,Team1!E:E)</f>
        <v>0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>
        <f>LARGE(Team1!F:F,3)</f>
        <v>8</v>
      </c>
      <c r="AA15" s="42"/>
    </row>
    <row r="16" spans="1:27" x14ac:dyDescent="0.35">
      <c r="A16" s="42" t="str">
        <f>_xlfn.XLOOKUP(C16,Team1!B:B,Team1!A:A)</f>
        <v>CSK</v>
      </c>
      <c r="B16" s="42" t="str">
        <f>_xlfn.XLOOKUP(C16,Team1!B:B,Team1!C:C)</f>
        <v>Spinner</v>
      </c>
      <c r="C16" s="42" t="str">
        <f>_xlfn.XLOOKUP(AA16,Team1!G:G,Team1!B:B)</f>
        <v>Ravindra Jadeja</v>
      </c>
      <c r="D16" s="45">
        <f>_xlfn.XLOOKUP(C16,Team1!B:B,Team1!D:D)</f>
        <v>1089.72</v>
      </c>
      <c r="E16" s="45">
        <f>_xlfn.XLOOKUP(C16,Team1!B:B,Team1!E:E)</f>
        <v>7119.44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>
        <f>LARGE(Team1!G:G,1)</f>
        <v>8217.16</v>
      </c>
    </row>
    <row r="17" spans="1:27" x14ac:dyDescent="0.35">
      <c r="A17" s="42" t="str">
        <f>_xlfn.XLOOKUP(C17,Team1!B:B,Team1!A:A)</f>
        <v>CSK</v>
      </c>
      <c r="B17" s="42" t="str">
        <f>_xlfn.XLOOKUP(C17,Team1!B:B,Team1!C:C)</f>
        <v>Seamer</v>
      </c>
      <c r="C17" s="42" t="str">
        <f>IF(AA17=AA16,_xlfn.XLOOKUP(AA17,Team1!G:G,Team1!B:B,,,-1),_xlfn.XLOOKUP(AA17,Team1!G:G,Team1!B:B))</f>
        <v>Matheesha Pathirana</v>
      </c>
      <c r="D17" s="45">
        <f>_xlfn.XLOOKUP(C17,Team1!B:B,Team1!D:D)</f>
        <v>0</v>
      </c>
      <c r="E17" s="45">
        <f>_xlfn.XLOOKUP(C17,Team1!B:B,Team1!E:E)</f>
        <v>5378.44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>
        <f>LARGE(Team1!G:G,2)</f>
        <v>5383.44</v>
      </c>
    </row>
    <row r="18" spans="1:27" s="48" customFormat="1" x14ac:dyDescent="0.35">
      <c r="C18" s="41"/>
      <c r="D18" s="31"/>
    </row>
    <row r="19" spans="1:27" x14ac:dyDescent="0.35">
      <c r="A19" s="41" t="s">
        <v>461</v>
      </c>
      <c r="D19" s="49"/>
    </row>
    <row r="21" spans="1:27" x14ac:dyDescent="0.35">
      <c r="A21" s="49"/>
      <c r="C21" s="50" t="str">
        <f>'My Prediction of Match'!A6</f>
        <v>Hard Pitch</v>
      </c>
      <c r="D21" s="50">
        <f>_xlfn.XLOOKUP(C21,H23:H42,I23:I42)</f>
        <v>7</v>
      </c>
      <c r="E21" s="41" t="str">
        <f>_xlfn.XLOOKUP(C21,H23:H42,J23:J42)</f>
        <v>I2:I12</v>
      </c>
    </row>
    <row r="22" spans="1:27" x14ac:dyDescent="0.35">
      <c r="A22" s="49"/>
    </row>
    <row r="23" spans="1:27" x14ac:dyDescent="0.35">
      <c r="A23" s="49"/>
      <c r="B23" s="41" t="s">
        <v>459</v>
      </c>
      <c r="H23" s="34" t="s">
        <v>356</v>
      </c>
      <c r="I23" s="41">
        <v>4</v>
      </c>
      <c r="J23" s="41" t="s">
        <v>463</v>
      </c>
      <c r="K23" s="41" t="s">
        <v>472</v>
      </c>
    </row>
    <row r="24" spans="1:27" x14ac:dyDescent="0.35">
      <c r="H24" s="35" t="s">
        <v>357</v>
      </c>
      <c r="I24" s="41">
        <v>5</v>
      </c>
      <c r="J24" s="41" t="s">
        <v>464</v>
      </c>
      <c r="K24" s="41" t="s">
        <v>473</v>
      </c>
    </row>
    <row r="25" spans="1:27" x14ac:dyDescent="0.35">
      <c r="A25" s="32" t="s">
        <v>197</v>
      </c>
      <c r="B25" s="32" t="s">
        <v>341</v>
      </c>
      <c r="C25" s="32" t="s">
        <v>1</v>
      </c>
      <c r="D25" s="52" t="s">
        <v>379</v>
      </c>
      <c r="E25" s="52" t="s">
        <v>380</v>
      </c>
      <c r="H25" s="36" t="s">
        <v>358</v>
      </c>
      <c r="I25" s="41">
        <v>6</v>
      </c>
      <c r="J25" s="41" t="s">
        <v>465</v>
      </c>
      <c r="K25" s="41" t="s">
        <v>474</v>
      </c>
    </row>
    <row r="26" spans="1:27" x14ac:dyDescent="0.35">
      <c r="A26" s="49" t="str" cm="1">
        <f t="array" ref="A26:C36">_xlfn.UNIQUE(A2:C17,FALSE)</f>
        <v>CSK</v>
      </c>
      <c r="B26" s="41" t="str">
        <v>Batter</v>
      </c>
      <c r="C26" s="62" t="str">
        <v>Devon Conway</v>
      </c>
      <c r="D26" s="41" t="str">
        <f>IF($B26="",$B26,VLOOKUP($C26,$C$2:$E$17,2,0)&amp;VLOOKUP($C26,$C$2:$AA$17,$D$21,0))</f>
        <v>5106.4</v>
      </c>
      <c r="E26" s="49">
        <f>IF($B26="Batter",$D26*100/$G$42,$D26*100/$G$43)</f>
        <v>127.65999999999998</v>
      </c>
      <c r="F26" s="49"/>
      <c r="H26" s="37" t="s">
        <v>359</v>
      </c>
      <c r="I26" s="41">
        <v>7</v>
      </c>
      <c r="J26" s="41" t="s">
        <v>466</v>
      </c>
      <c r="K26" s="41" t="s">
        <v>475</v>
      </c>
    </row>
    <row r="27" spans="1:27" x14ac:dyDescent="0.35">
      <c r="A27" s="49" t="str">
        <v>CSK</v>
      </c>
      <c r="B27" s="41" t="str">
        <v>Batter</v>
      </c>
      <c r="C27" s="62" t="str">
        <v>Ruturaj Gaikwad</v>
      </c>
      <c r="D27" s="41" t="str">
        <f t="shared" ref="D27:D36" si="0">IF($B27="",$B27,VLOOKUP($C27,$C$2:$E$17,2,0)&amp;VLOOKUP($C27,$C$2:$AA$17,$D$21,0))</f>
        <v>5099.8</v>
      </c>
      <c r="E27" s="49">
        <f t="shared" ref="E27:E37" si="1">IF($B27="Batter",$D27*100/$G$42,$D27*100/$G$43)</f>
        <v>127.495</v>
      </c>
      <c r="F27" s="49"/>
      <c r="H27" s="38" t="s">
        <v>360</v>
      </c>
      <c r="I27" s="41">
        <v>8</v>
      </c>
      <c r="J27" s="41" t="s">
        <v>467</v>
      </c>
      <c r="K27" s="41" t="s">
        <v>476</v>
      </c>
    </row>
    <row r="28" spans="1:27" x14ac:dyDescent="0.35">
      <c r="A28" s="49" t="str">
        <v>CSK</v>
      </c>
      <c r="B28" s="41" t="str">
        <v>Batter</v>
      </c>
      <c r="C28" s="62" t="str">
        <v>Shivam Dube</v>
      </c>
      <c r="D28" s="41" t="str">
        <f t="shared" si="0"/>
        <v>3235.2</v>
      </c>
      <c r="E28" s="49">
        <f t="shared" si="1"/>
        <v>80.88</v>
      </c>
      <c r="F28" s="49"/>
      <c r="H28" s="38" t="s">
        <v>361</v>
      </c>
      <c r="I28" s="41">
        <v>9</v>
      </c>
      <c r="J28" s="41" t="s">
        <v>468</v>
      </c>
      <c r="K28" s="41" t="s">
        <v>477</v>
      </c>
    </row>
    <row r="29" spans="1:27" x14ac:dyDescent="0.35">
      <c r="A29" s="49" t="str">
        <v>CSK</v>
      </c>
      <c r="B29" s="41" t="str">
        <v>Batter</v>
      </c>
      <c r="C29" s="62" t="str">
        <v>Ajinkya Rahane</v>
      </c>
      <c r="D29" s="41" t="str">
        <f t="shared" si="0"/>
        <v>1933.12</v>
      </c>
      <c r="E29" s="49">
        <f t="shared" si="1"/>
        <v>48.328000000000003</v>
      </c>
      <c r="F29" s="49"/>
      <c r="H29" s="39" t="s">
        <v>362</v>
      </c>
      <c r="I29" s="41">
        <v>10</v>
      </c>
      <c r="J29" s="41" t="s">
        <v>469</v>
      </c>
      <c r="K29" s="41" t="s">
        <v>478</v>
      </c>
    </row>
    <row r="30" spans="1:27" x14ac:dyDescent="0.35">
      <c r="A30" s="49" t="str">
        <v>CSK</v>
      </c>
      <c r="B30" s="41" t="str">
        <v>Batter</v>
      </c>
      <c r="C30" s="62" t="str">
        <v>MS Dhoni</v>
      </c>
      <c r="D30" s="41" t="str">
        <f t="shared" si="0"/>
        <v>1224.52</v>
      </c>
      <c r="E30" s="49">
        <f t="shared" si="1"/>
        <v>30.613</v>
      </c>
      <c r="F30" s="49"/>
      <c r="H30" s="38" t="s">
        <v>363</v>
      </c>
      <c r="I30" s="41">
        <v>11</v>
      </c>
      <c r="J30" s="41" t="s">
        <v>470</v>
      </c>
      <c r="K30" s="41" t="s">
        <v>479</v>
      </c>
    </row>
    <row r="31" spans="1:27" x14ac:dyDescent="0.35">
      <c r="A31" s="49" t="str">
        <v>CSK</v>
      </c>
      <c r="B31" s="41" t="str">
        <v>Spinner</v>
      </c>
      <c r="C31" s="62" t="str">
        <v>Ravindra Jadeja</v>
      </c>
      <c r="D31" s="41" t="str">
        <f t="shared" si="0"/>
        <v>6407.496</v>
      </c>
      <c r="E31" s="49">
        <f t="shared" si="1"/>
        <v>116.49992727272726</v>
      </c>
      <c r="F31" s="49"/>
      <c r="H31" s="38" t="s">
        <v>364</v>
      </c>
      <c r="I31" s="41">
        <v>12</v>
      </c>
      <c r="J31" s="41" t="s">
        <v>471</v>
      </c>
      <c r="K31" s="41" t="s">
        <v>480</v>
      </c>
    </row>
    <row r="32" spans="1:27" x14ac:dyDescent="0.35">
      <c r="A32" s="41" t="str">
        <v>CSK</v>
      </c>
      <c r="B32" s="41" t="str">
        <v>Seamer</v>
      </c>
      <c r="C32" s="62" t="str">
        <v>Matheesha Pathirana</v>
      </c>
      <c r="D32" s="41" t="str">
        <f t="shared" si="0"/>
        <v>4464.1052</v>
      </c>
      <c r="E32" s="49">
        <f t="shared" si="1"/>
        <v>81.165549090909096</v>
      </c>
      <c r="F32" s="49"/>
      <c r="H32" s="38" t="s">
        <v>365</v>
      </c>
      <c r="I32" s="41">
        <v>13</v>
      </c>
      <c r="J32" s="41" t="s">
        <v>492</v>
      </c>
      <c r="K32" s="41" t="s">
        <v>481</v>
      </c>
    </row>
    <row r="33" spans="1:11" x14ac:dyDescent="0.35">
      <c r="A33" s="41" t="str">
        <v>CSK</v>
      </c>
      <c r="B33" s="41" t="str">
        <v>Seamer</v>
      </c>
      <c r="C33" s="62" t="str">
        <v>Tushar Deshpande</v>
      </c>
      <c r="D33" s="41" t="str">
        <f t="shared" si="0"/>
        <v>3822.5152</v>
      </c>
      <c r="E33" s="49">
        <f t="shared" si="1"/>
        <v>69.50027636363636</v>
      </c>
      <c r="F33" s="49"/>
      <c r="H33" s="38" t="s">
        <v>366</v>
      </c>
      <c r="I33" s="41">
        <v>14</v>
      </c>
      <c r="J33" s="41" t="s">
        <v>493</v>
      </c>
      <c r="K33" s="41" t="s">
        <v>482</v>
      </c>
    </row>
    <row r="34" spans="1:11" x14ac:dyDescent="0.35">
      <c r="A34" s="41" t="str">
        <v>CSK</v>
      </c>
      <c r="B34" s="41" t="str">
        <v>Spinner</v>
      </c>
      <c r="C34" s="62" t="str">
        <v>Maheesh Theekshana</v>
      </c>
      <c r="D34" s="41" t="str">
        <f t="shared" si="0"/>
        <v>2534.436</v>
      </c>
      <c r="E34" s="49">
        <f t="shared" si="1"/>
        <v>46.08065454545455</v>
      </c>
      <c r="F34" s="49"/>
      <c r="H34" s="38" t="s">
        <v>367</v>
      </c>
      <c r="I34" s="41">
        <v>15</v>
      </c>
      <c r="J34" s="41" t="s">
        <v>494</v>
      </c>
      <c r="K34" s="41" t="s">
        <v>483</v>
      </c>
    </row>
    <row r="35" spans="1:11" x14ac:dyDescent="0.35">
      <c r="A35" s="41" t="str">
        <v>CSK</v>
      </c>
      <c r="B35" s="41" t="str">
        <v>Seamer</v>
      </c>
      <c r="C35" s="62" t="str">
        <v>Deepak Chahar</v>
      </c>
      <c r="D35" s="41" t="str">
        <f t="shared" si="0"/>
        <v>1696.0552</v>
      </c>
      <c r="E35" s="49">
        <f t="shared" si="1"/>
        <v>30.837367272727271</v>
      </c>
      <c r="F35" s="49"/>
      <c r="H35" s="38" t="s">
        <v>368</v>
      </c>
      <c r="I35" s="41">
        <v>16</v>
      </c>
      <c r="J35" s="41" t="s">
        <v>495</v>
      </c>
      <c r="K35" s="41" t="s">
        <v>484</v>
      </c>
    </row>
    <row r="36" spans="1:11" x14ac:dyDescent="0.35">
      <c r="A36" s="41" t="str">
        <v>CSK</v>
      </c>
      <c r="B36" s="41" t="str">
        <v>Spinner</v>
      </c>
      <c r="C36" s="62" t="str">
        <v>Moeen Ali</v>
      </c>
      <c r="D36" s="41" t="str">
        <f t="shared" si="0"/>
        <v>1277.208</v>
      </c>
      <c r="E36" s="49">
        <f t="shared" si="1"/>
        <v>23.221963636363636</v>
      </c>
      <c r="F36" s="49"/>
      <c r="H36" s="38" t="s">
        <v>369</v>
      </c>
      <c r="I36" s="41">
        <v>17</v>
      </c>
      <c r="J36" s="41" t="s">
        <v>496</v>
      </c>
      <c r="K36" s="41" t="s">
        <v>485</v>
      </c>
    </row>
    <row r="37" spans="1:11" x14ac:dyDescent="0.35">
      <c r="C37" s="62"/>
      <c r="D37" s="41">
        <f t="shared" ref="D37" si="2">IF(B37="", B37,IF(B37="Batter",VLOOKUP($C37,$C$2:$E$17,2,0),VLOOKUP($C37,$C$2:$AA$17,$D$21,0)))</f>
        <v>0</v>
      </c>
      <c r="E37" s="49">
        <f t="shared" si="1"/>
        <v>0</v>
      </c>
      <c r="F37" s="49"/>
      <c r="H37" s="38" t="s">
        <v>452</v>
      </c>
      <c r="I37" s="41">
        <v>18</v>
      </c>
      <c r="J37" s="41" t="s">
        <v>497</v>
      </c>
      <c r="K37" s="41" t="s">
        <v>486</v>
      </c>
    </row>
    <row r="38" spans="1:11" x14ac:dyDescent="0.35">
      <c r="E38" s="49"/>
      <c r="H38" s="38" t="s">
        <v>371</v>
      </c>
      <c r="I38" s="41">
        <v>19</v>
      </c>
      <c r="J38" s="41" t="s">
        <v>498</v>
      </c>
      <c r="K38" s="41" t="s">
        <v>487</v>
      </c>
    </row>
    <row r="39" spans="1:11" x14ac:dyDescent="0.35">
      <c r="H39" s="38" t="s">
        <v>372</v>
      </c>
      <c r="I39" s="41">
        <v>20</v>
      </c>
      <c r="J39" s="41" t="s">
        <v>499</v>
      </c>
      <c r="K39" s="41" t="s">
        <v>488</v>
      </c>
    </row>
    <row r="40" spans="1:11" x14ac:dyDescent="0.35">
      <c r="H40" s="38" t="s">
        <v>453</v>
      </c>
      <c r="I40" s="41">
        <v>21</v>
      </c>
      <c r="J40" s="41" t="s">
        <v>500</v>
      </c>
      <c r="K40" s="41" t="s">
        <v>489</v>
      </c>
    </row>
    <row r="41" spans="1:11" x14ac:dyDescent="0.35">
      <c r="C41" s="41" t="s">
        <v>338</v>
      </c>
      <c r="D41" s="49">
        <f>AVERAGE(E26:E30)</f>
        <v>82.995199999999983</v>
      </c>
      <c r="H41" s="38" t="s">
        <v>374</v>
      </c>
      <c r="I41" s="41">
        <v>22</v>
      </c>
      <c r="J41" s="41" t="s">
        <v>501</v>
      </c>
      <c r="K41" s="41" t="s">
        <v>490</v>
      </c>
    </row>
    <row r="42" spans="1:11" x14ac:dyDescent="0.35">
      <c r="C42" s="41" t="s">
        <v>339</v>
      </c>
      <c r="D42" s="49">
        <f>AVERAGE(E31:E36)</f>
        <v>61.217623030303024</v>
      </c>
      <c r="F42" s="42" t="s">
        <v>381</v>
      </c>
      <c r="G42" s="42">
        <v>4000</v>
      </c>
      <c r="H42" s="38" t="s">
        <v>375</v>
      </c>
      <c r="I42" s="41">
        <v>23</v>
      </c>
      <c r="J42" s="41" t="s">
        <v>502</v>
      </c>
      <c r="K42" s="41" t="s">
        <v>491</v>
      </c>
    </row>
    <row r="43" spans="1:11" x14ac:dyDescent="0.35">
      <c r="F43" s="42" t="s">
        <v>382</v>
      </c>
      <c r="G43" s="42">
        <v>5500</v>
      </c>
    </row>
    <row r="44" spans="1:11" x14ac:dyDescent="0.35">
      <c r="F44" s="42" t="s">
        <v>383</v>
      </c>
      <c r="G44" s="42">
        <v>17000</v>
      </c>
    </row>
    <row r="46" spans="1:11" x14ac:dyDescent="0.35">
      <c r="C46" s="41" t="s">
        <v>506</v>
      </c>
      <c r="D46" s="49">
        <f>SUM(D41:D42)/2</f>
        <v>72.106411515151507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7303-9EE2-4FFD-81D3-32DD5182AF66}">
  <dimension ref="A1:AD254"/>
  <sheetViews>
    <sheetView workbookViewId="0">
      <selection activeCell="C2" sqref="C2"/>
    </sheetView>
  </sheetViews>
  <sheetFormatPr defaultRowHeight="14.5" x14ac:dyDescent="0.35"/>
  <cols>
    <col min="2" max="2" width="17" customWidth="1"/>
    <col min="8" max="8" width="12.1796875" customWidth="1"/>
    <col min="16" max="16" width="13" customWidth="1"/>
    <col min="17" max="17" width="10" customWidth="1"/>
    <col min="18" max="18" width="8.81640625" customWidth="1"/>
    <col min="19" max="19" width="8.26953125" customWidth="1"/>
  </cols>
  <sheetData>
    <row r="1" spans="1:30" x14ac:dyDescent="0.35">
      <c r="A1" s="8" t="s">
        <v>197</v>
      </c>
      <c r="B1" s="8" t="s">
        <v>1</v>
      </c>
      <c r="C1" s="26" t="s">
        <v>341</v>
      </c>
      <c r="D1" s="8" t="s">
        <v>338</v>
      </c>
      <c r="E1" s="26" t="s">
        <v>339</v>
      </c>
      <c r="F1" s="8" t="s">
        <v>340</v>
      </c>
      <c r="G1" s="8" t="s">
        <v>196</v>
      </c>
      <c r="H1" s="18" t="s">
        <v>356</v>
      </c>
      <c r="I1" s="19" t="s">
        <v>357</v>
      </c>
      <c r="J1" s="20" t="s">
        <v>358</v>
      </c>
      <c r="K1" s="21" t="s">
        <v>359</v>
      </c>
      <c r="L1" s="22" t="s">
        <v>360</v>
      </c>
      <c r="M1" s="22" t="s">
        <v>361</v>
      </c>
      <c r="N1" s="23" t="s">
        <v>362</v>
      </c>
      <c r="O1" s="24" t="s">
        <v>363</v>
      </c>
      <c r="P1" s="24" t="s">
        <v>364</v>
      </c>
      <c r="Q1" s="24" t="s">
        <v>365</v>
      </c>
      <c r="R1" s="24" t="s">
        <v>366</v>
      </c>
      <c r="S1" s="24" t="s">
        <v>367</v>
      </c>
      <c r="T1" s="24" t="s">
        <v>368</v>
      </c>
      <c r="U1" s="24" t="s">
        <v>369</v>
      </c>
      <c r="V1" s="24" t="s">
        <v>370</v>
      </c>
      <c r="W1" s="24" t="s">
        <v>371</v>
      </c>
      <c r="X1" s="24" t="s">
        <v>372</v>
      </c>
      <c r="Y1" s="24" t="s">
        <v>373</v>
      </c>
      <c r="Z1" s="24" t="s">
        <v>374</v>
      </c>
      <c r="AA1" s="24" t="s">
        <v>375</v>
      </c>
      <c r="AB1" s="8" t="s">
        <v>197</v>
      </c>
      <c r="AC1" s="8" t="s">
        <v>341</v>
      </c>
      <c r="AD1" s="8" t="s">
        <v>1</v>
      </c>
    </row>
    <row r="2" spans="1:30" x14ac:dyDescent="0.35">
      <c r="A2" t="str">
        <f>IF('My Prediction of Match'!$B$2='Performance Cal'!$A2,'Performance Cal'!A2,"")</f>
        <v/>
      </c>
      <c r="B2" t="str">
        <f>IF('My Prediction of Match'!$B$2='Performance Cal'!$A2,'Performance Cal'!B2,"")</f>
        <v/>
      </c>
      <c r="C2" t="str">
        <f>_xlfn.XLOOKUP(B2,'Team Player and role'!A:A,'Team Player and role'!C:C," ")</f>
        <v xml:space="preserve"> </v>
      </c>
      <c r="D2" t="str">
        <f>IF('My Prediction of Match'!$B$2='Performance Cal'!$A2,'Performance Cal'!C2,"")</f>
        <v/>
      </c>
      <c r="E2" t="str">
        <f>IF('My Prediction of Match'!$B$2='Performance Cal'!$A2,'Performance Cal'!D2,"")</f>
        <v/>
      </c>
      <c r="F2" t="str">
        <f>IF('My Prediction of Match'!$B$2='Performance Cal'!$A2,'Performance Cal'!E2,"")</f>
        <v/>
      </c>
      <c r="G2" t="str">
        <f>IF('My Prediction of Match'!$B$2='Performance Cal'!$A2,'Performance Cal'!F2,"")</f>
        <v/>
      </c>
      <c r="H2" s="25" t="str">
        <f>IF($C2=" ","",IF($C2="Seamer",($E2*150/100),($E2*120/100)))</f>
        <v/>
      </c>
      <c r="I2" s="25" t="str">
        <f>IF($C2=" ","",IF($C2="Seamer",($E2*75/100),($E2*75/100)))</f>
        <v/>
      </c>
      <c r="J2" s="25" t="str">
        <f>IF($C2=" ","",IF($C2="Seamer",($E2*122/100),($E2*122/100)))</f>
        <v/>
      </c>
      <c r="K2" s="25" t="str">
        <f>IF($C2=" "," ",IF($C2="Seamer",($E2*83/100),($E2*90/100)))</f>
        <v xml:space="preserve"> </v>
      </c>
      <c r="L2" s="25" t="str">
        <f>IF($C2=" "," ",IF($C2="Seamer",($E2*70/100),($E2*60/100)))</f>
        <v xml:space="preserve"> </v>
      </c>
      <c r="M2" s="25" t="str">
        <f>IF($C2=" "," ",IF($C2="Seamer",($E2*70/100),($E2*60/100)))</f>
        <v xml:space="preserve"> </v>
      </c>
      <c r="N2" s="25" t="str">
        <f>IF($C2=" "," ",IF($C2="Seamer",($E2*130/100),($E2*100/100)))</f>
        <v xml:space="preserve"> </v>
      </c>
      <c r="O2" s="25" t="str">
        <f>IF($C2=" "," ",IF($C2="Seamer",($E2*120/100),($E2*120/100)))</f>
        <v xml:space="preserve"> </v>
      </c>
      <c r="P2" s="25" t="str">
        <f>IF(H2="",H2,((H2+L2)/2))</f>
        <v/>
      </c>
      <c r="Q2" s="25" t="str">
        <f>IF(H2="",H2,((H2+N2)/2))</f>
        <v/>
      </c>
      <c r="R2" s="25" t="str">
        <f>H2</f>
        <v/>
      </c>
      <c r="S2" s="25" t="str">
        <f>IF(I2="",I2,((I2+L2)/2))</f>
        <v/>
      </c>
      <c r="T2" s="25" t="str">
        <f>IF(I2="",I2,((I2+N2)/2))</f>
        <v/>
      </c>
      <c r="U2" s="25" t="str">
        <f>IF(I2="",I2,((I2+O2)/2))</f>
        <v/>
      </c>
      <c r="V2" s="25" t="str">
        <f>IF(J2="",J2,((J2+L2)/2))</f>
        <v/>
      </c>
      <c r="W2" s="25" t="str">
        <f>IF(J2="",J2,((J2+N2)/2))</f>
        <v/>
      </c>
      <c r="X2" s="25" t="str">
        <f>IF(J2="",J2,((J2+O2)/2))</f>
        <v/>
      </c>
      <c r="Y2" s="25" t="str">
        <f>IF(K2=" ",K2,((K2+L2)/2))</f>
        <v xml:space="preserve"> </v>
      </c>
      <c r="Z2" s="25" t="str">
        <f>IF(K2=" ",K2,((K2+N2)/2))</f>
        <v xml:space="preserve"> </v>
      </c>
      <c r="AA2" s="25" t="str">
        <f>IF(K2=" ",K2,((K2+O2)/2))</f>
        <v xml:space="preserve"> </v>
      </c>
      <c r="AB2" t="str">
        <f>A2</f>
        <v/>
      </c>
      <c r="AC2" t="str">
        <f>C2</f>
        <v xml:space="preserve"> </v>
      </c>
      <c r="AD2" t="str">
        <f>B2</f>
        <v/>
      </c>
    </row>
    <row r="3" spans="1:30" x14ac:dyDescent="0.35">
      <c r="A3" t="str">
        <f>IF('My Prediction of Match'!$B$2='Performance Cal'!$A3,'Performance Cal'!A3,"")</f>
        <v>RCB</v>
      </c>
      <c r="B3" t="str">
        <f>IF('My Prediction of Match'!$B$2='Performance Cal'!$A3,'Performance Cal'!B3,"")</f>
        <v>Faf du Plessis</v>
      </c>
      <c r="C3" t="str">
        <f>_xlfn.XLOOKUP(B3,'Team Player and role'!A:A,'Team Player and role'!C:C," ")</f>
        <v>Batter</v>
      </c>
      <c r="D3">
        <f>IF('My Prediction of Match'!$B$2='Performance Cal'!$A3,'Performance Cal'!C3,"")</f>
        <v>7243.2</v>
      </c>
      <c r="E3">
        <f>IF('My Prediction of Match'!$B$2='Performance Cal'!$A3,'Performance Cal'!D3,"")</f>
        <v>0</v>
      </c>
      <c r="F3">
        <f>IF('My Prediction of Match'!$B$2='Performance Cal'!$A3,'Performance Cal'!E3,"")</f>
        <v>5</v>
      </c>
      <c r="G3">
        <f>IF('My Prediction of Match'!$B$2='Performance Cal'!$A3,'Performance Cal'!F3,"")</f>
        <v>7248.2</v>
      </c>
      <c r="H3" s="25">
        <f t="shared" ref="H3:H66" si="0">IF($C3=" ","",IF($C3="Seamer",($E3*150/100),($E3*120/100)))</f>
        <v>0</v>
      </c>
      <c r="I3" s="25">
        <f t="shared" ref="I3:I66" si="1">IF($C3=" ","",IF($C3="Seamer",($E3*75/100),($E3*75/100)))</f>
        <v>0</v>
      </c>
      <c r="J3" s="25">
        <f t="shared" ref="J3:J66" si="2">IF($C3=" ","",IF($C3="Seamer",($E3*122/100),($E3*122/100)))</f>
        <v>0</v>
      </c>
      <c r="K3" s="25">
        <f t="shared" ref="K3:K66" si="3">IF($C3=" "," ",IF($C3="Seamer",($E3*83/100),($E3*90/100)))</f>
        <v>0</v>
      </c>
      <c r="L3" s="25">
        <f t="shared" ref="L3:M66" si="4">IF($C3=" "," ",IF($C3="Seamer",($E3*70/100),($E3*60/100)))</f>
        <v>0</v>
      </c>
      <c r="M3" s="25">
        <f t="shared" si="4"/>
        <v>0</v>
      </c>
      <c r="N3" s="25">
        <f t="shared" ref="N3:N66" si="5">IF($C3=" "," ",IF($C3="Seamer",($E3*130/100),($E3*100/100)))</f>
        <v>0</v>
      </c>
      <c r="O3" s="25">
        <f t="shared" ref="O3:O66" si="6">IF($C3=" "," ",IF($C3="Seamer",($E3*120/100),($E3*120/100)))</f>
        <v>0</v>
      </c>
      <c r="P3" s="25">
        <f t="shared" ref="P3:P66" si="7">IF(H3="",H3,((H3+L3)/2))</f>
        <v>0</v>
      </c>
      <c r="Q3" s="25">
        <f t="shared" ref="Q3:Q66" si="8">IF(H3="",H3,((H3+N3)/2))</f>
        <v>0</v>
      </c>
      <c r="R3" s="25">
        <f t="shared" ref="R3:R66" si="9">H3</f>
        <v>0</v>
      </c>
      <c r="S3" s="25">
        <f t="shared" ref="S3:S66" si="10">IF(I3="",I3,((I3+L3)/2))</f>
        <v>0</v>
      </c>
      <c r="T3" s="25">
        <f t="shared" ref="T3:T66" si="11">IF(I3="",I3,((I3+N3)/2))</f>
        <v>0</v>
      </c>
      <c r="U3" s="25">
        <f t="shared" ref="U3:U66" si="12">IF(I3="",I3,((I3+O3)/2))</f>
        <v>0</v>
      </c>
      <c r="V3" s="25">
        <f t="shared" ref="V3:V66" si="13">IF(J3="",J3,((J3+L3)/2))</f>
        <v>0</v>
      </c>
      <c r="W3" s="25">
        <f t="shared" ref="W3:W66" si="14">IF(J3="",J3,((J3+N3)/2))</f>
        <v>0</v>
      </c>
      <c r="X3" s="25">
        <f t="shared" ref="X3:X66" si="15">IF(J3="",J3,((J3+O3)/2))</f>
        <v>0</v>
      </c>
      <c r="Y3" s="25">
        <f t="shared" ref="Y3:Y66" si="16">IF(K3=" ",K3,((K3+L3)/2))</f>
        <v>0</v>
      </c>
      <c r="Z3" s="25">
        <f t="shared" ref="Z3:Z66" si="17">IF(K3=" ",K3,((K3+N3)/2))</f>
        <v>0</v>
      </c>
      <c r="AA3" s="25">
        <f t="shared" ref="AA3:AA66" si="18">IF(K3=" ",K3,((K3+O3)/2))</f>
        <v>0</v>
      </c>
      <c r="AB3" t="str">
        <f t="shared" ref="AB3:AB66" si="19">A3</f>
        <v>RCB</v>
      </c>
      <c r="AC3" t="str">
        <f t="shared" ref="AC3:AC66" si="20">C3</f>
        <v>Batter</v>
      </c>
      <c r="AD3" t="str">
        <f t="shared" ref="AD3:AD66" si="21">B3</f>
        <v>Faf du Plessis</v>
      </c>
    </row>
    <row r="4" spans="1:30" x14ac:dyDescent="0.35">
      <c r="A4" t="str">
        <f>IF('My Prediction of Match'!$B$2='Performance Cal'!$A4,'Performance Cal'!A4,"")</f>
        <v/>
      </c>
      <c r="B4" t="str">
        <f>IF('My Prediction of Match'!$B$2='Performance Cal'!$A4,'Performance Cal'!B4,"")</f>
        <v/>
      </c>
      <c r="C4" t="str">
        <f>_xlfn.XLOOKUP(B4,'Team Player and role'!A:A,'Team Player and role'!C:C," ")</f>
        <v xml:space="preserve"> </v>
      </c>
      <c r="D4" t="str">
        <f>IF('My Prediction of Match'!$B$2='Performance Cal'!$A4,'Performance Cal'!C4,"")</f>
        <v/>
      </c>
      <c r="E4" t="str">
        <f>IF('My Prediction of Match'!$B$2='Performance Cal'!$A4,'Performance Cal'!D4,"")</f>
        <v/>
      </c>
      <c r="F4" t="str">
        <f>IF('My Prediction of Match'!$B$2='Performance Cal'!$A4,'Performance Cal'!E4,"")</f>
        <v/>
      </c>
      <c r="G4" t="str">
        <f>IF('My Prediction of Match'!$B$2='Performance Cal'!$A4,'Performance Cal'!F4,"")</f>
        <v/>
      </c>
      <c r="H4" s="25" t="str">
        <f t="shared" si="0"/>
        <v/>
      </c>
      <c r="I4" s="25" t="str">
        <f t="shared" si="1"/>
        <v/>
      </c>
      <c r="J4" s="25" t="str">
        <f t="shared" si="2"/>
        <v/>
      </c>
      <c r="K4" s="25" t="str">
        <f t="shared" si="3"/>
        <v xml:space="preserve"> </v>
      </c>
      <c r="L4" s="25" t="str">
        <f t="shared" si="4"/>
        <v xml:space="preserve"> </v>
      </c>
      <c r="M4" s="25" t="str">
        <f t="shared" si="4"/>
        <v xml:space="preserve"> </v>
      </c>
      <c r="N4" s="25" t="str">
        <f t="shared" si="5"/>
        <v xml:space="preserve"> </v>
      </c>
      <c r="O4" s="25" t="str">
        <f t="shared" si="6"/>
        <v xml:space="preserve"> </v>
      </c>
      <c r="P4" s="25" t="str">
        <f t="shared" si="7"/>
        <v/>
      </c>
      <c r="Q4" s="25" t="str">
        <f t="shared" si="8"/>
        <v/>
      </c>
      <c r="R4" s="25" t="str">
        <f t="shared" si="9"/>
        <v/>
      </c>
      <c r="S4" s="25" t="str">
        <f t="shared" si="10"/>
        <v/>
      </c>
      <c r="T4" s="25" t="str">
        <f t="shared" si="11"/>
        <v/>
      </c>
      <c r="U4" s="25" t="str">
        <f t="shared" si="12"/>
        <v/>
      </c>
      <c r="V4" s="25" t="str">
        <f t="shared" si="13"/>
        <v/>
      </c>
      <c r="W4" s="25" t="str">
        <f t="shared" si="14"/>
        <v/>
      </c>
      <c r="X4" s="25" t="str">
        <f t="shared" si="15"/>
        <v/>
      </c>
      <c r="Y4" s="25" t="str">
        <f t="shared" si="16"/>
        <v xml:space="preserve"> </v>
      </c>
      <c r="Z4" s="25" t="str">
        <f t="shared" si="17"/>
        <v xml:space="preserve"> </v>
      </c>
      <c r="AA4" s="25" t="str">
        <f t="shared" si="18"/>
        <v xml:space="preserve"> </v>
      </c>
      <c r="AB4" t="str">
        <f t="shared" si="19"/>
        <v/>
      </c>
      <c r="AC4" t="str">
        <f t="shared" si="20"/>
        <v xml:space="preserve"> </v>
      </c>
      <c r="AD4" t="str">
        <f t="shared" si="21"/>
        <v/>
      </c>
    </row>
    <row r="5" spans="1:30" x14ac:dyDescent="0.35">
      <c r="A5" t="str">
        <f>IF('My Prediction of Match'!$B$2='Performance Cal'!$A5,'Performance Cal'!A5,"")</f>
        <v/>
      </c>
      <c r="B5" t="str">
        <f>IF('My Prediction of Match'!$B$2='Performance Cal'!$A5,'Performance Cal'!B5,"")</f>
        <v/>
      </c>
      <c r="C5" t="str">
        <f>_xlfn.XLOOKUP(B5,'Team Player and role'!A:A,'Team Player and role'!C:C," ")</f>
        <v xml:space="preserve"> </v>
      </c>
      <c r="D5" t="str">
        <f>IF('My Prediction of Match'!$B$2='Performance Cal'!$A5,'Performance Cal'!C5,"")</f>
        <v/>
      </c>
      <c r="E5" t="str">
        <f>IF('My Prediction of Match'!$B$2='Performance Cal'!$A5,'Performance Cal'!D5,"")</f>
        <v/>
      </c>
      <c r="F5" t="str">
        <f>IF('My Prediction of Match'!$B$2='Performance Cal'!$A5,'Performance Cal'!E5,"")</f>
        <v/>
      </c>
      <c r="G5" t="str">
        <f>IF('My Prediction of Match'!$B$2='Performance Cal'!$A5,'Performance Cal'!F5,"")</f>
        <v/>
      </c>
      <c r="H5" s="25" t="str">
        <f t="shared" si="0"/>
        <v/>
      </c>
      <c r="I5" s="25" t="str">
        <f t="shared" si="1"/>
        <v/>
      </c>
      <c r="J5" s="25" t="str">
        <f t="shared" si="2"/>
        <v/>
      </c>
      <c r="K5" s="25" t="str">
        <f t="shared" si="3"/>
        <v xml:space="preserve"> </v>
      </c>
      <c r="L5" s="25" t="str">
        <f t="shared" si="4"/>
        <v xml:space="preserve"> </v>
      </c>
      <c r="M5" s="25" t="str">
        <f t="shared" si="4"/>
        <v xml:space="preserve"> </v>
      </c>
      <c r="N5" s="25" t="str">
        <f t="shared" si="5"/>
        <v xml:space="preserve"> </v>
      </c>
      <c r="O5" s="25" t="str">
        <f t="shared" si="6"/>
        <v xml:space="preserve"> </v>
      </c>
      <c r="P5" s="25" t="str">
        <f t="shared" si="7"/>
        <v/>
      </c>
      <c r="Q5" s="25" t="str">
        <f t="shared" si="8"/>
        <v/>
      </c>
      <c r="R5" s="25" t="str">
        <f t="shared" si="9"/>
        <v/>
      </c>
      <c r="S5" s="25" t="str">
        <f t="shared" si="10"/>
        <v/>
      </c>
      <c r="T5" s="25" t="str">
        <f t="shared" si="11"/>
        <v/>
      </c>
      <c r="U5" s="25" t="str">
        <f t="shared" si="12"/>
        <v/>
      </c>
      <c r="V5" s="25" t="str">
        <f t="shared" si="13"/>
        <v/>
      </c>
      <c r="W5" s="25" t="str">
        <f t="shared" si="14"/>
        <v/>
      </c>
      <c r="X5" s="25" t="str">
        <f t="shared" si="15"/>
        <v/>
      </c>
      <c r="Y5" s="25" t="str">
        <f t="shared" si="16"/>
        <v xml:space="preserve"> </v>
      </c>
      <c r="Z5" s="25" t="str">
        <f t="shared" si="17"/>
        <v xml:space="preserve"> </v>
      </c>
      <c r="AA5" s="25" t="str">
        <f t="shared" si="18"/>
        <v xml:space="preserve"> </v>
      </c>
      <c r="AB5" t="str">
        <f t="shared" si="19"/>
        <v/>
      </c>
      <c r="AC5" t="str">
        <f t="shared" si="20"/>
        <v xml:space="preserve"> </v>
      </c>
      <c r="AD5" t="str">
        <f t="shared" si="21"/>
        <v/>
      </c>
    </row>
    <row r="6" spans="1:30" x14ac:dyDescent="0.35">
      <c r="A6" t="str">
        <f>IF('My Prediction of Match'!$B$2='Performance Cal'!$A6,'Performance Cal'!A6,"")</f>
        <v/>
      </c>
      <c r="B6" t="str">
        <f>IF('My Prediction of Match'!$B$2='Performance Cal'!$A6,'Performance Cal'!B6,"")</f>
        <v/>
      </c>
      <c r="C6" t="str">
        <f>_xlfn.XLOOKUP(B6,'Team Player and role'!A:A,'Team Player and role'!C:C," ")</f>
        <v xml:space="preserve"> </v>
      </c>
      <c r="D6" t="str">
        <f>IF('My Prediction of Match'!$B$2='Performance Cal'!$A6,'Performance Cal'!C6,"")</f>
        <v/>
      </c>
      <c r="E6" t="str">
        <f>IF('My Prediction of Match'!$B$2='Performance Cal'!$A6,'Performance Cal'!D6,"")</f>
        <v/>
      </c>
      <c r="F6" t="str">
        <f>IF('My Prediction of Match'!$B$2='Performance Cal'!$A6,'Performance Cal'!E6,"")</f>
        <v/>
      </c>
      <c r="G6" t="str">
        <f>IF('My Prediction of Match'!$B$2='Performance Cal'!$A6,'Performance Cal'!F6,"")</f>
        <v/>
      </c>
      <c r="H6" s="25" t="str">
        <f t="shared" si="0"/>
        <v/>
      </c>
      <c r="I6" s="25" t="str">
        <f t="shared" si="1"/>
        <v/>
      </c>
      <c r="J6" s="25" t="str">
        <f t="shared" si="2"/>
        <v/>
      </c>
      <c r="K6" s="25" t="str">
        <f t="shared" si="3"/>
        <v xml:space="preserve"> </v>
      </c>
      <c r="L6" s="25" t="str">
        <f t="shared" si="4"/>
        <v xml:space="preserve"> </v>
      </c>
      <c r="M6" s="25" t="str">
        <f t="shared" si="4"/>
        <v xml:space="preserve"> </v>
      </c>
      <c r="N6" s="25" t="str">
        <f t="shared" si="5"/>
        <v xml:space="preserve"> </v>
      </c>
      <c r="O6" s="25" t="str">
        <f t="shared" si="6"/>
        <v xml:space="preserve"> </v>
      </c>
      <c r="P6" s="25" t="str">
        <f t="shared" si="7"/>
        <v/>
      </c>
      <c r="Q6" s="25" t="str">
        <f t="shared" si="8"/>
        <v/>
      </c>
      <c r="R6" s="25" t="str">
        <f t="shared" si="9"/>
        <v/>
      </c>
      <c r="S6" s="25" t="str">
        <f t="shared" si="10"/>
        <v/>
      </c>
      <c r="T6" s="25" t="str">
        <f t="shared" si="11"/>
        <v/>
      </c>
      <c r="U6" s="25" t="str">
        <f t="shared" si="12"/>
        <v/>
      </c>
      <c r="V6" s="25" t="str">
        <f t="shared" si="13"/>
        <v/>
      </c>
      <c r="W6" s="25" t="str">
        <f t="shared" si="14"/>
        <v/>
      </c>
      <c r="X6" s="25" t="str">
        <f t="shared" si="15"/>
        <v/>
      </c>
      <c r="Y6" s="25" t="str">
        <f t="shared" si="16"/>
        <v xml:space="preserve"> </v>
      </c>
      <c r="Z6" s="25" t="str">
        <f t="shared" si="17"/>
        <v xml:space="preserve"> </v>
      </c>
      <c r="AA6" s="25" t="str">
        <f t="shared" si="18"/>
        <v xml:space="preserve"> </v>
      </c>
      <c r="AB6" t="str">
        <f t="shared" si="19"/>
        <v/>
      </c>
      <c r="AC6" t="str">
        <f t="shared" si="20"/>
        <v xml:space="preserve"> </v>
      </c>
      <c r="AD6" t="str">
        <f t="shared" si="21"/>
        <v/>
      </c>
    </row>
    <row r="7" spans="1:30" x14ac:dyDescent="0.35">
      <c r="A7" t="str">
        <f>IF('My Prediction of Match'!$B$2='Performance Cal'!$A7,'Performance Cal'!A7,"")</f>
        <v/>
      </c>
      <c r="B7" t="str">
        <f>IF('My Prediction of Match'!$B$2='Performance Cal'!$A7,'Performance Cal'!B7,"")</f>
        <v/>
      </c>
      <c r="C7" t="str">
        <f>_xlfn.XLOOKUP(B7,'Team Player and role'!A:A,'Team Player and role'!C:C," ")</f>
        <v xml:space="preserve"> </v>
      </c>
      <c r="D7" t="str">
        <f>IF('My Prediction of Match'!$B$2='Performance Cal'!$A7,'Performance Cal'!C7,"")</f>
        <v/>
      </c>
      <c r="E7" t="str">
        <f>IF('My Prediction of Match'!$B$2='Performance Cal'!$A7,'Performance Cal'!D7,"")</f>
        <v/>
      </c>
      <c r="F7" t="str">
        <f>IF('My Prediction of Match'!$B$2='Performance Cal'!$A7,'Performance Cal'!E7,"")</f>
        <v/>
      </c>
      <c r="G7" t="str">
        <f>IF('My Prediction of Match'!$B$2='Performance Cal'!$A7,'Performance Cal'!F7,"")</f>
        <v/>
      </c>
      <c r="H7" s="25" t="str">
        <f t="shared" si="0"/>
        <v/>
      </c>
      <c r="I7" s="25" t="str">
        <f t="shared" si="1"/>
        <v/>
      </c>
      <c r="J7" s="25" t="str">
        <f t="shared" si="2"/>
        <v/>
      </c>
      <c r="K7" s="25" t="str">
        <f t="shared" si="3"/>
        <v xml:space="preserve"> </v>
      </c>
      <c r="L7" s="25" t="str">
        <f t="shared" si="4"/>
        <v xml:space="preserve"> </v>
      </c>
      <c r="M7" s="25" t="str">
        <f t="shared" si="4"/>
        <v xml:space="preserve"> </v>
      </c>
      <c r="N7" s="25" t="str">
        <f t="shared" si="5"/>
        <v xml:space="preserve"> </v>
      </c>
      <c r="O7" s="25" t="str">
        <f t="shared" si="6"/>
        <v xml:space="preserve"> </v>
      </c>
      <c r="P7" s="25" t="str">
        <f t="shared" si="7"/>
        <v/>
      </c>
      <c r="Q7" s="25" t="str">
        <f t="shared" si="8"/>
        <v/>
      </c>
      <c r="R7" s="25" t="str">
        <f t="shared" si="9"/>
        <v/>
      </c>
      <c r="S7" s="25" t="str">
        <f t="shared" si="10"/>
        <v/>
      </c>
      <c r="T7" s="25" t="str">
        <f t="shared" si="11"/>
        <v/>
      </c>
      <c r="U7" s="25" t="str">
        <f t="shared" si="12"/>
        <v/>
      </c>
      <c r="V7" s="25" t="str">
        <f t="shared" si="13"/>
        <v/>
      </c>
      <c r="W7" s="25" t="str">
        <f t="shared" si="14"/>
        <v/>
      </c>
      <c r="X7" s="25" t="str">
        <f t="shared" si="15"/>
        <v/>
      </c>
      <c r="Y7" s="25" t="str">
        <f t="shared" si="16"/>
        <v xml:space="preserve"> </v>
      </c>
      <c r="Z7" s="25" t="str">
        <f t="shared" si="17"/>
        <v xml:space="preserve"> </v>
      </c>
      <c r="AA7" s="25" t="str">
        <f t="shared" si="18"/>
        <v xml:space="preserve"> </v>
      </c>
      <c r="AB7" t="str">
        <f t="shared" si="19"/>
        <v/>
      </c>
      <c r="AC7" t="str">
        <f t="shared" si="20"/>
        <v xml:space="preserve"> </v>
      </c>
      <c r="AD7" t="str">
        <f t="shared" si="21"/>
        <v/>
      </c>
    </row>
    <row r="8" spans="1:30" x14ac:dyDescent="0.35">
      <c r="A8" t="str">
        <f>IF('My Prediction of Match'!$B$2='Performance Cal'!$A8,'Performance Cal'!A8,"")</f>
        <v>RCB</v>
      </c>
      <c r="B8" t="str">
        <f>IF('My Prediction of Match'!$B$2='Performance Cal'!$A8,'Performance Cal'!B8,"")</f>
        <v>Virat Kohli</v>
      </c>
      <c r="C8" t="str">
        <f>_xlfn.XLOOKUP(B8,'Team Player and role'!A:A,'Team Player and role'!C:C," ")</f>
        <v>Batter</v>
      </c>
      <c r="D8">
        <f>IF('My Prediction of Match'!$B$2='Performance Cal'!$A8,'Performance Cal'!C8,"")</f>
        <v>5212</v>
      </c>
      <c r="E8">
        <f>IF('My Prediction of Match'!$B$2='Performance Cal'!$A8,'Performance Cal'!D8,"")</f>
        <v>0</v>
      </c>
      <c r="F8">
        <f>IF('My Prediction of Match'!$B$2='Performance Cal'!$A8,'Performance Cal'!E8,"")</f>
        <v>10</v>
      </c>
      <c r="G8">
        <f>IF('My Prediction of Match'!$B$2='Performance Cal'!$A8,'Performance Cal'!F8,"")</f>
        <v>5222</v>
      </c>
      <c r="H8" s="25">
        <f t="shared" si="0"/>
        <v>0</v>
      </c>
      <c r="I8" s="25">
        <f t="shared" si="1"/>
        <v>0</v>
      </c>
      <c r="J8" s="25">
        <f t="shared" si="2"/>
        <v>0</v>
      </c>
      <c r="K8" s="25">
        <f t="shared" si="3"/>
        <v>0</v>
      </c>
      <c r="L8" s="25">
        <f t="shared" si="4"/>
        <v>0</v>
      </c>
      <c r="M8" s="25">
        <f t="shared" si="4"/>
        <v>0</v>
      </c>
      <c r="N8" s="25">
        <f t="shared" si="5"/>
        <v>0</v>
      </c>
      <c r="O8" s="25">
        <f t="shared" si="6"/>
        <v>0</v>
      </c>
      <c r="P8" s="25">
        <f t="shared" si="7"/>
        <v>0</v>
      </c>
      <c r="Q8" s="25">
        <f t="shared" si="8"/>
        <v>0</v>
      </c>
      <c r="R8" s="25">
        <f t="shared" si="9"/>
        <v>0</v>
      </c>
      <c r="S8" s="25">
        <f t="shared" si="10"/>
        <v>0</v>
      </c>
      <c r="T8" s="25">
        <f t="shared" si="11"/>
        <v>0</v>
      </c>
      <c r="U8" s="25">
        <f t="shared" si="12"/>
        <v>0</v>
      </c>
      <c r="V8" s="25">
        <f t="shared" si="13"/>
        <v>0</v>
      </c>
      <c r="W8" s="25">
        <f t="shared" si="14"/>
        <v>0</v>
      </c>
      <c r="X8" s="25">
        <f t="shared" si="15"/>
        <v>0</v>
      </c>
      <c r="Y8" s="25">
        <f t="shared" si="16"/>
        <v>0</v>
      </c>
      <c r="Z8" s="25">
        <f t="shared" si="17"/>
        <v>0</v>
      </c>
      <c r="AA8" s="25">
        <f t="shared" si="18"/>
        <v>0</v>
      </c>
      <c r="AB8" t="str">
        <f t="shared" si="19"/>
        <v>RCB</v>
      </c>
      <c r="AC8" t="str">
        <f t="shared" si="20"/>
        <v>Batter</v>
      </c>
      <c r="AD8" t="str">
        <f t="shared" si="21"/>
        <v>Virat Kohli</v>
      </c>
    </row>
    <row r="9" spans="1:30" x14ac:dyDescent="0.35">
      <c r="A9" t="str">
        <f>IF('My Prediction of Match'!$B$2='Performance Cal'!$A9,'Performance Cal'!A9,"")</f>
        <v/>
      </c>
      <c r="B9" t="str">
        <f>IF('My Prediction of Match'!$B$2='Performance Cal'!$A9,'Performance Cal'!B9,"")</f>
        <v/>
      </c>
      <c r="C9" t="str">
        <f>_xlfn.XLOOKUP(B9,'Team Player and role'!A:A,'Team Player and role'!C:C," ")</f>
        <v xml:space="preserve"> </v>
      </c>
      <c r="D9" t="str">
        <f>IF('My Prediction of Match'!$B$2='Performance Cal'!$A9,'Performance Cal'!C9,"")</f>
        <v/>
      </c>
      <c r="E9" t="str">
        <f>IF('My Prediction of Match'!$B$2='Performance Cal'!$A9,'Performance Cal'!D9,"")</f>
        <v/>
      </c>
      <c r="F9" t="str">
        <f>IF('My Prediction of Match'!$B$2='Performance Cal'!$A9,'Performance Cal'!E9,"")</f>
        <v/>
      </c>
      <c r="G9" t="str">
        <f>IF('My Prediction of Match'!$B$2='Performance Cal'!$A9,'Performance Cal'!F9,"")</f>
        <v/>
      </c>
      <c r="H9" s="25" t="str">
        <f t="shared" si="0"/>
        <v/>
      </c>
      <c r="I9" s="25" t="str">
        <f t="shared" si="1"/>
        <v/>
      </c>
      <c r="J9" s="25" t="str">
        <f t="shared" si="2"/>
        <v/>
      </c>
      <c r="K9" s="25" t="str">
        <f t="shared" si="3"/>
        <v xml:space="preserve"> </v>
      </c>
      <c r="L9" s="25" t="str">
        <f t="shared" si="4"/>
        <v xml:space="preserve"> </v>
      </c>
      <c r="M9" s="25" t="str">
        <f t="shared" si="4"/>
        <v xml:space="preserve"> </v>
      </c>
      <c r="N9" s="25" t="str">
        <f t="shared" si="5"/>
        <v xml:space="preserve"> </v>
      </c>
      <c r="O9" s="25" t="str">
        <f t="shared" si="6"/>
        <v xml:space="preserve"> </v>
      </c>
      <c r="P9" s="25" t="str">
        <f t="shared" si="7"/>
        <v/>
      </c>
      <c r="Q9" s="25" t="str">
        <f t="shared" si="8"/>
        <v/>
      </c>
      <c r="R9" s="25" t="str">
        <f t="shared" si="9"/>
        <v/>
      </c>
      <c r="S9" s="25" t="str">
        <f t="shared" si="10"/>
        <v/>
      </c>
      <c r="T9" s="25" t="str">
        <f t="shared" si="11"/>
        <v/>
      </c>
      <c r="U9" s="25" t="str">
        <f t="shared" si="12"/>
        <v/>
      </c>
      <c r="V9" s="25" t="str">
        <f t="shared" si="13"/>
        <v/>
      </c>
      <c r="W9" s="25" t="str">
        <f t="shared" si="14"/>
        <v/>
      </c>
      <c r="X9" s="25" t="str">
        <f t="shared" si="15"/>
        <v/>
      </c>
      <c r="Y9" s="25" t="str">
        <f t="shared" si="16"/>
        <v xml:space="preserve"> </v>
      </c>
      <c r="Z9" s="25" t="str">
        <f t="shared" si="17"/>
        <v xml:space="preserve"> </v>
      </c>
      <c r="AA9" s="25" t="str">
        <f t="shared" si="18"/>
        <v xml:space="preserve"> </v>
      </c>
      <c r="AB9" t="str">
        <f t="shared" si="19"/>
        <v/>
      </c>
      <c r="AC9" t="str">
        <f t="shared" si="20"/>
        <v xml:space="preserve"> </v>
      </c>
      <c r="AD9" t="str">
        <f t="shared" si="21"/>
        <v/>
      </c>
    </row>
    <row r="10" spans="1:30" x14ac:dyDescent="0.35">
      <c r="A10" t="str">
        <f>IF('My Prediction of Match'!$B$2='Performance Cal'!$A10,'Performance Cal'!A10,"")</f>
        <v/>
      </c>
      <c r="B10" t="str">
        <f>IF('My Prediction of Match'!$B$2='Performance Cal'!$A10,'Performance Cal'!B10,"")</f>
        <v/>
      </c>
      <c r="C10" t="str">
        <f>_xlfn.XLOOKUP(B10,'Team Player and role'!A:A,'Team Player and role'!C:C," ")</f>
        <v xml:space="preserve"> </v>
      </c>
      <c r="D10" t="str">
        <f>IF('My Prediction of Match'!$B$2='Performance Cal'!$A10,'Performance Cal'!C10,"")</f>
        <v/>
      </c>
      <c r="E10" t="str">
        <f>IF('My Prediction of Match'!$B$2='Performance Cal'!$A10,'Performance Cal'!D10,"")</f>
        <v/>
      </c>
      <c r="F10" t="str">
        <f>IF('My Prediction of Match'!$B$2='Performance Cal'!$A10,'Performance Cal'!E10,"")</f>
        <v/>
      </c>
      <c r="G10" t="str">
        <f>IF('My Prediction of Match'!$B$2='Performance Cal'!$A10,'Performance Cal'!F10,"")</f>
        <v/>
      </c>
      <c r="H10" s="25" t="str">
        <f t="shared" si="0"/>
        <v/>
      </c>
      <c r="I10" s="25" t="str">
        <f t="shared" si="1"/>
        <v/>
      </c>
      <c r="J10" s="25" t="str">
        <f t="shared" si="2"/>
        <v/>
      </c>
      <c r="K10" s="25" t="str">
        <f t="shared" si="3"/>
        <v xml:space="preserve"> </v>
      </c>
      <c r="L10" s="25" t="str">
        <f t="shared" si="4"/>
        <v xml:space="preserve"> </v>
      </c>
      <c r="M10" s="25" t="str">
        <f t="shared" si="4"/>
        <v xml:space="preserve"> </v>
      </c>
      <c r="N10" s="25" t="str">
        <f t="shared" si="5"/>
        <v xml:space="preserve"> </v>
      </c>
      <c r="O10" s="25" t="str">
        <f t="shared" si="6"/>
        <v xml:space="preserve"> </v>
      </c>
      <c r="P10" s="25" t="str">
        <f t="shared" si="7"/>
        <v/>
      </c>
      <c r="Q10" s="25" t="str">
        <f t="shared" si="8"/>
        <v/>
      </c>
      <c r="R10" s="25" t="str">
        <f t="shared" si="9"/>
        <v/>
      </c>
      <c r="S10" s="25" t="str">
        <f t="shared" si="10"/>
        <v/>
      </c>
      <c r="T10" s="25" t="str">
        <f t="shared" si="11"/>
        <v/>
      </c>
      <c r="U10" s="25" t="str">
        <f t="shared" si="12"/>
        <v/>
      </c>
      <c r="V10" s="25" t="str">
        <f t="shared" si="13"/>
        <v/>
      </c>
      <c r="W10" s="25" t="str">
        <f t="shared" si="14"/>
        <v/>
      </c>
      <c r="X10" s="25" t="str">
        <f t="shared" si="15"/>
        <v/>
      </c>
      <c r="Y10" s="25" t="str">
        <f t="shared" si="16"/>
        <v xml:space="preserve"> </v>
      </c>
      <c r="Z10" s="25" t="str">
        <f t="shared" si="17"/>
        <v xml:space="preserve"> </v>
      </c>
      <c r="AA10" s="25" t="str">
        <f t="shared" si="18"/>
        <v xml:space="preserve"> </v>
      </c>
      <c r="AB10" t="str">
        <f t="shared" si="19"/>
        <v/>
      </c>
      <c r="AC10" t="str">
        <f t="shared" si="20"/>
        <v xml:space="preserve"> </v>
      </c>
      <c r="AD10" t="str">
        <f t="shared" si="21"/>
        <v/>
      </c>
    </row>
    <row r="11" spans="1:30" x14ac:dyDescent="0.35">
      <c r="A11" t="str">
        <f>IF('My Prediction of Match'!$B$2='Performance Cal'!$A11,'Performance Cal'!A11,"")</f>
        <v/>
      </c>
      <c r="B11" t="str">
        <f>IF('My Prediction of Match'!$B$2='Performance Cal'!$A11,'Performance Cal'!B11,"")</f>
        <v/>
      </c>
      <c r="C11" t="str">
        <f>_xlfn.XLOOKUP(B11,'Team Player and role'!A:A,'Team Player and role'!C:C," ")</f>
        <v xml:space="preserve"> </v>
      </c>
      <c r="D11" t="str">
        <f>IF('My Prediction of Match'!$B$2='Performance Cal'!$A11,'Performance Cal'!C11,"")</f>
        <v/>
      </c>
      <c r="E11" t="str">
        <f>IF('My Prediction of Match'!$B$2='Performance Cal'!$A11,'Performance Cal'!D11,"")</f>
        <v/>
      </c>
      <c r="F11" t="str">
        <f>IF('My Prediction of Match'!$B$2='Performance Cal'!$A11,'Performance Cal'!E11,"")</f>
        <v/>
      </c>
      <c r="G11" t="str">
        <f>IF('My Prediction of Match'!$B$2='Performance Cal'!$A11,'Performance Cal'!F11,"")</f>
        <v/>
      </c>
      <c r="H11" s="25" t="str">
        <f t="shared" si="0"/>
        <v/>
      </c>
      <c r="I11" s="25" t="str">
        <f t="shared" si="1"/>
        <v/>
      </c>
      <c r="J11" s="25" t="str">
        <f t="shared" si="2"/>
        <v/>
      </c>
      <c r="K11" s="25" t="str">
        <f t="shared" si="3"/>
        <v xml:space="preserve"> </v>
      </c>
      <c r="L11" s="25" t="str">
        <f t="shared" si="4"/>
        <v xml:space="preserve"> </v>
      </c>
      <c r="M11" s="25" t="str">
        <f t="shared" si="4"/>
        <v xml:space="preserve"> </v>
      </c>
      <c r="N11" s="25" t="str">
        <f t="shared" si="5"/>
        <v xml:space="preserve"> </v>
      </c>
      <c r="O11" s="25" t="str">
        <f t="shared" si="6"/>
        <v xml:space="preserve"> </v>
      </c>
      <c r="P11" s="25" t="str">
        <f t="shared" si="7"/>
        <v/>
      </c>
      <c r="Q11" s="25" t="str">
        <f t="shared" si="8"/>
        <v/>
      </c>
      <c r="R11" s="25" t="str">
        <f t="shared" si="9"/>
        <v/>
      </c>
      <c r="S11" s="25" t="str">
        <f t="shared" si="10"/>
        <v/>
      </c>
      <c r="T11" s="25" t="str">
        <f t="shared" si="11"/>
        <v/>
      </c>
      <c r="U11" s="25" t="str">
        <f t="shared" si="12"/>
        <v/>
      </c>
      <c r="V11" s="25" t="str">
        <f t="shared" si="13"/>
        <v/>
      </c>
      <c r="W11" s="25" t="str">
        <f t="shared" si="14"/>
        <v/>
      </c>
      <c r="X11" s="25" t="str">
        <f t="shared" si="15"/>
        <v/>
      </c>
      <c r="Y11" s="25" t="str">
        <f t="shared" si="16"/>
        <v xml:space="preserve"> </v>
      </c>
      <c r="Z11" s="25" t="str">
        <f t="shared" si="17"/>
        <v xml:space="preserve"> </v>
      </c>
      <c r="AA11" s="25" t="str">
        <f t="shared" si="18"/>
        <v xml:space="preserve"> </v>
      </c>
      <c r="AB11" t="str">
        <f t="shared" si="19"/>
        <v/>
      </c>
      <c r="AC11" t="str">
        <f t="shared" si="20"/>
        <v xml:space="preserve"> </v>
      </c>
      <c r="AD11" t="str">
        <f t="shared" si="21"/>
        <v/>
      </c>
    </row>
    <row r="12" spans="1:30" x14ac:dyDescent="0.35">
      <c r="A12" t="str">
        <f>IF('My Prediction of Match'!$B$2='Performance Cal'!$A12,'Performance Cal'!A12,"")</f>
        <v/>
      </c>
      <c r="B12" t="str">
        <f>IF('My Prediction of Match'!$B$2='Performance Cal'!$A12,'Performance Cal'!B12,"")</f>
        <v/>
      </c>
      <c r="C12" t="str">
        <f>_xlfn.XLOOKUP(B12,'Team Player and role'!A:A,'Team Player and role'!C:C," ")</f>
        <v xml:space="preserve"> </v>
      </c>
      <c r="D12" t="str">
        <f>IF('My Prediction of Match'!$B$2='Performance Cal'!$A12,'Performance Cal'!C12,"")</f>
        <v/>
      </c>
      <c r="E12" t="str">
        <f>IF('My Prediction of Match'!$B$2='Performance Cal'!$A12,'Performance Cal'!D12,"")</f>
        <v/>
      </c>
      <c r="F12" t="str">
        <f>IF('My Prediction of Match'!$B$2='Performance Cal'!$A12,'Performance Cal'!E12,"")</f>
        <v/>
      </c>
      <c r="G12" t="str">
        <f>IF('My Prediction of Match'!$B$2='Performance Cal'!$A12,'Performance Cal'!F12,"")</f>
        <v/>
      </c>
      <c r="H12" s="25" t="str">
        <f t="shared" si="0"/>
        <v/>
      </c>
      <c r="I12" s="25" t="str">
        <f t="shared" si="1"/>
        <v/>
      </c>
      <c r="J12" s="25" t="str">
        <f t="shared" si="2"/>
        <v/>
      </c>
      <c r="K12" s="25" t="str">
        <f t="shared" si="3"/>
        <v xml:space="preserve"> </v>
      </c>
      <c r="L12" s="25" t="str">
        <f t="shared" si="4"/>
        <v xml:space="preserve"> </v>
      </c>
      <c r="M12" s="25" t="str">
        <f t="shared" si="4"/>
        <v xml:space="preserve"> </v>
      </c>
      <c r="N12" s="25" t="str">
        <f t="shared" si="5"/>
        <v xml:space="preserve"> </v>
      </c>
      <c r="O12" s="25" t="str">
        <f t="shared" si="6"/>
        <v xml:space="preserve"> </v>
      </c>
      <c r="P12" s="25" t="str">
        <f t="shared" si="7"/>
        <v/>
      </c>
      <c r="Q12" s="25" t="str">
        <f t="shared" si="8"/>
        <v/>
      </c>
      <c r="R12" s="25" t="str">
        <f t="shared" si="9"/>
        <v/>
      </c>
      <c r="S12" s="25" t="str">
        <f t="shared" si="10"/>
        <v/>
      </c>
      <c r="T12" s="25" t="str">
        <f t="shared" si="11"/>
        <v/>
      </c>
      <c r="U12" s="25" t="str">
        <f t="shared" si="12"/>
        <v/>
      </c>
      <c r="V12" s="25" t="str">
        <f t="shared" si="13"/>
        <v/>
      </c>
      <c r="W12" s="25" t="str">
        <f t="shared" si="14"/>
        <v/>
      </c>
      <c r="X12" s="25" t="str">
        <f t="shared" si="15"/>
        <v/>
      </c>
      <c r="Y12" s="25" t="str">
        <f t="shared" si="16"/>
        <v xml:space="preserve"> </v>
      </c>
      <c r="Z12" s="25" t="str">
        <f t="shared" si="17"/>
        <v xml:space="preserve"> </v>
      </c>
      <c r="AA12" s="25" t="str">
        <f t="shared" si="18"/>
        <v xml:space="preserve"> </v>
      </c>
      <c r="AB12" t="str">
        <f t="shared" si="19"/>
        <v/>
      </c>
      <c r="AC12" t="str">
        <f t="shared" si="20"/>
        <v xml:space="preserve"> </v>
      </c>
      <c r="AD12" t="str">
        <f t="shared" si="21"/>
        <v/>
      </c>
    </row>
    <row r="13" spans="1:30" x14ac:dyDescent="0.35">
      <c r="A13" t="str">
        <f>IF('My Prediction of Match'!$B$2='Performance Cal'!$A13,'Performance Cal'!A13,"")</f>
        <v/>
      </c>
      <c r="B13" t="str">
        <f>IF('My Prediction of Match'!$B$2='Performance Cal'!$A13,'Performance Cal'!B13,"")</f>
        <v/>
      </c>
      <c r="C13" t="str">
        <f>_xlfn.XLOOKUP(B13,'Team Player and role'!A:A,'Team Player and role'!C:C," ")</f>
        <v xml:space="preserve"> </v>
      </c>
      <c r="D13" t="str">
        <f>IF('My Prediction of Match'!$B$2='Performance Cal'!$A13,'Performance Cal'!C13,"")</f>
        <v/>
      </c>
      <c r="E13" t="str">
        <f>IF('My Prediction of Match'!$B$2='Performance Cal'!$A13,'Performance Cal'!D13,"")</f>
        <v/>
      </c>
      <c r="F13" t="str">
        <f>IF('My Prediction of Match'!$B$2='Performance Cal'!$A13,'Performance Cal'!E13,"")</f>
        <v/>
      </c>
      <c r="G13" t="str">
        <f>IF('My Prediction of Match'!$B$2='Performance Cal'!$A13,'Performance Cal'!F13,"")</f>
        <v/>
      </c>
      <c r="H13" s="25" t="str">
        <f t="shared" si="0"/>
        <v/>
      </c>
      <c r="I13" s="25" t="str">
        <f t="shared" si="1"/>
        <v/>
      </c>
      <c r="J13" s="25" t="str">
        <f t="shared" si="2"/>
        <v/>
      </c>
      <c r="K13" s="25" t="str">
        <f t="shared" si="3"/>
        <v xml:space="preserve"> </v>
      </c>
      <c r="L13" s="25" t="str">
        <f t="shared" si="4"/>
        <v xml:space="preserve"> </v>
      </c>
      <c r="M13" s="25" t="str">
        <f t="shared" si="4"/>
        <v xml:space="preserve"> </v>
      </c>
      <c r="N13" s="25" t="str">
        <f t="shared" si="5"/>
        <v xml:space="preserve"> </v>
      </c>
      <c r="O13" s="25" t="str">
        <f t="shared" si="6"/>
        <v xml:space="preserve"> </v>
      </c>
      <c r="P13" s="25" t="str">
        <f t="shared" si="7"/>
        <v/>
      </c>
      <c r="Q13" s="25" t="str">
        <f t="shared" si="8"/>
        <v/>
      </c>
      <c r="R13" s="25" t="str">
        <f t="shared" si="9"/>
        <v/>
      </c>
      <c r="S13" s="25" t="str">
        <f t="shared" si="10"/>
        <v/>
      </c>
      <c r="T13" s="25" t="str">
        <f t="shared" si="11"/>
        <v/>
      </c>
      <c r="U13" s="25" t="str">
        <f t="shared" si="12"/>
        <v/>
      </c>
      <c r="V13" s="25" t="str">
        <f t="shared" si="13"/>
        <v/>
      </c>
      <c r="W13" s="25" t="str">
        <f t="shared" si="14"/>
        <v/>
      </c>
      <c r="X13" s="25" t="str">
        <f t="shared" si="15"/>
        <v/>
      </c>
      <c r="Y13" s="25" t="str">
        <f t="shared" si="16"/>
        <v xml:space="preserve"> </v>
      </c>
      <c r="Z13" s="25" t="str">
        <f t="shared" si="17"/>
        <v xml:space="preserve"> </v>
      </c>
      <c r="AA13" s="25" t="str">
        <f t="shared" si="18"/>
        <v xml:space="preserve"> </v>
      </c>
      <c r="AB13" t="str">
        <f t="shared" si="19"/>
        <v/>
      </c>
      <c r="AC13" t="str">
        <f t="shared" si="20"/>
        <v xml:space="preserve"> </v>
      </c>
      <c r="AD13" t="str">
        <f t="shared" si="21"/>
        <v/>
      </c>
    </row>
    <row r="14" spans="1:30" x14ac:dyDescent="0.35">
      <c r="A14" t="str">
        <f>IF('My Prediction of Match'!$B$2='Performance Cal'!$A14,'Performance Cal'!A14,"")</f>
        <v/>
      </c>
      <c r="B14" t="str">
        <f>IF('My Prediction of Match'!$B$2='Performance Cal'!$A14,'Performance Cal'!B14,"")</f>
        <v/>
      </c>
      <c r="C14" t="str">
        <f>_xlfn.XLOOKUP(B14,'Team Player and role'!A:A,'Team Player and role'!C:C," ")</f>
        <v xml:space="preserve"> </v>
      </c>
      <c r="D14" t="str">
        <f>IF('My Prediction of Match'!$B$2='Performance Cal'!$A14,'Performance Cal'!C14,"")</f>
        <v/>
      </c>
      <c r="E14" t="str">
        <f>IF('My Prediction of Match'!$B$2='Performance Cal'!$A14,'Performance Cal'!D14,"")</f>
        <v/>
      </c>
      <c r="F14" t="str">
        <f>IF('My Prediction of Match'!$B$2='Performance Cal'!$A14,'Performance Cal'!E14,"")</f>
        <v/>
      </c>
      <c r="G14" t="str">
        <f>IF('My Prediction of Match'!$B$2='Performance Cal'!$A14,'Performance Cal'!F14,"")</f>
        <v/>
      </c>
      <c r="H14" s="25" t="str">
        <f t="shared" si="0"/>
        <v/>
      </c>
      <c r="I14" s="25" t="str">
        <f t="shared" si="1"/>
        <v/>
      </c>
      <c r="J14" s="25" t="str">
        <f t="shared" si="2"/>
        <v/>
      </c>
      <c r="K14" s="25" t="str">
        <f t="shared" si="3"/>
        <v xml:space="preserve"> </v>
      </c>
      <c r="L14" s="25" t="str">
        <f t="shared" si="4"/>
        <v xml:space="preserve"> </v>
      </c>
      <c r="M14" s="25" t="str">
        <f t="shared" si="4"/>
        <v xml:space="preserve"> </v>
      </c>
      <c r="N14" s="25" t="str">
        <f t="shared" si="5"/>
        <v xml:space="preserve"> </v>
      </c>
      <c r="O14" s="25" t="str">
        <f t="shared" si="6"/>
        <v xml:space="preserve"> </v>
      </c>
      <c r="P14" s="25" t="str">
        <f t="shared" si="7"/>
        <v/>
      </c>
      <c r="Q14" s="25" t="str">
        <f t="shared" si="8"/>
        <v/>
      </c>
      <c r="R14" s="25" t="str">
        <f t="shared" si="9"/>
        <v/>
      </c>
      <c r="S14" s="25" t="str">
        <f t="shared" si="10"/>
        <v/>
      </c>
      <c r="T14" s="25" t="str">
        <f t="shared" si="11"/>
        <v/>
      </c>
      <c r="U14" s="25" t="str">
        <f t="shared" si="12"/>
        <v/>
      </c>
      <c r="V14" s="25" t="str">
        <f t="shared" si="13"/>
        <v/>
      </c>
      <c r="W14" s="25" t="str">
        <f t="shared" si="14"/>
        <v/>
      </c>
      <c r="X14" s="25" t="str">
        <f t="shared" si="15"/>
        <v/>
      </c>
      <c r="Y14" s="25" t="str">
        <f t="shared" si="16"/>
        <v xml:space="preserve"> </v>
      </c>
      <c r="Z14" s="25" t="str">
        <f t="shared" si="17"/>
        <v xml:space="preserve"> </v>
      </c>
      <c r="AA14" s="25" t="str">
        <f t="shared" si="18"/>
        <v xml:space="preserve"> </v>
      </c>
      <c r="AB14" t="str">
        <f t="shared" si="19"/>
        <v/>
      </c>
      <c r="AC14" t="str">
        <f t="shared" si="20"/>
        <v xml:space="preserve"> </v>
      </c>
      <c r="AD14" t="str">
        <f t="shared" si="21"/>
        <v/>
      </c>
    </row>
    <row r="15" spans="1:30" x14ac:dyDescent="0.35">
      <c r="A15" t="str">
        <f>IF('My Prediction of Match'!$B$2='Performance Cal'!$A15,'Performance Cal'!A15,"")</f>
        <v/>
      </c>
      <c r="B15" t="str">
        <f>IF('My Prediction of Match'!$B$2='Performance Cal'!$A15,'Performance Cal'!B15,"")</f>
        <v/>
      </c>
      <c r="C15" t="str">
        <f>_xlfn.XLOOKUP(B15,'Team Player and role'!A:A,'Team Player and role'!C:C," ")</f>
        <v xml:space="preserve"> </v>
      </c>
      <c r="D15" t="str">
        <f>IF('My Prediction of Match'!$B$2='Performance Cal'!$A15,'Performance Cal'!C15,"")</f>
        <v/>
      </c>
      <c r="E15" t="str">
        <f>IF('My Prediction of Match'!$B$2='Performance Cal'!$A15,'Performance Cal'!D15,"")</f>
        <v/>
      </c>
      <c r="F15" t="str">
        <f>IF('My Prediction of Match'!$B$2='Performance Cal'!$A15,'Performance Cal'!E15,"")</f>
        <v/>
      </c>
      <c r="G15" t="str">
        <f>IF('My Prediction of Match'!$B$2='Performance Cal'!$A15,'Performance Cal'!F15,"")</f>
        <v/>
      </c>
      <c r="H15" s="25" t="str">
        <f t="shared" si="0"/>
        <v/>
      </c>
      <c r="I15" s="25" t="str">
        <f t="shared" si="1"/>
        <v/>
      </c>
      <c r="J15" s="25" t="str">
        <f t="shared" si="2"/>
        <v/>
      </c>
      <c r="K15" s="25" t="str">
        <f t="shared" si="3"/>
        <v xml:space="preserve"> </v>
      </c>
      <c r="L15" s="25" t="str">
        <f t="shared" si="4"/>
        <v xml:space="preserve"> </v>
      </c>
      <c r="M15" s="25" t="str">
        <f t="shared" si="4"/>
        <v xml:space="preserve"> </v>
      </c>
      <c r="N15" s="25" t="str">
        <f t="shared" si="5"/>
        <v xml:space="preserve"> </v>
      </c>
      <c r="O15" s="25" t="str">
        <f t="shared" si="6"/>
        <v xml:space="preserve"> </v>
      </c>
      <c r="P15" s="25" t="str">
        <f t="shared" si="7"/>
        <v/>
      </c>
      <c r="Q15" s="25" t="str">
        <f t="shared" si="8"/>
        <v/>
      </c>
      <c r="R15" s="25" t="str">
        <f t="shared" si="9"/>
        <v/>
      </c>
      <c r="S15" s="25" t="str">
        <f t="shared" si="10"/>
        <v/>
      </c>
      <c r="T15" s="25" t="str">
        <f t="shared" si="11"/>
        <v/>
      </c>
      <c r="U15" s="25" t="str">
        <f t="shared" si="12"/>
        <v/>
      </c>
      <c r="V15" s="25" t="str">
        <f t="shared" si="13"/>
        <v/>
      </c>
      <c r="W15" s="25" t="str">
        <f t="shared" si="14"/>
        <v/>
      </c>
      <c r="X15" s="25" t="str">
        <f t="shared" si="15"/>
        <v/>
      </c>
      <c r="Y15" s="25" t="str">
        <f t="shared" si="16"/>
        <v xml:space="preserve"> </v>
      </c>
      <c r="Z15" s="25" t="str">
        <f t="shared" si="17"/>
        <v xml:space="preserve"> </v>
      </c>
      <c r="AA15" s="25" t="str">
        <f t="shared" si="18"/>
        <v xml:space="preserve"> </v>
      </c>
      <c r="AB15" t="str">
        <f t="shared" si="19"/>
        <v/>
      </c>
      <c r="AC15" t="str">
        <f t="shared" si="20"/>
        <v xml:space="preserve"> </v>
      </c>
      <c r="AD15" t="str">
        <f t="shared" si="21"/>
        <v/>
      </c>
    </row>
    <row r="16" spans="1:30" x14ac:dyDescent="0.35">
      <c r="A16" t="str">
        <f>IF('My Prediction of Match'!$B$2='Performance Cal'!$A16,'Performance Cal'!A16,"")</f>
        <v/>
      </c>
      <c r="B16" t="str">
        <f>IF('My Prediction of Match'!$B$2='Performance Cal'!$A16,'Performance Cal'!B16,"")</f>
        <v/>
      </c>
      <c r="C16" t="str">
        <f>_xlfn.XLOOKUP(B16,'Team Player and role'!A:A,'Team Player and role'!C:C," ")</f>
        <v xml:space="preserve"> </v>
      </c>
      <c r="D16" t="str">
        <f>IF('My Prediction of Match'!$B$2='Performance Cal'!$A16,'Performance Cal'!C16,"")</f>
        <v/>
      </c>
      <c r="E16" t="str">
        <f>IF('My Prediction of Match'!$B$2='Performance Cal'!$A16,'Performance Cal'!D16,"")</f>
        <v/>
      </c>
      <c r="F16" t="str">
        <f>IF('My Prediction of Match'!$B$2='Performance Cal'!$A16,'Performance Cal'!E16,"")</f>
        <v/>
      </c>
      <c r="G16" t="str">
        <f>IF('My Prediction of Match'!$B$2='Performance Cal'!$A16,'Performance Cal'!F16,"")</f>
        <v/>
      </c>
      <c r="H16" s="25" t="str">
        <f t="shared" si="0"/>
        <v/>
      </c>
      <c r="I16" s="25" t="str">
        <f t="shared" si="1"/>
        <v/>
      </c>
      <c r="J16" s="25" t="str">
        <f t="shared" si="2"/>
        <v/>
      </c>
      <c r="K16" s="25" t="str">
        <f t="shared" si="3"/>
        <v xml:space="preserve"> </v>
      </c>
      <c r="L16" s="25" t="str">
        <f t="shared" si="4"/>
        <v xml:space="preserve"> </v>
      </c>
      <c r="M16" s="25" t="str">
        <f t="shared" si="4"/>
        <v xml:space="preserve"> </v>
      </c>
      <c r="N16" s="25" t="str">
        <f t="shared" si="5"/>
        <v xml:space="preserve"> </v>
      </c>
      <c r="O16" s="25" t="str">
        <f t="shared" si="6"/>
        <v xml:space="preserve"> </v>
      </c>
      <c r="P16" s="25" t="str">
        <f t="shared" si="7"/>
        <v/>
      </c>
      <c r="Q16" s="25" t="str">
        <f t="shared" si="8"/>
        <v/>
      </c>
      <c r="R16" s="25" t="str">
        <f t="shared" si="9"/>
        <v/>
      </c>
      <c r="S16" s="25" t="str">
        <f t="shared" si="10"/>
        <v/>
      </c>
      <c r="T16" s="25" t="str">
        <f t="shared" si="11"/>
        <v/>
      </c>
      <c r="U16" s="25" t="str">
        <f t="shared" si="12"/>
        <v/>
      </c>
      <c r="V16" s="25" t="str">
        <f t="shared" si="13"/>
        <v/>
      </c>
      <c r="W16" s="25" t="str">
        <f t="shared" si="14"/>
        <v/>
      </c>
      <c r="X16" s="25" t="str">
        <f t="shared" si="15"/>
        <v/>
      </c>
      <c r="Y16" s="25" t="str">
        <f t="shared" si="16"/>
        <v xml:space="preserve"> </v>
      </c>
      <c r="Z16" s="25" t="str">
        <f t="shared" si="17"/>
        <v xml:space="preserve"> </v>
      </c>
      <c r="AA16" s="25" t="str">
        <f t="shared" si="18"/>
        <v xml:space="preserve"> </v>
      </c>
      <c r="AB16" t="str">
        <f t="shared" si="19"/>
        <v/>
      </c>
      <c r="AC16" t="str">
        <f t="shared" si="20"/>
        <v xml:space="preserve"> </v>
      </c>
      <c r="AD16" t="str">
        <f t="shared" si="21"/>
        <v/>
      </c>
    </row>
    <row r="17" spans="1:30" x14ac:dyDescent="0.35">
      <c r="A17" t="str">
        <f>IF('My Prediction of Match'!$B$2='Performance Cal'!$A17,'Performance Cal'!A17,"")</f>
        <v/>
      </c>
      <c r="B17" t="str">
        <f>IF('My Prediction of Match'!$B$2='Performance Cal'!$A17,'Performance Cal'!B17,"")</f>
        <v/>
      </c>
      <c r="C17" t="str">
        <f>_xlfn.XLOOKUP(B17,'Team Player and role'!A:A,'Team Player and role'!C:C," ")</f>
        <v xml:space="preserve"> </v>
      </c>
      <c r="D17" t="str">
        <f>IF('My Prediction of Match'!$B$2='Performance Cal'!$A17,'Performance Cal'!C17,"")</f>
        <v/>
      </c>
      <c r="E17" t="str">
        <f>IF('My Prediction of Match'!$B$2='Performance Cal'!$A17,'Performance Cal'!D17,"")</f>
        <v/>
      </c>
      <c r="F17" t="str">
        <f>IF('My Prediction of Match'!$B$2='Performance Cal'!$A17,'Performance Cal'!E17,"")</f>
        <v/>
      </c>
      <c r="G17" t="str">
        <f>IF('My Prediction of Match'!$B$2='Performance Cal'!$A17,'Performance Cal'!F17,"")</f>
        <v/>
      </c>
      <c r="H17" s="25" t="str">
        <f t="shared" si="0"/>
        <v/>
      </c>
      <c r="I17" s="25" t="str">
        <f t="shared" si="1"/>
        <v/>
      </c>
      <c r="J17" s="25" t="str">
        <f t="shared" si="2"/>
        <v/>
      </c>
      <c r="K17" s="25" t="str">
        <f t="shared" si="3"/>
        <v xml:space="preserve"> </v>
      </c>
      <c r="L17" s="25" t="str">
        <f t="shared" si="4"/>
        <v xml:space="preserve"> </v>
      </c>
      <c r="M17" s="25" t="str">
        <f t="shared" si="4"/>
        <v xml:space="preserve"> </v>
      </c>
      <c r="N17" s="25" t="str">
        <f t="shared" si="5"/>
        <v xml:space="preserve"> </v>
      </c>
      <c r="O17" s="25" t="str">
        <f t="shared" si="6"/>
        <v xml:space="preserve"> </v>
      </c>
      <c r="P17" s="25" t="str">
        <f t="shared" si="7"/>
        <v/>
      </c>
      <c r="Q17" s="25" t="str">
        <f t="shared" si="8"/>
        <v/>
      </c>
      <c r="R17" s="25" t="str">
        <f t="shared" si="9"/>
        <v/>
      </c>
      <c r="S17" s="25" t="str">
        <f t="shared" si="10"/>
        <v/>
      </c>
      <c r="T17" s="25" t="str">
        <f t="shared" si="11"/>
        <v/>
      </c>
      <c r="U17" s="25" t="str">
        <f t="shared" si="12"/>
        <v/>
      </c>
      <c r="V17" s="25" t="str">
        <f t="shared" si="13"/>
        <v/>
      </c>
      <c r="W17" s="25" t="str">
        <f t="shared" si="14"/>
        <v/>
      </c>
      <c r="X17" s="25" t="str">
        <f t="shared" si="15"/>
        <v/>
      </c>
      <c r="Y17" s="25" t="str">
        <f t="shared" si="16"/>
        <v xml:space="preserve"> </v>
      </c>
      <c r="Z17" s="25" t="str">
        <f t="shared" si="17"/>
        <v xml:space="preserve"> </v>
      </c>
      <c r="AA17" s="25" t="str">
        <f t="shared" si="18"/>
        <v xml:space="preserve"> </v>
      </c>
      <c r="AB17" t="str">
        <f t="shared" si="19"/>
        <v/>
      </c>
      <c r="AC17" t="str">
        <f t="shared" si="20"/>
        <v xml:space="preserve"> </v>
      </c>
      <c r="AD17" t="str">
        <f t="shared" si="21"/>
        <v/>
      </c>
    </row>
    <row r="18" spans="1:30" x14ac:dyDescent="0.35">
      <c r="A18" t="str">
        <f>IF('My Prediction of Match'!$B$2='Performance Cal'!$A18,'Performance Cal'!A18,"")</f>
        <v>RCB</v>
      </c>
      <c r="B18" t="str">
        <f>IF('My Prediction of Match'!$B$2='Performance Cal'!$A18,'Performance Cal'!B18,"")</f>
        <v>Glenn Maxwell</v>
      </c>
      <c r="C18" t="str">
        <f>_xlfn.XLOOKUP(B18,'Team Player and role'!A:A,'Team Player and role'!C:C," ")</f>
        <v>Batter</v>
      </c>
      <c r="D18">
        <f>IF('My Prediction of Match'!$B$2='Performance Cal'!$A18,'Performance Cal'!C18,"")</f>
        <v>2506.3999999999996</v>
      </c>
      <c r="E18">
        <f>IF('My Prediction of Match'!$B$2='Performance Cal'!$A18,'Performance Cal'!D18,"")</f>
        <v>586.24</v>
      </c>
      <c r="F18">
        <f>IF('My Prediction of Match'!$B$2='Performance Cal'!$A18,'Performance Cal'!E18,"")</f>
        <v>5</v>
      </c>
      <c r="G18">
        <f>IF('My Prediction of Match'!$B$2='Performance Cal'!$A18,'Performance Cal'!F18,"")</f>
        <v>3097.6399999999994</v>
      </c>
      <c r="H18" s="25">
        <f t="shared" si="0"/>
        <v>703.48800000000006</v>
      </c>
      <c r="I18" s="25">
        <f t="shared" si="1"/>
        <v>439.68</v>
      </c>
      <c r="J18" s="25">
        <f t="shared" si="2"/>
        <v>715.21280000000002</v>
      </c>
      <c r="K18" s="25">
        <f t="shared" si="3"/>
        <v>527.61599999999999</v>
      </c>
      <c r="L18" s="25">
        <f t="shared" si="4"/>
        <v>351.74400000000003</v>
      </c>
      <c r="M18" s="25">
        <f t="shared" si="4"/>
        <v>351.74400000000003</v>
      </c>
      <c r="N18" s="25">
        <f t="shared" si="5"/>
        <v>586.24</v>
      </c>
      <c r="O18" s="25">
        <f t="shared" si="6"/>
        <v>703.48800000000006</v>
      </c>
      <c r="P18" s="25">
        <f t="shared" si="7"/>
        <v>527.61599999999999</v>
      </c>
      <c r="Q18" s="25">
        <f t="shared" si="8"/>
        <v>644.86400000000003</v>
      </c>
      <c r="R18" s="25">
        <f t="shared" si="9"/>
        <v>703.48800000000006</v>
      </c>
      <c r="S18" s="25">
        <f t="shared" si="10"/>
        <v>395.71199999999999</v>
      </c>
      <c r="T18" s="25">
        <f t="shared" si="11"/>
        <v>512.96</v>
      </c>
      <c r="U18" s="25">
        <f t="shared" si="12"/>
        <v>571.58400000000006</v>
      </c>
      <c r="V18" s="25">
        <f t="shared" si="13"/>
        <v>533.47839999999997</v>
      </c>
      <c r="W18" s="25">
        <f t="shared" si="14"/>
        <v>650.72640000000001</v>
      </c>
      <c r="X18" s="25">
        <f t="shared" si="15"/>
        <v>709.35040000000004</v>
      </c>
      <c r="Y18" s="25">
        <f t="shared" si="16"/>
        <v>439.68</v>
      </c>
      <c r="Z18" s="25">
        <f t="shared" si="17"/>
        <v>556.928</v>
      </c>
      <c r="AA18" s="25">
        <f t="shared" si="18"/>
        <v>615.55200000000002</v>
      </c>
      <c r="AB18" t="str">
        <f t="shared" si="19"/>
        <v>RCB</v>
      </c>
      <c r="AC18" t="str">
        <f t="shared" si="20"/>
        <v>Batter</v>
      </c>
      <c r="AD18" t="str">
        <f t="shared" si="21"/>
        <v>Glenn Maxwell</v>
      </c>
    </row>
    <row r="19" spans="1:30" x14ac:dyDescent="0.35">
      <c r="A19" t="str">
        <f>IF('My Prediction of Match'!$B$2='Performance Cal'!$A19,'Performance Cal'!A19,"")</f>
        <v/>
      </c>
      <c r="B19" t="str">
        <f>IF('My Prediction of Match'!$B$2='Performance Cal'!$A19,'Performance Cal'!B19,"")</f>
        <v/>
      </c>
      <c r="C19" t="str">
        <f>_xlfn.XLOOKUP(B19,'Team Player and role'!A:A,'Team Player and role'!C:C," ")</f>
        <v xml:space="preserve"> </v>
      </c>
      <c r="D19" t="str">
        <f>IF('My Prediction of Match'!$B$2='Performance Cal'!$A19,'Performance Cal'!C19,"")</f>
        <v/>
      </c>
      <c r="E19" t="str">
        <f>IF('My Prediction of Match'!$B$2='Performance Cal'!$A19,'Performance Cal'!D19,"")</f>
        <v/>
      </c>
      <c r="F19" t="str">
        <f>IF('My Prediction of Match'!$B$2='Performance Cal'!$A19,'Performance Cal'!E19,"")</f>
        <v/>
      </c>
      <c r="G19" t="str">
        <f>IF('My Prediction of Match'!$B$2='Performance Cal'!$A19,'Performance Cal'!F19,"")</f>
        <v/>
      </c>
      <c r="H19" s="25" t="str">
        <f t="shared" si="0"/>
        <v/>
      </c>
      <c r="I19" s="25" t="str">
        <f t="shared" si="1"/>
        <v/>
      </c>
      <c r="J19" s="25" t="str">
        <f t="shared" si="2"/>
        <v/>
      </c>
      <c r="K19" s="25" t="str">
        <f t="shared" si="3"/>
        <v xml:space="preserve"> </v>
      </c>
      <c r="L19" s="25" t="str">
        <f t="shared" si="4"/>
        <v xml:space="preserve"> </v>
      </c>
      <c r="M19" s="25" t="str">
        <f t="shared" si="4"/>
        <v xml:space="preserve"> </v>
      </c>
      <c r="N19" s="25" t="str">
        <f t="shared" si="5"/>
        <v xml:space="preserve"> </v>
      </c>
      <c r="O19" s="25" t="str">
        <f t="shared" si="6"/>
        <v xml:space="preserve"> </v>
      </c>
      <c r="P19" s="25" t="str">
        <f t="shared" si="7"/>
        <v/>
      </c>
      <c r="Q19" s="25" t="str">
        <f t="shared" si="8"/>
        <v/>
      </c>
      <c r="R19" s="25" t="str">
        <f t="shared" si="9"/>
        <v/>
      </c>
      <c r="S19" s="25" t="str">
        <f t="shared" si="10"/>
        <v/>
      </c>
      <c r="T19" s="25" t="str">
        <f t="shared" si="11"/>
        <v/>
      </c>
      <c r="U19" s="25" t="str">
        <f t="shared" si="12"/>
        <v/>
      </c>
      <c r="V19" s="25" t="str">
        <f t="shared" si="13"/>
        <v/>
      </c>
      <c r="W19" s="25" t="str">
        <f t="shared" si="14"/>
        <v/>
      </c>
      <c r="X19" s="25" t="str">
        <f t="shared" si="15"/>
        <v/>
      </c>
      <c r="Y19" s="25" t="str">
        <f t="shared" si="16"/>
        <v xml:space="preserve"> </v>
      </c>
      <c r="Z19" s="25" t="str">
        <f t="shared" si="17"/>
        <v xml:space="preserve"> </v>
      </c>
      <c r="AA19" s="25" t="str">
        <f t="shared" si="18"/>
        <v xml:space="preserve"> </v>
      </c>
      <c r="AB19" t="str">
        <f t="shared" si="19"/>
        <v/>
      </c>
      <c r="AC19" t="str">
        <f t="shared" si="20"/>
        <v xml:space="preserve"> </v>
      </c>
      <c r="AD19" t="str">
        <f t="shared" si="21"/>
        <v/>
      </c>
    </row>
    <row r="20" spans="1:30" x14ac:dyDescent="0.35">
      <c r="A20" t="str">
        <f>IF('My Prediction of Match'!$B$2='Performance Cal'!$A20,'Performance Cal'!A20,"")</f>
        <v/>
      </c>
      <c r="B20" t="str">
        <f>IF('My Prediction of Match'!$B$2='Performance Cal'!$A20,'Performance Cal'!B20,"")</f>
        <v/>
      </c>
      <c r="C20" t="str">
        <f>_xlfn.XLOOKUP(B20,'Team Player and role'!A:A,'Team Player and role'!C:C," ")</f>
        <v xml:space="preserve"> </v>
      </c>
      <c r="D20" t="str">
        <f>IF('My Prediction of Match'!$B$2='Performance Cal'!$A20,'Performance Cal'!C20,"")</f>
        <v/>
      </c>
      <c r="E20" t="str">
        <f>IF('My Prediction of Match'!$B$2='Performance Cal'!$A20,'Performance Cal'!D20,"")</f>
        <v/>
      </c>
      <c r="F20" t="str">
        <f>IF('My Prediction of Match'!$B$2='Performance Cal'!$A20,'Performance Cal'!E20,"")</f>
        <v/>
      </c>
      <c r="G20" t="str">
        <f>IF('My Prediction of Match'!$B$2='Performance Cal'!$A20,'Performance Cal'!F20,"")</f>
        <v/>
      </c>
      <c r="H20" s="25" t="str">
        <f t="shared" si="0"/>
        <v/>
      </c>
      <c r="I20" s="25" t="str">
        <f t="shared" si="1"/>
        <v/>
      </c>
      <c r="J20" s="25" t="str">
        <f t="shared" si="2"/>
        <v/>
      </c>
      <c r="K20" s="25" t="str">
        <f t="shared" si="3"/>
        <v xml:space="preserve"> </v>
      </c>
      <c r="L20" s="25" t="str">
        <f t="shared" si="4"/>
        <v xml:space="preserve"> </v>
      </c>
      <c r="M20" s="25" t="str">
        <f t="shared" si="4"/>
        <v xml:space="preserve"> </v>
      </c>
      <c r="N20" s="25" t="str">
        <f t="shared" si="5"/>
        <v xml:space="preserve"> </v>
      </c>
      <c r="O20" s="25" t="str">
        <f t="shared" si="6"/>
        <v xml:space="preserve"> </v>
      </c>
      <c r="P20" s="25" t="str">
        <f t="shared" si="7"/>
        <v/>
      </c>
      <c r="Q20" s="25" t="str">
        <f t="shared" si="8"/>
        <v/>
      </c>
      <c r="R20" s="25" t="str">
        <f t="shared" si="9"/>
        <v/>
      </c>
      <c r="S20" s="25" t="str">
        <f t="shared" si="10"/>
        <v/>
      </c>
      <c r="T20" s="25" t="str">
        <f t="shared" si="11"/>
        <v/>
      </c>
      <c r="U20" s="25" t="str">
        <f t="shared" si="12"/>
        <v/>
      </c>
      <c r="V20" s="25" t="str">
        <f t="shared" si="13"/>
        <v/>
      </c>
      <c r="W20" s="25" t="str">
        <f t="shared" si="14"/>
        <v/>
      </c>
      <c r="X20" s="25" t="str">
        <f t="shared" si="15"/>
        <v/>
      </c>
      <c r="Y20" s="25" t="str">
        <f t="shared" si="16"/>
        <v xml:space="preserve"> </v>
      </c>
      <c r="Z20" s="25" t="str">
        <f t="shared" si="17"/>
        <v xml:space="preserve"> </v>
      </c>
      <c r="AA20" s="25" t="str">
        <f t="shared" si="18"/>
        <v xml:space="preserve"> </v>
      </c>
      <c r="AB20" t="str">
        <f t="shared" si="19"/>
        <v/>
      </c>
      <c r="AC20" t="str">
        <f t="shared" si="20"/>
        <v xml:space="preserve"> </v>
      </c>
      <c r="AD20" t="str">
        <f t="shared" si="21"/>
        <v/>
      </c>
    </row>
    <row r="21" spans="1:30" x14ac:dyDescent="0.35">
      <c r="A21" t="str">
        <f>IF('My Prediction of Match'!$B$2='Performance Cal'!$A21,'Performance Cal'!A21,"")</f>
        <v/>
      </c>
      <c r="B21" t="str">
        <f>IF('My Prediction of Match'!$B$2='Performance Cal'!$A21,'Performance Cal'!B21,"")</f>
        <v/>
      </c>
      <c r="C21" t="str">
        <f>_xlfn.XLOOKUP(B21,'Team Player and role'!A:A,'Team Player and role'!C:C," ")</f>
        <v xml:space="preserve"> </v>
      </c>
      <c r="D21" t="str">
        <f>IF('My Prediction of Match'!$B$2='Performance Cal'!$A21,'Performance Cal'!C21,"")</f>
        <v/>
      </c>
      <c r="E21" t="str">
        <f>IF('My Prediction of Match'!$B$2='Performance Cal'!$A21,'Performance Cal'!D21,"")</f>
        <v/>
      </c>
      <c r="F21" t="str">
        <f>IF('My Prediction of Match'!$B$2='Performance Cal'!$A21,'Performance Cal'!E21,"")</f>
        <v/>
      </c>
      <c r="G21" t="str">
        <f>IF('My Prediction of Match'!$B$2='Performance Cal'!$A21,'Performance Cal'!F21,"")</f>
        <v/>
      </c>
      <c r="H21" s="25" t="str">
        <f t="shared" si="0"/>
        <v/>
      </c>
      <c r="I21" s="25" t="str">
        <f t="shared" si="1"/>
        <v/>
      </c>
      <c r="J21" s="25" t="str">
        <f t="shared" si="2"/>
        <v/>
      </c>
      <c r="K21" s="25" t="str">
        <f t="shared" si="3"/>
        <v xml:space="preserve"> </v>
      </c>
      <c r="L21" s="25" t="str">
        <f t="shared" si="4"/>
        <v xml:space="preserve"> </v>
      </c>
      <c r="M21" s="25" t="str">
        <f t="shared" si="4"/>
        <v xml:space="preserve"> </v>
      </c>
      <c r="N21" s="25" t="str">
        <f t="shared" si="5"/>
        <v xml:space="preserve"> </v>
      </c>
      <c r="O21" s="25" t="str">
        <f t="shared" si="6"/>
        <v xml:space="preserve"> </v>
      </c>
      <c r="P21" s="25" t="str">
        <f t="shared" si="7"/>
        <v/>
      </c>
      <c r="Q21" s="25" t="str">
        <f t="shared" si="8"/>
        <v/>
      </c>
      <c r="R21" s="25" t="str">
        <f t="shared" si="9"/>
        <v/>
      </c>
      <c r="S21" s="25" t="str">
        <f t="shared" si="10"/>
        <v/>
      </c>
      <c r="T21" s="25" t="str">
        <f t="shared" si="11"/>
        <v/>
      </c>
      <c r="U21" s="25" t="str">
        <f t="shared" si="12"/>
        <v/>
      </c>
      <c r="V21" s="25" t="str">
        <f t="shared" si="13"/>
        <v/>
      </c>
      <c r="W21" s="25" t="str">
        <f t="shared" si="14"/>
        <v/>
      </c>
      <c r="X21" s="25" t="str">
        <f t="shared" si="15"/>
        <v/>
      </c>
      <c r="Y21" s="25" t="str">
        <f t="shared" si="16"/>
        <v xml:space="preserve"> </v>
      </c>
      <c r="Z21" s="25" t="str">
        <f t="shared" si="17"/>
        <v xml:space="preserve"> </v>
      </c>
      <c r="AA21" s="25" t="str">
        <f t="shared" si="18"/>
        <v xml:space="preserve"> </v>
      </c>
      <c r="AB21" t="str">
        <f t="shared" si="19"/>
        <v/>
      </c>
      <c r="AC21" t="str">
        <f t="shared" si="20"/>
        <v xml:space="preserve"> </v>
      </c>
      <c r="AD21" t="str">
        <f t="shared" si="21"/>
        <v/>
      </c>
    </row>
    <row r="22" spans="1:30" x14ac:dyDescent="0.35">
      <c r="A22" t="str">
        <f>IF('My Prediction of Match'!$B$2='Performance Cal'!$A22,'Performance Cal'!A22,"")</f>
        <v/>
      </c>
      <c r="B22" t="str">
        <f>IF('My Prediction of Match'!$B$2='Performance Cal'!$A22,'Performance Cal'!B22,"")</f>
        <v/>
      </c>
      <c r="C22" t="str">
        <f>_xlfn.XLOOKUP(B22,'Team Player and role'!A:A,'Team Player and role'!C:C," ")</f>
        <v xml:space="preserve"> </v>
      </c>
      <c r="D22" t="str">
        <f>IF('My Prediction of Match'!$B$2='Performance Cal'!$A22,'Performance Cal'!C22,"")</f>
        <v/>
      </c>
      <c r="E22" t="str">
        <f>IF('My Prediction of Match'!$B$2='Performance Cal'!$A22,'Performance Cal'!D22,"")</f>
        <v/>
      </c>
      <c r="F22" t="str">
        <f>IF('My Prediction of Match'!$B$2='Performance Cal'!$A22,'Performance Cal'!E22,"")</f>
        <v/>
      </c>
      <c r="G22" t="str">
        <f>IF('My Prediction of Match'!$B$2='Performance Cal'!$A22,'Performance Cal'!F22,"")</f>
        <v/>
      </c>
      <c r="H22" s="25" t="str">
        <f t="shared" si="0"/>
        <v/>
      </c>
      <c r="I22" s="25" t="str">
        <f t="shared" si="1"/>
        <v/>
      </c>
      <c r="J22" s="25" t="str">
        <f t="shared" si="2"/>
        <v/>
      </c>
      <c r="K22" s="25" t="str">
        <f t="shared" si="3"/>
        <v xml:space="preserve"> </v>
      </c>
      <c r="L22" s="25" t="str">
        <f t="shared" si="4"/>
        <v xml:space="preserve"> </v>
      </c>
      <c r="M22" s="25" t="str">
        <f t="shared" si="4"/>
        <v xml:space="preserve"> </v>
      </c>
      <c r="N22" s="25" t="str">
        <f t="shared" si="5"/>
        <v xml:space="preserve"> </v>
      </c>
      <c r="O22" s="25" t="str">
        <f t="shared" si="6"/>
        <v xml:space="preserve"> </v>
      </c>
      <c r="P22" s="25" t="str">
        <f t="shared" si="7"/>
        <v/>
      </c>
      <c r="Q22" s="25" t="str">
        <f t="shared" si="8"/>
        <v/>
      </c>
      <c r="R22" s="25" t="str">
        <f t="shared" si="9"/>
        <v/>
      </c>
      <c r="S22" s="25" t="str">
        <f t="shared" si="10"/>
        <v/>
      </c>
      <c r="T22" s="25" t="str">
        <f t="shared" si="11"/>
        <v/>
      </c>
      <c r="U22" s="25" t="str">
        <f t="shared" si="12"/>
        <v/>
      </c>
      <c r="V22" s="25" t="str">
        <f t="shared" si="13"/>
        <v/>
      </c>
      <c r="W22" s="25" t="str">
        <f t="shared" si="14"/>
        <v/>
      </c>
      <c r="X22" s="25" t="str">
        <f t="shared" si="15"/>
        <v/>
      </c>
      <c r="Y22" s="25" t="str">
        <f t="shared" si="16"/>
        <v xml:space="preserve"> </v>
      </c>
      <c r="Z22" s="25" t="str">
        <f t="shared" si="17"/>
        <v xml:space="preserve"> </v>
      </c>
      <c r="AA22" s="25" t="str">
        <f t="shared" si="18"/>
        <v xml:space="preserve"> </v>
      </c>
      <c r="AB22" t="str">
        <f t="shared" si="19"/>
        <v/>
      </c>
      <c r="AC22" t="str">
        <f t="shared" si="20"/>
        <v xml:space="preserve"> </v>
      </c>
      <c r="AD22" t="str">
        <f t="shared" si="21"/>
        <v/>
      </c>
    </row>
    <row r="23" spans="1:30" x14ac:dyDescent="0.35">
      <c r="A23" t="str">
        <f>IF('My Prediction of Match'!$B$2='Performance Cal'!$A23,'Performance Cal'!A23,"")</f>
        <v/>
      </c>
      <c r="B23" t="str">
        <f>IF('My Prediction of Match'!$B$2='Performance Cal'!$A23,'Performance Cal'!B23,"")</f>
        <v/>
      </c>
      <c r="C23" t="str">
        <f>_xlfn.XLOOKUP(B23,'Team Player and role'!A:A,'Team Player and role'!C:C," ")</f>
        <v xml:space="preserve"> </v>
      </c>
      <c r="D23" t="str">
        <f>IF('My Prediction of Match'!$B$2='Performance Cal'!$A23,'Performance Cal'!C23,"")</f>
        <v/>
      </c>
      <c r="E23" t="str">
        <f>IF('My Prediction of Match'!$B$2='Performance Cal'!$A23,'Performance Cal'!D23,"")</f>
        <v/>
      </c>
      <c r="F23" t="str">
        <f>IF('My Prediction of Match'!$B$2='Performance Cal'!$A23,'Performance Cal'!E23,"")</f>
        <v/>
      </c>
      <c r="G23" t="str">
        <f>IF('My Prediction of Match'!$B$2='Performance Cal'!$A23,'Performance Cal'!F23,"")</f>
        <v/>
      </c>
      <c r="H23" s="25" t="str">
        <f t="shared" si="0"/>
        <v/>
      </c>
      <c r="I23" s="25" t="str">
        <f t="shared" si="1"/>
        <v/>
      </c>
      <c r="J23" s="25" t="str">
        <f t="shared" si="2"/>
        <v/>
      </c>
      <c r="K23" s="25" t="str">
        <f t="shared" si="3"/>
        <v xml:space="preserve"> </v>
      </c>
      <c r="L23" s="25" t="str">
        <f t="shared" si="4"/>
        <v xml:space="preserve"> </v>
      </c>
      <c r="M23" s="25" t="str">
        <f t="shared" si="4"/>
        <v xml:space="preserve"> </v>
      </c>
      <c r="N23" s="25" t="str">
        <f t="shared" si="5"/>
        <v xml:space="preserve"> </v>
      </c>
      <c r="O23" s="25" t="str">
        <f t="shared" si="6"/>
        <v xml:space="preserve"> </v>
      </c>
      <c r="P23" s="25" t="str">
        <f t="shared" si="7"/>
        <v/>
      </c>
      <c r="Q23" s="25" t="str">
        <f t="shared" si="8"/>
        <v/>
      </c>
      <c r="R23" s="25" t="str">
        <f t="shared" si="9"/>
        <v/>
      </c>
      <c r="S23" s="25" t="str">
        <f t="shared" si="10"/>
        <v/>
      </c>
      <c r="T23" s="25" t="str">
        <f t="shared" si="11"/>
        <v/>
      </c>
      <c r="U23" s="25" t="str">
        <f t="shared" si="12"/>
        <v/>
      </c>
      <c r="V23" s="25" t="str">
        <f t="shared" si="13"/>
        <v/>
      </c>
      <c r="W23" s="25" t="str">
        <f t="shared" si="14"/>
        <v/>
      </c>
      <c r="X23" s="25" t="str">
        <f t="shared" si="15"/>
        <v/>
      </c>
      <c r="Y23" s="25" t="str">
        <f t="shared" si="16"/>
        <v xml:space="preserve"> </v>
      </c>
      <c r="Z23" s="25" t="str">
        <f t="shared" si="17"/>
        <v xml:space="preserve"> </v>
      </c>
      <c r="AA23" s="25" t="str">
        <f t="shared" si="18"/>
        <v xml:space="preserve"> </v>
      </c>
      <c r="AB23" t="str">
        <f t="shared" si="19"/>
        <v/>
      </c>
      <c r="AC23" t="str">
        <f t="shared" si="20"/>
        <v xml:space="preserve"> </v>
      </c>
      <c r="AD23" t="str">
        <f t="shared" si="21"/>
        <v/>
      </c>
    </row>
    <row r="24" spans="1:30" x14ac:dyDescent="0.35">
      <c r="A24" t="str">
        <f>IF('My Prediction of Match'!$B$2='Performance Cal'!$A24,'Performance Cal'!A24,"")</f>
        <v/>
      </c>
      <c r="B24" t="str">
        <f>IF('My Prediction of Match'!$B$2='Performance Cal'!$A24,'Performance Cal'!B24,"")</f>
        <v/>
      </c>
      <c r="C24" t="str">
        <f>_xlfn.XLOOKUP(B24,'Team Player and role'!A:A,'Team Player and role'!C:C," ")</f>
        <v xml:space="preserve"> </v>
      </c>
      <c r="D24" t="str">
        <f>IF('My Prediction of Match'!$B$2='Performance Cal'!$A24,'Performance Cal'!C24,"")</f>
        <v/>
      </c>
      <c r="E24" t="str">
        <f>IF('My Prediction of Match'!$B$2='Performance Cal'!$A24,'Performance Cal'!D24,"")</f>
        <v/>
      </c>
      <c r="F24" t="str">
        <f>IF('My Prediction of Match'!$B$2='Performance Cal'!$A24,'Performance Cal'!E24,"")</f>
        <v/>
      </c>
      <c r="G24" t="str">
        <f>IF('My Prediction of Match'!$B$2='Performance Cal'!$A24,'Performance Cal'!F24,"")</f>
        <v/>
      </c>
      <c r="H24" s="25" t="str">
        <f t="shared" si="0"/>
        <v/>
      </c>
      <c r="I24" s="25" t="str">
        <f t="shared" si="1"/>
        <v/>
      </c>
      <c r="J24" s="25" t="str">
        <f t="shared" si="2"/>
        <v/>
      </c>
      <c r="K24" s="25" t="str">
        <f t="shared" si="3"/>
        <v xml:space="preserve"> </v>
      </c>
      <c r="L24" s="25" t="str">
        <f t="shared" si="4"/>
        <v xml:space="preserve"> </v>
      </c>
      <c r="M24" s="25" t="str">
        <f t="shared" si="4"/>
        <v xml:space="preserve"> </v>
      </c>
      <c r="N24" s="25" t="str">
        <f t="shared" si="5"/>
        <v xml:space="preserve"> </v>
      </c>
      <c r="O24" s="25" t="str">
        <f t="shared" si="6"/>
        <v xml:space="preserve"> </v>
      </c>
      <c r="P24" s="25" t="str">
        <f t="shared" si="7"/>
        <v/>
      </c>
      <c r="Q24" s="25" t="str">
        <f t="shared" si="8"/>
        <v/>
      </c>
      <c r="R24" s="25" t="str">
        <f t="shared" si="9"/>
        <v/>
      </c>
      <c r="S24" s="25" t="str">
        <f t="shared" si="10"/>
        <v/>
      </c>
      <c r="T24" s="25" t="str">
        <f t="shared" si="11"/>
        <v/>
      </c>
      <c r="U24" s="25" t="str">
        <f t="shared" si="12"/>
        <v/>
      </c>
      <c r="V24" s="25" t="str">
        <f t="shared" si="13"/>
        <v/>
      </c>
      <c r="W24" s="25" t="str">
        <f t="shared" si="14"/>
        <v/>
      </c>
      <c r="X24" s="25" t="str">
        <f t="shared" si="15"/>
        <v/>
      </c>
      <c r="Y24" s="25" t="str">
        <f t="shared" si="16"/>
        <v xml:space="preserve"> </v>
      </c>
      <c r="Z24" s="25" t="str">
        <f t="shared" si="17"/>
        <v xml:space="preserve"> </v>
      </c>
      <c r="AA24" s="25" t="str">
        <f t="shared" si="18"/>
        <v xml:space="preserve"> </v>
      </c>
      <c r="AB24" t="str">
        <f t="shared" si="19"/>
        <v/>
      </c>
      <c r="AC24" t="str">
        <f t="shared" si="20"/>
        <v xml:space="preserve"> </v>
      </c>
      <c r="AD24" t="str">
        <f t="shared" si="21"/>
        <v/>
      </c>
    </row>
    <row r="25" spans="1:30" x14ac:dyDescent="0.35">
      <c r="A25" t="str">
        <f>IF('My Prediction of Match'!$B$2='Performance Cal'!$A25,'Performance Cal'!A25,"")</f>
        <v/>
      </c>
      <c r="B25" t="str">
        <f>IF('My Prediction of Match'!$B$2='Performance Cal'!$A25,'Performance Cal'!B25,"")</f>
        <v/>
      </c>
      <c r="C25" t="str">
        <f>_xlfn.XLOOKUP(B25,'Team Player and role'!A:A,'Team Player and role'!C:C," ")</f>
        <v xml:space="preserve"> </v>
      </c>
      <c r="D25" t="str">
        <f>IF('My Prediction of Match'!$B$2='Performance Cal'!$A25,'Performance Cal'!C25,"")</f>
        <v/>
      </c>
      <c r="E25" t="str">
        <f>IF('My Prediction of Match'!$B$2='Performance Cal'!$A25,'Performance Cal'!D25,"")</f>
        <v/>
      </c>
      <c r="F25" t="str">
        <f>IF('My Prediction of Match'!$B$2='Performance Cal'!$A25,'Performance Cal'!E25,"")</f>
        <v/>
      </c>
      <c r="G25" t="str">
        <f>IF('My Prediction of Match'!$B$2='Performance Cal'!$A25,'Performance Cal'!F25,"")</f>
        <v/>
      </c>
      <c r="H25" s="25" t="str">
        <f t="shared" si="0"/>
        <v/>
      </c>
      <c r="I25" s="25" t="str">
        <f t="shared" si="1"/>
        <v/>
      </c>
      <c r="J25" s="25" t="str">
        <f t="shared" si="2"/>
        <v/>
      </c>
      <c r="K25" s="25" t="str">
        <f t="shared" si="3"/>
        <v xml:space="preserve"> </v>
      </c>
      <c r="L25" s="25" t="str">
        <f t="shared" si="4"/>
        <v xml:space="preserve"> </v>
      </c>
      <c r="M25" s="25" t="str">
        <f t="shared" si="4"/>
        <v xml:space="preserve"> </v>
      </c>
      <c r="N25" s="25" t="str">
        <f t="shared" si="5"/>
        <v xml:space="preserve"> </v>
      </c>
      <c r="O25" s="25" t="str">
        <f t="shared" si="6"/>
        <v xml:space="preserve"> </v>
      </c>
      <c r="P25" s="25" t="str">
        <f t="shared" si="7"/>
        <v/>
      </c>
      <c r="Q25" s="25" t="str">
        <f t="shared" si="8"/>
        <v/>
      </c>
      <c r="R25" s="25" t="str">
        <f t="shared" si="9"/>
        <v/>
      </c>
      <c r="S25" s="25" t="str">
        <f t="shared" si="10"/>
        <v/>
      </c>
      <c r="T25" s="25" t="str">
        <f t="shared" si="11"/>
        <v/>
      </c>
      <c r="U25" s="25" t="str">
        <f t="shared" si="12"/>
        <v/>
      </c>
      <c r="V25" s="25" t="str">
        <f t="shared" si="13"/>
        <v/>
      </c>
      <c r="W25" s="25" t="str">
        <f t="shared" si="14"/>
        <v/>
      </c>
      <c r="X25" s="25" t="str">
        <f t="shared" si="15"/>
        <v/>
      </c>
      <c r="Y25" s="25" t="str">
        <f t="shared" si="16"/>
        <v xml:space="preserve"> </v>
      </c>
      <c r="Z25" s="25" t="str">
        <f t="shared" si="17"/>
        <v xml:space="preserve"> </v>
      </c>
      <c r="AA25" s="25" t="str">
        <f t="shared" si="18"/>
        <v xml:space="preserve"> </v>
      </c>
      <c r="AB25" t="str">
        <f t="shared" si="19"/>
        <v/>
      </c>
      <c r="AC25" t="str">
        <f t="shared" si="20"/>
        <v xml:space="preserve"> </v>
      </c>
      <c r="AD25" t="str">
        <f t="shared" si="21"/>
        <v/>
      </c>
    </row>
    <row r="26" spans="1:30" x14ac:dyDescent="0.35">
      <c r="A26" t="str">
        <f>IF('My Prediction of Match'!$B$2='Performance Cal'!$A26,'Performance Cal'!A26,"")</f>
        <v/>
      </c>
      <c r="B26" t="str">
        <f>IF('My Prediction of Match'!$B$2='Performance Cal'!$A26,'Performance Cal'!B26,"")</f>
        <v/>
      </c>
      <c r="C26" t="str">
        <f>_xlfn.XLOOKUP(B26,'Team Player and role'!A:A,'Team Player and role'!C:C," ")</f>
        <v xml:space="preserve"> </v>
      </c>
      <c r="D26" t="str">
        <f>IF('My Prediction of Match'!$B$2='Performance Cal'!$A26,'Performance Cal'!C26,"")</f>
        <v/>
      </c>
      <c r="E26" t="str">
        <f>IF('My Prediction of Match'!$B$2='Performance Cal'!$A26,'Performance Cal'!D26,"")</f>
        <v/>
      </c>
      <c r="F26" t="str">
        <f>IF('My Prediction of Match'!$B$2='Performance Cal'!$A26,'Performance Cal'!E26,"")</f>
        <v/>
      </c>
      <c r="G26" t="str">
        <f>IF('My Prediction of Match'!$B$2='Performance Cal'!$A26,'Performance Cal'!F26,"")</f>
        <v/>
      </c>
      <c r="H26" s="25" t="str">
        <f t="shared" si="0"/>
        <v/>
      </c>
      <c r="I26" s="25" t="str">
        <f t="shared" si="1"/>
        <v/>
      </c>
      <c r="J26" s="25" t="str">
        <f t="shared" si="2"/>
        <v/>
      </c>
      <c r="K26" s="25" t="str">
        <f t="shared" si="3"/>
        <v xml:space="preserve"> </v>
      </c>
      <c r="L26" s="25" t="str">
        <f t="shared" si="4"/>
        <v xml:space="preserve"> </v>
      </c>
      <c r="M26" s="25" t="str">
        <f t="shared" si="4"/>
        <v xml:space="preserve"> </v>
      </c>
      <c r="N26" s="25" t="str">
        <f t="shared" si="5"/>
        <v xml:space="preserve"> </v>
      </c>
      <c r="O26" s="25" t="str">
        <f t="shared" si="6"/>
        <v xml:space="preserve"> </v>
      </c>
      <c r="P26" s="25" t="str">
        <f t="shared" si="7"/>
        <v/>
      </c>
      <c r="Q26" s="25" t="str">
        <f t="shared" si="8"/>
        <v/>
      </c>
      <c r="R26" s="25" t="str">
        <f t="shared" si="9"/>
        <v/>
      </c>
      <c r="S26" s="25" t="str">
        <f t="shared" si="10"/>
        <v/>
      </c>
      <c r="T26" s="25" t="str">
        <f t="shared" si="11"/>
        <v/>
      </c>
      <c r="U26" s="25" t="str">
        <f t="shared" si="12"/>
        <v/>
      </c>
      <c r="V26" s="25" t="str">
        <f t="shared" si="13"/>
        <v/>
      </c>
      <c r="W26" s="25" t="str">
        <f t="shared" si="14"/>
        <v/>
      </c>
      <c r="X26" s="25" t="str">
        <f t="shared" si="15"/>
        <v/>
      </c>
      <c r="Y26" s="25" t="str">
        <f t="shared" si="16"/>
        <v xml:space="preserve"> </v>
      </c>
      <c r="Z26" s="25" t="str">
        <f t="shared" si="17"/>
        <v xml:space="preserve"> </v>
      </c>
      <c r="AA26" s="25" t="str">
        <f t="shared" si="18"/>
        <v xml:space="preserve"> </v>
      </c>
      <c r="AB26" t="str">
        <f t="shared" si="19"/>
        <v/>
      </c>
      <c r="AC26" t="str">
        <f t="shared" si="20"/>
        <v xml:space="preserve"> </v>
      </c>
      <c r="AD26" t="str">
        <f t="shared" si="21"/>
        <v/>
      </c>
    </row>
    <row r="27" spans="1:30" x14ac:dyDescent="0.35">
      <c r="A27" t="str">
        <f>IF('My Prediction of Match'!$B$2='Performance Cal'!$A27,'Performance Cal'!A27,"")</f>
        <v/>
      </c>
      <c r="B27" t="str">
        <f>IF('My Prediction of Match'!$B$2='Performance Cal'!$A27,'Performance Cal'!B27,"")</f>
        <v/>
      </c>
      <c r="C27" t="str">
        <f>_xlfn.XLOOKUP(B27,'Team Player and role'!A:A,'Team Player and role'!C:C," ")</f>
        <v xml:space="preserve"> </v>
      </c>
      <c r="D27" t="str">
        <f>IF('My Prediction of Match'!$B$2='Performance Cal'!$A27,'Performance Cal'!C27,"")</f>
        <v/>
      </c>
      <c r="E27" t="str">
        <f>IF('My Prediction of Match'!$B$2='Performance Cal'!$A27,'Performance Cal'!D27,"")</f>
        <v/>
      </c>
      <c r="F27" t="str">
        <f>IF('My Prediction of Match'!$B$2='Performance Cal'!$A27,'Performance Cal'!E27,"")</f>
        <v/>
      </c>
      <c r="G27" t="str">
        <f>IF('My Prediction of Match'!$B$2='Performance Cal'!$A27,'Performance Cal'!F27,"")</f>
        <v/>
      </c>
      <c r="H27" s="25" t="str">
        <f t="shared" si="0"/>
        <v/>
      </c>
      <c r="I27" s="25" t="str">
        <f t="shared" si="1"/>
        <v/>
      </c>
      <c r="J27" s="25" t="str">
        <f t="shared" si="2"/>
        <v/>
      </c>
      <c r="K27" s="25" t="str">
        <f t="shared" si="3"/>
        <v xml:space="preserve"> </v>
      </c>
      <c r="L27" s="25" t="str">
        <f t="shared" si="4"/>
        <v xml:space="preserve"> </v>
      </c>
      <c r="M27" s="25" t="str">
        <f t="shared" si="4"/>
        <v xml:space="preserve"> </v>
      </c>
      <c r="N27" s="25" t="str">
        <f t="shared" si="5"/>
        <v xml:space="preserve"> </v>
      </c>
      <c r="O27" s="25" t="str">
        <f t="shared" si="6"/>
        <v xml:space="preserve"> </v>
      </c>
      <c r="P27" s="25" t="str">
        <f t="shared" si="7"/>
        <v/>
      </c>
      <c r="Q27" s="25" t="str">
        <f t="shared" si="8"/>
        <v/>
      </c>
      <c r="R27" s="25" t="str">
        <f t="shared" si="9"/>
        <v/>
      </c>
      <c r="S27" s="25" t="str">
        <f t="shared" si="10"/>
        <v/>
      </c>
      <c r="T27" s="25" t="str">
        <f t="shared" si="11"/>
        <v/>
      </c>
      <c r="U27" s="25" t="str">
        <f t="shared" si="12"/>
        <v/>
      </c>
      <c r="V27" s="25" t="str">
        <f t="shared" si="13"/>
        <v/>
      </c>
      <c r="W27" s="25" t="str">
        <f t="shared" si="14"/>
        <v/>
      </c>
      <c r="X27" s="25" t="str">
        <f t="shared" si="15"/>
        <v/>
      </c>
      <c r="Y27" s="25" t="str">
        <f t="shared" si="16"/>
        <v xml:space="preserve"> </v>
      </c>
      <c r="Z27" s="25" t="str">
        <f t="shared" si="17"/>
        <v xml:space="preserve"> </v>
      </c>
      <c r="AA27" s="25" t="str">
        <f t="shared" si="18"/>
        <v xml:space="preserve"> </v>
      </c>
      <c r="AB27" t="str">
        <f t="shared" si="19"/>
        <v/>
      </c>
      <c r="AC27" t="str">
        <f t="shared" si="20"/>
        <v xml:space="preserve"> </v>
      </c>
      <c r="AD27" t="str">
        <f t="shared" si="21"/>
        <v/>
      </c>
    </row>
    <row r="28" spans="1:30" x14ac:dyDescent="0.35">
      <c r="A28" t="str">
        <f>IF('My Prediction of Match'!$B$2='Performance Cal'!$A28,'Performance Cal'!A28,"")</f>
        <v/>
      </c>
      <c r="B28" t="str">
        <f>IF('My Prediction of Match'!$B$2='Performance Cal'!$A28,'Performance Cal'!B28,"")</f>
        <v/>
      </c>
      <c r="C28" t="str">
        <f>_xlfn.XLOOKUP(B28,'Team Player and role'!A:A,'Team Player and role'!C:C," ")</f>
        <v xml:space="preserve"> </v>
      </c>
      <c r="D28" t="str">
        <f>IF('My Prediction of Match'!$B$2='Performance Cal'!$A28,'Performance Cal'!C28,"")</f>
        <v/>
      </c>
      <c r="E28" t="str">
        <f>IF('My Prediction of Match'!$B$2='Performance Cal'!$A28,'Performance Cal'!D28,"")</f>
        <v/>
      </c>
      <c r="F28" t="str">
        <f>IF('My Prediction of Match'!$B$2='Performance Cal'!$A28,'Performance Cal'!E28,"")</f>
        <v/>
      </c>
      <c r="G28" t="str">
        <f>IF('My Prediction of Match'!$B$2='Performance Cal'!$A28,'Performance Cal'!F28,"")</f>
        <v/>
      </c>
      <c r="H28" s="25" t="str">
        <f t="shared" si="0"/>
        <v/>
      </c>
      <c r="I28" s="25" t="str">
        <f t="shared" si="1"/>
        <v/>
      </c>
      <c r="J28" s="25" t="str">
        <f t="shared" si="2"/>
        <v/>
      </c>
      <c r="K28" s="25" t="str">
        <f t="shared" si="3"/>
        <v xml:space="preserve"> </v>
      </c>
      <c r="L28" s="25" t="str">
        <f t="shared" si="4"/>
        <v xml:space="preserve"> </v>
      </c>
      <c r="M28" s="25" t="str">
        <f t="shared" si="4"/>
        <v xml:space="preserve"> </v>
      </c>
      <c r="N28" s="25" t="str">
        <f t="shared" si="5"/>
        <v xml:space="preserve"> </v>
      </c>
      <c r="O28" s="25" t="str">
        <f t="shared" si="6"/>
        <v xml:space="preserve"> </v>
      </c>
      <c r="P28" s="25" t="str">
        <f t="shared" si="7"/>
        <v/>
      </c>
      <c r="Q28" s="25" t="str">
        <f t="shared" si="8"/>
        <v/>
      </c>
      <c r="R28" s="25" t="str">
        <f t="shared" si="9"/>
        <v/>
      </c>
      <c r="S28" s="25" t="str">
        <f t="shared" si="10"/>
        <v/>
      </c>
      <c r="T28" s="25" t="str">
        <f t="shared" si="11"/>
        <v/>
      </c>
      <c r="U28" s="25" t="str">
        <f t="shared" si="12"/>
        <v/>
      </c>
      <c r="V28" s="25" t="str">
        <f t="shared" si="13"/>
        <v/>
      </c>
      <c r="W28" s="25" t="str">
        <f t="shared" si="14"/>
        <v/>
      </c>
      <c r="X28" s="25" t="str">
        <f t="shared" si="15"/>
        <v/>
      </c>
      <c r="Y28" s="25" t="str">
        <f t="shared" si="16"/>
        <v xml:space="preserve"> </v>
      </c>
      <c r="Z28" s="25" t="str">
        <f t="shared" si="17"/>
        <v xml:space="preserve"> </v>
      </c>
      <c r="AA28" s="25" t="str">
        <f t="shared" si="18"/>
        <v xml:space="preserve"> </v>
      </c>
      <c r="AB28" t="str">
        <f t="shared" si="19"/>
        <v/>
      </c>
      <c r="AC28" t="str">
        <f t="shared" si="20"/>
        <v xml:space="preserve"> </v>
      </c>
      <c r="AD28" t="str">
        <f t="shared" si="21"/>
        <v/>
      </c>
    </row>
    <row r="29" spans="1:30" x14ac:dyDescent="0.35">
      <c r="A29" t="str">
        <f>IF('My Prediction of Match'!$B$2='Performance Cal'!$A29,'Performance Cal'!A29,"")</f>
        <v/>
      </c>
      <c r="B29" t="str">
        <f>IF('My Prediction of Match'!$B$2='Performance Cal'!$A29,'Performance Cal'!B29,"")</f>
        <v/>
      </c>
      <c r="C29" t="str">
        <f>_xlfn.XLOOKUP(B29,'Team Player and role'!A:A,'Team Player and role'!C:C," ")</f>
        <v xml:space="preserve"> </v>
      </c>
      <c r="D29" t="str">
        <f>IF('My Prediction of Match'!$B$2='Performance Cal'!$A29,'Performance Cal'!C29,"")</f>
        <v/>
      </c>
      <c r="E29" t="str">
        <f>IF('My Prediction of Match'!$B$2='Performance Cal'!$A29,'Performance Cal'!D29,"")</f>
        <v/>
      </c>
      <c r="F29" t="str">
        <f>IF('My Prediction of Match'!$B$2='Performance Cal'!$A29,'Performance Cal'!E29,"")</f>
        <v/>
      </c>
      <c r="G29" t="str">
        <f>IF('My Prediction of Match'!$B$2='Performance Cal'!$A29,'Performance Cal'!F29,"")</f>
        <v/>
      </c>
      <c r="H29" s="25" t="str">
        <f t="shared" si="0"/>
        <v/>
      </c>
      <c r="I29" s="25" t="str">
        <f t="shared" si="1"/>
        <v/>
      </c>
      <c r="J29" s="25" t="str">
        <f t="shared" si="2"/>
        <v/>
      </c>
      <c r="K29" s="25" t="str">
        <f t="shared" si="3"/>
        <v xml:space="preserve"> </v>
      </c>
      <c r="L29" s="25" t="str">
        <f t="shared" si="4"/>
        <v xml:space="preserve"> </v>
      </c>
      <c r="M29" s="25" t="str">
        <f t="shared" si="4"/>
        <v xml:space="preserve"> </v>
      </c>
      <c r="N29" s="25" t="str">
        <f t="shared" si="5"/>
        <v xml:space="preserve"> </v>
      </c>
      <c r="O29" s="25" t="str">
        <f t="shared" si="6"/>
        <v xml:space="preserve"> </v>
      </c>
      <c r="P29" s="25" t="str">
        <f t="shared" si="7"/>
        <v/>
      </c>
      <c r="Q29" s="25" t="str">
        <f t="shared" si="8"/>
        <v/>
      </c>
      <c r="R29" s="25" t="str">
        <f t="shared" si="9"/>
        <v/>
      </c>
      <c r="S29" s="25" t="str">
        <f t="shared" si="10"/>
        <v/>
      </c>
      <c r="T29" s="25" t="str">
        <f t="shared" si="11"/>
        <v/>
      </c>
      <c r="U29" s="25" t="str">
        <f t="shared" si="12"/>
        <v/>
      </c>
      <c r="V29" s="25" t="str">
        <f t="shared" si="13"/>
        <v/>
      </c>
      <c r="W29" s="25" t="str">
        <f t="shared" si="14"/>
        <v/>
      </c>
      <c r="X29" s="25" t="str">
        <f t="shared" si="15"/>
        <v/>
      </c>
      <c r="Y29" s="25" t="str">
        <f t="shared" si="16"/>
        <v xml:space="preserve"> </v>
      </c>
      <c r="Z29" s="25" t="str">
        <f t="shared" si="17"/>
        <v xml:space="preserve"> </v>
      </c>
      <c r="AA29" s="25" t="str">
        <f t="shared" si="18"/>
        <v xml:space="preserve"> </v>
      </c>
      <c r="AB29" t="str">
        <f t="shared" si="19"/>
        <v/>
      </c>
      <c r="AC29" t="str">
        <f t="shared" si="20"/>
        <v xml:space="preserve"> </v>
      </c>
      <c r="AD29" t="str">
        <f t="shared" si="21"/>
        <v/>
      </c>
    </row>
    <row r="30" spans="1:30" x14ac:dyDescent="0.35">
      <c r="A30" t="str">
        <f>IF('My Prediction of Match'!$B$2='Performance Cal'!$A30,'Performance Cal'!A30,"")</f>
        <v/>
      </c>
      <c r="B30" t="str">
        <f>IF('My Prediction of Match'!$B$2='Performance Cal'!$A30,'Performance Cal'!B30,"")</f>
        <v/>
      </c>
      <c r="C30" t="str">
        <f>_xlfn.XLOOKUP(B30,'Team Player and role'!A:A,'Team Player and role'!C:C," ")</f>
        <v xml:space="preserve"> </v>
      </c>
      <c r="D30" t="str">
        <f>IF('My Prediction of Match'!$B$2='Performance Cal'!$A30,'Performance Cal'!C30,"")</f>
        <v/>
      </c>
      <c r="E30" t="str">
        <f>IF('My Prediction of Match'!$B$2='Performance Cal'!$A30,'Performance Cal'!D30,"")</f>
        <v/>
      </c>
      <c r="F30" t="str">
        <f>IF('My Prediction of Match'!$B$2='Performance Cal'!$A30,'Performance Cal'!E30,"")</f>
        <v/>
      </c>
      <c r="G30" t="str">
        <f>IF('My Prediction of Match'!$B$2='Performance Cal'!$A30,'Performance Cal'!F30,"")</f>
        <v/>
      </c>
      <c r="H30" s="25" t="str">
        <f t="shared" si="0"/>
        <v/>
      </c>
      <c r="I30" s="25" t="str">
        <f t="shared" si="1"/>
        <v/>
      </c>
      <c r="J30" s="25" t="str">
        <f t="shared" si="2"/>
        <v/>
      </c>
      <c r="K30" s="25" t="str">
        <f t="shared" si="3"/>
        <v xml:space="preserve"> </v>
      </c>
      <c r="L30" s="25" t="str">
        <f t="shared" si="4"/>
        <v xml:space="preserve"> </v>
      </c>
      <c r="M30" s="25" t="str">
        <f t="shared" si="4"/>
        <v xml:space="preserve"> </v>
      </c>
      <c r="N30" s="25" t="str">
        <f t="shared" si="5"/>
        <v xml:space="preserve"> </v>
      </c>
      <c r="O30" s="25" t="str">
        <f t="shared" si="6"/>
        <v xml:space="preserve"> </v>
      </c>
      <c r="P30" s="25" t="str">
        <f t="shared" si="7"/>
        <v/>
      </c>
      <c r="Q30" s="25" t="str">
        <f t="shared" si="8"/>
        <v/>
      </c>
      <c r="R30" s="25" t="str">
        <f t="shared" si="9"/>
        <v/>
      </c>
      <c r="S30" s="25" t="str">
        <f t="shared" si="10"/>
        <v/>
      </c>
      <c r="T30" s="25" t="str">
        <f t="shared" si="11"/>
        <v/>
      </c>
      <c r="U30" s="25" t="str">
        <f t="shared" si="12"/>
        <v/>
      </c>
      <c r="V30" s="25" t="str">
        <f t="shared" si="13"/>
        <v/>
      </c>
      <c r="W30" s="25" t="str">
        <f t="shared" si="14"/>
        <v/>
      </c>
      <c r="X30" s="25" t="str">
        <f t="shared" si="15"/>
        <v/>
      </c>
      <c r="Y30" s="25" t="str">
        <f t="shared" si="16"/>
        <v xml:space="preserve"> </v>
      </c>
      <c r="Z30" s="25" t="str">
        <f t="shared" si="17"/>
        <v xml:space="preserve"> </v>
      </c>
      <c r="AA30" s="25" t="str">
        <f t="shared" si="18"/>
        <v xml:space="preserve"> </v>
      </c>
      <c r="AB30" t="str">
        <f t="shared" si="19"/>
        <v/>
      </c>
      <c r="AC30" t="str">
        <f t="shared" si="20"/>
        <v xml:space="preserve"> </v>
      </c>
      <c r="AD30" t="str">
        <f t="shared" si="21"/>
        <v/>
      </c>
    </row>
    <row r="31" spans="1:30" x14ac:dyDescent="0.35">
      <c r="A31" t="str">
        <f>IF('My Prediction of Match'!$B$2='Performance Cal'!$A31,'Performance Cal'!A31,"")</f>
        <v/>
      </c>
      <c r="B31" t="str">
        <f>IF('My Prediction of Match'!$B$2='Performance Cal'!$A31,'Performance Cal'!B31,"")</f>
        <v/>
      </c>
      <c r="C31" t="str">
        <f>_xlfn.XLOOKUP(B31,'Team Player and role'!A:A,'Team Player and role'!C:C," ")</f>
        <v xml:space="preserve"> </v>
      </c>
      <c r="D31" t="str">
        <f>IF('My Prediction of Match'!$B$2='Performance Cal'!$A31,'Performance Cal'!C31,"")</f>
        <v/>
      </c>
      <c r="E31" t="str">
        <f>IF('My Prediction of Match'!$B$2='Performance Cal'!$A31,'Performance Cal'!D31,"")</f>
        <v/>
      </c>
      <c r="F31" t="str">
        <f>IF('My Prediction of Match'!$B$2='Performance Cal'!$A31,'Performance Cal'!E31,"")</f>
        <v/>
      </c>
      <c r="G31" t="str">
        <f>IF('My Prediction of Match'!$B$2='Performance Cal'!$A31,'Performance Cal'!F31,"")</f>
        <v/>
      </c>
      <c r="H31" s="25" t="str">
        <f t="shared" si="0"/>
        <v/>
      </c>
      <c r="I31" s="25" t="str">
        <f t="shared" si="1"/>
        <v/>
      </c>
      <c r="J31" s="25" t="str">
        <f t="shared" si="2"/>
        <v/>
      </c>
      <c r="K31" s="25" t="str">
        <f t="shared" si="3"/>
        <v xml:space="preserve"> </v>
      </c>
      <c r="L31" s="25" t="str">
        <f t="shared" si="4"/>
        <v xml:space="preserve"> </v>
      </c>
      <c r="M31" s="25" t="str">
        <f t="shared" si="4"/>
        <v xml:space="preserve"> </v>
      </c>
      <c r="N31" s="25" t="str">
        <f t="shared" si="5"/>
        <v xml:space="preserve"> </v>
      </c>
      <c r="O31" s="25" t="str">
        <f t="shared" si="6"/>
        <v xml:space="preserve"> </v>
      </c>
      <c r="P31" s="25" t="str">
        <f t="shared" si="7"/>
        <v/>
      </c>
      <c r="Q31" s="25" t="str">
        <f t="shared" si="8"/>
        <v/>
      </c>
      <c r="R31" s="25" t="str">
        <f t="shared" si="9"/>
        <v/>
      </c>
      <c r="S31" s="25" t="str">
        <f t="shared" si="10"/>
        <v/>
      </c>
      <c r="T31" s="25" t="str">
        <f t="shared" si="11"/>
        <v/>
      </c>
      <c r="U31" s="25" t="str">
        <f t="shared" si="12"/>
        <v/>
      </c>
      <c r="V31" s="25" t="str">
        <f t="shared" si="13"/>
        <v/>
      </c>
      <c r="W31" s="25" t="str">
        <f t="shared" si="14"/>
        <v/>
      </c>
      <c r="X31" s="25" t="str">
        <f t="shared" si="15"/>
        <v/>
      </c>
      <c r="Y31" s="25" t="str">
        <f t="shared" si="16"/>
        <v xml:space="preserve"> </v>
      </c>
      <c r="Z31" s="25" t="str">
        <f t="shared" si="17"/>
        <v xml:space="preserve"> </v>
      </c>
      <c r="AA31" s="25" t="str">
        <f t="shared" si="18"/>
        <v xml:space="preserve"> </v>
      </c>
      <c r="AB31" t="str">
        <f t="shared" si="19"/>
        <v/>
      </c>
      <c r="AC31" t="str">
        <f t="shared" si="20"/>
        <v xml:space="preserve"> </v>
      </c>
      <c r="AD31" t="str">
        <f t="shared" si="21"/>
        <v/>
      </c>
    </row>
    <row r="32" spans="1:30" x14ac:dyDescent="0.35">
      <c r="A32" t="str">
        <f>IF('My Prediction of Match'!$B$2='Performance Cal'!$A32,'Performance Cal'!A32,"")</f>
        <v/>
      </c>
      <c r="B32" t="str">
        <f>IF('My Prediction of Match'!$B$2='Performance Cal'!$A32,'Performance Cal'!B32,"")</f>
        <v/>
      </c>
      <c r="C32" t="str">
        <f>_xlfn.XLOOKUP(B32,'Team Player and role'!A:A,'Team Player and role'!C:C," ")</f>
        <v xml:space="preserve"> </v>
      </c>
      <c r="D32" t="str">
        <f>IF('My Prediction of Match'!$B$2='Performance Cal'!$A32,'Performance Cal'!C32,"")</f>
        <v/>
      </c>
      <c r="E32" t="str">
        <f>IF('My Prediction of Match'!$B$2='Performance Cal'!$A32,'Performance Cal'!D32,"")</f>
        <v/>
      </c>
      <c r="F32" t="str">
        <f>IF('My Prediction of Match'!$B$2='Performance Cal'!$A32,'Performance Cal'!E32,"")</f>
        <v/>
      </c>
      <c r="G32" t="str">
        <f>IF('My Prediction of Match'!$B$2='Performance Cal'!$A32,'Performance Cal'!F32,"")</f>
        <v/>
      </c>
      <c r="H32" s="25" t="str">
        <f t="shared" si="0"/>
        <v/>
      </c>
      <c r="I32" s="25" t="str">
        <f t="shared" si="1"/>
        <v/>
      </c>
      <c r="J32" s="25" t="str">
        <f t="shared" si="2"/>
        <v/>
      </c>
      <c r="K32" s="25" t="str">
        <f t="shared" si="3"/>
        <v xml:space="preserve"> </v>
      </c>
      <c r="L32" s="25" t="str">
        <f t="shared" si="4"/>
        <v xml:space="preserve"> </v>
      </c>
      <c r="M32" s="25" t="str">
        <f t="shared" si="4"/>
        <v xml:space="preserve"> </v>
      </c>
      <c r="N32" s="25" t="str">
        <f t="shared" si="5"/>
        <v xml:space="preserve"> </v>
      </c>
      <c r="O32" s="25" t="str">
        <f t="shared" si="6"/>
        <v xml:space="preserve"> </v>
      </c>
      <c r="P32" s="25" t="str">
        <f t="shared" si="7"/>
        <v/>
      </c>
      <c r="Q32" s="25" t="str">
        <f t="shared" si="8"/>
        <v/>
      </c>
      <c r="R32" s="25" t="str">
        <f t="shared" si="9"/>
        <v/>
      </c>
      <c r="S32" s="25" t="str">
        <f t="shared" si="10"/>
        <v/>
      </c>
      <c r="T32" s="25" t="str">
        <f t="shared" si="11"/>
        <v/>
      </c>
      <c r="U32" s="25" t="str">
        <f t="shared" si="12"/>
        <v/>
      </c>
      <c r="V32" s="25" t="str">
        <f t="shared" si="13"/>
        <v/>
      </c>
      <c r="W32" s="25" t="str">
        <f t="shared" si="14"/>
        <v/>
      </c>
      <c r="X32" s="25" t="str">
        <f t="shared" si="15"/>
        <v/>
      </c>
      <c r="Y32" s="25" t="str">
        <f t="shared" si="16"/>
        <v xml:space="preserve"> </v>
      </c>
      <c r="Z32" s="25" t="str">
        <f t="shared" si="17"/>
        <v xml:space="preserve"> </v>
      </c>
      <c r="AA32" s="25" t="str">
        <f t="shared" si="18"/>
        <v xml:space="preserve"> </v>
      </c>
      <c r="AB32" t="str">
        <f t="shared" si="19"/>
        <v/>
      </c>
      <c r="AC32" t="str">
        <f t="shared" si="20"/>
        <v xml:space="preserve"> </v>
      </c>
      <c r="AD32" t="str">
        <f t="shared" si="21"/>
        <v/>
      </c>
    </row>
    <row r="33" spans="1:30" x14ac:dyDescent="0.35">
      <c r="A33" t="str">
        <f>IF('My Prediction of Match'!$B$2='Performance Cal'!$A33,'Performance Cal'!A33,"")</f>
        <v/>
      </c>
      <c r="B33" t="str">
        <f>IF('My Prediction of Match'!$B$2='Performance Cal'!$A33,'Performance Cal'!B33,"")</f>
        <v/>
      </c>
      <c r="C33" t="str">
        <f>_xlfn.XLOOKUP(B33,'Team Player and role'!A:A,'Team Player and role'!C:C," ")</f>
        <v xml:space="preserve"> </v>
      </c>
      <c r="D33" t="str">
        <f>IF('My Prediction of Match'!$B$2='Performance Cal'!$A33,'Performance Cal'!C33,"")</f>
        <v/>
      </c>
      <c r="E33" t="str">
        <f>IF('My Prediction of Match'!$B$2='Performance Cal'!$A33,'Performance Cal'!D33,"")</f>
        <v/>
      </c>
      <c r="F33" t="str">
        <f>IF('My Prediction of Match'!$B$2='Performance Cal'!$A33,'Performance Cal'!E33,"")</f>
        <v/>
      </c>
      <c r="G33" t="str">
        <f>IF('My Prediction of Match'!$B$2='Performance Cal'!$A33,'Performance Cal'!F33,"")</f>
        <v/>
      </c>
      <c r="H33" s="25" t="str">
        <f t="shared" si="0"/>
        <v/>
      </c>
      <c r="I33" s="25" t="str">
        <f t="shared" si="1"/>
        <v/>
      </c>
      <c r="J33" s="25" t="str">
        <f t="shared" si="2"/>
        <v/>
      </c>
      <c r="K33" s="25" t="str">
        <f t="shared" si="3"/>
        <v xml:space="preserve"> </v>
      </c>
      <c r="L33" s="25" t="str">
        <f t="shared" si="4"/>
        <v xml:space="preserve"> </v>
      </c>
      <c r="M33" s="25" t="str">
        <f t="shared" si="4"/>
        <v xml:space="preserve"> </v>
      </c>
      <c r="N33" s="25" t="str">
        <f t="shared" si="5"/>
        <v xml:space="preserve"> </v>
      </c>
      <c r="O33" s="25" t="str">
        <f t="shared" si="6"/>
        <v xml:space="preserve"> </v>
      </c>
      <c r="P33" s="25" t="str">
        <f t="shared" si="7"/>
        <v/>
      </c>
      <c r="Q33" s="25" t="str">
        <f t="shared" si="8"/>
        <v/>
      </c>
      <c r="R33" s="25" t="str">
        <f t="shared" si="9"/>
        <v/>
      </c>
      <c r="S33" s="25" t="str">
        <f t="shared" si="10"/>
        <v/>
      </c>
      <c r="T33" s="25" t="str">
        <f t="shared" si="11"/>
        <v/>
      </c>
      <c r="U33" s="25" t="str">
        <f t="shared" si="12"/>
        <v/>
      </c>
      <c r="V33" s="25" t="str">
        <f t="shared" si="13"/>
        <v/>
      </c>
      <c r="W33" s="25" t="str">
        <f t="shared" si="14"/>
        <v/>
      </c>
      <c r="X33" s="25" t="str">
        <f t="shared" si="15"/>
        <v/>
      </c>
      <c r="Y33" s="25" t="str">
        <f t="shared" si="16"/>
        <v xml:space="preserve"> </v>
      </c>
      <c r="Z33" s="25" t="str">
        <f t="shared" si="17"/>
        <v xml:space="preserve"> </v>
      </c>
      <c r="AA33" s="25" t="str">
        <f t="shared" si="18"/>
        <v xml:space="preserve"> </v>
      </c>
      <c r="AB33" t="str">
        <f t="shared" si="19"/>
        <v/>
      </c>
      <c r="AC33" t="str">
        <f t="shared" si="20"/>
        <v xml:space="preserve"> </v>
      </c>
      <c r="AD33" t="str">
        <f t="shared" si="21"/>
        <v/>
      </c>
    </row>
    <row r="34" spans="1:30" x14ac:dyDescent="0.35">
      <c r="A34" t="str">
        <f>IF('My Prediction of Match'!$B$2='Performance Cal'!$A34,'Performance Cal'!A34,"")</f>
        <v/>
      </c>
      <c r="B34" t="str">
        <f>IF('My Prediction of Match'!$B$2='Performance Cal'!$A34,'Performance Cal'!B34,"")</f>
        <v/>
      </c>
      <c r="C34" t="str">
        <f>_xlfn.XLOOKUP(B34,'Team Player and role'!A:A,'Team Player and role'!C:C," ")</f>
        <v xml:space="preserve"> </v>
      </c>
      <c r="D34" t="str">
        <f>IF('My Prediction of Match'!$B$2='Performance Cal'!$A34,'Performance Cal'!C34,"")</f>
        <v/>
      </c>
      <c r="E34" t="str">
        <f>IF('My Prediction of Match'!$B$2='Performance Cal'!$A34,'Performance Cal'!D34,"")</f>
        <v/>
      </c>
      <c r="F34" t="str">
        <f>IF('My Prediction of Match'!$B$2='Performance Cal'!$A34,'Performance Cal'!E34,"")</f>
        <v/>
      </c>
      <c r="G34" t="str">
        <f>IF('My Prediction of Match'!$B$2='Performance Cal'!$A34,'Performance Cal'!F34,"")</f>
        <v/>
      </c>
      <c r="H34" s="25" t="str">
        <f t="shared" si="0"/>
        <v/>
      </c>
      <c r="I34" s="25" t="str">
        <f t="shared" si="1"/>
        <v/>
      </c>
      <c r="J34" s="25" t="str">
        <f t="shared" si="2"/>
        <v/>
      </c>
      <c r="K34" s="25" t="str">
        <f t="shared" si="3"/>
        <v xml:space="preserve"> </v>
      </c>
      <c r="L34" s="25" t="str">
        <f t="shared" si="4"/>
        <v xml:space="preserve"> </v>
      </c>
      <c r="M34" s="25" t="str">
        <f t="shared" si="4"/>
        <v xml:space="preserve"> </v>
      </c>
      <c r="N34" s="25" t="str">
        <f t="shared" si="5"/>
        <v xml:space="preserve"> </v>
      </c>
      <c r="O34" s="25" t="str">
        <f t="shared" si="6"/>
        <v xml:space="preserve"> </v>
      </c>
      <c r="P34" s="25" t="str">
        <f t="shared" si="7"/>
        <v/>
      </c>
      <c r="Q34" s="25" t="str">
        <f t="shared" si="8"/>
        <v/>
      </c>
      <c r="R34" s="25" t="str">
        <f t="shared" si="9"/>
        <v/>
      </c>
      <c r="S34" s="25" t="str">
        <f t="shared" si="10"/>
        <v/>
      </c>
      <c r="T34" s="25" t="str">
        <f t="shared" si="11"/>
        <v/>
      </c>
      <c r="U34" s="25" t="str">
        <f t="shared" si="12"/>
        <v/>
      </c>
      <c r="V34" s="25" t="str">
        <f t="shared" si="13"/>
        <v/>
      </c>
      <c r="W34" s="25" t="str">
        <f t="shared" si="14"/>
        <v/>
      </c>
      <c r="X34" s="25" t="str">
        <f t="shared" si="15"/>
        <v/>
      </c>
      <c r="Y34" s="25" t="str">
        <f t="shared" si="16"/>
        <v xml:space="preserve"> </v>
      </c>
      <c r="Z34" s="25" t="str">
        <f t="shared" si="17"/>
        <v xml:space="preserve"> </v>
      </c>
      <c r="AA34" s="25" t="str">
        <f t="shared" si="18"/>
        <v xml:space="preserve"> </v>
      </c>
      <c r="AB34" t="str">
        <f t="shared" si="19"/>
        <v/>
      </c>
      <c r="AC34" t="str">
        <f t="shared" si="20"/>
        <v xml:space="preserve"> </v>
      </c>
      <c r="AD34" t="str">
        <f t="shared" si="21"/>
        <v/>
      </c>
    </row>
    <row r="35" spans="1:30" x14ac:dyDescent="0.35">
      <c r="A35" t="str">
        <f>IF('My Prediction of Match'!$B$2='Performance Cal'!$A35,'Performance Cal'!A35,"")</f>
        <v/>
      </c>
      <c r="B35" t="str">
        <f>IF('My Prediction of Match'!$B$2='Performance Cal'!$A35,'Performance Cal'!B35,"")</f>
        <v/>
      </c>
      <c r="C35" t="str">
        <f>_xlfn.XLOOKUP(B35,'Team Player and role'!A:A,'Team Player and role'!C:C," ")</f>
        <v xml:space="preserve"> </v>
      </c>
      <c r="D35" t="str">
        <f>IF('My Prediction of Match'!$B$2='Performance Cal'!$A35,'Performance Cal'!C35,"")</f>
        <v/>
      </c>
      <c r="E35" t="str">
        <f>IF('My Prediction of Match'!$B$2='Performance Cal'!$A35,'Performance Cal'!D35,"")</f>
        <v/>
      </c>
      <c r="F35" t="str">
        <f>IF('My Prediction of Match'!$B$2='Performance Cal'!$A35,'Performance Cal'!E35,"")</f>
        <v/>
      </c>
      <c r="G35" t="str">
        <f>IF('My Prediction of Match'!$B$2='Performance Cal'!$A35,'Performance Cal'!F35,"")</f>
        <v/>
      </c>
      <c r="H35" s="25" t="str">
        <f t="shared" si="0"/>
        <v/>
      </c>
      <c r="I35" s="25" t="str">
        <f t="shared" si="1"/>
        <v/>
      </c>
      <c r="J35" s="25" t="str">
        <f t="shared" si="2"/>
        <v/>
      </c>
      <c r="K35" s="25" t="str">
        <f t="shared" si="3"/>
        <v xml:space="preserve"> </v>
      </c>
      <c r="L35" s="25" t="str">
        <f t="shared" si="4"/>
        <v xml:space="preserve"> </v>
      </c>
      <c r="M35" s="25" t="str">
        <f t="shared" si="4"/>
        <v xml:space="preserve"> </v>
      </c>
      <c r="N35" s="25" t="str">
        <f t="shared" si="5"/>
        <v xml:space="preserve"> </v>
      </c>
      <c r="O35" s="25" t="str">
        <f t="shared" si="6"/>
        <v xml:space="preserve"> </v>
      </c>
      <c r="P35" s="25" t="str">
        <f t="shared" si="7"/>
        <v/>
      </c>
      <c r="Q35" s="25" t="str">
        <f t="shared" si="8"/>
        <v/>
      </c>
      <c r="R35" s="25" t="str">
        <f t="shared" si="9"/>
        <v/>
      </c>
      <c r="S35" s="25" t="str">
        <f t="shared" si="10"/>
        <v/>
      </c>
      <c r="T35" s="25" t="str">
        <f t="shared" si="11"/>
        <v/>
      </c>
      <c r="U35" s="25" t="str">
        <f t="shared" si="12"/>
        <v/>
      </c>
      <c r="V35" s="25" t="str">
        <f t="shared" si="13"/>
        <v/>
      </c>
      <c r="W35" s="25" t="str">
        <f t="shared" si="14"/>
        <v/>
      </c>
      <c r="X35" s="25" t="str">
        <f t="shared" si="15"/>
        <v/>
      </c>
      <c r="Y35" s="25" t="str">
        <f t="shared" si="16"/>
        <v xml:space="preserve"> </v>
      </c>
      <c r="Z35" s="25" t="str">
        <f t="shared" si="17"/>
        <v xml:space="preserve"> </v>
      </c>
      <c r="AA35" s="25" t="str">
        <f t="shared" si="18"/>
        <v xml:space="preserve"> </v>
      </c>
      <c r="AB35" t="str">
        <f t="shared" si="19"/>
        <v/>
      </c>
      <c r="AC35" t="str">
        <f t="shared" si="20"/>
        <v xml:space="preserve"> </v>
      </c>
      <c r="AD35" t="str">
        <f t="shared" si="21"/>
        <v/>
      </c>
    </row>
    <row r="36" spans="1:30" x14ac:dyDescent="0.35">
      <c r="A36" t="str">
        <f>IF('My Prediction of Match'!$B$2='Performance Cal'!$A36,'Performance Cal'!A36,"")</f>
        <v/>
      </c>
      <c r="B36" t="str">
        <f>IF('My Prediction of Match'!$B$2='Performance Cal'!$A36,'Performance Cal'!B36,"")</f>
        <v/>
      </c>
      <c r="C36" t="str">
        <f>_xlfn.XLOOKUP(B36,'Team Player and role'!A:A,'Team Player and role'!C:C," ")</f>
        <v xml:space="preserve"> </v>
      </c>
      <c r="D36" t="str">
        <f>IF('My Prediction of Match'!$B$2='Performance Cal'!$A36,'Performance Cal'!C36,"")</f>
        <v/>
      </c>
      <c r="E36" t="str">
        <f>IF('My Prediction of Match'!$B$2='Performance Cal'!$A36,'Performance Cal'!D36,"")</f>
        <v/>
      </c>
      <c r="F36" t="str">
        <f>IF('My Prediction of Match'!$B$2='Performance Cal'!$A36,'Performance Cal'!E36,"")</f>
        <v/>
      </c>
      <c r="G36" t="str">
        <f>IF('My Prediction of Match'!$B$2='Performance Cal'!$A36,'Performance Cal'!F36,"")</f>
        <v/>
      </c>
      <c r="H36" s="25" t="str">
        <f t="shared" si="0"/>
        <v/>
      </c>
      <c r="I36" s="25" t="str">
        <f t="shared" si="1"/>
        <v/>
      </c>
      <c r="J36" s="25" t="str">
        <f t="shared" si="2"/>
        <v/>
      </c>
      <c r="K36" s="25" t="str">
        <f t="shared" si="3"/>
        <v xml:space="preserve"> </v>
      </c>
      <c r="L36" s="25" t="str">
        <f t="shared" si="4"/>
        <v xml:space="preserve"> </v>
      </c>
      <c r="M36" s="25" t="str">
        <f t="shared" si="4"/>
        <v xml:space="preserve"> </v>
      </c>
      <c r="N36" s="25" t="str">
        <f t="shared" si="5"/>
        <v xml:space="preserve"> </v>
      </c>
      <c r="O36" s="25" t="str">
        <f t="shared" si="6"/>
        <v xml:space="preserve"> </v>
      </c>
      <c r="P36" s="25" t="str">
        <f t="shared" si="7"/>
        <v/>
      </c>
      <c r="Q36" s="25" t="str">
        <f t="shared" si="8"/>
        <v/>
      </c>
      <c r="R36" s="25" t="str">
        <f t="shared" si="9"/>
        <v/>
      </c>
      <c r="S36" s="25" t="str">
        <f t="shared" si="10"/>
        <v/>
      </c>
      <c r="T36" s="25" t="str">
        <f t="shared" si="11"/>
        <v/>
      </c>
      <c r="U36" s="25" t="str">
        <f t="shared" si="12"/>
        <v/>
      </c>
      <c r="V36" s="25" t="str">
        <f t="shared" si="13"/>
        <v/>
      </c>
      <c r="W36" s="25" t="str">
        <f t="shared" si="14"/>
        <v/>
      </c>
      <c r="X36" s="25" t="str">
        <f t="shared" si="15"/>
        <v/>
      </c>
      <c r="Y36" s="25" t="str">
        <f t="shared" si="16"/>
        <v xml:space="preserve"> </v>
      </c>
      <c r="Z36" s="25" t="str">
        <f t="shared" si="17"/>
        <v xml:space="preserve"> </v>
      </c>
      <c r="AA36" s="25" t="str">
        <f t="shared" si="18"/>
        <v xml:space="preserve"> </v>
      </c>
      <c r="AB36" t="str">
        <f t="shared" si="19"/>
        <v/>
      </c>
      <c r="AC36" t="str">
        <f t="shared" si="20"/>
        <v xml:space="preserve"> </v>
      </c>
      <c r="AD36" t="str">
        <f t="shared" si="21"/>
        <v/>
      </c>
    </row>
    <row r="37" spans="1:30" x14ac:dyDescent="0.35">
      <c r="A37" t="str">
        <f>IF('My Prediction of Match'!$B$2='Performance Cal'!$A37,'Performance Cal'!A37,"")</f>
        <v/>
      </c>
      <c r="B37" t="str">
        <f>IF('My Prediction of Match'!$B$2='Performance Cal'!$A37,'Performance Cal'!B37,"")</f>
        <v/>
      </c>
      <c r="C37" t="str">
        <f>_xlfn.XLOOKUP(B37,'Team Player and role'!A:A,'Team Player and role'!C:C," ")</f>
        <v xml:space="preserve"> </v>
      </c>
      <c r="D37" t="str">
        <f>IF('My Prediction of Match'!$B$2='Performance Cal'!$A37,'Performance Cal'!C37,"")</f>
        <v/>
      </c>
      <c r="E37" t="str">
        <f>IF('My Prediction of Match'!$B$2='Performance Cal'!$A37,'Performance Cal'!D37,"")</f>
        <v/>
      </c>
      <c r="F37" t="str">
        <f>IF('My Prediction of Match'!$B$2='Performance Cal'!$A37,'Performance Cal'!E37,"")</f>
        <v/>
      </c>
      <c r="G37" t="str">
        <f>IF('My Prediction of Match'!$B$2='Performance Cal'!$A37,'Performance Cal'!F37,"")</f>
        <v/>
      </c>
      <c r="H37" s="25" t="str">
        <f t="shared" si="0"/>
        <v/>
      </c>
      <c r="I37" s="25" t="str">
        <f t="shared" si="1"/>
        <v/>
      </c>
      <c r="J37" s="25" t="str">
        <f t="shared" si="2"/>
        <v/>
      </c>
      <c r="K37" s="25" t="str">
        <f t="shared" si="3"/>
        <v xml:space="preserve"> </v>
      </c>
      <c r="L37" s="25" t="str">
        <f t="shared" si="4"/>
        <v xml:space="preserve"> </v>
      </c>
      <c r="M37" s="25" t="str">
        <f t="shared" si="4"/>
        <v xml:space="preserve"> </v>
      </c>
      <c r="N37" s="25" t="str">
        <f t="shared" si="5"/>
        <v xml:space="preserve"> </v>
      </c>
      <c r="O37" s="25" t="str">
        <f t="shared" si="6"/>
        <v xml:space="preserve"> </v>
      </c>
      <c r="P37" s="25" t="str">
        <f t="shared" si="7"/>
        <v/>
      </c>
      <c r="Q37" s="25" t="str">
        <f t="shared" si="8"/>
        <v/>
      </c>
      <c r="R37" s="25" t="str">
        <f t="shared" si="9"/>
        <v/>
      </c>
      <c r="S37" s="25" t="str">
        <f t="shared" si="10"/>
        <v/>
      </c>
      <c r="T37" s="25" t="str">
        <f t="shared" si="11"/>
        <v/>
      </c>
      <c r="U37" s="25" t="str">
        <f t="shared" si="12"/>
        <v/>
      </c>
      <c r="V37" s="25" t="str">
        <f t="shared" si="13"/>
        <v/>
      </c>
      <c r="W37" s="25" t="str">
        <f t="shared" si="14"/>
        <v/>
      </c>
      <c r="X37" s="25" t="str">
        <f t="shared" si="15"/>
        <v/>
      </c>
      <c r="Y37" s="25" t="str">
        <f t="shared" si="16"/>
        <v xml:space="preserve"> </v>
      </c>
      <c r="Z37" s="25" t="str">
        <f t="shared" si="17"/>
        <v xml:space="preserve"> </v>
      </c>
      <c r="AA37" s="25" t="str">
        <f t="shared" si="18"/>
        <v xml:space="preserve"> </v>
      </c>
      <c r="AB37" t="str">
        <f t="shared" si="19"/>
        <v/>
      </c>
      <c r="AC37" t="str">
        <f t="shared" si="20"/>
        <v xml:space="preserve"> </v>
      </c>
      <c r="AD37" t="str">
        <f t="shared" si="21"/>
        <v/>
      </c>
    </row>
    <row r="38" spans="1:30" x14ac:dyDescent="0.35">
      <c r="A38" t="str">
        <f>IF('My Prediction of Match'!$B$2='Performance Cal'!$A38,'Performance Cal'!A38,"")</f>
        <v/>
      </c>
      <c r="B38" t="str">
        <f>IF('My Prediction of Match'!$B$2='Performance Cal'!$A38,'Performance Cal'!B38,"")</f>
        <v/>
      </c>
      <c r="C38" t="str">
        <f>_xlfn.XLOOKUP(B38,'Team Player and role'!A:A,'Team Player and role'!C:C," ")</f>
        <v xml:space="preserve"> </v>
      </c>
      <c r="D38" t="str">
        <f>IF('My Prediction of Match'!$B$2='Performance Cal'!$A38,'Performance Cal'!C38,"")</f>
        <v/>
      </c>
      <c r="E38" t="str">
        <f>IF('My Prediction of Match'!$B$2='Performance Cal'!$A38,'Performance Cal'!D38,"")</f>
        <v/>
      </c>
      <c r="F38" t="str">
        <f>IF('My Prediction of Match'!$B$2='Performance Cal'!$A38,'Performance Cal'!E38,"")</f>
        <v/>
      </c>
      <c r="G38" t="str">
        <f>IF('My Prediction of Match'!$B$2='Performance Cal'!$A38,'Performance Cal'!F38,"")</f>
        <v/>
      </c>
      <c r="H38" s="25" t="str">
        <f t="shared" si="0"/>
        <v/>
      </c>
      <c r="I38" s="25" t="str">
        <f t="shared" si="1"/>
        <v/>
      </c>
      <c r="J38" s="25" t="str">
        <f t="shared" si="2"/>
        <v/>
      </c>
      <c r="K38" s="25" t="str">
        <f t="shared" si="3"/>
        <v xml:space="preserve"> </v>
      </c>
      <c r="L38" s="25" t="str">
        <f t="shared" si="4"/>
        <v xml:space="preserve"> </v>
      </c>
      <c r="M38" s="25" t="str">
        <f t="shared" si="4"/>
        <v xml:space="preserve"> </v>
      </c>
      <c r="N38" s="25" t="str">
        <f t="shared" si="5"/>
        <v xml:space="preserve"> </v>
      </c>
      <c r="O38" s="25" t="str">
        <f t="shared" si="6"/>
        <v xml:space="preserve"> </v>
      </c>
      <c r="P38" s="25" t="str">
        <f t="shared" si="7"/>
        <v/>
      </c>
      <c r="Q38" s="25" t="str">
        <f t="shared" si="8"/>
        <v/>
      </c>
      <c r="R38" s="25" t="str">
        <f t="shared" si="9"/>
        <v/>
      </c>
      <c r="S38" s="25" t="str">
        <f t="shared" si="10"/>
        <v/>
      </c>
      <c r="T38" s="25" t="str">
        <f t="shared" si="11"/>
        <v/>
      </c>
      <c r="U38" s="25" t="str">
        <f t="shared" si="12"/>
        <v/>
      </c>
      <c r="V38" s="25" t="str">
        <f t="shared" si="13"/>
        <v/>
      </c>
      <c r="W38" s="25" t="str">
        <f t="shared" si="14"/>
        <v/>
      </c>
      <c r="X38" s="25" t="str">
        <f t="shared" si="15"/>
        <v/>
      </c>
      <c r="Y38" s="25" t="str">
        <f t="shared" si="16"/>
        <v xml:space="preserve"> </v>
      </c>
      <c r="Z38" s="25" t="str">
        <f t="shared" si="17"/>
        <v xml:space="preserve"> </v>
      </c>
      <c r="AA38" s="25" t="str">
        <f t="shared" si="18"/>
        <v xml:space="preserve"> </v>
      </c>
      <c r="AB38" t="str">
        <f t="shared" si="19"/>
        <v/>
      </c>
      <c r="AC38" t="str">
        <f t="shared" si="20"/>
        <v xml:space="preserve"> </v>
      </c>
      <c r="AD38" t="str">
        <f t="shared" si="21"/>
        <v/>
      </c>
    </row>
    <row r="39" spans="1:30" x14ac:dyDescent="0.35">
      <c r="A39" t="str">
        <f>IF('My Prediction of Match'!$B$2='Performance Cal'!$A39,'Performance Cal'!A39,"")</f>
        <v/>
      </c>
      <c r="B39" t="str">
        <f>IF('My Prediction of Match'!$B$2='Performance Cal'!$A39,'Performance Cal'!B39,"")</f>
        <v/>
      </c>
      <c r="C39" t="str">
        <f>_xlfn.XLOOKUP(B39,'Team Player and role'!A:A,'Team Player and role'!C:C," ")</f>
        <v xml:space="preserve"> </v>
      </c>
      <c r="D39" t="str">
        <f>IF('My Prediction of Match'!$B$2='Performance Cal'!$A39,'Performance Cal'!C39,"")</f>
        <v/>
      </c>
      <c r="E39" t="str">
        <f>IF('My Prediction of Match'!$B$2='Performance Cal'!$A39,'Performance Cal'!D39,"")</f>
        <v/>
      </c>
      <c r="F39" t="str">
        <f>IF('My Prediction of Match'!$B$2='Performance Cal'!$A39,'Performance Cal'!E39,"")</f>
        <v/>
      </c>
      <c r="G39" t="str">
        <f>IF('My Prediction of Match'!$B$2='Performance Cal'!$A39,'Performance Cal'!F39,"")</f>
        <v/>
      </c>
      <c r="H39" s="25" t="str">
        <f t="shared" si="0"/>
        <v/>
      </c>
      <c r="I39" s="25" t="str">
        <f t="shared" si="1"/>
        <v/>
      </c>
      <c r="J39" s="25" t="str">
        <f t="shared" si="2"/>
        <v/>
      </c>
      <c r="K39" s="25" t="str">
        <f t="shared" si="3"/>
        <v xml:space="preserve"> </v>
      </c>
      <c r="L39" s="25" t="str">
        <f t="shared" si="4"/>
        <v xml:space="preserve"> </v>
      </c>
      <c r="M39" s="25" t="str">
        <f t="shared" si="4"/>
        <v xml:space="preserve"> </v>
      </c>
      <c r="N39" s="25" t="str">
        <f t="shared" si="5"/>
        <v xml:space="preserve"> </v>
      </c>
      <c r="O39" s="25" t="str">
        <f t="shared" si="6"/>
        <v xml:space="preserve"> </v>
      </c>
      <c r="P39" s="25" t="str">
        <f t="shared" si="7"/>
        <v/>
      </c>
      <c r="Q39" s="25" t="str">
        <f t="shared" si="8"/>
        <v/>
      </c>
      <c r="R39" s="25" t="str">
        <f t="shared" si="9"/>
        <v/>
      </c>
      <c r="S39" s="25" t="str">
        <f t="shared" si="10"/>
        <v/>
      </c>
      <c r="T39" s="25" t="str">
        <f t="shared" si="11"/>
        <v/>
      </c>
      <c r="U39" s="25" t="str">
        <f t="shared" si="12"/>
        <v/>
      </c>
      <c r="V39" s="25" t="str">
        <f t="shared" si="13"/>
        <v/>
      </c>
      <c r="W39" s="25" t="str">
        <f t="shared" si="14"/>
        <v/>
      </c>
      <c r="X39" s="25" t="str">
        <f t="shared" si="15"/>
        <v/>
      </c>
      <c r="Y39" s="25" t="str">
        <f t="shared" si="16"/>
        <v xml:space="preserve"> </v>
      </c>
      <c r="Z39" s="25" t="str">
        <f t="shared" si="17"/>
        <v xml:space="preserve"> </v>
      </c>
      <c r="AA39" s="25" t="str">
        <f t="shared" si="18"/>
        <v xml:space="preserve"> </v>
      </c>
      <c r="AB39" t="str">
        <f t="shared" si="19"/>
        <v/>
      </c>
      <c r="AC39" t="str">
        <f t="shared" si="20"/>
        <v xml:space="preserve"> </v>
      </c>
      <c r="AD39" t="str">
        <f t="shared" si="21"/>
        <v/>
      </c>
    </row>
    <row r="40" spans="1:30" x14ac:dyDescent="0.35">
      <c r="A40" t="str">
        <f>IF('My Prediction of Match'!$B$2='Performance Cal'!$A40,'Performance Cal'!A40,"")</f>
        <v/>
      </c>
      <c r="B40" t="str">
        <f>IF('My Prediction of Match'!$B$2='Performance Cal'!$A40,'Performance Cal'!B40,"")</f>
        <v/>
      </c>
      <c r="C40" t="str">
        <f>_xlfn.XLOOKUP(B40,'Team Player and role'!A:A,'Team Player and role'!C:C," ")</f>
        <v xml:space="preserve"> </v>
      </c>
      <c r="D40" t="str">
        <f>IF('My Prediction of Match'!$B$2='Performance Cal'!$A40,'Performance Cal'!C40,"")</f>
        <v/>
      </c>
      <c r="E40" t="str">
        <f>IF('My Prediction of Match'!$B$2='Performance Cal'!$A40,'Performance Cal'!D40,"")</f>
        <v/>
      </c>
      <c r="F40" t="str">
        <f>IF('My Prediction of Match'!$B$2='Performance Cal'!$A40,'Performance Cal'!E40,"")</f>
        <v/>
      </c>
      <c r="G40" t="str">
        <f>IF('My Prediction of Match'!$B$2='Performance Cal'!$A40,'Performance Cal'!F40,"")</f>
        <v/>
      </c>
      <c r="H40" s="25" t="str">
        <f t="shared" si="0"/>
        <v/>
      </c>
      <c r="I40" s="25" t="str">
        <f t="shared" si="1"/>
        <v/>
      </c>
      <c r="J40" s="25" t="str">
        <f t="shared" si="2"/>
        <v/>
      </c>
      <c r="K40" s="25" t="str">
        <f t="shared" si="3"/>
        <v xml:space="preserve"> </v>
      </c>
      <c r="L40" s="25" t="str">
        <f t="shared" si="4"/>
        <v xml:space="preserve"> </v>
      </c>
      <c r="M40" s="25" t="str">
        <f t="shared" si="4"/>
        <v xml:space="preserve"> </v>
      </c>
      <c r="N40" s="25" t="str">
        <f t="shared" si="5"/>
        <v xml:space="preserve"> </v>
      </c>
      <c r="O40" s="25" t="str">
        <f t="shared" si="6"/>
        <v xml:space="preserve"> </v>
      </c>
      <c r="P40" s="25" t="str">
        <f t="shared" si="7"/>
        <v/>
      </c>
      <c r="Q40" s="25" t="str">
        <f t="shared" si="8"/>
        <v/>
      </c>
      <c r="R40" s="25" t="str">
        <f t="shared" si="9"/>
        <v/>
      </c>
      <c r="S40" s="25" t="str">
        <f t="shared" si="10"/>
        <v/>
      </c>
      <c r="T40" s="25" t="str">
        <f t="shared" si="11"/>
        <v/>
      </c>
      <c r="U40" s="25" t="str">
        <f t="shared" si="12"/>
        <v/>
      </c>
      <c r="V40" s="25" t="str">
        <f t="shared" si="13"/>
        <v/>
      </c>
      <c r="W40" s="25" t="str">
        <f t="shared" si="14"/>
        <v/>
      </c>
      <c r="X40" s="25" t="str">
        <f t="shared" si="15"/>
        <v/>
      </c>
      <c r="Y40" s="25" t="str">
        <f t="shared" si="16"/>
        <v xml:space="preserve"> </v>
      </c>
      <c r="Z40" s="25" t="str">
        <f t="shared" si="17"/>
        <v xml:space="preserve"> </v>
      </c>
      <c r="AA40" s="25" t="str">
        <f t="shared" si="18"/>
        <v xml:space="preserve"> </v>
      </c>
      <c r="AB40" t="str">
        <f t="shared" si="19"/>
        <v/>
      </c>
      <c r="AC40" t="str">
        <f t="shared" si="20"/>
        <v xml:space="preserve"> </v>
      </c>
      <c r="AD40" t="str">
        <f t="shared" si="21"/>
        <v/>
      </c>
    </row>
    <row r="41" spans="1:30" x14ac:dyDescent="0.35">
      <c r="A41" t="str">
        <f>IF('My Prediction of Match'!$B$2='Performance Cal'!$A41,'Performance Cal'!A41,"")</f>
        <v/>
      </c>
      <c r="B41" t="str">
        <f>IF('My Prediction of Match'!$B$2='Performance Cal'!$A41,'Performance Cal'!B41,"")</f>
        <v/>
      </c>
      <c r="C41" t="str">
        <f>_xlfn.XLOOKUP(B41,'Team Player and role'!A:A,'Team Player and role'!C:C," ")</f>
        <v xml:space="preserve"> </v>
      </c>
      <c r="D41" t="str">
        <f>IF('My Prediction of Match'!$B$2='Performance Cal'!$A41,'Performance Cal'!C41,"")</f>
        <v/>
      </c>
      <c r="E41" t="str">
        <f>IF('My Prediction of Match'!$B$2='Performance Cal'!$A41,'Performance Cal'!D41,"")</f>
        <v/>
      </c>
      <c r="F41" t="str">
        <f>IF('My Prediction of Match'!$B$2='Performance Cal'!$A41,'Performance Cal'!E41,"")</f>
        <v/>
      </c>
      <c r="G41" t="str">
        <f>IF('My Prediction of Match'!$B$2='Performance Cal'!$A41,'Performance Cal'!F41,"")</f>
        <v/>
      </c>
      <c r="H41" s="25" t="str">
        <f t="shared" si="0"/>
        <v/>
      </c>
      <c r="I41" s="25" t="str">
        <f t="shared" si="1"/>
        <v/>
      </c>
      <c r="J41" s="25" t="str">
        <f t="shared" si="2"/>
        <v/>
      </c>
      <c r="K41" s="25" t="str">
        <f t="shared" si="3"/>
        <v xml:space="preserve"> </v>
      </c>
      <c r="L41" s="25" t="str">
        <f t="shared" si="4"/>
        <v xml:space="preserve"> </v>
      </c>
      <c r="M41" s="25" t="str">
        <f t="shared" si="4"/>
        <v xml:space="preserve"> </v>
      </c>
      <c r="N41" s="25" t="str">
        <f t="shared" si="5"/>
        <v xml:space="preserve"> </v>
      </c>
      <c r="O41" s="25" t="str">
        <f t="shared" si="6"/>
        <v xml:space="preserve"> </v>
      </c>
      <c r="P41" s="25" t="str">
        <f t="shared" si="7"/>
        <v/>
      </c>
      <c r="Q41" s="25" t="str">
        <f t="shared" si="8"/>
        <v/>
      </c>
      <c r="R41" s="25" t="str">
        <f t="shared" si="9"/>
        <v/>
      </c>
      <c r="S41" s="25" t="str">
        <f t="shared" si="10"/>
        <v/>
      </c>
      <c r="T41" s="25" t="str">
        <f t="shared" si="11"/>
        <v/>
      </c>
      <c r="U41" s="25" t="str">
        <f t="shared" si="12"/>
        <v/>
      </c>
      <c r="V41" s="25" t="str">
        <f t="shared" si="13"/>
        <v/>
      </c>
      <c r="W41" s="25" t="str">
        <f t="shared" si="14"/>
        <v/>
      </c>
      <c r="X41" s="25" t="str">
        <f t="shared" si="15"/>
        <v/>
      </c>
      <c r="Y41" s="25" t="str">
        <f t="shared" si="16"/>
        <v xml:space="preserve"> </v>
      </c>
      <c r="Z41" s="25" t="str">
        <f t="shared" si="17"/>
        <v xml:space="preserve"> </v>
      </c>
      <c r="AA41" s="25" t="str">
        <f t="shared" si="18"/>
        <v xml:space="preserve"> </v>
      </c>
      <c r="AB41" t="str">
        <f t="shared" si="19"/>
        <v/>
      </c>
      <c r="AC41" t="str">
        <f t="shared" si="20"/>
        <v xml:space="preserve"> </v>
      </c>
      <c r="AD41" t="str">
        <f t="shared" si="21"/>
        <v/>
      </c>
    </row>
    <row r="42" spans="1:30" x14ac:dyDescent="0.35">
      <c r="A42" t="str">
        <f>IF('My Prediction of Match'!$B$2='Performance Cal'!$A42,'Performance Cal'!A42,"")</f>
        <v/>
      </c>
      <c r="B42" t="str">
        <f>IF('My Prediction of Match'!$B$2='Performance Cal'!$A42,'Performance Cal'!B42,"")</f>
        <v/>
      </c>
      <c r="C42" t="str">
        <f>_xlfn.XLOOKUP(B42,'Team Player and role'!A:A,'Team Player and role'!C:C," ")</f>
        <v xml:space="preserve"> </v>
      </c>
      <c r="D42" t="str">
        <f>IF('My Prediction of Match'!$B$2='Performance Cal'!$A42,'Performance Cal'!C42,"")</f>
        <v/>
      </c>
      <c r="E42" t="str">
        <f>IF('My Prediction of Match'!$B$2='Performance Cal'!$A42,'Performance Cal'!D42,"")</f>
        <v/>
      </c>
      <c r="F42" t="str">
        <f>IF('My Prediction of Match'!$B$2='Performance Cal'!$A42,'Performance Cal'!E42,"")</f>
        <v/>
      </c>
      <c r="G42" t="str">
        <f>IF('My Prediction of Match'!$B$2='Performance Cal'!$A42,'Performance Cal'!F42,"")</f>
        <v/>
      </c>
      <c r="H42" s="25" t="str">
        <f t="shared" si="0"/>
        <v/>
      </c>
      <c r="I42" s="25" t="str">
        <f t="shared" si="1"/>
        <v/>
      </c>
      <c r="J42" s="25" t="str">
        <f t="shared" si="2"/>
        <v/>
      </c>
      <c r="K42" s="25" t="str">
        <f t="shared" si="3"/>
        <v xml:space="preserve"> </v>
      </c>
      <c r="L42" s="25" t="str">
        <f t="shared" si="4"/>
        <v xml:space="preserve"> </v>
      </c>
      <c r="M42" s="25" t="str">
        <f t="shared" si="4"/>
        <v xml:space="preserve"> </v>
      </c>
      <c r="N42" s="25" t="str">
        <f t="shared" si="5"/>
        <v xml:space="preserve"> </v>
      </c>
      <c r="O42" s="25" t="str">
        <f t="shared" si="6"/>
        <v xml:space="preserve"> </v>
      </c>
      <c r="P42" s="25" t="str">
        <f t="shared" si="7"/>
        <v/>
      </c>
      <c r="Q42" s="25" t="str">
        <f t="shared" si="8"/>
        <v/>
      </c>
      <c r="R42" s="25" t="str">
        <f t="shared" si="9"/>
        <v/>
      </c>
      <c r="S42" s="25" t="str">
        <f t="shared" si="10"/>
        <v/>
      </c>
      <c r="T42" s="25" t="str">
        <f t="shared" si="11"/>
        <v/>
      </c>
      <c r="U42" s="25" t="str">
        <f t="shared" si="12"/>
        <v/>
      </c>
      <c r="V42" s="25" t="str">
        <f t="shared" si="13"/>
        <v/>
      </c>
      <c r="W42" s="25" t="str">
        <f t="shared" si="14"/>
        <v/>
      </c>
      <c r="X42" s="25" t="str">
        <f t="shared" si="15"/>
        <v/>
      </c>
      <c r="Y42" s="25" t="str">
        <f t="shared" si="16"/>
        <v xml:space="preserve"> </v>
      </c>
      <c r="Z42" s="25" t="str">
        <f t="shared" si="17"/>
        <v xml:space="preserve"> </v>
      </c>
      <c r="AA42" s="25" t="str">
        <f t="shared" si="18"/>
        <v xml:space="preserve"> </v>
      </c>
      <c r="AB42" t="str">
        <f t="shared" si="19"/>
        <v/>
      </c>
      <c r="AC42" t="str">
        <f t="shared" si="20"/>
        <v xml:space="preserve"> </v>
      </c>
      <c r="AD42" t="str">
        <f t="shared" si="21"/>
        <v/>
      </c>
    </row>
    <row r="43" spans="1:30" x14ac:dyDescent="0.35">
      <c r="A43" t="str">
        <f>IF('My Prediction of Match'!$B$2='Performance Cal'!$A43,'Performance Cal'!A43,"")</f>
        <v/>
      </c>
      <c r="B43" t="str">
        <f>IF('My Prediction of Match'!$B$2='Performance Cal'!$A43,'Performance Cal'!B43,"")</f>
        <v/>
      </c>
      <c r="C43" t="str">
        <f>_xlfn.XLOOKUP(B43,'Team Player and role'!A:A,'Team Player and role'!C:C," ")</f>
        <v xml:space="preserve"> </v>
      </c>
      <c r="D43" t="str">
        <f>IF('My Prediction of Match'!$B$2='Performance Cal'!$A43,'Performance Cal'!C43,"")</f>
        <v/>
      </c>
      <c r="E43" t="str">
        <f>IF('My Prediction of Match'!$B$2='Performance Cal'!$A43,'Performance Cal'!D43,"")</f>
        <v/>
      </c>
      <c r="F43" t="str">
        <f>IF('My Prediction of Match'!$B$2='Performance Cal'!$A43,'Performance Cal'!E43,"")</f>
        <v/>
      </c>
      <c r="G43" t="str">
        <f>IF('My Prediction of Match'!$B$2='Performance Cal'!$A43,'Performance Cal'!F43,"")</f>
        <v/>
      </c>
      <c r="H43" s="25" t="str">
        <f t="shared" si="0"/>
        <v/>
      </c>
      <c r="I43" s="25" t="str">
        <f t="shared" si="1"/>
        <v/>
      </c>
      <c r="J43" s="25" t="str">
        <f t="shared" si="2"/>
        <v/>
      </c>
      <c r="K43" s="25" t="str">
        <f t="shared" si="3"/>
        <v xml:space="preserve"> </v>
      </c>
      <c r="L43" s="25" t="str">
        <f t="shared" si="4"/>
        <v xml:space="preserve"> </v>
      </c>
      <c r="M43" s="25" t="str">
        <f t="shared" si="4"/>
        <v xml:space="preserve"> </v>
      </c>
      <c r="N43" s="25" t="str">
        <f t="shared" si="5"/>
        <v xml:space="preserve"> </v>
      </c>
      <c r="O43" s="25" t="str">
        <f t="shared" si="6"/>
        <v xml:space="preserve"> </v>
      </c>
      <c r="P43" s="25" t="str">
        <f t="shared" si="7"/>
        <v/>
      </c>
      <c r="Q43" s="25" t="str">
        <f t="shared" si="8"/>
        <v/>
      </c>
      <c r="R43" s="25" t="str">
        <f t="shared" si="9"/>
        <v/>
      </c>
      <c r="S43" s="25" t="str">
        <f t="shared" si="10"/>
        <v/>
      </c>
      <c r="T43" s="25" t="str">
        <f t="shared" si="11"/>
        <v/>
      </c>
      <c r="U43" s="25" t="str">
        <f t="shared" si="12"/>
        <v/>
      </c>
      <c r="V43" s="25" t="str">
        <f t="shared" si="13"/>
        <v/>
      </c>
      <c r="W43" s="25" t="str">
        <f t="shared" si="14"/>
        <v/>
      </c>
      <c r="X43" s="25" t="str">
        <f t="shared" si="15"/>
        <v/>
      </c>
      <c r="Y43" s="25" t="str">
        <f t="shared" si="16"/>
        <v xml:space="preserve"> </v>
      </c>
      <c r="Z43" s="25" t="str">
        <f t="shared" si="17"/>
        <v xml:space="preserve"> </v>
      </c>
      <c r="AA43" s="25" t="str">
        <f t="shared" si="18"/>
        <v xml:space="preserve"> </v>
      </c>
      <c r="AB43" t="str">
        <f t="shared" si="19"/>
        <v/>
      </c>
      <c r="AC43" t="str">
        <f t="shared" si="20"/>
        <v xml:space="preserve"> </v>
      </c>
      <c r="AD43" t="str">
        <f t="shared" si="21"/>
        <v/>
      </c>
    </row>
    <row r="44" spans="1:30" x14ac:dyDescent="0.35">
      <c r="A44" t="str">
        <f>IF('My Prediction of Match'!$B$2='Performance Cal'!$A44,'Performance Cal'!A44,"")</f>
        <v/>
      </c>
      <c r="B44" t="str">
        <f>IF('My Prediction of Match'!$B$2='Performance Cal'!$A44,'Performance Cal'!B44,"")</f>
        <v/>
      </c>
      <c r="C44" t="str">
        <f>_xlfn.XLOOKUP(B44,'Team Player and role'!A:A,'Team Player and role'!C:C," ")</f>
        <v xml:space="preserve"> </v>
      </c>
      <c r="D44" t="str">
        <f>IF('My Prediction of Match'!$B$2='Performance Cal'!$A44,'Performance Cal'!C44,"")</f>
        <v/>
      </c>
      <c r="E44" t="str">
        <f>IF('My Prediction of Match'!$B$2='Performance Cal'!$A44,'Performance Cal'!D44,"")</f>
        <v/>
      </c>
      <c r="F44" t="str">
        <f>IF('My Prediction of Match'!$B$2='Performance Cal'!$A44,'Performance Cal'!E44,"")</f>
        <v/>
      </c>
      <c r="G44" t="str">
        <f>IF('My Prediction of Match'!$B$2='Performance Cal'!$A44,'Performance Cal'!F44,"")</f>
        <v/>
      </c>
      <c r="H44" s="25" t="str">
        <f t="shared" si="0"/>
        <v/>
      </c>
      <c r="I44" s="25" t="str">
        <f t="shared" si="1"/>
        <v/>
      </c>
      <c r="J44" s="25" t="str">
        <f t="shared" si="2"/>
        <v/>
      </c>
      <c r="K44" s="25" t="str">
        <f t="shared" si="3"/>
        <v xml:space="preserve"> </v>
      </c>
      <c r="L44" s="25" t="str">
        <f t="shared" si="4"/>
        <v xml:space="preserve"> </v>
      </c>
      <c r="M44" s="25" t="str">
        <f t="shared" si="4"/>
        <v xml:space="preserve"> </v>
      </c>
      <c r="N44" s="25" t="str">
        <f t="shared" si="5"/>
        <v xml:space="preserve"> </v>
      </c>
      <c r="O44" s="25" t="str">
        <f t="shared" si="6"/>
        <v xml:space="preserve"> </v>
      </c>
      <c r="P44" s="25" t="str">
        <f t="shared" si="7"/>
        <v/>
      </c>
      <c r="Q44" s="25" t="str">
        <f t="shared" si="8"/>
        <v/>
      </c>
      <c r="R44" s="25" t="str">
        <f t="shared" si="9"/>
        <v/>
      </c>
      <c r="S44" s="25" t="str">
        <f t="shared" si="10"/>
        <v/>
      </c>
      <c r="T44" s="25" t="str">
        <f t="shared" si="11"/>
        <v/>
      </c>
      <c r="U44" s="25" t="str">
        <f t="shared" si="12"/>
        <v/>
      </c>
      <c r="V44" s="25" t="str">
        <f t="shared" si="13"/>
        <v/>
      </c>
      <c r="W44" s="25" t="str">
        <f t="shared" si="14"/>
        <v/>
      </c>
      <c r="X44" s="25" t="str">
        <f t="shared" si="15"/>
        <v/>
      </c>
      <c r="Y44" s="25" t="str">
        <f t="shared" si="16"/>
        <v xml:space="preserve"> </v>
      </c>
      <c r="Z44" s="25" t="str">
        <f t="shared" si="17"/>
        <v xml:space="preserve"> </v>
      </c>
      <c r="AA44" s="25" t="str">
        <f t="shared" si="18"/>
        <v xml:space="preserve"> </v>
      </c>
      <c r="AB44" t="str">
        <f t="shared" si="19"/>
        <v/>
      </c>
      <c r="AC44" t="str">
        <f t="shared" si="20"/>
        <v xml:space="preserve"> </v>
      </c>
      <c r="AD44" t="str">
        <f t="shared" si="21"/>
        <v/>
      </c>
    </row>
    <row r="45" spans="1:30" x14ac:dyDescent="0.35">
      <c r="A45" t="str">
        <f>IF('My Prediction of Match'!$B$2='Performance Cal'!$A45,'Performance Cal'!A45,"")</f>
        <v/>
      </c>
      <c r="B45" t="str">
        <f>IF('My Prediction of Match'!$B$2='Performance Cal'!$A45,'Performance Cal'!B45,"")</f>
        <v/>
      </c>
      <c r="C45" t="str">
        <f>_xlfn.XLOOKUP(B45,'Team Player and role'!A:A,'Team Player and role'!C:C," ")</f>
        <v xml:space="preserve"> </v>
      </c>
      <c r="D45" t="str">
        <f>IF('My Prediction of Match'!$B$2='Performance Cal'!$A45,'Performance Cal'!C45,"")</f>
        <v/>
      </c>
      <c r="E45" t="str">
        <f>IF('My Prediction of Match'!$B$2='Performance Cal'!$A45,'Performance Cal'!D45,"")</f>
        <v/>
      </c>
      <c r="F45" t="str">
        <f>IF('My Prediction of Match'!$B$2='Performance Cal'!$A45,'Performance Cal'!E45,"")</f>
        <v/>
      </c>
      <c r="G45" t="str">
        <f>IF('My Prediction of Match'!$B$2='Performance Cal'!$A45,'Performance Cal'!F45,"")</f>
        <v/>
      </c>
      <c r="H45" s="25" t="str">
        <f t="shared" si="0"/>
        <v/>
      </c>
      <c r="I45" s="25" t="str">
        <f t="shared" si="1"/>
        <v/>
      </c>
      <c r="J45" s="25" t="str">
        <f t="shared" si="2"/>
        <v/>
      </c>
      <c r="K45" s="25" t="str">
        <f t="shared" si="3"/>
        <v xml:space="preserve"> </v>
      </c>
      <c r="L45" s="25" t="str">
        <f t="shared" si="4"/>
        <v xml:space="preserve"> </v>
      </c>
      <c r="M45" s="25" t="str">
        <f t="shared" si="4"/>
        <v xml:space="preserve"> </v>
      </c>
      <c r="N45" s="25" t="str">
        <f t="shared" si="5"/>
        <v xml:space="preserve"> </v>
      </c>
      <c r="O45" s="25" t="str">
        <f t="shared" si="6"/>
        <v xml:space="preserve"> </v>
      </c>
      <c r="P45" s="25" t="str">
        <f t="shared" si="7"/>
        <v/>
      </c>
      <c r="Q45" s="25" t="str">
        <f t="shared" si="8"/>
        <v/>
      </c>
      <c r="R45" s="25" t="str">
        <f t="shared" si="9"/>
        <v/>
      </c>
      <c r="S45" s="25" t="str">
        <f t="shared" si="10"/>
        <v/>
      </c>
      <c r="T45" s="25" t="str">
        <f t="shared" si="11"/>
        <v/>
      </c>
      <c r="U45" s="25" t="str">
        <f t="shared" si="12"/>
        <v/>
      </c>
      <c r="V45" s="25" t="str">
        <f t="shared" si="13"/>
        <v/>
      </c>
      <c r="W45" s="25" t="str">
        <f t="shared" si="14"/>
        <v/>
      </c>
      <c r="X45" s="25" t="str">
        <f t="shared" si="15"/>
        <v/>
      </c>
      <c r="Y45" s="25" t="str">
        <f t="shared" si="16"/>
        <v xml:space="preserve"> </v>
      </c>
      <c r="Z45" s="25" t="str">
        <f t="shared" si="17"/>
        <v xml:space="preserve"> </v>
      </c>
      <c r="AA45" s="25" t="str">
        <f t="shared" si="18"/>
        <v xml:space="preserve"> </v>
      </c>
      <c r="AB45" t="str">
        <f t="shared" si="19"/>
        <v/>
      </c>
      <c r="AC45" t="str">
        <f t="shared" si="20"/>
        <v xml:space="preserve"> </v>
      </c>
      <c r="AD45" t="str">
        <f t="shared" si="21"/>
        <v/>
      </c>
    </row>
    <row r="46" spans="1:30" x14ac:dyDescent="0.35">
      <c r="A46" t="str">
        <f>IF('My Prediction of Match'!$B$2='Performance Cal'!$A46,'Performance Cal'!A46,"")</f>
        <v/>
      </c>
      <c r="B46" t="str">
        <f>IF('My Prediction of Match'!$B$2='Performance Cal'!$A46,'Performance Cal'!B46,"")</f>
        <v/>
      </c>
      <c r="C46" t="str">
        <f>_xlfn.XLOOKUP(B46,'Team Player and role'!A:A,'Team Player and role'!C:C," ")</f>
        <v xml:space="preserve"> </v>
      </c>
      <c r="D46" t="str">
        <f>IF('My Prediction of Match'!$B$2='Performance Cal'!$A46,'Performance Cal'!C46,"")</f>
        <v/>
      </c>
      <c r="E46" t="str">
        <f>IF('My Prediction of Match'!$B$2='Performance Cal'!$A46,'Performance Cal'!D46,"")</f>
        <v/>
      </c>
      <c r="F46" t="str">
        <f>IF('My Prediction of Match'!$B$2='Performance Cal'!$A46,'Performance Cal'!E46,"")</f>
        <v/>
      </c>
      <c r="G46" t="str">
        <f>IF('My Prediction of Match'!$B$2='Performance Cal'!$A46,'Performance Cal'!F46,"")</f>
        <v/>
      </c>
      <c r="H46" s="25" t="str">
        <f t="shared" si="0"/>
        <v/>
      </c>
      <c r="I46" s="25" t="str">
        <f t="shared" si="1"/>
        <v/>
      </c>
      <c r="J46" s="25" t="str">
        <f t="shared" si="2"/>
        <v/>
      </c>
      <c r="K46" s="25" t="str">
        <f t="shared" si="3"/>
        <v xml:space="preserve"> </v>
      </c>
      <c r="L46" s="25" t="str">
        <f t="shared" si="4"/>
        <v xml:space="preserve"> </v>
      </c>
      <c r="M46" s="25" t="str">
        <f t="shared" si="4"/>
        <v xml:space="preserve"> </v>
      </c>
      <c r="N46" s="25" t="str">
        <f t="shared" si="5"/>
        <v xml:space="preserve"> </v>
      </c>
      <c r="O46" s="25" t="str">
        <f t="shared" si="6"/>
        <v xml:space="preserve"> </v>
      </c>
      <c r="P46" s="25" t="str">
        <f t="shared" si="7"/>
        <v/>
      </c>
      <c r="Q46" s="25" t="str">
        <f t="shared" si="8"/>
        <v/>
      </c>
      <c r="R46" s="25" t="str">
        <f t="shared" si="9"/>
        <v/>
      </c>
      <c r="S46" s="25" t="str">
        <f t="shared" si="10"/>
        <v/>
      </c>
      <c r="T46" s="25" t="str">
        <f t="shared" si="11"/>
        <v/>
      </c>
      <c r="U46" s="25" t="str">
        <f t="shared" si="12"/>
        <v/>
      </c>
      <c r="V46" s="25" t="str">
        <f t="shared" si="13"/>
        <v/>
      </c>
      <c r="W46" s="25" t="str">
        <f t="shared" si="14"/>
        <v/>
      </c>
      <c r="X46" s="25" t="str">
        <f t="shared" si="15"/>
        <v/>
      </c>
      <c r="Y46" s="25" t="str">
        <f t="shared" si="16"/>
        <v xml:space="preserve"> </v>
      </c>
      <c r="Z46" s="25" t="str">
        <f t="shared" si="17"/>
        <v xml:space="preserve"> </v>
      </c>
      <c r="AA46" s="25" t="str">
        <f t="shared" si="18"/>
        <v xml:space="preserve"> </v>
      </c>
      <c r="AB46" t="str">
        <f t="shared" si="19"/>
        <v/>
      </c>
      <c r="AC46" t="str">
        <f t="shared" si="20"/>
        <v xml:space="preserve"> </v>
      </c>
      <c r="AD46" t="str">
        <f t="shared" si="21"/>
        <v/>
      </c>
    </row>
    <row r="47" spans="1:30" x14ac:dyDescent="0.35">
      <c r="A47" t="str">
        <f>IF('My Prediction of Match'!$B$2='Performance Cal'!$A47,'Performance Cal'!A47,"")</f>
        <v/>
      </c>
      <c r="B47" t="str">
        <f>IF('My Prediction of Match'!$B$2='Performance Cal'!$A47,'Performance Cal'!B47,"")</f>
        <v/>
      </c>
      <c r="C47" t="str">
        <f>_xlfn.XLOOKUP(B47,'Team Player and role'!A:A,'Team Player and role'!C:C," ")</f>
        <v xml:space="preserve"> </v>
      </c>
      <c r="D47" t="str">
        <f>IF('My Prediction of Match'!$B$2='Performance Cal'!$A47,'Performance Cal'!C47,"")</f>
        <v/>
      </c>
      <c r="E47" t="str">
        <f>IF('My Prediction of Match'!$B$2='Performance Cal'!$A47,'Performance Cal'!D47,"")</f>
        <v/>
      </c>
      <c r="F47" t="str">
        <f>IF('My Prediction of Match'!$B$2='Performance Cal'!$A47,'Performance Cal'!E47,"")</f>
        <v/>
      </c>
      <c r="G47" t="str">
        <f>IF('My Prediction of Match'!$B$2='Performance Cal'!$A47,'Performance Cal'!F47,"")</f>
        <v/>
      </c>
      <c r="H47" s="25" t="str">
        <f t="shared" si="0"/>
        <v/>
      </c>
      <c r="I47" s="25" t="str">
        <f t="shared" si="1"/>
        <v/>
      </c>
      <c r="J47" s="25" t="str">
        <f t="shared" si="2"/>
        <v/>
      </c>
      <c r="K47" s="25" t="str">
        <f t="shared" si="3"/>
        <v xml:space="preserve"> </v>
      </c>
      <c r="L47" s="25" t="str">
        <f t="shared" si="4"/>
        <v xml:space="preserve"> </v>
      </c>
      <c r="M47" s="25" t="str">
        <f t="shared" si="4"/>
        <v xml:space="preserve"> </v>
      </c>
      <c r="N47" s="25" t="str">
        <f t="shared" si="5"/>
        <v xml:space="preserve"> </v>
      </c>
      <c r="O47" s="25" t="str">
        <f t="shared" si="6"/>
        <v xml:space="preserve"> </v>
      </c>
      <c r="P47" s="25" t="str">
        <f t="shared" si="7"/>
        <v/>
      </c>
      <c r="Q47" s="25" t="str">
        <f t="shared" si="8"/>
        <v/>
      </c>
      <c r="R47" s="25" t="str">
        <f t="shared" si="9"/>
        <v/>
      </c>
      <c r="S47" s="25" t="str">
        <f t="shared" si="10"/>
        <v/>
      </c>
      <c r="T47" s="25" t="str">
        <f t="shared" si="11"/>
        <v/>
      </c>
      <c r="U47" s="25" t="str">
        <f t="shared" si="12"/>
        <v/>
      </c>
      <c r="V47" s="25" t="str">
        <f t="shared" si="13"/>
        <v/>
      </c>
      <c r="W47" s="25" t="str">
        <f t="shared" si="14"/>
        <v/>
      </c>
      <c r="X47" s="25" t="str">
        <f t="shared" si="15"/>
        <v/>
      </c>
      <c r="Y47" s="25" t="str">
        <f t="shared" si="16"/>
        <v xml:space="preserve"> </v>
      </c>
      <c r="Z47" s="25" t="str">
        <f t="shared" si="17"/>
        <v xml:space="preserve"> </v>
      </c>
      <c r="AA47" s="25" t="str">
        <f t="shared" si="18"/>
        <v xml:space="preserve"> </v>
      </c>
      <c r="AB47" t="str">
        <f t="shared" si="19"/>
        <v/>
      </c>
      <c r="AC47" t="str">
        <f t="shared" si="20"/>
        <v xml:space="preserve"> </v>
      </c>
      <c r="AD47" t="str">
        <f t="shared" si="21"/>
        <v/>
      </c>
    </row>
    <row r="48" spans="1:30" x14ac:dyDescent="0.35">
      <c r="A48" t="str">
        <f>IF('My Prediction of Match'!$B$2='Performance Cal'!$A48,'Performance Cal'!A48,"")</f>
        <v/>
      </c>
      <c r="B48" t="str">
        <f>IF('My Prediction of Match'!$B$2='Performance Cal'!$A48,'Performance Cal'!B48,"")</f>
        <v/>
      </c>
      <c r="C48" t="str">
        <f>_xlfn.XLOOKUP(B48,'Team Player and role'!A:A,'Team Player and role'!C:C," ")</f>
        <v xml:space="preserve"> </v>
      </c>
      <c r="D48" t="str">
        <f>IF('My Prediction of Match'!$B$2='Performance Cal'!$A48,'Performance Cal'!C48,"")</f>
        <v/>
      </c>
      <c r="E48" t="str">
        <f>IF('My Prediction of Match'!$B$2='Performance Cal'!$A48,'Performance Cal'!D48,"")</f>
        <v/>
      </c>
      <c r="F48" t="str">
        <f>IF('My Prediction of Match'!$B$2='Performance Cal'!$A48,'Performance Cal'!E48,"")</f>
        <v/>
      </c>
      <c r="G48" t="str">
        <f>IF('My Prediction of Match'!$B$2='Performance Cal'!$A48,'Performance Cal'!F48,"")</f>
        <v/>
      </c>
      <c r="H48" s="25" t="str">
        <f t="shared" si="0"/>
        <v/>
      </c>
      <c r="I48" s="25" t="str">
        <f t="shared" si="1"/>
        <v/>
      </c>
      <c r="J48" s="25" t="str">
        <f t="shared" si="2"/>
        <v/>
      </c>
      <c r="K48" s="25" t="str">
        <f t="shared" si="3"/>
        <v xml:space="preserve"> </v>
      </c>
      <c r="L48" s="25" t="str">
        <f t="shared" si="4"/>
        <v xml:space="preserve"> </v>
      </c>
      <c r="M48" s="25" t="str">
        <f t="shared" si="4"/>
        <v xml:space="preserve"> </v>
      </c>
      <c r="N48" s="25" t="str">
        <f t="shared" si="5"/>
        <v xml:space="preserve"> </v>
      </c>
      <c r="O48" s="25" t="str">
        <f t="shared" si="6"/>
        <v xml:space="preserve"> </v>
      </c>
      <c r="P48" s="25" t="str">
        <f t="shared" si="7"/>
        <v/>
      </c>
      <c r="Q48" s="25" t="str">
        <f t="shared" si="8"/>
        <v/>
      </c>
      <c r="R48" s="25" t="str">
        <f t="shared" si="9"/>
        <v/>
      </c>
      <c r="S48" s="25" t="str">
        <f t="shared" si="10"/>
        <v/>
      </c>
      <c r="T48" s="25" t="str">
        <f t="shared" si="11"/>
        <v/>
      </c>
      <c r="U48" s="25" t="str">
        <f t="shared" si="12"/>
        <v/>
      </c>
      <c r="V48" s="25" t="str">
        <f t="shared" si="13"/>
        <v/>
      </c>
      <c r="W48" s="25" t="str">
        <f t="shared" si="14"/>
        <v/>
      </c>
      <c r="X48" s="25" t="str">
        <f t="shared" si="15"/>
        <v/>
      </c>
      <c r="Y48" s="25" t="str">
        <f t="shared" si="16"/>
        <v xml:space="preserve"> </v>
      </c>
      <c r="Z48" s="25" t="str">
        <f t="shared" si="17"/>
        <v xml:space="preserve"> </v>
      </c>
      <c r="AA48" s="25" t="str">
        <f t="shared" si="18"/>
        <v xml:space="preserve"> </v>
      </c>
      <c r="AB48" t="str">
        <f t="shared" si="19"/>
        <v/>
      </c>
      <c r="AC48" t="str">
        <f t="shared" si="20"/>
        <v xml:space="preserve"> </v>
      </c>
      <c r="AD48" t="str">
        <f t="shared" si="21"/>
        <v/>
      </c>
    </row>
    <row r="49" spans="1:30" x14ac:dyDescent="0.35">
      <c r="A49" t="str">
        <f>IF('My Prediction of Match'!$B$2='Performance Cal'!$A49,'Performance Cal'!A49,"")</f>
        <v/>
      </c>
      <c r="B49" t="str">
        <f>IF('My Prediction of Match'!$B$2='Performance Cal'!$A49,'Performance Cal'!B49,"")</f>
        <v/>
      </c>
      <c r="C49" t="str">
        <f>_xlfn.XLOOKUP(B49,'Team Player and role'!A:A,'Team Player and role'!C:C," ")</f>
        <v xml:space="preserve"> </v>
      </c>
      <c r="D49" t="str">
        <f>IF('My Prediction of Match'!$B$2='Performance Cal'!$A49,'Performance Cal'!C49,"")</f>
        <v/>
      </c>
      <c r="E49" t="str">
        <f>IF('My Prediction of Match'!$B$2='Performance Cal'!$A49,'Performance Cal'!D49,"")</f>
        <v/>
      </c>
      <c r="F49" t="str">
        <f>IF('My Prediction of Match'!$B$2='Performance Cal'!$A49,'Performance Cal'!E49,"")</f>
        <v/>
      </c>
      <c r="G49" t="str">
        <f>IF('My Prediction of Match'!$B$2='Performance Cal'!$A49,'Performance Cal'!F49,"")</f>
        <v/>
      </c>
      <c r="H49" s="25" t="str">
        <f t="shared" si="0"/>
        <v/>
      </c>
      <c r="I49" s="25" t="str">
        <f t="shared" si="1"/>
        <v/>
      </c>
      <c r="J49" s="25" t="str">
        <f t="shared" si="2"/>
        <v/>
      </c>
      <c r="K49" s="25" t="str">
        <f t="shared" si="3"/>
        <v xml:space="preserve"> </v>
      </c>
      <c r="L49" s="25" t="str">
        <f t="shared" si="4"/>
        <v xml:space="preserve"> </v>
      </c>
      <c r="M49" s="25" t="str">
        <f t="shared" si="4"/>
        <v xml:space="preserve"> </v>
      </c>
      <c r="N49" s="25" t="str">
        <f t="shared" si="5"/>
        <v xml:space="preserve"> </v>
      </c>
      <c r="O49" s="25" t="str">
        <f t="shared" si="6"/>
        <v xml:space="preserve"> </v>
      </c>
      <c r="P49" s="25" t="str">
        <f t="shared" si="7"/>
        <v/>
      </c>
      <c r="Q49" s="25" t="str">
        <f t="shared" si="8"/>
        <v/>
      </c>
      <c r="R49" s="25" t="str">
        <f t="shared" si="9"/>
        <v/>
      </c>
      <c r="S49" s="25" t="str">
        <f t="shared" si="10"/>
        <v/>
      </c>
      <c r="T49" s="25" t="str">
        <f t="shared" si="11"/>
        <v/>
      </c>
      <c r="U49" s="25" t="str">
        <f t="shared" si="12"/>
        <v/>
      </c>
      <c r="V49" s="25" t="str">
        <f t="shared" si="13"/>
        <v/>
      </c>
      <c r="W49" s="25" t="str">
        <f t="shared" si="14"/>
        <v/>
      </c>
      <c r="X49" s="25" t="str">
        <f t="shared" si="15"/>
        <v/>
      </c>
      <c r="Y49" s="25" t="str">
        <f t="shared" si="16"/>
        <v xml:space="preserve"> </v>
      </c>
      <c r="Z49" s="25" t="str">
        <f t="shared" si="17"/>
        <v xml:space="preserve"> </v>
      </c>
      <c r="AA49" s="25" t="str">
        <f t="shared" si="18"/>
        <v xml:space="preserve"> </v>
      </c>
      <c r="AB49" t="str">
        <f t="shared" si="19"/>
        <v/>
      </c>
      <c r="AC49" t="str">
        <f t="shared" si="20"/>
        <v xml:space="preserve"> </v>
      </c>
      <c r="AD49" t="str">
        <f t="shared" si="21"/>
        <v/>
      </c>
    </row>
    <row r="50" spans="1:30" x14ac:dyDescent="0.35">
      <c r="A50" t="str">
        <f>IF('My Prediction of Match'!$B$2='Performance Cal'!$A50,'Performance Cal'!A50,"")</f>
        <v/>
      </c>
      <c r="B50" t="str">
        <f>IF('My Prediction of Match'!$B$2='Performance Cal'!$A50,'Performance Cal'!B50,"")</f>
        <v/>
      </c>
      <c r="C50" t="str">
        <f>_xlfn.XLOOKUP(B50,'Team Player and role'!A:A,'Team Player and role'!C:C," ")</f>
        <v xml:space="preserve"> </v>
      </c>
      <c r="D50" t="str">
        <f>IF('My Prediction of Match'!$B$2='Performance Cal'!$A50,'Performance Cal'!C50,"")</f>
        <v/>
      </c>
      <c r="E50" t="str">
        <f>IF('My Prediction of Match'!$B$2='Performance Cal'!$A50,'Performance Cal'!D50,"")</f>
        <v/>
      </c>
      <c r="F50" t="str">
        <f>IF('My Prediction of Match'!$B$2='Performance Cal'!$A50,'Performance Cal'!E50,"")</f>
        <v/>
      </c>
      <c r="G50" t="str">
        <f>IF('My Prediction of Match'!$B$2='Performance Cal'!$A50,'Performance Cal'!F50,"")</f>
        <v/>
      </c>
      <c r="H50" s="25" t="str">
        <f t="shared" si="0"/>
        <v/>
      </c>
      <c r="I50" s="25" t="str">
        <f t="shared" si="1"/>
        <v/>
      </c>
      <c r="J50" s="25" t="str">
        <f t="shared" si="2"/>
        <v/>
      </c>
      <c r="K50" s="25" t="str">
        <f t="shared" si="3"/>
        <v xml:space="preserve"> </v>
      </c>
      <c r="L50" s="25" t="str">
        <f t="shared" si="4"/>
        <v xml:space="preserve"> </v>
      </c>
      <c r="M50" s="25" t="str">
        <f t="shared" si="4"/>
        <v xml:space="preserve"> </v>
      </c>
      <c r="N50" s="25" t="str">
        <f t="shared" si="5"/>
        <v xml:space="preserve"> </v>
      </c>
      <c r="O50" s="25" t="str">
        <f t="shared" si="6"/>
        <v xml:space="preserve"> </v>
      </c>
      <c r="P50" s="25" t="str">
        <f t="shared" si="7"/>
        <v/>
      </c>
      <c r="Q50" s="25" t="str">
        <f t="shared" si="8"/>
        <v/>
      </c>
      <c r="R50" s="25" t="str">
        <f t="shared" si="9"/>
        <v/>
      </c>
      <c r="S50" s="25" t="str">
        <f t="shared" si="10"/>
        <v/>
      </c>
      <c r="T50" s="25" t="str">
        <f t="shared" si="11"/>
        <v/>
      </c>
      <c r="U50" s="25" t="str">
        <f t="shared" si="12"/>
        <v/>
      </c>
      <c r="V50" s="25" t="str">
        <f t="shared" si="13"/>
        <v/>
      </c>
      <c r="W50" s="25" t="str">
        <f t="shared" si="14"/>
        <v/>
      </c>
      <c r="X50" s="25" t="str">
        <f t="shared" si="15"/>
        <v/>
      </c>
      <c r="Y50" s="25" t="str">
        <f t="shared" si="16"/>
        <v xml:space="preserve"> </v>
      </c>
      <c r="Z50" s="25" t="str">
        <f t="shared" si="17"/>
        <v xml:space="preserve"> </v>
      </c>
      <c r="AA50" s="25" t="str">
        <f t="shared" si="18"/>
        <v xml:space="preserve"> </v>
      </c>
      <c r="AB50" t="str">
        <f t="shared" si="19"/>
        <v/>
      </c>
      <c r="AC50" t="str">
        <f t="shared" si="20"/>
        <v xml:space="preserve"> </v>
      </c>
      <c r="AD50" t="str">
        <f t="shared" si="21"/>
        <v/>
      </c>
    </row>
    <row r="51" spans="1:30" x14ac:dyDescent="0.35">
      <c r="A51" t="str">
        <f>IF('My Prediction of Match'!$B$2='Performance Cal'!$A51,'Performance Cal'!A51,"")</f>
        <v/>
      </c>
      <c r="B51" t="str">
        <f>IF('My Prediction of Match'!$B$2='Performance Cal'!$A51,'Performance Cal'!B51,"")</f>
        <v/>
      </c>
      <c r="C51" t="str">
        <f>_xlfn.XLOOKUP(B51,'Team Player and role'!A:A,'Team Player and role'!C:C," ")</f>
        <v xml:space="preserve"> </v>
      </c>
      <c r="D51" t="str">
        <f>IF('My Prediction of Match'!$B$2='Performance Cal'!$A51,'Performance Cal'!C51,"")</f>
        <v/>
      </c>
      <c r="E51" t="str">
        <f>IF('My Prediction of Match'!$B$2='Performance Cal'!$A51,'Performance Cal'!D51,"")</f>
        <v/>
      </c>
      <c r="F51" t="str">
        <f>IF('My Prediction of Match'!$B$2='Performance Cal'!$A51,'Performance Cal'!E51,"")</f>
        <v/>
      </c>
      <c r="G51" t="str">
        <f>IF('My Prediction of Match'!$B$2='Performance Cal'!$A51,'Performance Cal'!F51,"")</f>
        <v/>
      </c>
      <c r="H51" s="25" t="str">
        <f t="shared" si="0"/>
        <v/>
      </c>
      <c r="I51" s="25" t="str">
        <f t="shared" si="1"/>
        <v/>
      </c>
      <c r="J51" s="25" t="str">
        <f t="shared" si="2"/>
        <v/>
      </c>
      <c r="K51" s="25" t="str">
        <f t="shared" si="3"/>
        <v xml:space="preserve"> </v>
      </c>
      <c r="L51" s="25" t="str">
        <f t="shared" si="4"/>
        <v xml:space="preserve"> </v>
      </c>
      <c r="M51" s="25" t="str">
        <f t="shared" si="4"/>
        <v xml:space="preserve"> </v>
      </c>
      <c r="N51" s="25" t="str">
        <f t="shared" si="5"/>
        <v xml:space="preserve"> </v>
      </c>
      <c r="O51" s="25" t="str">
        <f t="shared" si="6"/>
        <v xml:space="preserve"> </v>
      </c>
      <c r="P51" s="25" t="str">
        <f t="shared" si="7"/>
        <v/>
      </c>
      <c r="Q51" s="25" t="str">
        <f t="shared" si="8"/>
        <v/>
      </c>
      <c r="R51" s="25" t="str">
        <f t="shared" si="9"/>
        <v/>
      </c>
      <c r="S51" s="25" t="str">
        <f t="shared" si="10"/>
        <v/>
      </c>
      <c r="T51" s="25" t="str">
        <f t="shared" si="11"/>
        <v/>
      </c>
      <c r="U51" s="25" t="str">
        <f t="shared" si="12"/>
        <v/>
      </c>
      <c r="V51" s="25" t="str">
        <f t="shared" si="13"/>
        <v/>
      </c>
      <c r="W51" s="25" t="str">
        <f t="shared" si="14"/>
        <v/>
      </c>
      <c r="X51" s="25" t="str">
        <f t="shared" si="15"/>
        <v/>
      </c>
      <c r="Y51" s="25" t="str">
        <f t="shared" si="16"/>
        <v xml:space="preserve"> </v>
      </c>
      <c r="Z51" s="25" t="str">
        <f t="shared" si="17"/>
        <v xml:space="preserve"> </v>
      </c>
      <c r="AA51" s="25" t="str">
        <f t="shared" si="18"/>
        <v xml:space="preserve"> </v>
      </c>
      <c r="AB51" t="str">
        <f t="shared" si="19"/>
        <v/>
      </c>
      <c r="AC51" t="str">
        <f t="shared" si="20"/>
        <v xml:space="preserve"> </v>
      </c>
      <c r="AD51" t="str">
        <f t="shared" si="21"/>
        <v/>
      </c>
    </row>
    <row r="52" spans="1:30" x14ac:dyDescent="0.35">
      <c r="A52" t="str">
        <f>IF('My Prediction of Match'!$B$2='Performance Cal'!$A52,'Performance Cal'!A52,"")</f>
        <v/>
      </c>
      <c r="B52" t="str">
        <f>IF('My Prediction of Match'!$B$2='Performance Cal'!$A52,'Performance Cal'!B52,"")</f>
        <v/>
      </c>
      <c r="C52" t="str">
        <f>_xlfn.XLOOKUP(B52,'Team Player and role'!A:A,'Team Player and role'!C:C," ")</f>
        <v xml:space="preserve"> </v>
      </c>
      <c r="D52" t="str">
        <f>IF('My Prediction of Match'!$B$2='Performance Cal'!$A52,'Performance Cal'!C52,"")</f>
        <v/>
      </c>
      <c r="E52" t="str">
        <f>IF('My Prediction of Match'!$B$2='Performance Cal'!$A52,'Performance Cal'!D52,"")</f>
        <v/>
      </c>
      <c r="F52" t="str">
        <f>IF('My Prediction of Match'!$B$2='Performance Cal'!$A52,'Performance Cal'!E52,"")</f>
        <v/>
      </c>
      <c r="G52" t="str">
        <f>IF('My Prediction of Match'!$B$2='Performance Cal'!$A52,'Performance Cal'!F52,"")</f>
        <v/>
      </c>
      <c r="H52" s="25" t="str">
        <f t="shared" si="0"/>
        <v/>
      </c>
      <c r="I52" s="25" t="str">
        <f t="shared" si="1"/>
        <v/>
      </c>
      <c r="J52" s="25" t="str">
        <f t="shared" si="2"/>
        <v/>
      </c>
      <c r="K52" s="25" t="str">
        <f t="shared" si="3"/>
        <v xml:space="preserve"> </v>
      </c>
      <c r="L52" s="25" t="str">
        <f t="shared" si="4"/>
        <v xml:space="preserve"> </v>
      </c>
      <c r="M52" s="25" t="str">
        <f t="shared" si="4"/>
        <v xml:space="preserve"> </v>
      </c>
      <c r="N52" s="25" t="str">
        <f t="shared" si="5"/>
        <v xml:space="preserve"> </v>
      </c>
      <c r="O52" s="25" t="str">
        <f t="shared" si="6"/>
        <v xml:space="preserve"> </v>
      </c>
      <c r="P52" s="25" t="str">
        <f t="shared" si="7"/>
        <v/>
      </c>
      <c r="Q52" s="25" t="str">
        <f t="shared" si="8"/>
        <v/>
      </c>
      <c r="R52" s="25" t="str">
        <f t="shared" si="9"/>
        <v/>
      </c>
      <c r="S52" s="25" t="str">
        <f t="shared" si="10"/>
        <v/>
      </c>
      <c r="T52" s="25" t="str">
        <f t="shared" si="11"/>
        <v/>
      </c>
      <c r="U52" s="25" t="str">
        <f t="shared" si="12"/>
        <v/>
      </c>
      <c r="V52" s="25" t="str">
        <f t="shared" si="13"/>
        <v/>
      </c>
      <c r="W52" s="25" t="str">
        <f t="shared" si="14"/>
        <v/>
      </c>
      <c r="X52" s="25" t="str">
        <f t="shared" si="15"/>
        <v/>
      </c>
      <c r="Y52" s="25" t="str">
        <f t="shared" si="16"/>
        <v xml:space="preserve"> </v>
      </c>
      <c r="Z52" s="25" t="str">
        <f t="shared" si="17"/>
        <v xml:space="preserve"> </v>
      </c>
      <c r="AA52" s="25" t="str">
        <f t="shared" si="18"/>
        <v xml:space="preserve"> </v>
      </c>
      <c r="AB52" t="str">
        <f t="shared" si="19"/>
        <v/>
      </c>
      <c r="AC52" t="str">
        <f t="shared" si="20"/>
        <v xml:space="preserve"> </v>
      </c>
      <c r="AD52" t="str">
        <f t="shared" si="21"/>
        <v/>
      </c>
    </row>
    <row r="53" spans="1:30" x14ac:dyDescent="0.35">
      <c r="A53" t="str">
        <f>IF('My Prediction of Match'!$B$2='Performance Cal'!$A53,'Performance Cal'!A53,"")</f>
        <v/>
      </c>
      <c r="B53" t="str">
        <f>IF('My Prediction of Match'!$B$2='Performance Cal'!$A53,'Performance Cal'!B53,"")</f>
        <v/>
      </c>
      <c r="C53" t="str">
        <f>_xlfn.XLOOKUP(B53,'Team Player and role'!A:A,'Team Player and role'!C:C," ")</f>
        <v xml:space="preserve"> </v>
      </c>
      <c r="D53" t="str">
        <f>IF('My Prediction of Match'!$B$2='Performance Cal'!$A53,'Performance Cal'!C53,"")</f>
        <v/>
      </c>
      <c r="E53" t="str">
        <f>IF('My Prediction of Match'!$B$2='Performance Cal'!$A53,'Performance Cal'!D53,"")</f>
        <v/>
      </c>
      <c r="F53" t="str">
        <f>IF('My Prediction of Match'!$B$2='Performance Cal'!$A53,'Performance Cal'!E53,"")</f>
        <v/>
      </c>
      <c r="G53" t="str">
        <f>IF('My Prediction of Match'!$B$2='Performance Cal'!$A53,'Performance Cal'!F53,"")</f>
        <v/>
      </c>
      <c r="H53" s="25" t="str">
        <f t="shared" si="0"/>
        <v/>
      </c>
      <c r="I53" s="25" t="str">
        <f t="shared" si="1"/>
        <v/>
      </c>
      <c r="J53" s="25" t="str">
        <f t="shared" si="2"/>
        <v/>
      </c>
      <c r="K53" s="25" t="str">
        <f t="shared" si="3"/>
        <v xml:space="preserve"> </v>
      </c>
      <c r="L53" s="25" t="str">
        <f t="shared" si="4"/>
        <v xml:space="preserve"> </v>
      </c>
      <c r="M53" s="25" t="str">
        <f t="shared" si="4"/>
        <v xml:space="preserve"> </v>
      </c>
      <c r="N53" s="25" t="str">
        <f t="shared" si="5"/>
        <v xml:space="preserve"> </v>
      </c>
      <c r="O53" s="25" t="str">
        <f t="shared" si="6"/>
        <v xml:space="preserve"> </v>
      </c>
      <c r="P53" s="25" t="str">
        <f t="shared" si="7"/>
        <v/>
      </c>
      <c r="Q53" s="25" t="str">
        <f t="shared" si="8"/>
        <v/>
      </c>
      <c r="R53" s="25" t="str">
        <f t="shared" si="9"/>
        <v/>
      </c>
      <c r="S53" s="25" t="str">
        <f t="shared" si="10"/>
        <v/>
      </c>
      <c r="T53" s="25" t="str">
        <f t="shared" si="11"/>
        <v/>
      </c>
      <c r="U53" s="25" t="str">
        <f t="shared" si="12"/>
        <v/>
      </c>
      <c r="V53" s="25" t="str">
        <f t="shared" si="13"/>
        <v/>
      </c>
      <c r="W53" s="25" t="str">
        <f t="shared" si="14"/>
        <v/>
      </c>
      <c r="X53" s="25" t="str">
        <f t="shared" si="15"/>
        <v/>
      </c>
      <c r="Y53" s="25" t="str">
        <f t="shared" si="16"/>
        <v xml:space="preserve"> </v>
      </c>
      <c r="Z53" s="25" t="str">
        <f t="shared" si="17"/>
        <v xml:space="preserve"> </v>
      </c>
      <c r="AA53" s="25" t="str">
        <f t="shared" si="18"/>
        <v xml:space="preserve"> </v>
      </c>
      <c r="AB53" t="str">
        <f t="shared" si="19"/>
        <v/>
      </c>
      <c r="AC53" t="str">
        <f t="shared" si="20"/>
        <v xml:space="preserve"> </v>
      </c>
      <c r="AD53" t="str">
        <f t="shared" si="21"/>
        <v/>
      </c>
    </row>
    <row r="54" spans="1:30" x14ac:dyDescent="0.35">
      <c r="A54" t="str">
        <f>IF('My Prediction of Match'!$B$2='Performance Cal'!$A54,'Performance Cal'!A54,"")</f>
        <v/>
      </c>
      <c r="B54" t="str">
        <f>IF('My Prediction of Match'!$B$2='Performance Cal'!$A54,'Performance Cal'!B54,"")</f>
        <v/>
      </c>
      <c r="C54" t="str">
        <f>_xlfn.XLOOKUP(B54,'Team Player and role'!A:A,'Team Player and role'!C:C," ")</f>
        <v xml:space="preserve"> </v>
      </c>
      <c r="D54" t="str">
        <f>IF('My Prediction of Match'!$B$2='Performance Cal'!$A54,'Performance Cal'!C54,"")</f>
        <v/>
      </c>
      <c r="E54" t="str">
        <f>IF('My Prediction of Match'!$B$2='Performance Cal'!$A54,'Performance Cal'!D54,"")</f>
        <v/>
      </c>
      <c r="F54" t="str">
        <f>IF('My Prediction of Match'!$B$2='Performance Cal'!$A54,'Performance Cal'!E54,"")</f>
        <v/>
      </c>
      <c r="G54" t="str">
        <f>IF('My Prediction of Match'!$B$2='Performance Cal'!$A54,'Performance Cal'!F54,"")</f>
        <v/>
      </c>
      <c r="H54" s="25" t="str">
        <f t="shared" si="0"/>
        <v/>
      </c>
      <c r="I54" s="25" t="str">
        <f t="shared" si="1"/>
        <v/>
      </c>
      <c r="J54" s="25" t="str">
        <f t="shared" si="2"/>
        <v/>
      </c>
      <c r="K54" s="25" t="str">
        <f t="shared" si="3"/>
        <v xml:space="preserve"> </v>
      </c>
      <c r="L54" s="25" t="str">
        <f t="shared" si="4"/>
        <v xml:space="preserve"> </v>
      </c>
      <c r="M54" s="25" t="str">
        <f t="shared" si="4"/>
        <v xml:space="preserve"> </v>
      </c>
      <c r="N54" s="25" t="str">
        <f t="shared" si="5"/>
        <v xml:space="preserve"> </v>
      </c>
      <c r="O54" s="25" t="str">
        <f t="shared" si="6"/>
        <v xml:space="preserve"> </v>
      </c>
      <c r="P54" s="25" t="str">
        <f t="shared" si="7"/>
        <v/>
      </c>
      <c r="Q54" s="25" t="str">
        <f t="shared" si="8"/>
        <v/>
      </c>
      <c r="R54" s="25" t="str">
        <f t="shared" si="9"/>
        <v/>
      </c>
      <c r="S54" s="25" t="str">
        <f t="shared" si="10"/>
        <v/>
      </c>
      <c r="T54" s="25" t="str">
        <f t="shared" si="11"/>
        <v/>
      </c>
      <c r="U54" s="25" t="str">
        <f t="shared" si="12"/>
        <v/>
      </c>
      <c r="V54" s="25" t="str">
        <f t="shared" si="13"/>
        <v/>
      </c>
      <c r="W54" s="25" t="str">
        <f t="shared" si="14"/>
        <v/>
      </c>
      <c r="X54" s="25" t="str">
        <f t="shared" si="15"/>
        <v/>
      </c>
      <c r="Y54" s="25" t="str">
        <f t="shared" si="16"/>
        <v xml:space="preserve"> </v>
      </c>
      <c r="Z54" s="25" t="str">
        <f t="shared" si="17"/>
        <v xml:space="preserve"> </v>
      </c>
      <c r="AA54" s="25" t="str">
        <f t="shared" si="18"/>
        <v xml:space="preserve"> </v>
      </c>
      <c r="AB54" t="str">
        <f t="shared" si="19"/>
        <v/>
      </c>
      <c r="AC54" t="str">
        <f t="shared" si="20"/>
        <v xml:space="preserve"> </v>
      </c>
      <c r="AD54" t="str">
        <f t="shared" si="21"/>
        <v/>
      </c>
    </row>
    <row r="55" spans="1:30" x14ac:dyDescent="0.35">
      <c r="A55" t="str">
        <f>IF('My Prediction of Match'!$B$2='Performance Cal'!$A55,'Performance Cal'!A55,"")</f>
        <v/>
      </c>
      <c r="B55" t="str">
        <f>IF('My Prediction of Match'!$B$2='Performance Cal'!$A55,'Performance Cal'!B55,"")</f>
        <v/>
      </c>
      <c r="C55" t="str">
        <f>_xlfn.XLOOKUP(B55,'Team Player and role'!A:A,'Team Player and role'!C:C," ")</f>
        <v xml:space="preserve"> </v>
      </c>
      <c r="D55" t="str">
        <f>IF('My Prediction of Match'!$B$2='Performance Cal'!$A55,'Performance Cal'!C55,"")</f>
        <v/>
      </c>
      <c r="E55" t="str">
        <f>IF('My Prediction of Match'!$B$2='Performance Cal'!$A55,'Performance Cal'!D55,"")</f>
        <v/>
      </c>
      <c r="F55" t="str">
        <f>IF('My Prediction of Match'!$B$2='Performance Cal'!$A55,'Performance Cal'!E55,"")</f>
        <v/>
      </c>
      <c r="G55" t="str">
        <f>IF('My Prediction of Match'!$B$2='Performance Cal'!$A55,'Performance Cal'!F55,"")</f>
        <v/>
      </c>
      <c r="H55" s="25" t="str">
        <f t="shared" si="0"/>
        <v/>
      </c>
      <c r="I55" s="25" t="str">
        <f t="shared" si="1"/>
        <v/>
      </c>
      <c r="J55" s="25" t="str">
        <f t="shared" si="2"/>
        <v/>
      </c>
      <c r="K55" s="25" t="str">
        <f t="shared" si="3"/>
        <v xml:space="preserve"> </v>
      </c>
      <c r="L55" s="25" t="str">
        <f t="shared" si="4"/>
        <v xml:space="preserve"> </v>
      </c>
      <c r="M55" s="25" t="str">
        <f t="shared" si="4"/>
        <v xml:space="preserve"> </v>
      </c>
      <c r="N55" s="25" t="str">
        <f t="shared" si="5"/>
        <v xml:space="preserve"> </v>
      </c>
      <c r="O55" s="25" t="str">
        <f t="shared" si="6"/>
        <v xml:space="preserve"> </v>
      </c>
      <c r="P55" s="25" t="str">
        <f t="shared" si="7"/>
        <v/>
      </c>
      <c r="Q55" s="25" t="str">
        <f t="shared" si="8"/>
        <v/>
      </c>
      <c r="R55" s="25" t="str">
        <f t="shared" si="9"/>
        <v/>
      </c>
      <c r="S55" s="25" t="str">
        <f t="shared" si="10"/>
        <v/>
      </c>
      <c r="T55" s="25" t="str">
        <f t="shared" si="11"/>
        <v/>
      </c>
      <c r="U55" s="25" t="str">
        <f t="shared" si="12"/>
        <v/>
      </c>
      <c r="V55" s="25" t="str">
        <f t="shared" si="13"/>
        <v/>
      </c>
      <c r="W55" s="25" t="str">
        <f t="shared" si="14"/>
        <v/>
      </c>
      <c r="X55" s="25" t="str">
        <f t="shared" si="15"/>
        <v/>
      </c>
      <c r="Y55" s="25" t="str">
        <f t="shared" si="16"/>
        <v xml:space="preserve"> </v>
      </c>
      <c r="Z55" s="25" t="str">
        <f t="shared" si="17"/>
        <v xml:space="preserve"> </v>
      </c>
      <c r="AA55" s="25" t="str">
        <f t="shared" si="18"/>
        <v xml:space="preserve"> </v>
      </c>
      <c r="AB55" t="str">
        <f t="shared" si="19"/>
        <v/>
      </c>
      <c r="AC55" t="str">
        <f t="shared" si="20"/>
        <v xml:space="preserve"> </v>
      </c>
      <c r="AD55" t="str">
        <f t="shared" si="21"/>
        <v/>
      </c>
    </row>
    <row r="56" spans="1:30" x14ac:dyDescent="0.35">
      <c r="A56" t="str">
        <f>IF('My Prediction of Match'!$B$2='Performance Cal'!$A56,'Performance Cal'!A56,"")</f>
        <v/>
      </c>
      <c r="B56" t="str">
        <f>IF('My Prediction of Match'!$B$2='Performance Cal'!$A56,'Performance Cal'!B56,"")</f>
        <v/>
      </c>
      <c r="C56" t="str">
        <f>_xlfn.XLOOKUP(B56,'Team Player and role'!A:A,'Team Player and role'!C:C," ")</f>
        <v xml:space="preserve"> </v>
      </c>
      <c r="D56" t="str">
        <f>IF('My Prediction of Match'!$B$2='Performance Cal'!$A56,'Performance Cal'!C56,"")</f>
        <v/>
      </c>
      <c r="E56" t="str">
        <f>IF('My Prediction of Match'!$B$2='Performance Cal'!$A56,'Performance Cal'!D56,"")</f>
        <v/>
      </c>
      <c r="F56" t="str">
        <f>IF('My Prediction of Match'!$B$2='Performance Cal'!$A56,'Performance Cal'!E56,"")</f>
        <v/>
      </c>
      <c r="G56" t="str">
        <f>IF('My Prediction of Match'!$B$2='Performance Cal'!$A56,'Performance Cal'!F56,"")</f>
        <v/>
      </c>
      <c r="H56" s="25" t="str">
        <f t="shared" si="0"/>
        <v/>
      </c>
      <c r="I56" s="25" t="str">
        <f t="shared" si="1"/>
        <v/>
      </c>
      <c r="J56" s="25" t="str">
        <f t="shared" si="2"/>
        <v/>
      </c>
      <c r="K56" s="25" t="str">
        <f t="shared" si="3"/>
        <v xml:space="preserve"> </v>
      </c>
      <c r="L56" s="25" t="str">
        <f t="shared" si="4"/>
        <v xml:space="preserve"> </v>
      </c>
      <c r="M56" s="25" t="str">
        <f t="shared" si="4"/>
        <v xml:space="preserve"> </v>
      </c>
      <c r="N56" s="25" t="str">
        <f t="shared" si="5"/>
        <v xml:space="preserve"> </v>
      </c>
      <c r="O56" s="25" t="str">
        <f t="shared" si="6"/>
        <v xml:space="preserve"> </v>
      </c>
      <c r="P56" s="25" t="str">
        <f t="shared" si="7"/>
        <v/>
      </c>
      <c r="Q56" s="25" t="str">
        <f t="shared" si="8"/>
        <v/>
      </c>
      <c r="R56" s="25" t="str">
        <f t="shared" si="9"/>
        <v/>
      </c>
      <c r="S56" s="25" t="str">
        <f t="shared" si="10"/>
        <v/>
      </c>
      <c r="T56" s="25" t="str">
        <f t="shared" si="11"/>
        <v/>
      </c>
      <c r="U56" s="25" t="str">
        <f t="shared" si="12"/>
        <v/>
      </c>
      <c r="V56" s="25" t="str">
        <f t="shared" si="13"/>
        <v/>
      </c>
      <c r="W56" s="25" t="str">
        <f t="shared" si="14"/>
        <v/>
      </c>
      <c r="X56" s="25" t="str">
        <f t="shared" si="15"/>
        <v/>
      </c>
      <c r="Y56" s="25" t="str">
        <f t="shared" si="16"/>
        <v xml:space="preserve"> </v>
      </c>
      <c r="Z56" s="25" t="str">
        <f t="shared" si="17"/>
        <v xml:space="preserve"> </v>
      </c>
      <c r="AA56" s="25" t="str">
        <f t="shared" si="18"/>
        <v xml:space="preserve"> </v>
      </c>
      <c r="AB56" t="str">
        <f t="shared" si="19"/>
        <v/>
      </c>
      <c r="AC56" t="str">
        <f t="shared" si="20"/>
        <v xml:space="preserve"> </v>
      </c>
      <c r="AD56" t="str">
        <f t="shared" si="21"/>
        <v/>
      </c>
    </row>
    <row r="57" spans="1:30" x14ac:dyDescent="0.35">
      <c r="A57" t="str">
        <f>IF('My Prediction of Match'!$B$2='Performance Cal'!$A57,'Performance Cal'!A57,"")</f>
        <v>RCB</v>
      </c>
      <c r="B57" t="str">
        <f>IF('My Prediction of Match'!$B$2='Performance Cal'!$A57,'Performance Cal'!B57,"")</f>
        <v>Dinesh Karthik</v>
      </c>
      <c r="C57" t="str">
        <f>_xlfn.XLOOKUP(B57,'Team Player and role'!A:A,'Team Player and role'!C:C," ")</f>
        <v>Batter</v>
      </c>
      <c r="D57">
        <f>IF('My Prediction of Match'!$B$2='Performance Cal'!$A57,'Performance Cal'!C57,"")</f>
        <v>1292.7199999999998</v>
      </c>
      <c r="E57">
        <f>IF('My Prediction of Match'!$B$2='Performance Cal'!$A57,'Performance Cal'!D57,"")</f>
        <v>0</v>
      </c>
      <c r="F57">
        <f>IF('My Prediction of Match'!$B$2='Performance Cal'!$A57,'Performance Cal'!E57,"")</f>
        <v>8</v>
      </c>
      <c r="G57">
        <f>IF('My Prediction of Match'!$B$2='Performance Cal'!$A57,'Performance Cal'!F57,"")</f>
        <v>1300.7199999999998</v>
      </c>
      <c r="H57" s="25">
        <f t="shared" si="0"/>
        <v>0</v>
      </c>
      <c r="I57" s="25">
        <f t="shared" si="1"/>
        <v>0</v>
      </c>
      <c r="J57" s="25">
        <f t="shared" si="2"/>
        <v>0</v>
      </c>
      <c r="K57" s="25">
        <f t="shared" si="3"/>
        <v>0</v>
      </c>
      <c r="L57" s="25">
        <f t="shared" si="4"/>
        <v>0</v>
      </c>
      <c r="M57" s="25">
        <f t="shared" si="4"/>
        <v>0</v>
      </c>
      <c r="N57" s="25">
        <f t="shared" si="5"/>
        <v>0</v>
      </c>
      <c r="O57" s="25">
        <f t="shared" si="6"/>
        <v>0</v>
      </c>
      <c r="P57" s="25">
        <f t="shared" si="7"/>
        <v>0</v>
      </c>
      <c r="Q57" s="25">
        <f t="shared" si="8"/>
        <v>0</v>
      </c>
      <c r="R57" s="25">
        <f t="shared" si="9"/>
        <v>0</v>
      </c>
      <c r="S57" s="25">
        <f t="shared" si="10"/>
        <v>0</v>
      </c>
      <c r="T57" s="25">
        <f t="shared" si="11"/>
        <v>0</v>
      </c>
      <c r="U57" s="25">
        <f t="shared" si="12"/>
        <v>0</v>
      </c>
      <c r="V57" s="25">
        <f t="shared" si="13"/>
        <v>0</v>
      </c>
      <c r="W57" s="25">
        <f t="shared" si="14"/>
        <v>0</v>
      </c>
      <c r="X57" s="25">
        <f t="shared" si="15"/>
        <v>0</v>
      </c>
      <c r="Y57" s="25">
        <f t="shared" si="16"/>
        <v>0</v>
      </c>
      <c r="Z57" s="25">
        <f t="shared" si="17"/>
        <v>0</v>
      </c>
      <c r="AA57" s="25">
        <f t="shared" si="18"/>
        <v>0</v>
      </c>
      <c r="AB57" t="str">
        <f t="shared" si="19"/>
        <v>RCB</v>
      </c>
      <c r="AC57" t="str">
        <f t="shared" si="20"/>
        <v>Batter</v>
      </c>
      <c r="AD57" t="str">
        <f t="shared" si="21"/>
        <v>Dinesh Karthik</v>
      </c>
    </row>
    <row r="58" spans="1:30" x14ac:dyDescent="0.35">
      <c r="A58" t="str">
        <f>IF('My Prediction of Match'!$B$2='Performance Cal'!$A58,'Performance Cal'!A58,"")</f>
        <v/>
      </c>
      <c r="B58" t="str">
        <f>IF('My Prediction of Match'!$B$2='Performance Cal'!$A58,'Performance Cal'!B58,"")</f>
        <v/>
      </c>
      <c r="C58" t="str">
        <f>_xlfn.XLOOKUP(B58,'Team Player and role'!A:A,'Team Player and role'!C:C," ")</f>
        <v xml:space="preserve"> </v>
      </c>
      <c r="D58" t="str">
        <f>IF('My Prediction of Match'!$B$2='Performance Cal'!$A58,'Performance Cal'!C58,"")</f>
        <v/>
      </c>
      <c r="E58" t="str">
        <f>IF('My Prediction of Match'!$B$2='Performance Cal'!$A58,'Performance Cal'!D58,"")</f>
        <v/>
      </c>
      <c r="F58" t="str">
        <f>IF('My Prediction of Match'!$B$2='Performance Cal'!$A58,'Performance Cal'!E58,"")</f>
        <v/>
      </c>
      <c r="G58" t="str">
        <f>IF('My Prediction of Match'!$B$2='Performance Cal'!$A58,'Performance Cal'!F58,"")</f>
        <v/>
      </c>
      <c r="H58" s="25" t="str">
        <f t="shared" si="0"/>
        <v/>
      </c>
      <c r="I58" s="25" t="str">
        <f t="shared" si="1"/>
        <v/>
      </c>
      <c r="J58" s="25" t="str">
        <f t="shared" si="2"/>
        <v/>
      </c>
      <c r="K58" s="25" t="str">
        <f t="shared" si="3"/>
        <v xml:space="preserve"> </v>
      </c>
      <c r="L58" s="25" t="str">
        <f t="shared" si="4"/>
        <v xml:space="preserve"> </v>
      </c>
      <c r="M58" s="25" t="str">
        <f t="shared" si="4"/>
        <v xml:space="preserve"> </v>
      </c>
      <c r="N58" s="25" t="str">
        <f t="shared" si="5"/>
        <v xml:space="preserve"> </v>
      </c>
      <c r="O58" s="25" t="str">
        <f t="shared" si="6"/>
        <v xml:space="preserve"> </v>
      </c>
      <c r="P58" s="25" t="str">
        <f t="shared" si="7"/>
        <v/>
      </c>
      <c r="Q58" s="25" t="str">
        <f t="shared" si="8"/>
        <v/>
      </c>
      <c r="R58" s="25" t="str">
        <f t="shared" si="9"/>
        <v/>
      </c>
      <c r="S58" s="25" t="str">
        <f t="shared" si="10"/>
        <v/>
      </c>
      <c r="T58" s="25" t="str">
        <f t="shared" si="11"/>
        <v/>
      </c>
      <c r="U58" s="25" t="str">
        <f t="shared" si="12"/>
        <v/>
      </c>
      <c r="V58" s="25" t="str">
        <f t="shared" si="13"/>
        <v/>
      </c>
      <c r="W58" s="25" t="str">
        <f t="shared" si="14"/>
        <v/>
      </c>
      <c r="X58" s="25" t="str">
        <f t="shared" si="15"/>
        <v/>
      </c>
      <c r="Y58" s="25" t="str">
        <f t="shared" si="16"/>
        <v xml:space="preserve"> </v>
      </c>
      <c r="Z58" s="25" t="str">
        <f t="shared" si="17"/>
        <v xml:space="preserve"> </v>
      </c>
      <c r="AA58" s="25" t="str">
        <f t="shared" si="18"/>
        <v xml:space="preserve"> </v>
      </c>
      <c r="AB58" t="str">
        <f t="shared" si="19"/>
        <v/>
      </c>
      <c r="AC58" t="str">
        <f t="shared" si="20"/>
        <v xml:space="preserve"> </v>
      </c>
      <c r="AD58" t="str">
        <f t="shared" si="21"/>
        <v/>
      </c>
    </row>
    <row r="59" spans="1:30" x14ac:dyDescent="0.35">
      <c r="A59" t="str">
        <f>IF('My Prediction of Match'!$B$2='Performance Cal'!$A59,'Performance Cal'!A59,"")</f>
        <v/>
      </c>
      <c r="B59" t="str">
        <f>IF('My Prediction of Match'!$B$2='Performance Cal'!$A59,'Performance Cal'!B59,"")</f>
        <v/>
      </c>
      <c r="C59" t="str">
        <f>_xlfn.XLOOKUP(B59,'Team Player and role'!A:A,'Team Player and role'!C:C," ")</f>
        <v xml:space="preserve"> </v>
      </c>
      <c r="D59" t="str">
        <f>IF('My Prediction of Match'!$B$2='Performance Cal'!$A59,'Performance Cal'!C59,"")</f>
        <v/>
      </c>
      <c r="E59" t="str">
        <f>IF('My Prediction of Match'!$B$2='Performance Cal'!$A59,'Performance Cal'!D59,"")</f>
        <v/>
      </c>
      <c r="F59" t="str">
        <f>IF('My Prediction of Match'!$B$2='Performance Cal'!$A59,'Performance Cal'!E59,"")</f>
        <v/>
      </c>
      <c r="G59" t="str">
        <f>IF('My Prediction of Match'!$B$2='Performance Cal'!$A59,'Performance Cal'!F59,"")</f>
        <v/>
      </c>
      <c r="H59" s="25" t="str">
        <f t="shared" si="0"/>
        <v/>
      </c>
      <c r="I59" s="25" t="str">
        <f t="shared" si="1"/>
        <v/>
      </c>
      <c r="J59" s="25" t="str">
        <f t="shared" si="2"/>
        <v/>
      </c>
      <c r="K59" s="25" t="str">
        <f t="shared" si="3"/>
        <v xml:space="preserve"> </v>
      </c>
      <c r="L59" s="25" t="str">
        <f t="shared" si="4"/>
        <v xml:space="preserve"> </v>
      </c>
      <c r="M59" s="25" t="str">
        <f t="shared" si="4"/>
        <v xml:space="preserve"> </v>
      </c>
      <c r="N59" s="25" t="str">
        <f t="shared" si="5"/>
        <v xml:space="preserve"> </v>
      </c>
      <c r="O59" s="25" t="str">
        <f t="shared" si="6"/>
        <v xml:space="preserve"> </v>
      </c>
      <c r="P59" s="25" t="str">
        <f t="shared" si="7"/>
        <v/>
      </c>
      <c r="Q59" s="25" t="str">
        <f t="shared" si="8"/>
        <v/>
      </c>
      <c r="R59" s="25" t="str">
        <f t="shared" si="9"/>
        <v/>
      </c>
      <c r="S59" s="25" t="str">
        <f t="shared" si="10"/>
        <v/>
      </c>
      <c r="T59" s="25" t="str">
        <f t="shared" si="11"/>
        <v/>
      </c>
      <c r="U59" s="25" t="str">
        <f t="shared" si="12"/>
        <v/>
      </c>
      <c r="V59" s="25" t="str">
        <f t="shared" si="13"/>
        <v/>
      </c>
      <c r="W59" s="25" t="str">
        <f t="shared" si="14"/>
        <v/>
      </c>
      <c r="X59" s="25" t="str">
        <f t="shared" si="15"/>
        <v/>
      </c>
      <c r="Y59" s="25" t="str">
        <f t="shared" si="16"/>
        <v xml:space="preserve"> </v>
      </c>
      <c r="Z59" s="25" t="str">
        <f t="shared" si="17"/>
        <v xml:space="preserve"> </v>
      </c>
      <c r="AA59" s="25" t="str">
        <f t="shared" si="18"/>
        <v xml:space="preserve"> </v>
      </c>
      <c r="AB59" t="str">
        <f t="shared" si="19"/>
        <v/>
      </c>
      <c r="AC59" t="str">
        <f t="shared" si="20"/>
        <v xml:space="preserve"> </v>
      </c>
      <c r="AD59" t="str">
        <f t="shared" si="21"/>
        <v/>
      </c>
    </row>
    <row r="60" spans="1:30" x14ac:dyDescent="0.35">
      <c r="A60" t="str">
        <f>IF('My Prediction of Match'!$B$2='Performance Cal'!$A60,'Performance Cal'!A60,"")</f>
        <v/>
      </c>
      <c r="B60" t="str">
        <f>IF('My Prediction of Match'!$B$2='Performance Cal'!$A60,'Performance Cal'!B60,"")</f>
        <v/>
      </c>
      <c r="C60" t="str">
        <f>_xlfn.XLOOKUP(B60,'Team Player and role'!A:A,'Team Player and role'!C:C," ")</f>
        <v xml:space="preserve"> </v>
      </c>
      <c r="D60" t="str">
        <f>IF('My Prediction of Match'!$B$2='Performance Cal'!$A60,'Performance Cal'!C60,"")</f>
        <v/>
      </c>
      <c r="E60" t="str">
        <f>IF('My Prediction of Match'!$B$2='Performance Cal'!$A60,'Performance Cal'!D60,"")</f>
        <v/>
      </c>
      <c r="F60" t="str">
        <f>IF('My Prediction of Match'!$B$2='Performance Cal'!$A60,'Performance Cal'!E60,"")</f>
        <v/>
      </c>
      <c r="G60" t="str">
        <f>IF('My Prediction of Match'!$B$2='Performance Cal'!$A60,'Performance Cal'!F60,"")</f>
        <v/>
      </c>
      <c r="H60" s="25" t="str">
        <f t="shared" si="0"/>
        <v/>
      </c>
      <c r="I60" s="25" t="str">
        <f t="shared" si="1"/>
        <v/>
      </c>
      <c r="J60" s="25" t="str">
        <f t="shared" si="2"/>
        <v/>
      </c>
      <c r="K60" s="25" t="str">
        <f t="shared" si="3"/>
        <v xml:space="preserve"> </v>
      </c>
      <c r="L60" s="25" t="str">
        <f t="shared" si="4"/>
        <v xml:space="preserve"> </v>
      </c>
      <c r="M60" s="25" t="str">
        <f t="shared" si="4"/>
        <v xml:space="preserve"> </v>
      </c>
      <c r="N60" s="25" t="str">
        <f t="shared" si="5"/>
        <v xml:space="preserve"> </v>
      </c>
      <c r="O60" s="25" t="str">
        <f t="shared" si="6"/>
        <v xml:space="preserve"> </v>
      </c>
      <c r="P60" s="25" t="str">
        <f t="shared" si="7"/>
        <v/>
      </c>
      <c r="Q60" s="25" t="str">
        <f t="shared" si="8"/>
        <v/>
      </c>
      <c r="R60" s="25" t="str">
        <f t="shared" si="9"/>
        <v/>
      </c>
      <c r="S60" s="25" t="str">
        <f t="shared" si="10"/>
        <v/>
      </c>
      <c r="T60" s="25" t="str">
        <f t="shared" si="11"/>
        <v/>
      </c>
      <c r="U60" s="25" t="str">
        <f t="shared" si="12"/>
        <v/>
      </c>
      <c r="V60" s="25" t="str">
        <f t="shared" si="13"/>
        <v/>
      </c>
      <c r="W60" s="25" t="str">
        <f t="shared" si="14"/>
        <v/>
      </c>
      <c r="X60" s="25" t="str">
        <f t="shared" si="15"/>
        <v/>
      </c>
      <c r="Y60" s="25" t="str">
        <f t="shared" si="16"/>
        <v xml:space="preserve"> </v>
      </c>
      <c r="Z60" s="25" t="str">
        <f t="shared" si="17"/>
        <v xml:space="preserve"> </v>
      </c>
      <c r="AA60" s="25" t="str">
        <f t="shared" si="18"/>
        <v xml:space="preserve"> </v>
      </c>
      <c r="AB60" t="str">
        <f t="shared" si="19"/>
        <v/>
      </c>
      <c r="AC60" t="str">
        <f t="shared" si="20"/>
        <v xml:space="preserve"> </v>
      </c>
      <c r="AD60" t="str">
        <f t="shared" si="21"/>
        <v/>
      </c>
    </row>
    <row r="61" spans="1:30" x14ac:dyDescent="0.35">
      <c r="A61" t="str">
        <f>IF('My Prediction of Match'!$B$2='Performance Cal'!$A61,'Performance Cal'!A61,"")</f>
        <v/>
      </c>
      <c r="B61" t="str">
        <f>IF('My Prediction of Match'!$B$2='Performance Cal'!$A61,'Performance Cal'!B61,"")</f>
        <v/>
      </c>
      <c r="C61" t="str">
        <f>_xlfn.XLOOKUP(B61,'Team Player and role'!A:A,'Team Player and role'!C:C," ")</f>
        <v xml:space="preserve"> </v>
      </c>
      <c r="D61" t="str">
        <f>IF('My Prediction of Match'!$B$2='Performance Cal'!$A61,'Performance Cal'!C61,"")</f>
        <v/>
      </c>
      <c r="E61" t="str">
        <f>IF('My Prediction of Match'!$B$2='Performance Cal'!$A61,'Performance Cal'!D61,"")</f>
        <v/>
      </c>
      <c r="F61" t="str">
        <f>IF('My Prediction of Match'!$B$2='Performance Cal'!$A61,'Performance Cal'!E61,"")</f>
        <v/>
      </c>
      <c r="G61" t="str">
        <f>IF('My Prediction of Match'!$B$2='Performance Cal'!$A61,'Performance Cal'!F61,"")</f>
        <v/>
      </c>
      <c r="H61" s="25" t="str">
        <f t="shared" si="0"/>
        <v/>
      </c>
      <c r="I61" s="25" t="str">
        <f t="shared" si="1"/>
        <v/>
      </c>
      <c r="J61" s="25" t="str">
        <f t="shared" si="2"/>
        <v/>
      </c>
      <c r="K61" s="25" t="str">
        <f t="shared" si="3"/>
        <v xml:space="preserve"> </v>
      </c>
      <c r="L61" s="25" t="str">
        <f t="shared" si="4"/>
        <v xml:space="preserve"> </v>
      </c>
      <c r="M61" s="25" t="str">
        <f t="shared" si="4"/>
        <v xml:space="preserve"> </v>
      </c>
      <c r="N61" s="25" t="str">
        <f t="shared" si="5"/>
        <v xml:space="preserve"> </v>
      </c>
      <c r="O61" s="25" t="str">
        <f t="shared" si="6"/>
        <v xml:space="preserve"> </v>
      </c>
      <c r="P61" s="25" t="str">
        <f t="shared" si="7"/>
        <v/>
      </c>
      <c r="Q61" s="25" t="str">
        <f t="shared" si="8"/>
        <v/>
      </c>
      <c r="R61" s="25" t="str">
        <f t="shared" si="9"/>
        <v/>
      </c>
      <c r="S61" s="25" t="str">
        <f t="shared" si="10"/>
        <v/>
      </c>
      <c r="T61" s="25" t="str">
        <f t="shared" si="11"/>
        <v/>
      </c>
      <c r="U61" s="25" t="str">
        <f t="shared" si="12"/>
        <v/>
      </c>
      <c r="V61" s="25" t="str">
        <f t="shared" si="13"/>
        <v/>
      </c>
      <c r="W61" s="25" t="str">
        <f t="shared" si="14"/>
        <v/>
      </c>
      <c r="X61" s="25" t="str">
        <f t="shared" si="15"/>
        <v/>
      </c>
      <c r="Y61" s="25" t="str">
        <f t="shared" si="16"/>
        <v xml:space="preserve"> </v>
      </c>
      <c r="Z61" s="25" t="str">
        <f t="shared" si="17"/>
        <v xml:space="preserve"> </v>
      </c>
      <c r="AA61" s="25" t="str">
        <f t="shared" si="18"/>
        <v xml:space="preserve"> </v>
      </c>
      <c r="AB61" t="str">
        <f t="shared" si="19"/>
        <v/>
      </c>
      <c r="AC61" t="str">
        <f t="shared" si="20"/>
        <v xml:space="preserve"> </v>
      </c>
      <c r="AD61" t="str">
        <f t="shared" si="21"/>
        <v/>
      </c>
    </row>
    <row r="62" spans="1:30" x14ac:dyDescent="0.35">
      <c r="A62" t="str">
        <f>IF('My Prediction of Match'!$B$2='Performance Cal'!$A62,'Performance Cal'!A62,"")</f>
        <v/>
      </c>
      <c r="B62" t="str">
        <f>IF('My Prediction of Match'!$B$2='Performance Cal'!$A62,'Performance Cal'!B62,"")</f>
        <v/>
      </c>
      <c r="C62" t="str">
        <f>_xlfn.XLOOKUP(B62,'Team Player and role'!A:A,'Team Player and role'!C:C," ")</f>
        <v xml:space="preserve"> </v>
      </c>
      <c r="D62" t="str">
        <f>IF('My Prediction of Match'!$B$2='Performance Cal'!$A62,'Performance Cal'!C62,"")</f>
        <v/>
      </c>
      <c r="E62" t="str">
        <f>IF('My Prediction of Match'!$B$2='Performance Cal'!$A62,'Performance Cal'!D62,"")</f>
        <v/>
      </c>
      <c r="F62" t="str">
        <f>IF('My Prediction of Match'!$B$2='Performance Cal'!$A62,'Performance Cal'!E62,"")</f>
        <v/>
      </c>
      <c r="G62" t="str">
        <f>IF('My Prediction of Match'!$B$2='Performance Cal'!$A62,'Performance Cal'!F62,"")</f>
        <v/>
      </c>
      <c r="H62" s="25" t="str">
        <f t="shared" si="0"/>
        <v/>
      </c>
      <c r="I62" s="25" t="str">
        <f t="shared" si="1"/>
        <v/>
      </c>
      <c r="J62" s="25" t="str">
        <f t="shared" si="2"/>
        <v/>
      </c>
      <c r="K62" s="25" t="str">
        <f t="shared" si="3"/>
        <v xml:space="preserve"> </v>
      </c>
      <c r="L62" s="25" t="str">
        <f t="shared" si="4"/>
        <v xml:space="preserve"> </v>
      </c>
      <c r="M62" s="25" t="str">
        <f t="shared" si="4"/>
        <v xml:space="preserve"> </v>
      </c>
      <c r="N62" s="25" t="str">
        <f t="shared" si="5"/>
        <v xml:space="preserve"> </v>
      </c>
      <c r="O62" s="25" t="str">
        <f t="shared" si="6"/>
        <v xml:space="preserve"> </v>
      </c>
      <c r="P62" s="25" t="str">
        <f t="shared" si="7"/>
        <v/>
      </c>
      <c r="Q62" s="25" t="str">
        <f t="shared" si="8"/>
        <v/>
      </c>
      <c r="R62" s="25" t="str">
        <f t="shared" si="9"/>
        <v/>
      </c>
      <c r="S62" s="25" t="str">
        <f t="shared" si="10"/>
        <v/>
      </c>
      <c r="T62" s="25" t="str">
        <f t="shared" si="11"/>
        <v/>
      </c>
      <c r="U62" s="25" t="str">
        <f t="shared" si="12"/>
        <v/>
      </c>
      <c r="V62" s="25" t="str">
        <f t="shared" si="13"/>
        <v/>
      </c>
      <c r="W62" s="25" t="str">
        <f t="shared" si="14"/>
        <v/>
      </c>
      <c r="X62" s="25" t="str">
        <f t="shared" si="15"/>
        <v/>
      </c>
      <c r="Y62" s="25" t="str">
        <f t="shared" si="16"/>
        <v xml:space="preserve"> </v>
      </c>
      <c r="Z62" s="25" t="str">
        <f t="shared" si="17"/>
        <v xml:space="preserve"> </v>
      </c>
      <c r="AA62" s="25" t="str">
        <f t="shared" si="18"/>
        <v xml:space="preserve"> </v>
      </c>
      <c r="AB62" t="str">
        <f t="shared" si="19"/>
        <v/>
      </c>
      <c r="AC62" t="str">
        <f t="shared" si="20"/>
        <v xml:space="preserve"> </v>
      </c>
      <c r="AD62" t="str">
        <f t="shared" si="21"/>
        <v/>
      </c>
    </row>
    <row r="63" spans="1:30" x14ac:dyDescent="0.35">
      <c r="A63" t="str">
        <f>IF('My Prediction of Match'!$B$2='Performance Cal'!$A63,'Performance Cal'!A63,"")</f>
        <v/>
      </c>
      <c r="B63" t="str">
        <f>IF('My Prediction of Match'!$B$2='Performance Cal'!$A63,'Performance Cal'!B63,"")</f>
        <v/>
      </c>
      <c r="C63" t="str">
        <f>_xlfn.XLOOKUP(B63,'Team Player and role'!A:A,'Team Player and role'!C:C," ")</f>
        <v xml:space="preserve"> </v>
      </c>
      <c r="D63" t="str">
        <f>IF('My Prediction of Match'!$B$2='Performance Cal'!$A63,'Performance Cal'!C63,"")</f>
        <v/>
      </c>
      <c r="E63" t="str">
        <f>IF('My Prediction of Match'!$B$2='Performance Cal'!$A63,'Performance Cal'!D63,"")</f>
        <v/>
      </c>
      <c r="F63" t="str">
        <f>IF('My Prediction of Match'!$B$2='Performance Cal'!$A63,'Performance Cal'!E63,"")</f>
        <v/>
      </c>
      <c r="G63" t="str">
        <f>IF('My Prediction of Match'!$B$2='Performance Cal'!$A63,'Performance Cal'!F63,"")</f>
        <v/>
      </c>
      <c r="H63" s="25" t="str">
        <f t="shared" si="0"/>
        <v/>
      </c>
      <c r="I63" s="25" t="str">
        <f t="shared" si="1"/>
        <v/>
      </c>
      <c r="J63" s="25" t="str">
        <f t="shared" si="2"/>
        <v/>
      </c>
      <c r="K63" s="25" t="str">
        <f t="shared" si="3"/>
        <v xml:space="preserve"> </v>
      </c>
      <c r="L63" s="25" t="str">
        <f t="shared" si="4"/>
        <v xml:space="preserve"> </v>
      </c>
      <c r="M63" s="25" t="str">
        <f t="shared" si="4"/>
        <v xml:space="preserve"> </v>
      </c>
      <c r="N63" s="25" t="str">
        <f t="shared" si="5"/>
        <v xml:space="preserve"> </v>
      </c>
      <c r="O63" s="25" t="str">
        <f t="shared" si="6"/>
        <v xml:space="preserve"> </v>
      </c>
      <c r="P63" s="25" t="str">
        <f t="shared" si="7"/>
        <v/>
      </c>
      <c r="Q63" s="25" t="str">
        <f t="shared" si="8"/>
        <v/>
      </c>
      <c r="R63" s="25" t="str">
        <f t="shared" si="9"/>
        <v/>
      </c>
      <c r="S63" s="25" t="str">
        <f t="shared" si="10"/>
        <v/>
      </c>
      <c r="T63" s="25" t="str">
        <f t="shared" si="11"/>
        <v/>
      </c>
      <c r="U63" s="25" t="str">
        <f t="shared" si="12"/>
        <v/>
      </c>
      <c r="V63" s="25" t="str">
        <f t="shared" si="13"/>
        <v/>
      </c>
      <c r="W63" s="25" t="str">
        <f t="shared" si="14"/>
        <v/>
      </c>
      <c r="X63" s="25" t="str">
        <f t="shared" si="15"/>
        <v/>
      </c>
      <c r="Y63" s="25" t="str">
        <f t="shared" si="16"/>
        <v xml:space="preserve"> </v>
      </c>
      <c r="Z63" s="25" t="str">
        <f t="shared" si="17"/>
        <v xml:space="preserve"> </v>
      </c>
      <c r="AA63" s="25" t="str">
        <f t="shared" si="18"/>
        <v xml:space="preserve"> </v>
      </c>
      <c r="AB63" t="str">
        <f t="shared" si="19"/>
        <v/>
      </c>
      <c r="AC63" t="str">
        <f t="shared" si="20"/>
        <v xml:space="preserve"> </v>
      </c>
      <c r="AD63" t="str">
        <f t="shared" si="21"/>
        <v/>
      </c>
    </row>
    <row r="64" spans="1:30" x14ac:dyDescent="0.35">
      <c r="A64" t="str">
        <f>IF('My Prediction of Match'!$B$2='Performance Cal'!$A64,'Performance Cal'!A64,"")</f>
        <v/>
      </c>
      <c r="B64" t="str">
        <f>IF('My Prediction of Match'!$B$2='Performance Cal'!$A64,'Performance Cal'!B64,"")</f>
        <v/>
      </c>
      <c r="C64" t="str">
        <f>_xlfn.XLOOKUP(B64,'Team Player and role'!A:A,'Team Player and role'!C:C," ")</f>
        <v xml:space="preserve"> </v>
      </c>
      <c r="D64" t="str">
        <f>IF('My Prediction of Match'!$B$2='Performance Cal'!$A64,'Performance Cal'!C64,"")</f>
        <v/>
      </c>
      <c r="E64" t="str">
        <f>IF('My Prediction of Match'!$B$2='Performance Cal'!$A64,'Performance Cal'!D64,"")</f>
        <v/>
      </c>
      <c r="F64" t="str">
        <f>IF('My Prediction of Match'!$B$2='Performance Cal'!$A64,'Performance Cal'!E64,"")</f>
        <v/>
      </c>
      <c r="G64" t="str">
        <f>IF('My Prediction of Match'!$B$2='Performance Cal'!$A64,'Performance Cal'!F64,"")</f>
        <v/>
      </c>
      <c r="H64" s="25" t="str">
        <f t="shared" si="0"/>
        <v/>
      </c>
      <c r="I64" s="25" t="str">
        <f t="shared" si="1"/>
        <v/>
      </c>
      <c r="J64" s="25" t="str">
        <f t="shared" si="2"/>
        <v/>
      </c>
      <c r="K64" s="25" t="str">
        <f t="shared" si="3"/>
        <v xml:space="preserve"> </v>
      </c>
      <c r="L64" s="25" t="str">
        <f t="shared" si="4"/>
        <v xml:space="preserve"> </v>
      </c>
      <c r="M64" s="25" t="str">
        <f t="shared" si="4"/>
        <v xml:space="preserve"> </v>
      </c>
      <c r="N64" s="25" t="str">
        <f t="shared" si="5"/>
        <v xml:space="preserve"> </v>
      </c>
      <c r="O64" s="25" t="str">
        <f t="shared" si="6"/>
        <v xml:space="preserve"> </v>
      </c>
      <c r="P64" s="25" t="str">
        <f t="shared" si="7"/>
        <v/>
      </c>
      <c r="Q64" s="25" t="str">
        <f t="shared" si="8"/>
        <v/>
      </c>
      <c r="R64" s="25" t="str">
        <f t="shared" si="9"/>
        <v/>
      </c>
      <c r="S64" s="25" t="str">
        <f t="shared" si="10"/>
        <v/>
      </c>
      <c r="T64" s="25" t="str">
        <f t="shared" si="11"/>
        <v/>
      </c>
      <c r="U64" s="25" t="str">
        <f t="shared" si="12"/>
        <v/>
      </c>
      <c r="V64" s="25" t="str">
        <f t="shared" si="13"/>
        <v/>
      </c>
      <c r="W64" s="25" t="str">
        <f t="shared" si="14"/>
        <v/>
      </c>
      <c r="X64" s="25" t="str">
        <f t="shared" si="15"/>
        <v/>
      </c>
      <c r="Y64" s="25" t="str">
        <f t="shared" si="16"/>
        <v xml:space="preserve"> </v>
      </c>
      <c r="Z64" s="25" t="str">
        <f t="shared" si="17"/>
        <v xml:space="preserve"> </v>
      </c>
      <c r="AA64" s="25" t="str">
        <f t="shared" si="18"/>
        <v xml:space="preserve"> </v>
      </c>
      <c r="AB64" t="str">
        <f t="shared" si="19"/>
        <v/>
      </c>
      <c r="AC64" t="str">
        <f t="shared" si="20"/>
        <v xml:space="preserve"> </v>
      </c>
      <c r="AD64" t="str">
        <f t="shared" si="21"/>
        <v/>
      </c>
    </row>
    <row r="65" spans="1:30" x14ac:dyDescent="0.35">
      <c r="A65" t="str">
        <f>IF('My Prediction of Match'!$B$2='Performance Cal'!$A65,'Performance Cal'!A65,"")</f>
        <v/>
      </c>
      <c r="B65" t="str">
        <f>IF('My Prediction of Match'!$B$2='Performance Cal'!$A65,'Performance Cal'!B65,"")</f>
        <v/>
      </c>
      <c r="C65" t="str">
        <f>_xlfn.XLOOKUP(B65,'Team Player and role'!A:A,'Team Player and role'!C:C," ")</f>
        <v xml:space="preserve"> </v>
      </c>
      <c r="D65" t="str">
        <f>IF('My Prediction of Match'!$B$2='Performance Cal'!$A65,'Performance Cal'!C65,"")</f>
        <v/>
      </c>
      <c r="E65" t="str">
        <f>IF('My Prediction of Match'!$B$2='Performance Cal'!$A65,'Performance Cal'!D65,"")</f>
        <v/>
      </c>
      <c r="F65" t="str">
        <f>IF('My Prediction of Match'!$B$2='Performance Cal'!$A65,'Performance Cal'!E65,"")</f>
        <v/>
      </c>
      <c r="G65" t="str">
        <f>IF('My Prediction of Match'!$B$2='Performance Cal'!$A65,'Performance Cal'!F65,"")</f>
        <v/>
      </c>
      <c r="H65" s="25" t="str">
        <f t="shared" si="0"/>
        <v/>
      </c>
      <c r="I65" s="25" t="str">
        <f t="shared" si="1"/>
        <v/>
      </c>
      <c r="J65" s="25" t="str">
        <f t="shared" si="2"/>
        <v/>
      </c>
      <c r="K65" s="25" t="str">
        <f t="shared" si="3"/>
        <v xml:space="preserve"> </v>
      </c>
      <c r="L65" s="25" t="str">
        <f t="shared" si="4"/>
        <v xml:space="preserve"> </v>
      </c>
      <c r="M65" s="25" t="str">
        <f t="shared" si="4"/>
        <v xml:space="preserve"> </v>
      </c>
      <c r="N65" s="25" t="str">
        <f t="shared" si="5"/>
        <v xml:space="preserve"> </v>
      </c>
      <c r="O65" s="25" t="str">
        <f t="shared" si="6"/>
        <v xml:space="preserve"> </v>
      </c>
      <c r="P65" s="25" t="str">
        <f t="shared" si="7"/>
        <v/>
      </c>
      <c r="Q65" s="25" t="str">
        <f t="shared" si="8"/>
        <v/>
      </c>
      <c r="R65" s="25" t="str">
        <f t="shared" si="9"/>
        <v/>
      </c>
      <c r="S65" s="25" t="str">
        <f t="shared" si="10"/>
        <v/>
      </c>
      <c r="T65" s="25" t="str">
        <f t="shared" si="11"/>
        <v/>
      </c>
      <c r="U65" s="25" t="str">
        <f t="shared" si="12"/>
        <v/>
      </c>
      <c r="V65" s="25" t="str">
        <f t="shared" si="13"/>
        <v/>
      </c>
      <c r="W65" s="25" t="str">
        <f t="shared" si="14"/>
        <v/>
      </c>
      <c r="X65" s="25" t="str">
        <f t="shared" si="15"/>
        <v/>
      </c>
      <c r="Y65" s="25" t="str">
        <f t="shared" si="16"/>
        <v xml:space="preserve"> </v>
      </c>
      <c r="Z65" s="25" t="str">
        <f t="shared" si="17"/>
        <v xml:space="preserve"> </v>
      </c>
      <c r="AA65" s="25" t="str">
        <f t="shared" si="18"/>
        <v xml:space="preserve"> </v>
      </c>
      <c r="AB65" t="str">
        <f t="shared" si="19"/>
        <v/>
      </c>
      <c r="AC65" t="str">
        <f t="shared" si="20"/>
        <v xml:space="preserve"> </v>
      </c>
      <c r="AD65" t="str">
        <f t="shared" si="21"/>
        <v/>
      </c>
    </row>
    <row r="66" spans="1:30" x14ac:dyDescent="0.35">
      <c r="A66" t="str">
        <f>IF('My Prediction of Match'!$B$2='Performance Cal'!$A66,'Performance Cal'!A66,"")</f>
        <v>RCB</v>
      </c>
      <c r="B66" t="str">
        <f>IF('My Prediction of Match'!$B$2='Performance Cal'!$A66,'Performance Cal'!B66,"")</f>
        <v>Mahipal Lomror</v>
      </c>
      <c r="C66" t="str">
        <f>_xlfn.XLOOKUP(B66,'Team Player and role'!A:A,'Team Player and role'!C:C," ")</f>
        <v>Batter</v>
      </c>
      <c r="D66">
        <f>IF('My Prediction of Match'!$B$2='Performance Cal'!$A66,'Performance Cal'!C66,"")</f>
        <v>521.52</v>
      </c>
      <c r="E66">
        <f>IF('My Prediction of Match'!$B$2='Performance Cal'!$A66,'Performance Cal'!D66,"")</f>
        <v>0</v>
      </c>
      <c r="F66">
        <f>IF('My Prediction of Match'!$B$2='Performance Cal'!$A66,'Performance Cal'!E66,"")</f>
        <v>5</v>
      </c>
      <c r="G66">
        <f>IF('My Prediction of Match'!$B$2='Performance Cal'!$A66,'Performance Cal'!F66,"")</f>
        <v>526.52</v>
      </c>
      <c r="H66" s="25">
        <f t="shared" si="0"/>
        <v>0</v>
      </c>
      <c r="I66" s="25">
        <f t="shared" si="1"/>
        <v>0</v>
      </c>
      <c r="J66" s="25">
        <f t="shared" si="2"/>
        <v>0</v>
      </c>
      <c r="K66" s="25">
        <f t="shared" si="3"/>
        <v>0</v>
      </c>
      <c r="L66" s="25">
        <f t="shared" si="4"/>
        <v>0</v>
      </c>
      <c r="M66" s="25">
        <f t="shared" si="4"/>
        <v>0</v>
      </c>
      <c r="N66" s="25">
        <f t="shared" si="5"/>
        <v>0</v>
      </c>
      <c r="O66" s="25">
        <f t="shared" si="6"/>
        <v>0</v>
      </c>
      <c r="P66" s="25">
        <f t="shared" si="7"/>
        <v>0</v>
      </c>
      <c r="Q66" s="25">
        <f t="shared" si="8"/>
        <v>0</v>
      </c>
      <c r="R66" s="25">
        <f t="shared" si="9"/>
        <v>0</v>
      </c>
      <c r="S66" s="25">
        <f t="shared" si="10"/>
        <v>0</v>
      </c>
      <c r="T66" s="25">
        <f t="shared" si="11"/>
        <v>0</v>
      </c>
      <c r="U66" s="25">
        <f t="shared" si="12"/>
        <v>0</v>
      </c>
      <c r="V66" s="25">
        <f t="shared" si="13"/>
        <v>0</v>
      </c>
      <c r="W66" s="25">
        <f t="shared" si="14"/>
        <v>0</v>
      </c>
      <c r="X66" s="25">
        <f t="shared" si="15"/>
        <v>0</v>
      </c>
      <c r="Y66" s="25">
        <f t="shared" si="16"/>
        <v>0</v>
      </c>
      <c r="Z66" s="25">
        <f t="shared" si="17"/>
        <v>0</v>
      </c>
      <c r="AA66" s="25">
        <f t="shared" si="18"/>
        <v>0</v>
      </c>
      <c r="AB66" t="str">
        <f t="shared" si="19"/>
        <v>RCB</v>
      </c>
      <c r="AC66" t="str">
        <f t="shared" si="20"/>
        <v>Batter</v>
      </c>
      <c r="AD66" t="str">
        <f t="shared" si="21"/>
        <v>Mahipal Lomror</v>
      </c>
    </row>
    <row r="67" spans="1:30" x14ac:dyDescent="0.35">
      <c r="A67" t="str">
        <f>IF('My Prediction of Match'!$B$2='Performance Cal'!$A67,'Performance Cal'!A67,"")</f>
        <v/>
      </c>
      <c r="B67" t="str">
        <f>IF('My Prediction of Match'!$B$2='Performance Cal'!$A67,'Performance Cal'!B67,"")</f>
        <v/>
      </c>
      <c r="C67" t="str">
        <f>_xlfn.XLOOKUP(B67,'Team Player and role'!A:A,'Team Player and role'!C:C," ")</f>
        <v xml:space="preserve"> </v>
      </c>
      <c r="D67" t="str">
        <f>IF('My Prediction of Match'!$B$2='Performance Cal'!$A67,'Performance Cal'!C67,"")</f>
        <v/>
      </c>
      <c r="E67" t="str">
        <f>IF('My Prediction of Match'!$B$2='Performance Cal'!$A67,'Performance Cal'!D67,"")</f>
        <v/>
      </c>
      <c r="F67" t="str">
        <f>IF('My Prediction of Match'!$B$2='Performance Cal'!$A67,'Performance Cal'!E67,"")</f>
        <v/>
      </c>
      <c r="G67" t="str">
        <f>IF('My Prediction of Match'!$B$2='Performance Cal'!$A67,'Performance Cal'!F67,"")</f>
        <v/>
      </c>
      <c r="H67" s="25" t="str">
        <f t="shared" ref="H67:H130" si="22">IF($C67=" ","",IF($C67="Seamer",($E67*150/100),($E67*120/100)))</f>
        <v/>
      </c>
      <c r="I67" s="25" t="str">
        <f t="shared" ref="I67:I130" si="23">IF($C67=" ","",IF($C67="Seamer",($E67*75/100),($E67*75/100)))</f>
        <v/>
      </c>
      <c r="J67" s="25" t="str">
        <f t="shared" ref="J67:J130" si="24">IF($C67=" ","",IF($C67="Seamer",($E67*122/100),($E67*122/100)))</f>
        <v/>
      </c>
      <c r="K67" s="25" t="str">
        <f t="shared" ref="K67:K130" si="25">IF($C67=" "," ",IF($C67="Seamer",($E67*83/100),($E67*90/100)))</f>
        <v xml:space="preserve"> </v>
      </c>
      <c r="L67" s="25" t="str">
        <f t="shared" ref="L67:M130" si="26">IF($C67=" "," ",IF($C67="Seamer",($E67*70/100),($E67*60/100)))</f>
        <v xml:space="preserve"> </v>
      </c>
      <c r="M67" s="25" t="str">
        <f t="shared" si="26"/>
        <v xml:space="preserve"> </v>
      </c>
      <c r="N67" s="25" t="str">
        <f t="shared" ref="N67:N130" si="27">IF($C67=" "," ",IF($C67="Seamer",($E67*130/100),($E67*100/100)))</f>
        <v xml:space="preserve"> </v>
      </c>
      <c r="O67" s="25" t="str">
        <f t="shared" ref="O67:O130" si="28">IF($C67=" "," ",IF($C67="Seamer",($E67*120/100),($E67*120/100)))</f>
        <v xml:space="preserve"> </v>
      </c>
      <c r="P67" s="25" t="str">
        <f t="shared" ref="P67:P130" si="29">IF(H67="",H67,((H67+L67)/2))</f>
        <v/>
      </c>
      <c r="Q67" s="25" t="str">
        <f t="shared" ref="Q67:Q130" si="30">IF(H67="",H67,((H67+N67)/2))</f>
        <v/>
      </c>
      <c r="R67" s="25" t="str">
        <f t="shared" ref="R67:R130" si="31">H67</f>
        <v/>
      </c>
      <c r="S67" s="25" t="str">
        <f t="shared" ref="S67:S130" si="32">IF(I67="",I67,((I67+L67)/2))</f>
        <v/>
      </c>
      <c r="T67" s="25" t="str">
        <f t="shared" ref="T67:T130" si="33">IF(I67="",I67,((I67+N67)/2))</f>
        <v/>
      </c>
      <c r="U67" s="25" t="str">
        <f t="shared" ref="U67:U130" si="34">IF(I67="",I67,((I67+O67)/2))</f>
        <v/>
      </c>
      <c r="V67" s="25" t="str">
        <f t="shared" ref="V67:V130" si="35">IF(J67="",J67,((J67+L67)/2))</f>
        <v/>
      </c>
      <c r="W67" s="25" t="str">
        <f t="shared" ref="W67:W130" si="36">IF(J67="",J67,((J67+N67)/2))</f>
        <v/>
      </c>
      <c r="X67" s="25" t="str">
        <f t="shared" ref="X67:X130" si="37">IF(J67="",J67,((J67+O67)/2))</f>
        <v/>
      </c>
      <c r="Y67" s="25" t="str">
        <f t="shared" ref="Y67:Y130" si="38">IF(K67=" ",K67,((K67+L67)/2))</f>
        <v xml:space="preserve"> </v>
      </c>
      <c r="Z67" s="25" t="str">
        <f t="shared" ref="Z67:Z130" si="39">IF(K67=" ",K67,((K67+N67)/2))</f>
        <v xml:space="preserve"> </v>
      </c>
      <c r="AA67" s="25" t="str">
        <f t="shared" ref="AA67:AA130" si="40">IF(K67=" ",K67,((K67+O67)/2))</f>
        <v xml:space="preserve"> </v>
      </c>
      <c r="AB67" t="str">
        <f t="shared" ref="AB67:AB130" si="41">A67</f>
        <v/>
      </c>
      <c r="AC67" t="str">
        <f t="shared" ref="AC67:AC130" si="42">C67</f>
        <v xml:space="preserve"> </v>
      </c>
      <c r="AD67" t="str">
        <f t="shared" ref="AD67:AD130" si="43">B67</f>
        <v/>
      </c>
    </row>
    <row r="68" spans="1:30" x14ac:dyDescent="0.35">
      <c r="A68" t="str">
        <f>IF('My Prediction of Match'!$B$2='Performance Cal'!$A68,'Performance Cal'!A68,"")</f>
        <v/>
      </c>
      <c r="B68" t="str">
        <f>IF('My Prediction of Match'!$B$2='Performance Cal'!$A68,'Performance Cal'!B68,"")</f>
        <v/>
      </c>
      <c r="C68" t="str">
        <f>_xlfn.XLOOKUP(B68,'Team Player and role'!A:A,'Team Player and role'!C:C," ")</f>
        <v xml:space="preserve"> </v>
      </c>
      <c r="D68" t="str">
        <f>IF('My Prediction of Match'!$B$2='Performance Cal'!$A68,'Performance Cal'!C68,"")</f>
        <v/>
      </c>
      <c r="E68" t="str">
        <f>IF('My Prediction of Match'!$B$2='Performance Cal'!$A68,'Performance Cal'!D68,"")</f>
        <v/>
      </c>
      <c r="F68" t="str">
        <f>IF('My Prediction of Match'!$B$2='Performance Cal'!$A68,'Performance Cal'!E68,"")</f>
        <v/>
      </c>
      <c r="G68" t="str">
        <f>IF('My Prediction of Match'!$B$2='Performance Cal'!$A68,'Performance Cal'!F68,"")</f>
        <v/>
      </c>
      <c r="H68" s="25" t="str">
        <f t="shared" si="22"/>
        <v/>
      </c>
      <c r="I68" s="25" t="str">
        <f t="shared" si="23"/>
        <v/>
      </c>
      <c r="J68" s="25" t="str">
        <f t="shared" si="24"/>
        <v/>
      </c>
      <c r="K68" s="25" t="str">
        <f t="shared" si="25"/>
        <v xml:space="preserve"> </v>
      </c>
      <c r="L68" s="25" t="str">
        <f t="shared" si="26"/>
        <v xml:space="preserve"> </v>
      </c>
      <c r="M68" s="25" t="str">
        <f t="shared" si="26"/>
        <v xml:space="preserve"> </v>
      </c>
      <c r="N68" s="25" t="str">
        <f t="shared" si="27"/>
        <v xml:space="preserve"> </v>
      </c>
      <c r="O68" s="25" t="str">
        <f t="shared" si="28"/>
        <v xml:space="preserve"> </v>
      </c>
      <c r="P68" s="25" t="str">
        <f t="shared" si="29"/>
        <v/>
      </c>
      <c r="Q68" s="25" t="str">
        <f t="shared" si="30"/>
        <v/>
      </c>
      <c r="R68" s="25" t="str">
        <f t="shared" si="31"/>
        <v/>
      </c>
      <c r="S68" s="25" t="str">
        <f t="shared" si="32"/>
        <v/>
      </c>
      <c r="T68" s="25" t="str">
        <f t="shared" si="33"/>
        <v/>
      </c>
      <c r="U68" s="25" t="str">
        <f t="shared" si="34"/>
        <v/>
      </c>
      <c r="V68" s="25" t="str">
        <f t="shared" si="35"/>
        <v/>
      </c>
      <c r="W68" s="25" t="str">
        <f t="shared" si="36"/>
        <v/>
      </c>
      <c r="X68" s="25" t="str">
        <f t="shared" si="37"/>
        <v/>
      </c>
      <c r="Y68" s="25" t="str">
        <f t="shared" si="38"/>
        <v xml:space="preserve"> </v>
      </c>
      <c r="Z68" s="25" t="str">
        <f t="shared" si="39"/>
        <v xml:space="preserve"> </v>
      </c>
      <c r="AA68" s="25" t="str">
        <f t="shared" si="40"/>
        <v xml:space="preserve"> </v>
      </c>
      <c r="AB68" t="str">
        <f t="shared" si="41"/>
        <v/>
      </c>
      <c r="AC68" t="str">
        <f t="shared" si="42"/>
        <v xml:space="preserve"> </v>
      </c>
      <c r="AD68" t="str">
        <f t="shared" si="43"/>
        <v/>
      </c>
    </row>
    <row r="69" spans="1:30" x14ac:dyDescent="0.35">
      <c r="A69" t="str">
        <f>IF('My Prediction of Match'!$B$2='Performance Cal'!$A69,'Performance Cal'!A69,"")</f>
        <v/>
      </c>
      <c r="B69" t="str">
        <f>IF('My Prediction of Match'!$B$2='Performance Cal'!$A69,'Performance Cal'!B69,"")</f>
        <v/>
      </c>
      <c r="C69" t="str">
        <f>_xlfn.XLOOKUP(B69,'Team Player and role'!A:A,'Team Player and role'!C:C," ")</f>
        <v xml:space="preserve"> </v>
      </c>
      <c r="D69" t="str">
        <f>IF('My Prediction of Match'!$B$2='Performance Cal'!$A69,'Performance Cal'!C69,"")</f>
        <v/>
      </c>
      <c r="E69" t="str">
        <f>IF('My Prediction of Match'!$B$2='Performance Cal'!$A69,'Performance Cal'!D69,"")</f>
        <v/>
      </c>
      <c r="F69" t="str">
        <f>IF('My Prediction of Match'!$B$2='Performance Cal'!$A69,'Performance Cal'!E69,"")</f>
        <v/>
      </c>
      <c r="G69" t="str">
        <f>IF('My Prediction of Match'!$B$2='Performance Cal'!$A69,'Performance Cal'!F69,"")</f>
        <v/>
      </c>
      <c r="H69" s="25" t="str">
        <f t="shared" si="22"/>
        <v/>
      </c>
      <c r="I69" s="25" t="str">
        <f t="shared" si="23"/>
        <v/>
      </c>
      <c r="J69" s="25" t="str">
        <f t="shared" si="24"/>
        <v/>
      </c>
      <c r="K69" s="25" t="str">
        <f t="shared" si="25"/>
        <v xml:space="preserve"> </v>
      </c>
      <c r="L69" s="25" t="str">
        <f t="shared" si="26"/>
        <v xml:space="preserve"> </v>
      </c>
      <c r="M69" s="25" t="str">
        <f t="shared" si="26"/>
        <v xml:space="preserve"> </v>
      </c>
      <c r="N69" s="25" t="str">
        <f t="shared" si="27"/>
        <v xml:space="preserve"> </v>
      </c>
      <c r="O69" s="25" t="str">
        <f t="shared" si="28"/>
        <v xml:space="preserve"> </v>
      </c>
      <c r="P69" s="25" t="str">
        <f t="shared" si="29"/>
        <v/>
      </c>
      <c r="Q69" s="25" t="str">
        <f t="shared" si="30"/>
        <v/>
      </c>
      <c r="R69" s="25" t="str">
        <f t="shared" si="31"/>
        <v/>
      </c>
      <c r="S69" s="25" t="str">
        <f t="shared" si="32"/>
        <v/>
      </c>
      <c r="T69" s="25" t="str">
        <f t="shared" si="33"/>
        <v/>
      </c>
      <c r="U69" s="25" t="str">
        <f t="shared" si="34"/>
        <v/>
      </c>
      <c r="V69" s="25" t="str">
        <f t="shared" si="35"/>
        <v/>
      </c>
      <c r="W69" s="25" t="str">
        <f t="shared" si="36"/>
        <v/>
      </c>
      <c r="X69" s="25" t="str">
        <f t="shared" si="37"/>
        <v/>
      </c>
      <c r="Y69" s="25" t="str">
        <f t="shared" si="38"/>
        <v xml:space="preserve"> </v>
      </c>
      <c r="Z69" s="25" t="str">
        <f t="shared" si="39"/>
        <v xml:space="preserve"> </v>
      </c>
      <c r="AA69" s="25" t="str">
        <f t="shared" si="40"/>
        <v xml:space="preserve"> </v>
      </c>
      <c r="AB69" t="str">
        <f t="shared" si="41"/>
        <v/>
      </c>
      <c r="AC69" t="str">
        <f t="shared" si="42"/>
        <v xml:space="preserve"> </v>
      </c>
      <c r="AD69" t="str">
        <f t="shared" si="43"/>
        <v/>
      </c>
    </row>
    <row r="70" spans="1:30" x14ac:dyDescent="0.35">
      <c r="A70" t="str">
        <f>IF('My Prediction of Match'!$B$2='Performance Cal'!$A70,'Performance Cal'!A70,"")</f>
        <v/>
      </c>
      <c r="B70" t="str">
        <f>IF('My Prediction of Match'!$B$2='Performance Cal'!$A70,'Performance Cal'!B70,"")</f>
        <v/>
      </c>
      <c r="C70" t="str">
        <f>_xlfn.XLOOKUP(B70,'Team Player and role'!A:A,'Team Player and role'!C:C," ")</f>
        <v xml:space="preserve"> </v>
      </c>
      <c r="D70" t="str">
        <f>IF('My Prediction of Match'!$B$2='Performance Cal'!$A70,'Performance Cal'!C70,"")</f>
        <v/>
      </c>
      <c r="E70" t="str">
        <f>IF('My Prediction of Match'!$B$2='Performance Cal'!$A70,'Performance Cal'!D70,"")</f>
        <v/>
      </c>
      <c r="F70" t="str">
        <f>IF('My Prediction of Match'!$B$2='Performance Cal'!$A70,'Performance Cal'!E70,"")</f>
        <v/>
      </c>
      <c r="G70" t="str">
        <f>IF('My Prediction of Match'!$B$2='Performance Cal'!$A70,'Performance Cal'!F70,"")</f>
        <v/>
      </c>
      <c r="H70" s="25" t="str">
        <f t="shared" si="22"/>
        <v/>
      </c>
      <c r="I70" s="25" t="str">
        <f t="shared" si="23"/>
        <v/>
      </c>
      <c r="J70" s="25" t="str">
        <f t="shared" si="24"/>
        <v/>
      </c>
      <c r="K70" s="25" t="str">
        <f t="shared" si="25"/>
        <v xml:space="preserve"> </v>
      </c>
      <c r="L70" s="25" t="str">
        <f t="shared" si="26"/>
        <v xml:space="preserve"> </v>
      </c>
      <c r="M70" s="25" t="str">
        <f t="shared" si="26"/>
        <v xml:space="preserve"> </v>
      </c>
      <c r="N70" s="25" t="str">
        <f t="shared" si="27"/>
        <v xml:space="preserve"> </v>
      </c>
      <c r="O70" s="25" t="str">
        <f t="shared" si="28"/>
        <v xml:space="preserve"> </v>
      </c>
      <c r="P70" s="25" t="str">
        <f t="shared" si="29"/>
        <v/>
      </c>
      <c r="Q70" s="25" t="str">
        <f t="shared" si="30"/>
        <v/>
      </c>
      <c r="R70" s="25" t="str">
        <f t="shared" si="31"/>
        <v/>
      </c>
      <c r="S70" s="25" t="str">
        <f t="shared" si="32"/>
        <v/>
      </c>
      <c r="T70" s="25" t="str">
        <f t="shared" si="33"/>
        <v/>
      </c>
      <c r="U70" s="25" t="str">
        <f t="shared" si="34"/>
        <v/>
      </c>
      <c r="V70" s="25" t="str">
        <f t="shared" si="35"/>
        <v/>
      </c>
      <c r="W70" s="25" t="str">
        <f t="shared" si="36"/>
        <v/>
      </c>
      <c r="X70" s="25" t="str">
        <f t="shared" si="37"/>
        <v/>
      </c>
      <c r="Y70" s="25" t="str">
        <f t="shared" si="38"/>
        <v xml:space="preserve"> </v>
      </c>
      <c r="Z70" s="25" t="str">
        <f t="shared" si="39"/>
        <v xml:space="preserve"> </v>
      </c>
      <c r="AA70" s="25" t="str">
        <f t="shared" si="40"/>
        <v xml:space="preserve"> </v>
      </c>
      <c r="AB70" t="str">
        <f t="shared" si="41"/>
        <v/>
      </c>
      <c r="AC70" t="str">
        <f t="shared" si="42"/>
        <v xml:space="preserve"> </v>
      </c>
      <c r="AD70" t="str">
        <f t="shared" si="43"/>
        <v/>
      </c>
    </row>
    <row r="71" spans="1:30" x14ac:dyDescent="0.35">
      <c r="A71" t="str">
        <f>IF('My Prediction of Match'!$B$2='Performance Cal'!$A71,'Performance Cal'!A71,"")</f>
        <v>RCB</v>
      </c>
      <c r="B71" t="str">
        <f>IF('My Prediction of Match'!$B$2='Performance Cal'!$A71,'Performance Cal'!B71,"")</f>
        <v>Anuj Rawat</v>
      </c>
      <c r="C71" t="str">
        <f>_xlfn.XLOOKUP(B71,'Team Player and role'!A:A,'Team Player and role'!C:C," ")</f>
        <v>Batter</v>
      </c>
      <c r="D71">
        <f>IF('My Prediction of Match'!$B$2='Performance Cal'!$A71,'Performance Cal'!C71,"")</f>
        <v>380.12</v>
      </c>
      <c r="E71">
        <f>IF('My Prediction of Match'!$B$2='Performance Cal'!$A71,'Performance Cal'!D71,"")</f>
        <v>0</v>
      </c>
      <c r="F71">
        <f>IF('My Prediction of Match'!$B$2='Performance Cal'!$A71,'Performance Cal'!E71,"")</f>
        <v>5</v>
      </c>
      <c r="G71">
        <f>IF('My Prediction of Match'!$B$2='Performance Cal'!$A71,'Performance Cal'!F71,"")</f>
        <v>385.12</v>
      </c>
      <c r="H71" s="25">
        <f t="shared" si="22"/>
        <v>0</v>
      </c>
      <c r="I71" s="25">
        <f t="shared" si="23"/>
        <v>0</v>
      </c>
      <c r="J71" s="25">
        <f t="shared" si="24"/>
        <v>0</v>
      </c>
      <c r="K71" s="25">
        <f t="shared" si="25"/>
        <v>0</v>
      </c>
      <c r="L71" s="25">
        <f t="shared" si="26"/>
        <v>0</v>
      </c>
      <c r="M71" s="25">
        <f t="shared" si="26"/>
        <v>0</v>
      </c>
      <c r="N71" s="25">
        <f t="shared" si="27"/>
        <v>0</v>
      </c>
      <c r="O71" s="25">
        <f t="shared" si="28"/>
        <v>0</v>
      </c>
      <c r="P71" s="25">
        <f t="shared" si="29"/>
        <v>0</v>
      </c>
      <c r="Q71" s="25">
        <f t="shared" si="30"/>
        <v>0</v>
      </c>
      <c r="R71" s="25">
        <f t="shared" si="31"/>
        <v>0</v>
      </c>
      <c r="S71" s="25">
        <f t="shared" si="32"/>
        <v>0</v>
      </c>
      <c r="T71" s="25">
        <f t="shared" si="33"/>
        <v>0</v>
      </c>
      <c r="U71" s="25">
        <f t="shared" si="34"/>
        <v>0</v>
      </c>
      <c r="V71" s="25">
        <f t="shared" si="35"/>
        <v>0</v>
      </c>
      <c r="W71" s="25">
        <f t="shared" si="36"/>
        <v>0</v>
      </c>
      <c r="X71" s="25">
        <f t="shared" si="37"/>
        <v>0</v>
      </c>
      <c r="Y71" s="25">
        <f t="shared" si="38"/>
        <v>0</v>
      </c>
      <c r="Z71" s="25">
        <f t="shared" si="39"/>
        <v>0</v>
      </c>
      <c r="AA71" s="25">
        <f t="shared" si="40"/>
        <v>0</v>
      </c>
      <c r="AB71" t="str">
        <f t="shared" si="41"/>
        <v>RCB</v>
      </c>
      <c r="AC71" t="str">
        <f t="shared" si="42"/>
        <v>Batter</v>
      </c>
      <c r="AD71" t="str">
        <f t="shared" si="43"/>
        <v>Anuj Rawat</v>
      </c>
    </row>
    <row r="72" spans="1:30" x14ac:dyDescent="0.35">
      <c r="A72" t="str">
        <f>IF('My Prediction of Match'!$B$2='Performance Cal'!$A72,'Performance Cal'!A72,"")</f>
        <v/>
      </c>
      <c r="B72" t="str">
        <f>IF('My Prediction of Match'!$B$2='Performance Cal'!$A72,'Performance Cal'!B72,"")</f>
        <v/>
      </c>
      <c r="C72" t="str">
        <f>_xlfn.XLOOKUP(B72,'Team Player and role'!A:A,'Team Player and role'!C:C," ")</f>
        <v xml:space="preserve"> </v>
      </c>
      <c r="D72" t="str">
        <f>IF('My Prediction of Match'!$B$2='Performance Cal'!$A72,'Performance Cal'!C72,"")</f>
        <v/>
      </c>
      <c r="E72" t="str">
        <f>IF('My Prediction of Match'!$B$2='Performance Cal'!$A72,'Performance Cal'!D72,"")</f>
        <v/>
      </c>
      <c r="F72" t="str">
        <f>IF('My Prediction of Match'!$B$2='Performance Cal'!$A72,'Performance Cal'!E72,"")</f>
        <v/>
      </c>
      <c r="G72" t="str">
        <f>IF('My Prediction of Match'!$B$2='Performance Cal'!$A72,'Performance Cal'!F72,"")</f>
        <v/>
      </c>
      <c r="H72" s="25" t="str">
        <f t="shared" si="22"/>
        <v/>
      </c>
      <c r="I72" s="25" t="str">
        <f t="shared" si="23"/>
        <v/>
      </c>
      <c r="J72" s="25" t="str">
        <f t="shared" si="24"/>
        <v/>
      </c>
      <c r="K72" s="25" t="str">
        <f t="shared" si="25"/>
        <v xml:space="preserve"> </v>
      </c>
      <c r="L72" s="25" t="str">
        <f t="shared" si="26"/>
        <v xml:space="preserve"> </v>
      </c>
      <c r="M72" s="25" t="str">
        <f t="shared" si="26"/>
        <v xml:space="preserve"> </v>
      </c>
      <c r="N72" s="25" t="str">
        <f t="shared" si="27"/>
        <v xml:space="preserve"> </v>
      </c>
      <c r="O72" s="25" t="str">
        <f t="shared" si="28"/>
        <v xml:space="preserve"> </v>
      </c>
      <c r="P72" s="25" t="str">
        <f t="shared" si="29"/>
        <v/>
      </c>
      <c r="Q72" s="25" t="str">
        <f t="shared" si="30"/>
        <v/>
      </c>
      <c r="R72" s="25" t="str">
        <f t="shared" si="31"/>
        <v/>
      </c>
      <c r="S72" s="25" t="str">
        <f t="shared" si="32"/>
        <v/>
      </c>
      <c r="T72" s="25" t="str">
        <f t="shared" si="33"/>
        <v/>
      </c>
      <c r="U72" s="25" t="str">
        <f t="shared" si="34"/>
        <v/>
      </c>
      <c r="V72" s="25" t="str">
        <f t="shared" si="35"/>
        <v/>
      </c>
      <c r="W72" s="25" t="str">
        <f t="shared" si="36"/>
        <v/>
      </c>
      <c r="X72" s="25" t="str">
        <f t="shared" si="37"/>
        <v/>
      </c>
      <c r="Y72" s="25" t="str">
        <f t="shared" si="38"/>
        <v xml:space="preserve"> </v>
      </c>
      <c r="Z72" s="25" t="str">
        <f t="shared" si="39"/>
        <v xml:space="preserve"> </v>
      </c>
      <c r="AA72" s="25" t="str">
        <f t="shared" si="40"/>
        <v xml:space="preserve"> </v>
      </c>
      <c r="AB72" t="str">
        <f t="shared" si="41"/>
        <v/>
      </c>
      <c r="AC72" t="str">
        <f t="shared" si="42"/>
        <v xml:space="preserve"> </v>
      </c>
      <c r="AD72" t="str">
        <f t="shared" si="43"/>
        <v/>
      </c>
    </row>
    <row r="73" spans="1:30" x14ac:dyDescent="0.35">
      <c r="A73" t="str">
        <f>IF('My Prediction of Match'!$B$2='Performance Cal'!$A73,'Performance Cal'!A73,"")</f>
        <v/>
      </c>
      <c r="B73" t="str">
        <f>IF('My Prediction of Match'!$B$2='Performance Cal'!$A73,'Performance Cal'!B73,"")</f>
        <v/>
      </c>
      <c r="C73" t="str">
        <f>_xlfn.XLOOKUP(B73,'Team Player and role'!A:A,'Team Player and role'!C:C," ")</f>
        <v xml:space="preserve"> </v>
      </c>
      <c r="D73" t="str">
        <f>IF('My Prediction of Match'!$B$2='Performance Cal'!$A73,'Performance Cal'!C73,"")</f>
        <v/>
      </c>
      <c r="E73" t="str">
        <f>IF('My Prediction of Match'!$B$2='Performance Cal'!$A73,'Performance Cal'!D73,"")</f>
        <v/>
      </c>
      <c r="F73" t="str">
        <f>IF('My Prediction of Match'!$B$2='Performance Cal'!$A73,'Performance Cal'!E73,"")</f>
        <v/>
      </c>
      <c r="G73" t="str">
        <f>IF('My Prediction of Match'!$B$2='Performance Cal'!$A73,'Performance Cal'!F73,"")</f>
        <v/>
      </c>
      <c r="H73" s="25" t="str">
        <f t="shared" si="22"/>
        <v/>
      </c>
      <c r="I73" s="25" t="str">
        <f t="shared" si="23"/>
        <v/>
      </c>
      <c r="J73" s="25" t="str">
        <f t="shared" si="24"/>
        <v/>
      </c>
      <c r="K73" s="25" t="str">
        <f t="shared" si="25"/>
        <v xml:space="preserve"> </v>
      </c>
      <c r="L73" s="25" t="str">
        <f t="shared" si="26"/>
        <v xml:space="preserve"> </v>
      </c>
      <c r="M73" s="25" t="str">
        <f t="shared" si="26"/>
        <v xml:space="preserve"> </v>
      </c>
      <c r="N73" s="25" t="str">
        <f t="shared" si="27"/>
        <v xml:space="preserve"> </v>
      </c>
      <c r="O73" s="25" t="str">
        <f t="shared" si="28"/>
        <v xml:space="preserve"> </v>
      </c>
      <c r="P73" s="25" t="str">
        <f t="shared" si="29"/>
        <v/>
      </c>
      <c r="Q73" s="25" t="str">
        <f t="shared" si="30"/>
        <v/>
      </c>
      <c r="R73" s="25" t="str">
        <f t="shared" si="31"/>
        <v/>
      </c>
      <c r="S73" s="25" t="str">
        <f t="shared" si="32"/>
        <v/>
      </c>
      <c r="T73" s="25" t="str">
        <f t="shared" si="33"/>
        <v/>
      </c>
      <c r="U73" s="25" t="str">
        <f t="shared" si="34"/>
        <v/>
      </c>
      <c r="V73" s="25" t="str">
        <f t="shared" si="35"/>
        <v/>
      </c>
      <c r="W73" s="25" t="str">
        <f t="shared" si="36"/>
        <v/>
      </c>
      <c r="X73" s="25" t="str">
        <f t="shared" si="37"/>
        <v/>
      </c>
      <c r="Y73" s="25" t="str">
        <f t="shared" si="38"/>
        <v xml:space="preserve"> </v>
      </c>
      <c r="Z73" s="25" t="str">
        <f t="shared" si="39"/>
        <v xml:space="preserve"> </v>
      </c>
      <c r="AA73" s="25" t="str">
        <f t="shared" si="40"/>
        <v xml:space="preserve"> </v>
      </c>
      <c r="AB73" t="str">
        <f t="shared" si="41"/>
        <v/>
      </c>
      <c r="AC73" t="str">
        <f t="shared" si="42"/>
        <v xml:space="preserve"> </v>
      </c>
      <c r="AD73" t="str">
        <f t="shared" si="43"/>
        <v/>
      </c>
    </row>
    <row r="74" spans="1:30" x14ac:dyDescent="0.35">
      <c r="A74" t="str">
        <f>IF('My Prediction of Match'!$B$2='Performance Cal'!$A74,'Performance Cal'!A74,"")</f>
        <v/>
      </c>
      <c r="B74" t="str">
        <f>IF('My Prediction of Match'!$B$2='Performance Cal'!$A74,'Performance Cal'!B74,"")</f>
        <v/>
      </c>
      <c r="C74" t="str">
        <f>_xlfn.XLOOKUP(B74,'Team Player and role'!A:A,'Team Player and role'!C:C," ")</f>
        <v xml:space="preserve"> </v>
      </c>
      <c r="D74" t="str">
        <f>IF('My Prediction of Match'!$B$2='Performance Cal'!$A74,'Performance Cal'!C74,"")</f>
        <v/>
      </c>
      <c r="E74" t="str">
        <f>IF('My Prediction of Match'!$B$2='Performance Cal'!$A74,'Performance Cal'!D74,"")</f>
        <v/>
      </c>
      <c r="F74" t="str">
        <f>IF('My Prediction of Match'!$B$2='Performance Cal'!$A74,'Performance Cal'!E74,"")</f>
        <v/>
      </c>
      <c r="G74" t="str">
        <f>IF('My Prediction of Match'!$B$2='Performance Cal'!$A74,'Performance Cal'!F74,"")</f>
        <v/>
      </c>
      <c r="H74" s="25" t="str">
        <f t="shared" si="22"/>
        <v/>
      </c>
      <c r="I74" s="25" t="str">
        <f t="shared" si="23"/>
        <v/>
      </c>
      <c r="J74" s="25" t="str">
        <f t="shared" si="24"/>
        <v/>
      </c>
      <c r="K74" s="25" t="str">
        <f t="shared" si="25"/>
        <v xml:space="preserve"> </v>
      </c>
      <c r="L74" s="25" t="str">
        <f t="shared" si="26"/>
        <v xml:space="preserve"> </v>
      </c>
      <c r="M74" s="25" t="str">
        <f t="shared" si="26"/>
        <v xml:space="preserve"> </v>
      </c>
      <c r="N74" s="25" t="str">
        <f t="shared" si="27"/>
        <v xml:space="preserve"> </v>
      </c>
      <c r="O74" s="25" t="str">
        <f t="shared" si="28"/>
        <v xml:space="preserve"> </v>
      </c>
      <c r="P74" s="25" t="str">
        <f t="shared" si="29"/>
        <v/>
      </c>
      <c r="Q74" s="25" t="str">
        <f t="shared" si="30"/>
        <v/>
      </c>
      <c r="R74" s="25" t="str">
        <f t="shared" si="31"/>
        <v/>
      </c>
      <c r="S74" s="25" t="str">
        <f t="shared" si="32"/>
        <v/>
      </c>
      <c r="T74" s="25" t="str">
        <f t="shared" si="33"/>
        <v/>
      </c>
      <c r="U74" s="25" t="str">
        <f t="shared" si="34"/>
        <v/>
      </c>
      <c r="V74" s="25" t="str">
        <f t="shared" si="35"/>
        <v/>
      </c>
      <c r="W74" s="25" t="str">
        <f t="shared" si="36"/>
        <v/>
      </c>
      <c r="X74" s="25" t="str">
        <f t="shared" si="37"/>
        <v/>
      </c>
      <c r="Y74" s="25" t="str">
        <f t="shared" si="38"/>
        <v xml:space="preserve"> </v>
      </c>
      <c r="Z74" s="25" t="str">
        <f t="shared" si="39"/>
        <v xml:space="preserve"> </v>
      </c>
      <c r="AA74" s="25" t="str">
        <f t="shared" si="40"/>
        <v xml:space="preserve"> </v>
      </c>
      <c r="AB74" t="str">
        <f t="shared" si="41"/>
        <v/>
      </c>
      <c r="AC74" t="str">
        <f t="shared" si="42"/>
        <v xml:space="preserve"> </v>
      </c>
      <c r="AD74" t="str">
        <f t="shared" si="43"/>
        <v/>
      </c>
    </row>
    <row r="75" spans="1:30" x14ac:dyDescent="0.35">
      <c r="A75" t="str">
        <f>IF('My Prediction of Match'!$B$2='Performance Cal'!$A75,'Performance Cal'!A75,"")</f>
        <v/>
      </c>
      <c r="B75" t="str">
        <f>IF('My Prediction of Match'!$B$2='Performance Cal'!$A75,'Performance Cal'!B75,"")</f>
        <v/>
      </c>
      <c r="C75" t="str">
        <f>_xlfn.XLOOKUP(B75,'Team Player and role'!A:A,'Team Player and role'!C:C," ")</f>
        <v xml:space="preserve"> </v>
      </c>
      <c r="D75" t="str">
        <f>IF('My Prediction of Match'!$B$2='Performance Cal'!$A75,'Performance Cal'!C75,"")</f>
        <v/>
      </c>
      <c r="E75" t="str">
        <f>IF('My Prediction of Match'!$B$2='Performance Cal'!$A75,'Performance Cal'!D75,"")</f>
        <v/>
      </c>
      <c r="F75" t="str">
        <f>IF('My Prediction of Match'!$B$2='Performance Cal'!$A75,'Performance Cal'!E75,"")</f>
        <v/>
      </c>
      <c r="G75" t="str">
        <f>IF('My Prediction of Match'!$B$2='Performance Cal'!$A75,'Performance Cal'!F75,"")</f>
        <v/>
      </c>
      <c r="H75" s="25" t="str">
        <f t="shared" si="22"/>
        <v/>
      </c>
      <c r="I75" s="25" t="str">
        <f t="shared" si="23"/>
        <v/>
      </c>
      <c r="J75" s="25" t="str">
        <f t="shared" si="24"/>
        <v/>
      </c>
      <c r="K75" s="25" t="str">
        <f t="shared" si="25"/>
        <v xml:space="preserve"> </v>
      </c>
      <c r="L75" s="25" t="str">
        <f t="shared" si="26"/>
        <v xml:space="preserve"> </v>
      </c>
      <c r="M75" s="25" t="str">
        <f t="shared" si="26"/>
        <v xml:space="preserve"> </v>
      </c>
      <c r="N75" s="25" t="str">
        <f t="shared" si="27"/>
        <v xml:space="preserve"> </v>
      </c>
      <c r="O75" s="25" t="str">
        <f t="shared" si="28"/>
        <v xml:space="preserve"> </v>
      </c>
      <c r="P75" s="25" t="str">
        <f t="shared" si="29"/>
        <v/>
      </c>
      <c r="Q75" s="25" t="str">
        <f t="shared" si="30"/>
        <v/>
      </c>
      <c r="R75" s="25" t="str">
        <f t="shared" si="31"/>
        <v/>
      </c>
      <c r="S75" s="25" t="str">
        <f t="shared" si="32"/>
        <v/>
      </c>
      <c r="T75" s="25" t="str">
        <f t="shared" si="33"/>
        <v/>
      </c>
      <c r="U75" s="25" t="str">
        <f t="shared" si="34"/>
        <v/>
      </c>
      <c r="V75" s="25" t="str">
        <f t="shared" si="35"/>
        <v/>
      </c>
      <c r="W75" s="25" t="str">
        <f t="shared" si="36"/>
        <v/>
      </c>
      <c r="X75" s="25" t="str">
        <f t="shared" si="37"/>
        <v/>
      </c>
      <c r="Y75" s="25" t="str">
        <f t="shared" si="38"/>
        <v xml:space="preserve"> </v>
      </c>
      <c r="Z75" s="25" t="str">
        <f t="shared" si="39"/>
        <v xml:space="preserve"> </v>
      </c>
      <c r="AA75" s="25" t="str">
        <f t="shared" si="40"/>
        <v xml:space="preserve"> </v>
      </c>
      <c r="AB75" t="str">
        <f t="shared" si="41"/>
        <v/>
      </c>
      <c r="AC75" t="str">
        <f t="shared" si="42"/>
        <v xml:space="preserve"> </v>
      </c>
      <c r="AD75" t="str">
        <f t="shared" si="43"/>
        <v/>
      </c>
    </row>
    <row r="76" spans="1:30" x14ac:dyDescent="0.35">
      <c r="A76" t="str">
        <f>IF('My Prediction of Match'!$B$2='Performance Cal'!$A76,'Performance Cal'!A76,"")</f>
        <v/>
      </c>
      <c r="B76" t="str">
        <f>IF('My Prediction of Match'!$B$2='Performance Cal'!$A76,'Performance Cal'!B76,"")</f>
        <v/>
      </c>
      <c r="C76" t="str">
        <f>_xlfn.XLOOKUP(B76,'Team Player and role'!A:A,'Team Player and role'!C:C," ")</f>
        <v xml:space="preserve"> </v>
      </c>
      <c r="D76" t="str">
        <f>IF('My Prediction of Match'!$B$2='Performance Cal'!$A76,'Performance Cal'!C76,"")</f>
        <v/>
      </c>
      <c r="E76" t="str">
        <f>IF('My Prediction of Match'!$B$2='Performance Cal'!$A76,'Performance Cal'!D76,"")</f>
        <v/>
      </c>
      <c r="F76" t="str">
        <f>IF('My Prediction of Match'!$B$2='Performance Cal'!$A76,'Performance Cal'!E76,"")</f>
        <v/>
      </c>
      <c r="G76" t="str">
        <f>IF('My Prediction of Match'!$B$2='Performance Cal'!$A76,'Performance Cal'!F76,"")</f>
        <v/>
      </c>
      <c r="H76" s="25" t="str">
        <f t="shared" si="22"/>
        <v/>
      </c>
      <c r="I76" s="25" t="str">
        <f t="shared" si="23"/>
        <v/>
      </c>
      <c r="J76" s="25" t="str">
        <f t="shared" si="24"/>
        <v/>
      </c>
      <c r="K76" s="25" t="str">
        <f t="shared" si="25"/>
        <v xml:space="preserve"> </v>
      </c>
      <c r="L76" s="25" t="str">
        <f t="shared" si="26"/>
        <v xml:space="preserve"> </v>
      </c>
      <c r="M76" s="25" t="str">
        <f t="shared" si="26"/>
        <v xml:space="preserve"> </v>
      </c>
      <c r="N76" s="25" t="str">
        <f t="shared" si="27"/>
        <v xml:space="preserve"> </v>
      </c>
      <c r="O76" s="25" t="str">
        <f t="shared" si="28"/>
        <v xml:space="preserve"> </v>
      </c>
      <c r="P76" s="25" t="str">
        <f t="shared" si="29"/>
        <v/>
      </c>
      <c r="Q76" s="25" t="str">
        <f t="shared" si="30"/>
        <v/>
      </c>
      <c r="R76" s="25" t="str">
        <f t="shared" si="31"/>
        <v/>
      </c>
      <c r="S76" s="25" t="str">
        <f t="shared" si="32"/>
        <v/>
      </c>
      <c r="T76" s="25" t="str">
        <f t="shared" si="33"/>
        <v/>
      </c>
      <c r="U76" s="25" t="str">
        <f t="shared" si="34"/>
        <v/>
      </c>
      <c r="V76" s="25" t="str">
        <f t="shared" si="35"/>
        <v/>
      </c>
      <c r="W76" s="25" t="str">
        <f t="shared" si="36"/>
        <v/>
      </c>
      <c r="X76" s="25" t="str">
        <f t="shared" si="37"/>
        <v/>
      </c>
      <c r="Y76" s="25" t="str">
        <f t="shared" si="38"/>
        <v xml:space="preserve"> </v>
      </c>
      <c r="Z76" s="25" t="str">
        <f t="shared" si="39"/>
        <v xml:space="preserve"> </v>
      </c>
      <c r="AA76" s="25" t="str">
        <f t="shared" si="40"/>
        <v xml:space="preserve"> </v>
      </c>
      <c r="AB76" t="str">
        <f t="shared" si="41"/>
        <v/>
      </c>
      <c r="AC76" t="str">
        <f t="shared" si="42"/>
        <v xml:space="preserve"> </v>
      </c>
      <c r="AD76" t="str">
        <f t="shared" si="43"/>
        <v/>
      </c>
    </row>
    <row r="77" spans="1:30" x14ac:dyDescent="0.35">
      <c r="A77" t="str">
        <f>IF('My Prediction of Match'!$B$2='Performance Cal'!$A77,'Performance Cal'!A77,"")</f>
        <v/>
      </c>
      <c r="B77" t="str">
        <f>IF('My Prediction of Match'!$B$2='Performance Cal'!$A77,'Performance Cal'!B77,"")</f>
        <v/>
      </c>
      <c r="C77" t="str">
        <f>_xlfn.XLOOKUP(B77,'Team Player and role'!A:A,'Team Player and role'!C:C," ")</f>
        <v xml:space="preserve"> </v>
      </c>
      <c r="D77" t="str">
        <f>IF('My Prediction of Match'!$B$2='Performance Cal'!$A77,'Performance Cal'!C77,"")</f>
        <v/>
      </c>
      <c r="E77" t="str">
        <f>IF('My Prediction of Match'!$B$2='Performance Cal'!$A77,'Performance Cal'!D77,"")</f>
        <v/>
      </c>
      <c r="F77" t="str">
        <f>IF('My Prediction of Match'!$B$2='Performance Cal'!$A77,'Performance Cal'!E77,"")</f>
        <v/>
      </c>
      <c r="G77" t="str">
        <f>IF('My Prediction of Match'!$B$2='Performance Cal'!$A77,'Performance Cal'!F77,"")</f>
        <v/>
      </c>
      <c r="H77" s="25" t="str">
        <f t="shared" si="22"/>
        <v/>
      </c>
      <c r="I77" s="25" t="str">
        <f t="shared" si="23"/>
        <v/>
      </c>
      <c r="J77" s="25" t="str">
        <f t="shared" si="24"/>
        <v/>
      </c>
      <c r="K77" s="25" t="str">
        <f t="shared" si="25"/>
        <v xml:space="preserve"> </v>
      </c>
      <c r="L77" s="25" t="str">
        <f t="shared" si="26"/>
        <v xml:space="preserve"> </v>
      </c>
      <c r="M77" s="25" t="str">
        <f t="shared" si="26"/>
        <v xml:space="preserve"> </v>
      </c>
      <c r="N77" s="25" t="str">
        <f t="shared" si="27"/>
        <v xml:space="preserve"> </v>
      </c>
      <c r="O77" s="25" t="str">
        <f t="shared" si="28"/>
        <v xml:space="preserve"> </v>
      </c>
      <c r="P77" s="25" t="str">
        <f t="shared" si="29"/>
        <v/>
      </c>
      <c r="Q77" s="25" t="str">
        <f t="shared" si="30"/>
        <v/>
      </c>
      <c r="R77" s="25" t="str">
        <f t="shared" si="31"/>
        <v/>
      </c>
      <c r="S77" s="25" t="str">
        <f t="shared" si="32"/>
        <v/>
      </c>
      <c r="T77" s="25" t="str">
        <f t="shared" si="33"/>
        <v/>
      </c>
      <c r="U77" s="25" t="str">
        <f t="shared" si="34"/>
        <v/>
      </c>
      <c r="V77" s="25" t="str">
        <f t="shared" si="35"/>
        <v/>
      </c>
      <c r="W77" s="25" t="str">
        <f t="shared" si="36"/>
        <v/>
      </c>
      <c r="X77" s="25" t="str">
        <f t="shared" si="37"/>
        <v/>
      </c>
      <c r="Y77" s="25" t="str">
        <f t="shared" si="38"/>
        <v xml:space="preserve"> </v>
      </c>
      <c r="Z77" s="25" t="str">
        <f t="shared" si="39"/>
        <v xml:space="preserve"> </v>
      </c>
      <c r="AA77" s="25" t="str">
        <f t="shared" si="40"/>
        <v xml:space="preserve"> </v>
      </c>
      <c r="AB77" t="str">
        <f t="shared" si="41"/>
        <v/>
      </c>
      <c r="AC77" t="str">
        <f t="shared" si="42"/>
        <v xml:space="preserve"> </v>
      </c>
      <c r="AD77" t="str">
        <f t="shared" si="43"/>
        <v/>
      </c>
    </row>
    <row r="78" spans="1:30" x14ac:dyDescent="0.35">
      <c r="A78" t="str">
        <f>IF('My Prediction of Match'!$B$2='Performance Cal'!$A78,'Performance Cal'!A78,"")</f>
        <v/>
      </c>
      <c r="B78" t="str">
        <f>IF('My Prediction of Match'!$B$2='Performance Cal'!$A78,'Performance Cal'!B78,"")</f>
        <v/>
      </c>
      <c r="C78" t="str">
        <f>_xlfn.XLOOKUP(B78,'Team Player and role'!A:A,'Team Player and role'!C:C," ")</f>
        <v xml:space="preserve"> </v>
      </c>
      <c r="D78" t="str">
        <f>IF('My Prediction of Match'!$B$2='Performance Cal'!$A78,'Performance Cal'!C78,"")</f>
        <v/>
      </c>
      <c r="E78" t="str">
        <f>IF('My Prediction of Match'!$B$2='Performance Cal'!$A78,'Performance Cal'!D78,"")</f>
        <v/>
      </c>
      <c r="F78" t="str">
        <f>IF('My Prediction of Match'!$B$2='Performance Cal'!$A78,'Performance Cal'!E78,"")</f>
        <v/>
      </c>
      <c r="G78" t="str">
        <f>IF('My Prediction of Match'!$B$2='Performance Cal'!$A78,'Performance Cal'!F78,"")</f>
        <v/>
      </c>
      <c r="H78" s="25" t="str">
        <f t="shared" si="22"/>
        <v/>
      </c>
      <c r="I78" s="25" t="str">
        <f t="shared" si="23"/>
        <v/>
      </c>
      <c r="J78" s="25" t="str">
        <f t="shared" si="24"/>
        <v/>
      </c>
      <c r="K78" s="25" t="str">
        <f t="shared" si="25"/>
        <v xml:space="preserve"> </v>
      </c>
      <c r="L78" s="25" t="str">
        <f t="shared" si="26"/>
        <v xml:space="preserve"> </v>
      </c>
      <c r="M78" s="25" t="str">
        <f t="shared" si="26"/>
        <v xml:space="preserve"> </v>
      </c>
      <c r="N78" s="25" t="str">
        <f t="shared" si="27"/>
        <v xml:space="preserve"> </v>
      </c>
      <c r="O78" s="25" t="str">
        <f t="shared" si="28"/>
        <v xml:space="preserve"> </v>
      </c>
      <c r="P78" s="25" t="str">
        <f t="shared" si="29"/>
        <v/>
      </c>
      <c r="Q78" s="25" t="str">
        <f t="shared" si="30"/>
        <v/>
      </c>
      <c r="R78" s="25" t="str">
        <f t="shared" si="31"/>
        <v/>
      </c>
      <c r="S78" s="25" t="str">
        <f t="shared" si="32"/>
        <v/>
      </c>
      <c r="T78" s="25" t="str">
        <f t="shared" si="33"/>
        <v/>
      </c>
      <c r="U78" s="25" t="str">
        <f t="shared" si="34"/>
        <v/>
      </c>
      <c r="V78" s="25" t="str">
        <f t="shared" si="35"/>
        <v/>
      </c>
      <c r="W78" s="25" t="str">
        <f t="shared" si="36"/>
        <v/>
      </c>
      <c r="X78" s="25" t="str">
        <f t="shared" si="37"/>
        <v/>
      </c>
      <c r="Y78" s="25" t="str">
        <f t="shared" si="38"/>
        <v xml:space="preserve"> </v>
      </c>
      <c r="Z78" s="25" t="str">
        <f t="shared" si="39"/>
        <v xml:space="preserve"> </v>
      </c>
      <c r="AA78" s="25" t="str">
        <f t="shared" si="40"/>
        <v xml:space="preserve"> </v>
      </c>
      <c r="AB78" t="str">
        <f t="shared" si="41"/>
        <v/>
      </c>
      <c r="AC78" t="str">
        <f t="shared" si="42"/>
        <v xml:space="preserve"> </v>
      </c>
      <c r="AD78" t="str">
        <f t="shared" si="43"/>
        <v/>
      </c>
    </row>
    <row r="79" spans="1:30" x14ac:dyDescent="0.35">
      <c r="A79" t="str">
        <f>IF('My Prediction of Match'!$B$2='Performance Cal'!$A79,'Performance Cal'!A79,"")</f>
        <v/>
      </c>
      <c r="B79" t="str">
        <f>IF('My Prediction of Match'!$B$2='Performance Cal'!$A79,'Performance Cal'!B79,"")</f>
        <v/>
      </c>
      <c r="C79" t="str">
        <f>_xlfn.XLOOKUP(B79,'Team Player and role'!A:A,'Team Player and role'!C:C," ")</f>
        <v xml:space="preserve"> </v>
      </c>
      <c r="D79" t="str">
        <f>IF('My Prediction of Match'!$B$2='Performance Cal'!$A79,'Performance Cal'!C79,"")</f>
        <v/>
      </c>
      <c r="E79" t="str">
        <f>IF('My Prediction of Match'!$B$2='Performance Cal'!$A79,'Performance Cal'!D79,"")</f>
        <v/>
      </c>
      <c r="F79" t="str">
        <f>IF('My Prediction of Match'!$B$2='Performance Cal'!$A79,'Performance Cal'!E79,"")</f>
        <v/>
      </c>
      <c r="G79" t="str">
        <f>IF('My Prediction of Match'!$B$2='Performance Cal'!$A79,'Performance Cal'!F79,"")</f>
        <v/>
      </c>
      <c r="H79" s="25" t="str">
        <f t="shared" si="22"/>
        <v/>
      </c>
      <c r="I79" s="25" t="str">
        <f t="shared" si="23"/>
        <v/>
      </c>
      <c r="J79" s="25" t="str">
        <f t="shared" si="24"/>
        <v/>
      </c>
      <c r="K79" s="25" t="str">
        <f t="shared" si="25"/>
        <v xml:space="preserve"> </v>
      </c>
      <c r="L79" s="25" t="str">
        <f t="shared" si="26"/>
        <v xml:space="preserve"> </v>
      </c>
      <c r="M79" s="25" t="str">
        <f t="shared" si="26"/>
        <v xml:space="preserve"> </v>
      </c>
      <c r="N79" s="25" t="str">
        <f t="shared" si="27"/>
        <v xml:space="preserve"> </v>
      </c>
      <c r="O79" s="25" t="str">
        <f t="shared" si="28"/>
        <v xml:space="preserve"> </v>
      </c>
      <c r="P79" s="25" t="str">
        <f t="shared" si="29"/>
        <v/>
      </c>
      <c r="Q79" s="25" t="str">
        <f t="shared" si="30"/>
        <v/>
      </c>
      <c r="R79" s="25" t="str">
        <f t="shared" si="31"/>
        <v/>
      </c>
      <c r="S79" s="25" t="str">
        <f t="shared" si="32"/>
        <v/>
      </c>
      <c r="T79" s="25" t="str">
        <f t="shared" si="33"/>
        <v/>
      </c>
      <c r="U79" s="25" t="str">
        <f t="shared" si="34"/>
        <v/>
      </c>
      <c r="V79" s="25" t="str">
        <f t="shared" si="35"/>
        <v/>
      </c>
      <c r="W79" s="25" t="str">
        <f t="shared" si="36"/>
        <v/>
      </c>
      <c r="X79" s="25" t="str">
        <f t="shared" si="37"/>
        <v/>
      </c>
      <c r="Y79" s="25" t="str">
        <f t="shared" si="38"/>
        <v xml:space="preserve"> </v>
      </c>
      <c r="Z79" s="25" t="str">
        <f t="shared" si="39"/>
        <v xml:space="preserve"> </v>
      </c>
      <c r="AA79" s="25" t="str">
        <f t="shared" si="40"/>
        <v xml:space="preserve"> </v>
      </c>
      <c r="AB79" t="str">
        <f t="shared" si="41"/>
        <v/>
      </c>
      <c r="AC79" t="str">
        <f t="shared" si="42"/>
        <v xml:space="preserve"> </v>
      </c>
      <c r="AD79" t="str">
        <f t="shared" si="43"/>
        <v/>
      </c>
    </row>
    <row r="80" spans="1:30" x14ac:dyDescent="0.35">
      <c r="A80" t="str">
        <f>IF('My Prediction of Match'!$B$2='Performance Cal'!$A80,'Performance Cal'!A80,"")</f>
        <v/>
      </c>
      <c r="B80" t="str">
        <f>IF('My Prediction of Match'!$B$2='Performance Cal'!$A80,'Performance Cal'!B80,"")</f>
        <v/>
      </c>
      <c r="C80" t="str">
        <f>_xlfn.XLOOKUP(B80,'Team Player and role'!A:A,'Team Player and role'!C:C," ")</f>
        <v xml:space="preserve"> </v>
      </c>
      <c r="D80" t="str">
        <f>IF('My Prediction of Match'!$B$2='Performance Cal'!$A80,'Performance Cal'!C80,"")</f>
        <v/>
      </c>
      <c r="E80" t="str">
        <f>IF('My Prediction of Match'!$B$2='Performance Cal'!$A80,'Performance Cal'!D80,"")</f>
        <v/>
      </c>
      <c r="F80" t="str">
        <f>IF('My Prediction of Match'!$B$2='Performance Cal'!$A80,'Performance Cal'!E80,"")</f>
        <v/>
      </c>
      <c r="G80" t="str">
        <f>IF('My Prediction of Match'!$B$2='Performance Cal'!$A80,'Performance Cal'!F80,"")</f>
        <v/>
      </c>
      <c r="H80" s="25" t="str">
        <f t="shared" si="22"/>
        <v/>
      </c>
      <c r="I80" s="25" t="str">
        <f t="shared" si="23"/>
        <v/>
      </c>
      <c r="J80" s="25" t="str">
        <f t="shared" si="24"/>
        <v/>
      </c>
      <c r="K80" s="25" t="str">
        <f t="shared" si="25"/>
        <v xml:space="preserve"> </v>
      </c>
      <c r="L80" s="25" t="str">
        <f t="shared" si="26"/>
        <v xml:space="preserve"> </v>
      </c>
      <c r="M80" s="25" t="str">
        <f t="shared" si="26"/>
        <v xml:space="preserve"> </v>
      </c>
      <c r="N80" s="25" t="str">
        <f t="shared" si="27"/>
        <v xml:space="preserve"> </v>
      </c>
      <c r="O80" s="25" t="str">
        <f t="shared" si="28"/>
        <v xml:space="preserve"> </v>
      </c>
      <c r="P80" s="25" t="str">
        <f t="shared" si="29"/>
        <v/>
      </c>
      <c r="Q80" s="25" t="str">
        <f t="shared" si="30"/>
        <v/>
      </c>
      <c r="R80" s="25" t="str">
        <f t="shared" si="31"/>
        <v/>
      </c>
      <c r="S80" s="25" t="str">
        <f t="shared" si="32"/>
        <v/>
      </c>
      <c r="T80" s="25" t="str">
        <f t="shared" si="33"/>
        <v/>
      </c>
      <c r="U80" s="25" t="str">
        <f t="shared" si="34"/>
        <v/>
      </c>
      <c r="V80" s="25" t="str">
        <f t="shared" si="35"/>
        <v/>
      </c>
      <c r="W80" s="25" t="str">
        <f t="shared" si="36"/>
        <v/>
      </c>
      <c r="X80" s="25" t="str">
        <f t="shared" si="37"/>
        <v/>
      </c>
      <c r="Y80" s="25" t="str">
        <f t="shared" si="38"/>
        <v xml:space="preserve"> </v>
      </c>
      <c r="Z80" s="25" t="str">
        <f t="shared" si="39"/>
        <v xml:space="preserve"> </v>
      </c>
      <c r="AA80" s="25" t="str">
        <f t="shared" si="40"/>
        <v xml:space="preserve"> </v>
      </c>
      <c r="AB80" t="str">
        <f t="shared" si="41"/>
        <v/>
      </c>
      <c r="AC80" t="str">
        <f t="shared" si="42"/>
        <v xml:space="preserve"> </v>
      </c>
      <c r="AD80" t="str">
        <f t="shared" si="43"/>
        <v/>
      </c>
    </row>
    <row r="81" spans="1:30" x14ac:dyDescent="0.35">
      <c r="A81" t="str">
        <f>IF('My Prediction of Match'!$B$2='Performance Cal'!$A81,'Performance Cal'!A81,"")</f>
        <v/>
      </c>
      <c r="B81" t="str">
        <f>IF('My Prediction of Match'!$B$2='Performance Cal'!$A81,'Performance Cal'!B81,"")</f>
        <v/>
      </c>
      <c r="C81" t="str">
        <f>_xlfn.XLOOKUP(B81,'Team Player and role'!A:A,'Team Player and role'!C:C," ")</f>
        <v xml:space="preserve"> </v>
      </c>
      <c r="D81" t="str">
        <f>IF('My Prediction of Match'!$B$2='Performance Cal'!$A81,'Performance Cal'!C81,"")</f>
        <v/>
      </c>
      <c r="E81" t="str">
        <f>IF('My Prediction of Match'!$B$2='Performance Cal'!$A81,'Performance Cal'!D81,"")</f>
        <v/>
      </c>
      <c r="F81" t="str">
        <f>IF('My Prediction of Match'!$B$2='Performance Cal'!$A81,'Performance Cal'!E81,"")</f>
        <v/>
      </c>
      <c r="G81" t="str">
        <f>IF('My Prediction of Match'!$B$2='Performance Cal'!$A81,'Performance Cal'!F81,"")</f>
        <v/>
      </c>
      <c r="H81" s="25" t="str">
        <f t="shared" si="22"/>
        <v/>
      </c>
      <c r="I81" s="25" t="str">
        <f t="shared" si="23"/>
        <v/>
      </c>
      <c r="J81" s="25" t="str">
        <f t="shared" si="24"/>
        <v/>
      </c>
      <c r="K81" s="25" t="str">
        <f t="shared" si="25"/>
        <v xml:space="preserve"> </v>
      </c>
      <c r="L81" s="25" t="str">
        <f t="shared" si="26"/>
        <v xml:space="preserve"> </v>
      </c>
      <c r="M81" s="25" t="str">
        <f t="shared" si="26"/>
        <v xml:space="preserve"> </v>
      </c>
      <c r="N81" s="25" t="str">
        <f t="shared" si="27"/>
        <v xml:space="preserve"> </v>
      </c>
      <c r="O81" s="25" t="str">
        <f t="shared" si="28"/>
        <v xml:space="preserve"> </v>
      </c>
      <c r="P81" s="25" t="str">
        <f t="shared" si="29"/>
        <v/>
      </c>
      <c r="Q81" s="25" t="str">
        <f t="shared" si="30"/>
        <v/>
      </c>
      <c r="R81" s="25" t="str">
        <f t="shared" si="31"/>
        <v/>
      </c>
      <c r="S81" s="25" t="str">
        <f t="shared" si="32"/>
        <v/>
      </c>
      <c r="T81" s="25" t="str">
        <f t="shared" si="33"/>
        <v/>
      </c>
      <c r="U81" s="25" t="str">
        <f t="shared" si="34"/>
        <v/>
      </c>
      <c r="V81" s="25" t="str">
        <f t="shared" si="35"/>
        <v/>
      </c>
      <c r="W81" s="25" t="str">
        <f t="shared" si="36"/>
        <v/>
      </c>
      <c r="X81" s="25" t="str">
        <f t="shared" si="37"/>
        <v/>
      </c>
      <c r="Y81" s="25" t="str">
        <f t="shared" si="38"/>
        <v xml:space="preserve"> </v>
      </c>
      <c r="Z81" s="25" t="str">
        <f t="shared" si="39"/>
        <v xml:space="preserve"> </v>
      </c>
      <c r="AA81" s="25" t="str">
        <f t="shared" si="40"/>
        <v xml:space="preserve"> </v>
      </c>
      <c r="AB81" t="str">
        <f t="shared" si="41"/>
        <v/>
      </c>
      <c r="AC81" t="str">
        <f t="shared" si="42"/>
        <v xml:space="preserve"> </v>
      </c>
      <c r="AD81" t="str">
        <f t="shared" si="43"/>
        <v/>
      </c>
    </row>
    <row r="82" spans="1:30" x14ac:dyDescent="0.35">
      <c r="A82" t="str">
        <f>IF('My Prediction of Match'!$B$2='Performance Cal'!$A82,'Performance Cal'!A82,"")</f>
        <v/>
      </c>
      <c r="B82" t="str">
        <f>IF('My Prediction of Match'!$B$2='Performance Cal'!$A82,'Performance Cal'!B82,"")</f>
        <v/>
      </c>
      <c r="C82" t="str">
        <f>_xlfn.XLOOKUP(B82,'Team Player and role'!A:A,'Team Player and role'!C:C," ")</f>
        <v xml:space="preserve"> </v>
      </c>
      <c r="D82" t="str">
        <f>IF('My Prediction of Match'!$B$2='Performance Cal'!$A82,'Performance Cal'!C82,"")</f>
        <v/>
      </c>
      <c r="E82" t="str">
        <f>IF('My Prediction of Match'!$B$2='Performance Cal'!$A82,'Performance Cal'!D82,"")</f>
        <v/>
      </c>
      <c r="F82" t="str">
        <f>IF('My Prediction of Match'!$B$2='Performance Cal'!$A82,'Performance Cal'!E82,"")</f>
        <v/>
      </c>
      <c r="G82" t="str">
        <f>IF('My Prediction of Match'!$B$2='Performance Cal'!$A82,'Performance Cal'!F82,"")</f>
        <v/>
      </c>
      <c r="H82" s="25" t="str">
        <f t="shared" si="22"/>
        <v/>
      </c>
      <c r="I82" s="25" t="str">
        <f t="shared" si="23"/>
        <v/>
      </c>
      <c r="J82" s="25" t="str">
        <f t="shared" si="24"/>
        <v/>
      </c>
      <c r="K82" s="25" t="str">
        <f t="shared" si="25"/>
        <v xml:space="preserve"> </v>
      </c>
      <c r="L82" s="25" t="str">
        <f t="shared" si="26"/>
        <v xml:space="preserve"> </v>
      </c>
      <c r="M82" s="25" t="str">
        <f t="shared" si="26"/>
        <v xml:space="preserve"> </v>
      </c>
      <c r="N82" s="25" t="str">
        <f t="shared" si="27"/>
        <v xml:space="preserve"> </v>
      </c>
      <c r="O82" s="25" t="str">
        <f t="shared" si="28"/>
        <v xml:space="preserve"> </v>
      </c>
      <c r="P82" s="25" t="str">
        <f t="shared" si="29"/>
        <v/>
      </c>
      <c r="Q82" s="25" t="str">
        <f t="shared" si="30"/>
        <v/>
      </c>
      <c r="R82" s="25" t="str">
        <f t="shared" si="31"/>
        <v/>
      </c>
      <c r="S82" s="25" t="str">
        <f t="shared" si="32"/>
        <v/>
      </c>
      <c r="T82" s="25" t="str">
        <f t="shared" si="33"/>
        <v/>
      </c>
      <c r="U82" s="25" t="str">
        <f t="shared" si="34"/>
        <v/>
      </c>
      <c r="V82" s="25" t="str">
        <f t="shared" si="35"/>
        <v/>
      </c>
      <c r="W82" s="25" t="str">
        <f t="shared" si="36"/>
        <v/>
      </c>
      <c r="X82" s="25" t="str">
        <f t="shared" si="37"/>
        <v/>
      </c>
      <c r="Y82" s="25" t="str">
        <f t="shared" si="38"/>
        <v xml:space="preserve"> </v>
      </c>
      <c r="Z82" s="25" t="str">
        <f t="shared" si="39"/>
        <v xml:space="preserve"> </v>
      </c>
      <c r="AA82" s="25" t="str">
        <f t="shared" si="40"/>
        <v xml:space="preserve"> </v>
      </c>
      <c r="AB82" t="str">
        <f t="shared" si="41"/>
        <v/>
      </c>
      <c r="AC82" t="str">
        <f t="shared" si="42"/>
        <v xml:space="preserve"> </v>
      </c>
      <c r="AD82" t="str">
        <f t="shared" si="43"/>
        <v/>
      </c>
    </row>
    <row r="83" spans="1:30" x14ac:dyDescent="0.35">
      <c r="A83" t="str">
        <f>IF('My Prediction of Match'!$B$2='Performance Cal'!$A83,'Performance Cal'!A83,"")</f>
        <v/>
      </c>
      <c r="B83" t="str">
        <f>IF('My Prediction of Match'!$B$2='Performance Cal'!$A83,'Performance Cal'!B83,"")</f>
        <v/>
      </c>
      <c r="C83" t="str">
        <f>_xlfn.XLOOKUP(B83,'Team Player and role'!A:A,'Team Player and role'!C:C," ")</f>
        <v xml:space="preserve"> </v>
      </c>
      <c r="D83" t="str">
        <f>IF('My Prediction of Match'!$B$2='Performance Cal'!$A83,'Performance Cal'!C83,"")</f>
        <v/>
      </c>
      <c r="E83" t="str">
        <f>IF('My Prediction of Match'!$B$2='Performance Cal'!$A83,'Performance Cal'!D83,"")</f>
        <v/>
      </c>
      <c r="F83" t="str">
        <f>IF('My Prediction of Match'!$B$2='Performance Cal'!$A83,'Performance Cal'!E83,"")</f>
        <v/>
      </c>
      <c r="G83" t="str">
        <f>IF('My Prediction of Match'!$B$2='Performance Cal'!$A83,'Performance Cal'!F83,"")</f>
        <v/>
      </c>
      <c r="H83" s="25" t="str">
        <f t="shared" si="22"/>
        <v/>
      </c>
      <c r="I83" s="25" t="str">
        <f t="shared" si="23"/>
        <v/>
      </c>
      <c r="J83" s="25" t="str">
        <f t="shared" si="24"/>
        <v/>
      </c>
      <c r="K83" s="25" t="str">
        <f t="shared" si="25"/>
        <v xml:space="preserve"> </v>
      </c>
      <c r="L83" s="25" t="str">
        <f t="shared" si="26"/>
        <v xml:space="preserve"> </v>
      </c>
      <c r="M83" s="25" t="str">
        <f t="shared" si="26"/>
        <v xml:space="preserve"> </v>
      </c>
      <c r="N83" s="25" t="str">
        <f t="shared" si="27"/>
        <v xml:space="preserve"> </v>
      </c>
      <c r="O83" s="25" t="str">
        <f t="shared" si="28"/>
        <v xml:space="preserve"> </v>
      </c>
      <c r="P83" s="25" t="str">
        <f t="shared" si="29"/>
        <v/>
      </c>
      <c r="Q83" s="25" t="str">
        <f t="shared" si="30"/>
        <v/>
      </c>
      <c r="R83" s="25" t="str">
        <f t="shared" si="31"/>
        <v/>
      </c>
      <c r="S83" s="25" t="str">
        <f t="shared" si="32"/>
        <v/>
      </c>
      <c r="T83" s="25" t="str">
        <f t="shared" si="33"/>
        <v/>
      </c>
      <c r="U83" s="25" t="str">
        <f t="shared" si="34"/>
        <v/>
      </c>
      <c r="V83" s="25" t="str">
        <f t="shared" si="35"/>
        <v/>
      </c>
      <c r="W83" s="25" t="str">
        <f t="shared" si="36"/>
        <v/>
      </c>
      <c r="X83" s="25" t="str">
        <f t="shared" si="37"/>
        <v/>
      </c>
      <c r="Y83" s="25" t="str">
        <f t="shared" si="38"/>
        <v xml:space="preserve"> </v>
      </c>
      <c r="Z83" s="25" t="str">
        <f t="shared" si="39"/>
        <v xml:space="preserve"> </v>
      </c>
      <c r="AA83" s="25" t="str">
        <f t="shared" si="40"/>
        <v xml:space="preserve"> </v>
      </c>
      <c r="AB83" t="str">
        <f t="shared" si="41"/>
        <v/>
      </c>
      <c r="AC83" t="str">
        <f t="shared" si="42"/>
        <v xml:space="preserve"> </v>
      </c>
      <c r="AD83" t="str">
        <f t="shared" si="43"/>
        <v/>
      </c>
    </row>
    <row r="84" spans="1:30" x14ac:dyDescent="0.35">
      <c r="A84" t="str">
        <f>IF('My Prediction of Match'!$B$2='Performance Cal'!$A84,'Performance Cal'!A84,"")</f>
        <v/>
      </c>
      <c r="B84" t="str">
        <f>IF('My Prediction of Match'!$B$2='Performance Cal'!$A84,'Performance Cal'!B84,"")</f>
        <v/>
      </c>
      <c r="C84" t="str">
        <f>_xlfn.XLOOKUP(B84,'Team Player and role'!A:A,'Team Player and role'!C:C," ")</f>
        <v xml:space="preserve"> </v>
      </c>
      <c r="D84" t="str">
        <f>IF('My Prediction of Match'!$B$2='Performance Cal'!$A84,'Performance Cal'!C84,"")</f>
        <v/>
      </c>
      <c r="E84" t="str">
        <f>IF('My Prediction of Match'!$B$2='Performance Cal'!$A84,'Performance Cal'!D84,"")</f>
        <v/>
      </c>
      <c r="F84" t="str">
        <f>IF('My Prediction of Match'!$B$2='Performance Cal'!$A84,'Performance Cal'!E84,"")</f>
        <v/>
      </c>
      <c r="G84" t="str">
        <f>IF('My Prediction of Match'!$B$2='Performance Cal'!$A84,'Performance Cal'!F84,"")</f>
        <v/>
      </c>
      <c r="H84" s="25" t="str">
        <f t="shared" si="22"/>
        <v/>
      </c>
      <c r="I84" s="25" t="str">
        <f t="shared" si="23"/>
        <v/>
      </c>
      <c r="J84" s="25" t="str">
        <f t="shared" si="24"/>
        <v/>
      </c>
      <c r="K84" s="25" t="str">
        <f t="shared" si="25"/>
        <v xml:space="preserve"> </v>
      </c>
      <c r="L84" s="25" t="str">
        <f t="shared" si="26"/>
        <v xml:space="preserve"> </v>
      </c>
      <c r="M84" s="25" t="str">
        <f t="shared" si="26"/>
        <v xml:space="preserve"> </v>
      </c>
      <c r="N84" s="25" t="str">
        <f t="shared" si="27"/>
        <v xml:space="preserve"> </v>
      </c>
      <c r="O84" s="25" t="str">
        <f t="shared" si="28"/>
        <v xml:space="preserve"> </v>
      </c>
      <c r="P84" s="25" t="str">
        <f t="shared" si="29"/>
        <v/>
      </c>
      <c r="Q84" s="25" t="str">
        <f t="shared" si="30"/>
        <v/>
      </c>
      <c r="R84" s="25" t="str">
        <f t="shared" si="31"/>
        <v/>
      </c>
      <c r="S84" s="25" t="str">
        <f t="shared" si="32"/>
        <v/>
      </c>
      <c r="T84" s="25" t="str">
        <f t="shared" si="33"/>
        <v/>
      </c>
      <c r="U84" s="25" t="str">
        <f t="shared" si="34"/>
        <v/>
      </c>
      <c r="V84" s="25" t="str">
        <f t="shared" si="35"/>
        <v/>
      </c>
      <c r="W84" s="25" t="str">
        <f t="shared" si="36"/>
        <v/>
      </c>
      <c r="X84" s="25" t="str">
        <f t="shared" si="37"/>
        <v/>
      </c>
      <c r="Y84" s="25" t="str">
        <f t="shared" si="38"/>
        <v xml:space="preserve"> </v>
      </c>
      <c r="Z84" s="25" t="str">
        <f t="shared" si="39"/>
        <v xml:space="preserve"> </v>
      </c>
      <c r="AA84" s="25" t="str">
        <f t="shared" si="40"/>
        <v xml:space="preserve"> </v>
      </c>
      <c r="AB84" t="str">
        <f t="shared" si="41"/>
        <v/>
      </c>
      <c r="AC84" t="str">
        <f t="shared" si="42"/>
        <v xml:space="preserve"> </v>
      </c>
      <c r="AD84" t="str">
        <f t="shared" si="43"/>
        <v/>
      </c>
    </row>
    <row r="85" spans="1:30" x14ac:dyDescent="0.35">
      <c r="A85" t="str">
        <f>IF('My Prediction of Match'!$B$2='Performance Cal'!$A85,'Performance Cal'!A85,"")</f>
        <v/>
      </c>
      <c r="B85" t="str">
        <f>IF('My Prediction of Match'!$B$2='Performance Cal'!$A85,'Performance Cal'!B85,"")</f>
        <v/>
      </c>
      <c r="C85" t="str">
        <f>_xlfn.XLOOKUP(B85,'Team Player and role'!A:A,'Team Player and role'!C:C," ")</f>
        <v xml:space="preserve"> </v>
      </c>
      <c r="D85" t="str">
        <f>IF('My Prediction of Match'!$B$2='Performance Cal'!$A85,'Performance Cal'!C85,"")</f>
        <v/>
      </c>
      <c r="E85" t="str">
        <f>IF('My Prediction of Match'!$B$2='Performance Cal'!$A85,'Performance Cal'!D85,"")</f>
        <v/>
      </c>
      <c r="F85" t="str">
        <f>IF('My Prediction of Match'!$B$2='Performance Cal'!$A85,'Performance Cal'!E85,"")</f>
        <v/>
      </c>
      <c r="G85" t="str">
        <f>IF('My Prediction of Match'!$B$2='Performance Cal'!$A85,'Performance Cal'!F85,"")</f>
        <v/>
      </c>
      <c r="H85" s="25" t="str">
        <f t="shared" si="22"/>
        <v/>
      </c>
      <c r="I85" s="25" t="str">
        <f t="shared" si="23"/>
        <v/>
      </c>
      <c r="J85" s="25" t="str">
        <f t="shared" si="24"/>
        <v/>
      </c>
      <c r="K85" s="25" t="str">
        <f t="shared" si="25"/>
        <v xml:space="preserve"> </v>
      </c>
      <c r="L85" s="25" t="str">
        <f t="shared" si="26"/>
        <v xml:space="preserve"> </v>
      </c>
      <c r="M85" s="25" t="str">
        <f t="shared" si="26"/>
        <v xml:space="preserve"> </v>
      </c>
      <c r="N85" s="25" t="str">
        <f t="shared" si="27"/>
        <v xml:space="preserve"> </v>
      </c>
      <c r="O85" s="25" t="str">
        <f t="shared" si="28"/>
        <v xml:space="preserve"> </v>
      </c>
      <c r="P85" s="25" t="str">
        <f t="shared" si="29"/>
        <v/>
      </c>
      <c r="Q85" s="25" t="str">
        <f t="shared" si="30"/>
        <v/>
      </c>
      <c r="R85" s="25" t="str">
        <f t="shared" si="31"/>
        <v/>
      </c>
      <c r="S85" s="25" t="str">
        <f t="shared" si="32"/>
        <v/>
      </c>
      <c r="T85" s="25" t="str">
        <f t="shared" si="33"/>
        <v/>
      </c>
      <c r="U85" s="25" t="str">
        <f t="shared" si="34"/>
        <v/>
      </c>
      <c r="V85" s="25" t="str">
        <f t="shared" si="35"/>
        <v/>
      </c>
      <c r="W85" s="25" t="str">
        <f t="shared" si="36"/>
        <v/>
      </c>
      <c r="X85" s="25" t="str">
        <f t="shared" si="37"/>
        <v/>
      </c>
      <c r="Y85" s="25" t="str">
        <f t="shared" si="38"/>
        <v xml:space="preserve"> </v>
      </c>
      <c r="Z85" s="25" t="str">
        <f t="shared" si="39"/>
        <v xml:space="preserve"> </v>
      </c>
      <c r="AA85" s="25" t="str">
        <f t="shared" si="40"/>
        <v xml:space="preserve"> </v>
      </c>
      <c r="AB85" t="str">
        <f t="shared" si="41"/>
        <v/>
      </c>
      <c r="AC85" t="str">
        <f t="shared" si="42"/>
        <v xml:space="preserve"> </v>
      </c>
      <c r="AD85" t="str">
        <f t="shared" si="43"/>
        <v/>
      </c>
    </row>
    <row r="86" spans="1:30" x14ac:dyDescent="0.35">
      <c r="A86" t="str">
        <f>IF('My Prediction of Match'!$B$2='Performance Cal'!$A86,'Performance Cal'!A86,"")</f>
        <v>RCB</v>
      </c>
      <c r="B86" t="str">
        <f>IF('My Prediction of Match'!$B$2='Performance Cal'!$A86,'Performance Cal'!B86,"")</f>
        <v>Michael Bracewell</v>
      </c>
      <c r="C86" t="str">
        <f>_xlfn.XLOOKUP(B86,'Team Player and role'!A:A,'Team Player and role'!C:C," ")</f>
        <v>Spinner</v>
      </c>
      <c r="D86">
        <f>IF('My Prediction of Match'!$B$2='Performance Cal'!$A86,'Performance Cal'!C86,"")</f>
        <v>222.92</v>
      </c>
      <c r="E86">
        <f>IF('My Prediction of Match'!$B$2='Performance Cal'!$A86,'Performance Cal'!D86,"")</f>
        <v>969.84000000000015</v>
      </c>
      <c r="F86">
        <f>IF('My Prediction of Match'!$B$2='Performance Cal'!$A86,'Performance Cal'!E86,"")</f>
        <v>0</v>
      </c>
      <c r="G86">
        <f>IF('My Prediction of Match'!$B$2='Performance Cal'!$A86,'Performance Cal'!F86,"")</f>
        <v>1192.7600000000002</v>
      </c>
      <c r="H86" s="25">
        <f t="shared" si="22"/>
        <v>1163.8080000000002</v>
      </c>
      <c r="I86" s="25">
        <f t="shared" si="23"/>
        <v>727.38000000000011</v>
      </c>
      <c r="J86" s="25">
        <f t="shared" si="24"/>
        <v>1183.2048000000002</v>
      </c>
      <c r="K86" s="25">
        <f t="shared" si="25"/>
        <v>872.85600000000011</v>
      </c>
      <c r="L86" s="25">
        <f t="shared" si="26"/>
        <v>581.90400000000011</v>
      </c>
      <c r="M86" s="25">
        <f t="shared" si="26"/>
        <v>581.90400000000011</v>
      </c>
      <c r="N86" s="25">
        <f t="shared" si="27"/>
        <v>969.84000000000015</v>
      </c>
      <c r="O86" s="25">
        <f t="shared" si="28"/>
        <v>1163.8080000000002</v>
      </c>
      <c r="P86" s="25">
        <f t="shared" si="29"/>
        <v>872.85600000000022</v>
      </c>
      <c r="Q86" s="25">
        <f t="shared" si="30"/>
        <v>1066.8240000000001</v>
      </c>
      <c r="R86" s="25">
        <f t="shared" si="31"/>
        <v>1163.8080000000002</v>
      </c>
      <c r="S86" s="25">
        <f t="shared" si="32"/>
        <v>654.64200000000005</v>
      </c>
      <c r="T86" s="25">
        <f t="shared" si="33"/>
        <v>848.61000000000013</v>
      </c>
      <c r="U86" s="25">
        <f t="shared" si="34"/>
        <v>945.59400000000016</v>
      </c>
      <c r="V86" s="25">
        <f t="shared" si="35"/>
        <v>882.55440000000021</v>
      </c>
      <c r="W86" s="25">
        <f t="shared" si="36"/>
        <v>1076.5224000000003</v>
      </c>
      <c r="X86" s="25">
        <f t="shared" si="37"/>
        <v>1173.5064000000002</v>
      </c>
      <c r="Y86" s="25">
        <f t="shared" si="38"/>
        <v>727.38000000000011</v>
      </c>
      <c r="Z86" s="25">
        <f t="shared" si="39"/>
        <v>921.34800000000018</v>
      </c>
      <c r="AA86" s="25">
        <f t="shared" si="40"/>
        <v>1018.3320000000001</v>
      </c>
      <c r="AB86" t="str">
        <f t="shared" si="41"/>
        <v>RCB</v>
      </c>
      <c r="AC86" t="str">
        <f t="shared" si="42"/>
        <v>Spinner</v>
      </c>
      <c r="AD86" t="str">
        <f t="shared" si="43"/>
        <v>Michael Bracewell</v>
      </c>
    </row>
    <row r="87" spans="1:30" x14ac:dyDescent="0.35">
      <c r="A87" t="str">
        <f>IF('My Prediction of Match'!$B$2='Performance Cal'!$A87,'Performance Cal'!A87,"")</f>
        <v/>
      </c>
      <c r="B87" t="str">
        <f>IF('My Prediction of Match'!$B$2='Performance Cal'!$A87,'Performance Cal'!B87,"")</f>
        <v/>
      </c>
      <c r="C87" t="str">
        <f>_xlfn.XLOOKUP(B87,'Team Player and role'!A:A,'Team Player and role'!C:C," ")</f>
        <v xml:space="preserve"> </v>
      </c>
      <c r="D87" t="str">
        <f>IF('My Prediction of Match'!$B$2='Performance Cal'!$A87,'Performance Cal'!C87,"")</f>
        <v/>
      </c>
      <c r="E87" t="str">
        <f>IF('My Prediction of Match'!$B$2='Performance Cal'!$A87,'Performance Cal'!D87,"")</f>
        <v/>
      </c>
      <c r="F87" t="str">
        <f>IF('My Prediction of Match'!$B$2='Performance Cal'!$A87,'Performance Cal'!E87,"")</f>
        <v/>
      </c>
      <c r="G87" t="str">
        <f>IF('My Prediction of Match'!$B$2='Performance Cal'!$A87,'Performance Cal'!F87,"")</f>
        <v/>
      </c>
      <c r="H87" s="25" t="str">
        <f t="shared" si="22"/>
        <v/>
      </c>
      <c r="I87" s="25" t="str">
        <f t="shared" si="23"/>
        <v/>
      </c>
      <c r="J87" s="25" t="str">
        <f t="shared" si="24"/>
        <v/>
      </c>
      <c r="K87" s="25" t="str">
        <f t="shared" si="25"/>
        <v xml:space="preserve"> </v>
      </c>
      <c r="L87" s="25" t="str">
        <f t="shared" si="26"/>
        <v xml:space="preserve"> </v>
      </c>
      <c r="M87" s="25" t="str">
        <f t="shared" si="26"/>
        <v xml:space="preserve"> </v>
      </c>
      <c r="N87" s="25" t="str">
        <f t="shared" si="27"/>
        <v xml:space="preserve"> </v>
      </c>
      <c r="O87" s="25" t="str">
        <f t="shared" si="28"/>
        <v xml:space="preserve"> </v>
      </c>
      <c r="P87" s="25" t="str">
        <f t="shared" si="29"/>
        <v/>
      </c>
      <c r="Q87" s="25" t="str">
        <f t="shared" si="30"/>
        <v/>
      </c>
      <c r="R87" s="25" t="str">
        <f t="shared" si="31"/>
        <v/>
      </c>
      <c r="S87" s="25" t="str">
        <f t="shared" si="32"/>
        <v/>
      </c>
      <c r="T87" s="25" t="str">
        <f t="shared" si="33"/>
        <v/>
      </c>
      <c r="U87" s="25" t="str">
        <f t="shared" si="34"/>
        <v/>
      </c>
      <c r="V87" s="25" t="str">
        <f t="shared" si="35"/>
        <v/>
      </c>
      <c r="W87" s="25" t="str">
        <f t="shared" si="36"/>
        <v/>
      </c>
      <c r="X87" s="25" t="str">
        <f t="shared" si="37"/>
        <v/>
      </c>
      <c r="Y87" s="25" t="str">
        <f t="shared" si="38"/>
        <v xml:space="preserve"> </v>
      </c>
      <c r="Z87" s="25" t="str">
        <f t="shared" si="39"/>
        <v xml:space="preserve"> </v>
      </c>
      <c r="AA87" s="25" t="str">
        <f t="shared" si="40"/>
        <v xml:space="preserve"> </v>
      </c>
      <c r="AB87" t="str">
        <f t="shared" si="41"/>
        <v/>
      </c>
      <c r="AC87" t="str">
        <f t="shared" si="42"/>
        <v xml:space="preserve"> </v>
      </c>
      <c r="AD87" t="str">
        <f t="shared" si="43"/>
        <v/>
      </c>
    </row>
    <row r="88" spans="1:30" x14ac:dyDescent="0.35">
      <c r="A88" t="str">
        <f>IF('My Prediction of Match'!$B$2='Performance Cal'!$A88,'Performance Cal'!A88,"")</f>
        <v/>
      </c>
      <c r="B88" t="str">
        <f>IF('My Prediction of Match'!$B$2='Performance Cal'!$A88,'Performance Cal'!B88,"")</f>
        <v/>
      </c>
      <c r="C88" t="str">
        <f>_xlfn.XLOOKUP(B88,'Team Player and role'!A:A,'Team Player and role'!C:C," ")</f>
        <v xml:space="preserve"> </v>
      </c>
      <c r="D88" t="str">
        <f>IF('My Prediction of Match'!$B$2='Performance Cal'!$A88,'Performance Cal'!C88,"")</f>
        <v/>
      </c>
      <c r="E88" t="str">
        <f>IF('My Prediction of Match'!$B$2='Performance Cal'!$A88,'Performance Cal'!D88,"")</f>
        <v/>
      </c>
      <c r="F88" t="str">
        <f>IF('My Prediction of Match'!$B$2='Performance Cal'!$A88,'Performance Cal'!E88,"")</f>
        <v/>
      </c>
      <c r="G88" t="str">
        <f>IF('My Prediction of Match'!$B$2='Performance Cal'!$A88,'Performance Cal'!F88,"")</f>
        <v/>
      </c>
      <c r="H88" s="25" t="str">
        <f t="shared" si="22"/>
        <v/>
      </c>
      <c r="I88" s="25" t="str">
        <f t="shared" si="23"/>
        <v/>
      </c>
      <c r="J88" s="25" t="str">
        <f t="shared" si="24"/>
        <v/>
      </c>
      <c r="K88" s="25" t="str">
        <f t="shared" si="25"/>
        <v xml:space="preserve"> </v>
      </c>
      <c r="L88" s="25" t="str">
        <f t="shared" si="26"/>
        <v xml:space="preserve"> </v>
      </c>
      <c r="M88" s="25" t="str">
        <f t="shared" si="26"/>
        <v xml:space="preserve"> </v>
      </c>
      <c r="N88" s="25" t="str">
        <f t="shared" si="27"/>
        <v xml:space="preserve"> </v>
      </c>
      <c r="O88" s="25" t="str">
        <f t="shared" si="28"/>
        <v xml:space="preserve"> </v>
      </c>
      <c r="P88" s="25" t="str">
        <f t="shared" si="29"/>
        <v/>
      </c>
      <c r="Q88" s="25" t="str">
        <f t="shared" si="30"/>
        <v/>
      </c>
      <c r="R88" s="25" t="str">
        <f t="shared" si="31"/>
        <v/>
      </c>
      <c r="S88" s="25" t="str">
        <f t="shared" si="32"/>
        <v/>
      </c>
      <c r="T88" s="25" t="str">
        <f t="shared" si="33"/>
        <v/>
      </c>
      <c r="U88" s="25" t="str">
        <f t="shared" si="34"/>
        <v/>
      </c>
      <c r="V88" s="25" t="str">
        <f t="shared" si="35"/>
        <v/>
      </c>
      <c r="W88" s="25" t="str">
        <f t="shared" si="36"/>
        <v/>
      </c>
      <c r="X88" s="25" t="str">
        <f t="shared" si="37"/>
        <v/>
      </c>
      <c r="Y88" s="25" t="str">
        <f t="shared" si="38"/>
        <v xml:space="preserve"> </v>
      </c>
      <c r="Z88" s="25" t="str">
        <f t="shared" si="39"/>
        <v xml:space="preserve"> </v>
      </c>
      <c r="AA88" s="25" t="str">
        <f t="shared" si="40"/>
        <v xml:space="preserve"> </v>
      </c>
      <c r="AB88" t="str">
        <f t="shared" si="41"/>
        <v/>
      </c>
      <c r="AC88" t="str">
        <f t="shared" si="42"/>
        <v xml:space="preserve"> </v>
      </c>
      <c r="AD88" t="str">
        <f t="shared" si="43"/>
        <v/>
      </c>
    </row>
    <row r="89" spans="1:30" x14ac:dyDescent="0.35">
      <c r="A89" t="str">
        <f>IF('My Prediction of Match'!$B$2='Performance Cal'!$A89,'Performance Cal'!A89,"")</f>
        <v>RCB</v>
      </c>
      <c r="B89" t="str">
        <f>IF('My Prediction of Match'!$B$2='Performance Cal'!$A89,'Performance Cal'!B89,"")</f>
        <v>Wanindu Hasaranga</v>
      </c>
      <c r="C89" t="str">
        <f>_xlfn.XLOOKUP(B89,'Team Player and role'!A:A,'Team Player and role'!C:C," ")</f>
        <v>Spinner</v>
      </c>
      <c r="D89">
        <f>IF('My Prediction of Match'!$B$2='Performance Cal'!$A89,'Performance Cal'!C89,"")</f>
        <v>190.72</v>
      </c>
      <c r="E89">
        <f>IF('My Prediction of Match'!$B$2='Performance Cal'!$A89,'Performance Cal'!D89,"")</f>
        <v>1117.0400000000002</v>
      </c>
      <c r="F89">
        <f>IF('My Prediction of Match'!$B$2='Performance Cal'!$A89,'Performance Cal'!E89,"")</f>
        <v>0</v>
      </c>
      <c r="G89">
        <f>IF('My Prediction of Match'!$B$2='Performance Cal'!$A89,'Performance Cal'!F89,"")</f>
        <v>1307.7600000000002</v>
      </c>
      <c r="H89" s="25">
        <f t="shared" si="22"/>
        <v>1340.4480000000001</v>
      </c>
      <c r="I89" s="25">
        <f t="shared" si="23"/>
        <v>837.7800000000002</v>
      </c>
      <c r="J89" s="25">
        <f t="shared" si="24"/>
        <v>1362.7888000000003</v>
      </c>
      <c r="K89" s="25">
        <f t="shared" si="25"/>
        <v>1005.3360000000002</v>
      </c>
      <c r="L89" s="25">
        <f t="shared" si="26"/>
        <v>670.22400000000005</v>
      </c>
      <c r="M89" s="25">
        <f t="shared" si="26"/>
        <v>670.22400000000005</v>
      </c>
      <c r="N89" s="25">
        <f t="shared" si="27"/>
        <v>1117.0400000000002</v>
      </c>
      <c r="O89" s="25">
        <f t="shared" si="28"/>
        <v>1340.4480000000001</v>
      </c>
      <c r="P89" s="25">
        <f t="shared" si="29"/>
        <v>1005.336</v>
      </c>
      <c r="Q89" s="25">
        <f t="shared" si="30"/>
        <v>1228.7440000000001</v>
      </c>
      <c r="R89" s="25">
        <f t="shared" si="31"/>
        <v>1340.4480000000001</v>
      </c>
      <c r="S89" s="25">
        <f t="shared" si="32"/>
        <v>754.00200000000018</v>
      </c>
      <c r="T89" s="25">
        <f t="shared" si="33"/>
        <v>977.4100000000002</v>
      </c>
      <c r="U89" s="25">
        <f t="shared" si="34"/>
        <v>1089.114</v>
      </c>
      <c r="V89" s="25">
        <f t="shared" si="35"/>
        <v>1016.5064000000002</v>
      </c>
      <c r="W89" s="25">
        <f t="shared" si="36"/>
        <v>1239.9144000000001</v>
      </c>
      <c r="X89" s="25">
        <f t="shared" si="37"/>
        <v>1351.6184000000003</v>
      </c>
      <c r="Y89" s="25">
        <f t="shared" si="38"/>
        <v>837.7800000000002</v>
      </c>
      <c r="Z89" s="25">
        <f t="shared" si="39"/>
        <v>1061.1880000000001</v>
      </c>
      <c r="AA89" s="25">
        <f t="shared" si="40"/>
        <v>1172.8920000000003</v>
      </c>
      <c r="AB89" t="str">
        <f t="shared" si="41"/>
        <v>RCB</v>
      </c>
      <c r="AC89" t="str">
        <f t="shared" si="42"/>
        <v>Spinner</v>
      </c>
      <c r="AD89" t="str">
        <f t="shared" si="43"/>
        <v>Wanindu Hasaranga</v>
      </c>
    </row>
    <row r="90" spans="1:30" x14ac:dyDescent="0.35">
      <c r="A90" t="str">
        <f>IF('My Prediction of Match'!$B$2='Performance Cal'!$A90,'Performance Cal'!A90,"")</f>
        <v/>
      </c>
      <c r="B90" t="str">
        <f>IF('My Prediction of Match'!$B$2='Performance Cal'!$A90,'Performance Cal'!B90,"")</f>
        <v/>
      </c>
      <c r="C90" t="str">
        <f>_xlfn.XLOOKUP(B90,'Team Player and role'!A:A,'Team Player and role'!C:C," ")</f>
        <v xml:space="preserve"> </v>
      </c>
      <c r="D90" t="str">
        <f>IF('My Prediction of Match'!$B$2='Performance Cal'!$A90,'Performance Cal'!C90,"")</f>
        <v/>
      </c>
      <c r="E90" t="str">
        <f>IF('My Prediction of Match'!$B$2='Performance Cal'!$A90,'Performance Cal'!D90,"")</f>
        <v/>
      </c>
      <c r="F90" t="str">
        <f>IF('My Prediction of Match'!$B$2='Performance Cal'!$A90,'Performance Cal'!E90,"")</f>
        <v/>
      </c>
      <c r="G90" t="str">
        <f>IF('My Prediction of Match'!$B$2='Performance Cal'!$A90,'Performance Cal'!F90,"")</f>
        <v/>
      </c>
      <c r="H90" s="25" t="str">
        <f t="shared" si="22"/>
        <v/>
      </c>
      <c r="I90" s="25" t="str">
        <f t="shared" si="23"/>
        <v/>
      </c>
      <c r="J90" s="25" t="str">
        <f t="shared" si="24"/>
        <v/>
      </c>
      <c r="K90" s="25" t="str">
        <f t="shared" si="25"/>
        <v xml:space="preserve"> </v>
      </c>
      <c r="L90" s="25" t="str">
        <f t="shared" si="26"/>
        <v xml:space="preserve"> </v>
      </c>
      <c r="M90" s="25" t="str">
        <f t="shared" si="26"/>
        <v xml:space="preserve"> </v>
      </c>
      <c r="N90" s="25" t="str">
        <f t="shared" si="27"/>
        <v xml:space="preserve"> </v>
      </c>
      <c r="O90" s="25" t="str">
        <f t="shared" si="28"/>
        <v xml:space="preserve"> </v>
      </c>
      <c r="P90" s="25" t="str">
        <f t="shared" si="29"/>
        <v/>
      </c>
      <c r="Q90" s="25" t="str">
        <f t="shared" si="30"/>
        <v/>
      </c>
      <c r="R90" s="25" t="str">
        <f t="shared" si="31"/>
        <v/>
      </c>
      <c r="S90" s="25" t="str">
        <f t="shared" si="32"/>
        <v/>
      </c>
      <c r="T90" s="25" t="str">
        <f t="shared" si="33"/>
        <v/>
      </c>
      <c r="U90" s="25" t="str">
        <f t="shared" si="34"/>
        <v/>
      </c>
      <c r="V90" s="25" t="str">
        <f t="shared" si="35"/>
        <v/>
      </c>
      <c r="W90" s="25" t="str">
        <f t="shared" si="36"/>
        <v/>
      </c>
      <c r="X90" s="25" t="str">
        <f t="shared" si="37"/>
        <v/>
      </c>
      <c r="Y90" s="25" t="str">
        <f t="shared" si="38"/>
        <v xml:space="preserve"> </v>
      </c>
      <c r="Z90" s="25" t="str">
        <f t="shared" si="39"/>
        <v xml:space="preserve"> </v>
      </c>
      <c r="AA90" s="25" t="str">
        <f t="shared" si="40"/>
        <v xml:space="preserve"> </v>
      </c>
      <c r="AB90" t="str">
        <f t="shared" si="41"/>
        <v/>
      </c>
      <c r="AC90" t="str">
        <f t="shared" si="42"/>
        <v xml:space="preserve"> </v>
      </c>
      <c r="AD90" t="str">
        <f t="shared" si="43"/>
        <v/>
      </c>
    </row>
    <row r="91" spans="1:30" x14ac:dyDescent="0.35">
      <c r="A91" t="str">
        <f>IF('My Prediction of Match'!$B$2='Performance Cal'!$A91,'Performance Cal'!A91,"")</f>
        <v/>
      </c>
      <c r="B91" t="str">
        <f>IF('My Prediction of Match'!$B$2='Performance Cal'!$A91,'Performance Cal'!B91,"")</f>
        <v/>
      </c>
      <c r="C91" t="str">
        <f>_xlfn.XLOOKUP(B91,'Team Player and role'!A:A,'Team Player and role'!C:C," ")</f>
        <v xml:space="preserve"> </v>
      </c>
      <c r="D91" t="str">
        <f>IF('My Prediction of Match'!$B$2='Performance Cal'!$A91,'Performance Cal'!C91,"")</f>
        <v/>
      </c>
      <c r="E91" t="str">
        <f>IF('My Prediction of Match'!$B$2='Performance Cal'!$A91,'Performance Cal'!D91,"")</f>
        <v/>
      </c>
      <c r="F91" t="str">
        <f>IF('My Prediction of Match'!$B$2='Performance Cal'!$A91,'Performance Cal'!E91,"")</f>
        <v/>
      </c>
      <c r="G91" t="str">
        <f>IF('My Prediction of Match'!$B$2='Performance Cal'!$A91,'Performance Cal'!F91,"")</f>
        <v/>
      </c>
      <c r="H91" s="25" t="str">
        <f t="shared" si="22"/>
        <v/>
      </c>
      <c r="I91" s="25" t="str">
        <f t="shared" si="23"/>
        <v/>
      </c>
      <c r="J91" s="25" t="str">
        <f t="shared" si="24"/>
        <v/>
      </c>
      <c r="K91" s="25" t="str">
        <f t="shared" si="25"/>
        <v xml:space="preserve"> </v>
      </c>
      <c r="L91" s="25" t="str">
        <f t="shared" si="26"/>
        <v xml:space="preserve"> </v>
      </c>
      <c r="M91" s="25" t="str">
        <f t="shared" si="26"/>
        <v xml:space="preserve"> </v>
      </c>
      <c r="N91" s="25" t="str">
        <f t="shared" si="27"/>
        <v xml:space="preserve"> </v>
      </c>
      <c r="O91" s="25" t="str">
        <f t="shared" si="28"/>
        <v xml:space="preserve"> </v>
      </c>
      <c r="P91" s="25" t="str">
        <f t="shared" si="29"/>
        <v/>
      </c>
      <c r="Q91" s="25" t="str">
        <f t="shared" si="30"/>
        <v/>
      </c>
      <c r="R91" s="25" t="str">
        <f t="shared" si="31"/>
        <v/>
      </c>
      <c r="S91" s="25" t="str">
        <f t="shared" si="32"/>
        <v/>
      </c>
      <c r="T91" s="25" t="str">
        <f t="shared" si="33"/>
        <v/>
      </c>
      <c r="U91" s="25" t="str">
        <f t="shared" si="34"/>
        <v/>
      </c>
      <c r="V91" s="25" t="str">
        <f t="shared" si="35"/>
        <v/>
      </c>
      <c r="W91" s="25" t="str">
        <f t="shared" si="36"/>
        <v/>
      </c>
      <c r="X91" s="25" t="str">
        <f t="shared" si="37"/>
        <v/>
      </c>
      <c r="Y91" s="25" t="str">
        <f t="shared" si="38"/>
        <v xml:space="preserve"> </v>
      </c>
      <c r="Z91" s="25" t="str">
        <f t="shared" si="39"/>
        <v xml:space="preserve"> </v>
      </c>
      <c r="AA91" s="25" t="str">
        <f t="shared" si="40"/>
        <v xml:space="preserve"> </v>
      </c>
      <c r="AB91" t="str">
        <f t="shared" si="41"/>
        <v/>
      </c>
      <c r="AC91" t="str">
        <f t="shared" si="42"/>
        <v xml:space="preserve"> </v>
      </c>
      <c r="AD91" t="str">
        <f t="shared" si="43"/>
        <v/>
      </c>
    </row>
    <row r="92" spans="1:30" x14ac:dyDescent="0.35">
      <c r="A92" t="str">
        <f>IF('My Prediction of Match'!$B$2='Performance Cal'!$A92,'Performance Cal'!A92,"")</f>
        <v>RCB</v>
      </c>
      <c r="B92" t="str">
        <f>IF('My Prediction of Match'!$B$2='Performance Cal'!$A92,'Performance Cal'!B92,"")</f>
        <v>Shahbaz Ahmed</v>
      </c>
      <c r="C92" t="str">
        <f>_xlfn.XLOOKUP(B92,'Team Player and role'!A:A,'Team Player and role'!C:C," ")</f>
        <v>Spinner</v>
      </c>
      <c r="D92">
        <f>IF('My Prediction of Match'!$B$2='Performance Cal'!$A92,'Performance Cal'!C92,"")</f>
        <v>194.12</v>
      </c>
      <c r="E92">
        <f>IF('My Prediction of Match'!$B$2='Performance Cal'!$A92,'Performance Cal'!D92,"")</f>
        <v>154.46</v>
      </c>
      <c r="F92">
        <f>IF('My Prediction of Match'!$B$2='Performance Cal'!$A92,'Performance Cal'!E92,"")</f>
        <v>6</v>
      </c>
      <c r="G92">
        <f>IF('My Prediction of Match'!$B$2='Performance Cal'!$A92,'Performance Cal'!F92,"")</f>
        <v>354.58000000000004</v>
      </c>
      <c r="H92" s="25">
        <f t="shared" si="22"/>
        <v>185.352</v>
      </c>
      <c r="I92" s="25">
        <f t="shared" si="23"/>
        <v>115.845</v>
      </c>
      <c r="J92" s="25">
        <f t="shared" si="24"/>
        <v>188.44120000000004</v>
      </c>
      <c r="K92" s="25">
        <f t="shared" si="25"/>
        <v>139.01400000000001</v>
      </c>
      <c r="L92" s="25">
        <f t="shared" si="26"/>
        <v>92.676000000000002</v>
      </c>
      <c r="M92" s="25">
        <f t="shared" si="26"/>
        <v>92.676000000000002</v>
      </c>
      <c r="N92" s="25">
        <f t="shared" si="27"/>
        <v>154.46</v>
      </c>
      <c r="O92" s="25">
        <f t="shared" si="28"/>
        <v>185.352</v>
      </c>
      <c r="P92" s="25">
        <f t="shared" si="29"/>
        <v>139.01400000000001</v>
      </c>
      <c r="Q92" s="25">
        <f t="shared" si="30"/>
        <v>169.90600000000001</v>
      </c>
      <c r="R92" s="25">
        <f t="shared" si="31"/>
        <v>185.352</v>
      </c>
      <c r="S92" s="25">
        <f t="shared" si="32"/>
        <v>104.26050000000001</v>
      </c>
      <c r="T92" s="25">
        <f t="shared" si="33"/>
        <v>135.1525</v>
      </c>
      <c r="U92" s="25">
        <f t="shared" si="34"/>
        <v>150.5985</v>
      </c>
      <c r="V92" s="25">
        <f t="shared" si="35"/>
        <v>140.55860000000001</v>
      </c>
      <c r="W92" s="25">
        <f t="shared" si="36"/>
        <v>171.45060000000001</v>
      </c>
      <c r="X92" s="25">
        <f t="shared" si="37"/>
        <v>186.89660000000003</v>
      </c>
      <c r="Y92" s="25">
        <f t="shared" si="38"/>
        <v>115.845</v>
      </c>
      <c r="Z92" s="25">
        <f t="shared" si="39"/>
        <v>146.73700000000002</v>
      </c>
      <c r="AA92" s="25">
        <f t="shared" si="40"/>
        <v>162.18299999999999</v>
      </c>
      <c r="AB92" t="str">
        <f t="shared" si="41"/>
        <v>RCB</v>
      </c>
      <c r="AC92" t="str">
        <f t="shared" si="42"/>
        <v>Spinner</v>
      </c>
      <c r="AD92" t="str">
        <f t="shared" si="43"/>
        <v>Shahbaz Ahmed</v>
      </c>
    </row>
    <row r="93" spans="1:30" x14ac:dyDescent="0.35">
      <c r="A93" t="str">
        <f>IF('My Prediction of Match'!$B$2='Performance Cal'!$A93,'Performance Cal'!A93,"")</f>
        <v/>
      </c>
      <c r="B93" t="str">
        <f>IF('My Prediction of Match'!$B$2='Performance Cal'!$A93,'Performance Cal'!B93,"")</f>
        <v/>
      </c>
      <c r="C93" t="str">
        <f>_xlfn.XLOOKUP(B93,'Team Player and role'!A:A,'Team Player and role'!C:C," ")</f>
        <v xml:space="preserve"> </v>
      </c>
      <c r="D93" t="str">
        <f>IF('My Prediction of Match'!$B$2='Performance Cal'!$A93,'Performance Cal'!C93,"")</f>
        <v/>
      </c>
      <c r="E93" t="str">
        <f>IF('My Prediction of Match'!$B$2='Performance Cal'!$A93,'Performance Cal'!D93,"")</f>
        <v/>
      </c>
      <c r="F93" t="str">
        <f>IF('My Prediction of Match'!$B$2='Performance Cal'!$A93,'Performance Cal'!E93,"")</f>
        <v/>
      </c>
      <c r="G93" t="str">
        <f>IF('My Prediction of Match'!$B$2='Performance Cal'!$A93,'Performance Cal'!F93,"")</f>
        <v/>
      </c>
      <c r="H93" s="25" t="str">
        <f t="shared" si="22"/>
        <v/>
      </c>
      <c r="I93" s="25" t="str">
        <f t="shared" si="23"/>
        <v/>
      </c>
      <c r="J93" s="25" t="str">
        <f t="shared" si="24"/>
        <v/>
      </c>
      <c r="K93" s="25" t="str">
        <f t="shared" si="25"/>
        <v xml:space="preserve"> </v>
      </c>
      <c r="L93" s="25" t="str">
        <f t="shared" si="26"/>
        <v xml:space="preserve"> </v>
      </c>
      <c r="M93" s="25" t="str">
        <f t="shared" si="26"/>
        <v xml:space="preserve"> </v>
      </c>
      <c r="N93" s="25" t="str">
        <f t="shared" si="27"/>
        <v xml:space="preserve"> </v>
      </c>
      <c r="O93" s="25" t="str">
        <f t="shared" si="28"/>
        <v xml:space="preserve"> </v>
      </c>
      <c r="P93" s="25" t="str">
        <f t="shared" si="29"/>
        <v/>
      </c>
      <c r="Q93" s="25" t="str">
        <f t="shared" si="30"/>
        <v/>
      </c>
      <c r="R93" s="25" t="str">
        <f t="shared" si="31"/>
        <v/>
      </c>
      <c r="S93" s="25" t="str">
        <f t="shared" si="32"/>
        <v/>
      </c>
      <c r="T93" s="25" t="str">
        <f t="shared" si="33"/>
        <v/>
      </c>
      <c r="U93" s="25" t="str">
        <f t="shared" si="34"/>
        <v/>
      </c>
      <c r="V93" s="25" t="str">
        <f t="shared" si="35"/>
        <v/>
      </c>
      <c r="W93" s="25" t="str">
        <f t="shared" si="36"/>
        <v/>
      </c>
      <c r="X93" s="25" t="str">
        <f t="shared" si="37"/>
        <v/>
      </c>
      <c r="Y93" s="25" t="str">
        <f t="shared" si="38"/>
        <v xml:space="preserve"> </v>
      </c>
      <c r="Z93" s="25" t="str">
        <f t="shared" si="39"/>
        <v xml:space="preserve"> </v>
      </c>
      <c r="AA93" s="25" t="str">
        <f t="shared" si="40"/>
        <v xml:space="preserve"> </v>
      </c>
      <c r="AB93" t="str">
        <f t="shared" si="41"/>
        <v/>
      </c>
      <c r="AC93" t="str">
        <f t="shared" si="42"/>
        <v xml:space="preserve"> </v>
      </c>
      <c r="AD93" t="str">
        <f t="shared" si="43"/>
        <v/>
      </c>
    </row>
    <row r="94" spans="1:30" x14ac:dyDescent="0.35">
      <c r="A94" t="str">
        <f>IF('My Prediction of Match'!$B$2='Performance Cal'!$A94,'Performance Cal'!A94,"")</f>
        <v/>
      </c>
      <c r="B94" t="str">
        <f>IF('My Prediction of Match'!$B$2='Performance Cal'!$A94,'Performance Cal'!B94,"")</f>
        <v/>
      </c>
      <c r="C94" t="str">
        <f>_xlfn.XLOOKUP(B94,'Team Player and role'!A:A,'Team Player and role'!C:C," ")</f>
        <v xml:space="preserve"> </v>
      </c>
      <c r="D94" t="str">
        <f>IF('My Prediction of Match'!$B$2='Performance Cal'!$A94,'Performance Cal'!C94,"")</f>
        <v/>
      </c>
      <c r="E94" t="str">
        <f>IF('My Prediction of Match'!$B$2='Performance Cal'!$A94,'Performance Cal'!D94,"")</f>
        <v/>
      </c>
      <c r="F94" t="str">
        <f>IF('My Prediction of Match'!$B$2='Performance Cal'!$A94,'Performance Cal'!E94,"")</f>
        <v/>
      </c>
      <c r="G94" t="str">
        <f>IF('My Prediction of Match'!$B$2='Performance Cal'!$A94,'Performance Cal'!F94,"")</f>
        <v/>
      </c>
      <c r="H94" s="25" t="str">
        <f t="shared" si="22"/>
        <v/>
      </c>
      <c r="I94" s="25" t="str">
        <f t="shared" si="23"/>
        <v/>
      </c>
      <c r="J94" s="25" t="str">
        <f t="shared" si="24"/>
        <v/>
      </c>
      <c r="K94" s="25" t="str">
        <f t="shared" si="25"/>
        <v xml:space="preserve"> </v>
      </c>
      <c r="L94" s="25" t="str">
        <f t="shared" si="26"/>
        <v xml:space="preserve"> </v>
      </c>
      <c r="M94" s="25" t="str">
        <f t="shared" si="26"/>
        <v xml:space="preserve"> </v>
      </c>
      <c r="N94" s="25" t="str">
        <f t="shared" si="27"/>
        <v xml:space="preserve"> </v>
      </c>
      <c r="O94" s="25" t="str">
        <f t="shared" si="28"/>
        <v xml:space="preserve"> </v>
      </c>
      <c r="P94" s="25" t="str">
        <f t="shared" si="29"/>
        <v/>
      </c>
      <c r="Q94" s="25" t="str">
        <f t="shared" si="30"/>
        <v/>
      </c>
      <c r="R94" s="25" t="str">
        <f t="shared" si="31"/>
        <v/>
      </c>
      <c r="S94" s="25" t="str">
        <f t="shared" si="32"/>
        <v/>
      </c>
      <c r="T94" s="25" t="str">
        <f t="shared" si="33"/>
        <v/>
      </c>
      <c r="U94" s="25" t="str">
        <f t="shared" si="34"/>
        <v/>
      </c>
      <c r="V94" s="25" t="str">
        <f t="shared" si="35"/>
        <v/>
      </c>
      <c r="W94" s="25" t="str">
        <f t="shared" si="36"/>
        <v/>
      </c>
      <c r="X94" s="25" t="str">
        <f t="shared" si="37"/>
        <v/>
      </c>
      <c r="Y94" s="25" t="str">
        <f t="shared" si="38"/>
        <v xml:space="preserve"> </v>
      </c>
      <c r="Z94" s="25" t="str">
        <f t="shared" si="39"/>
        <v xml:space="preserve"> </v>
      </c>
      <c r="AA94" s="25" t="str">
        <f t="shared" si="40"/>
        <v xml:space="preserve"> </v>
      </c>
      <c r="AB94" t="str">
        <f t="shared" si="41"/>
        <v/>
      </c>
      <c r="AC94" t="str">
        <f t="shared" si="42"/>
        <v xml:space="preserve"> </v>
      </c>
      <c r="AD94" t="str">
        <f t="shared" si="43"/>
        <v/>
      </c>
    </row>
    <row r="95" spans="1:30" x14ac:dyDescent="0.35">
      <c r="A95" t="str">
        <f>IF('My Prediction of Match'!$B$2='Performance Cal'!$A95,'Performance Cal'!A95,"")</f>
        <v/>
      </c>
      <c r="B95" t="str">
        <f>IF('My Prediction of Match'!$B$2='Performance Cal'!$A95,'Performance Cal'!B95,"")</f>
        <v/>
      </c>
      <c r="C95" t="str">
        <f>_xlfn.XLOOKUP(B95,'Team Player and role'!A:A,'Team Player and role'!C:C," ")</f>
        <v xml:space="preserve"> </v>
      </c>
      <c r="D95" t="str">
        <f>IF('My Prediction of Match'!$B$2='Performance Cal'!$A95,'Performance Cal'!C95,"")</f>
        <v/>
      </c>
      <c r="E95" t="str">
        <f>IF('My Prediction of Match'!$B$2='Performance Cal'!$A95,'Performance Cal'!D95,"")</f>
        <v/>
      </c>
      <c r="F95" t="str">
        <f>IF('My Prediction of Match'!$B$2='Performance Cal'!$A95,'Performance Cal'!E95,"")</f>
        <v/>
      </c>
      <c r="G95" t="str">
        <f>IF('My Prediction of Match'!$B$2='Performance Cal'!$A95,'Performance Cal'!F95,"")</f>
        <v/>
      </c>
      <c r="H95" s="25" t="str">
        <f t="shared" si="22"/>
        <v/>
      </c>
      <c r="I95" s="25" t="str">
        <f t="shared" si="23"/>
        <v/>
      </c>
      <c r="J95" s="25" t="str">
        <f t="shared" si="24"/>
        <v/>
      </c>
      <c r="K95" s="25" t="str">
        <f t="shared" si="25"/>
        <v xml:space="preserve"> </v>
      </c>
      <c r="L95" s="25" t="str">
        <f t="shared" si="26"/>
        <v xml:space="preserve"> </v>
      </c>
      <c r="M95" s="25" t="str">
        <f t="shared" si="26"/>
        <v xml:space="preserve"> </v>
      </c>
      <c r="N95" s="25" t="str">
        <f t="shared" si="27"/>
        <v xml:space="preserve"> </v>
      </c>
      <c r="O95" s="25" t="str">
        <f t="shared" si="28"/>
        <v xml:space="preserve"> </v>
      </c>
      <c r="P95" s="25" t="str">
        <f t="shared" si="29"/>
        <v/>
      </c>
      <c r="Q95" s="25" t="str">
        <f t="shared" si="30"/>
        <v/>
      </c>
      <c r="R95" s="25" t="str">
        <f t="shared" si="31"/>
        <v/>
      </c>
      <c r="S95" s="25" t="str">
        <f t="shared" si="32"/>
        <v/>
      </c>
      <c r="T95" s="25" t="str">
        <f t="shared" si="33"/>
        <v/>
      </c>
      <c r="U95" s="25" t="str">
        <f t="shared" si="34"/>
        <v/>
      </c>
      <c r="V95" s="25" t="str">
        <f t="shared" si="35"/>
        <v/>
      </c>
      <c r="W95" s="25" t="str">
        <f t="shared" si="36"/>
        <v/>
      </c>
      <c r="X95" s="25" t="str">
        <f t="shared" si="37"/>
        <v/>
      </c>
      <c r="Y95" s="25" t="str">
        <f t="shared" si="38"/>
        <v xml:space="preserve"> </v>
      </c>
      <c r="Z95" s="25" t="str">
        <f t="shared" si="39"/>
        <v xml:space="preserve"> </v>
      </c>
      <c r="AA95" s="25" t="str">
        <f t="shared" si="40"/>
        <v xml:space="preserve"> </v>
      </c>
      <c r="AB95" t="str">
        <f t="shared" si="41"/>
        <v/>
      </c>
      <c r="AC95" t="str">
        <f t="shared" si="42"/>
        <v xml:space="preserve"> </v>
      </c>
      <c r="AD95" t="str">
        <f t="shared" si="43"/>
        <v/>
      </c>
    </row>
    <row r="96" spans="1:30" x14ac:dyDescent="0.35">
      <c r="A96" t="str">
        <f>IF('My Prediction of Match'!$B$2='Performance Cal'!$A96,'Performance Cal'!A96,"")</f>
        <v/>
      </c>
      <c r="B96" t="str">
        <f>IF('My Prediction of Match'!$B$2='Performance Cal'!$A96,'Performance Cal'!B96,"")</f>
        <v/>
      </c>
      <c r="C96" t="str">
        <f>_xlfn.XLOOKUP(B96,'Team Player and role'!A:A,'Team Player and role'!C:C," ")</f>
        <v xml:space="preserve"> </v>
      </c>
      <c r="D96" t="str">
        <f>IF('My Prediction of Match'!$B$2='Performance Cal'!$A96,'Performance Cal'!C96,"")</f>
        <v/>
      </c>
      <c r="E96" t="str">
        <f>IF('My Prediction of Match'!$B$2='Performance Cal'!$A96,'Performance Cal'!D96,"")</f>
        <v/>
      </c>
      <c r="F96" t="str">
        <f>IF('My Prediction of Match'!$B$2='Performance Cal'!$A96,'Performance Cal'!E96,"")</f>
        <v/>
      </c>
      <c r="G96" t="str">
        <f>IF('My Prediction of Match'!$B$2='Performance Cal'!$A96,'Performance Cal'!F96,"")</f>
        <v/>
      </c>
      <c r="H96" s="25" t="str">
        <f t="shared" si="22"/>
        <v/>
      </c>
      <c r="I96" s="25" t="str">
        <f t="shared" si="23"/>
        <v/>
      </c>
      <c r="J96" s="25" t="str">
        <f t="shared" si="24"/>
        <v/>
      </c>
      <c r="K96" s="25" t="str">
        <f t="shared" si="25"/>
        <v xml:space="preserve"> </v>
      </c>
      <c r="L96" s="25" t="str">
        <f t="shared" si="26"/>
        <v xml:space="preserve"> </v>
      </c>
      <c r="M96" s="25" t="str">
        <f t="shared" si="26"/>
        <v xml:space="preserve"> </v>
      </c>
      <c r="N96" s="25" t="str">
        <f t="shared" si="27"/>
        <v xml:space="preserve"> </v>
      </c>
      <c r="O96" s="25" t="str">
        <f t="shared" si="28"/>
        <v xml:space="preserve"> </v>
      </c>
      <c r="P96" s="25" t="str">
        <f t="shared" si="29"/>
        <v/>
      </c>
      <c r="Q96" s="25" t="str">
        <f t="shared" si="30"/>
        <v/>
      </c>
      <c r="R96" s="25" t="str">
        <f t="shared" si="31"/>
        <v/>
      </c>
      <c r="S96" s="25" t="str">
        <f t="shared" si="32"/>
        <v/>
      </c>
      <c r="T96" s="25" t="str">
        <f t="shared" si="33"/>
        <v/>
      </c>
      <c r="U96" s="25" t="str">
        <f t="shared" si="34"/>
        <v/>
      </c>
      <c r="V96" s="25" t="str">
        <f t="shared" si="35"/>
        <v/>
      </c>
      <c r="W96" s="25" t="str">
        <f t="shared" si="36"/>
        <v/>
      </c>
      <c r="X96" s="25" t="str">
        <f t="shared" si="37"/>
        <v/>
      </c>
      <c r="Y96" s="25" t="str">
        <f t="shared" si="38"/>
        <v xml:space="preserve"> </v>
      </c>
      <c r="Z96" s="25" t="str">
        <f t="shared" si="39"/>
        <v xml:space="preserve"> </v>
      </c>
      <c r="AA96" s="25" t="str">
        <f t="shared" si="40"/>
        <v xml:space="preserve"> </v>
      </c>
      <c r="AB96" t="str">
        <f t="shared" si="41"/>
        <v/>
      </c>
      <c r="AC96" t="str">
        <f t="shared" si="42"/>
        <v xml:space="preserve"> </v>
      </c>
      <c r="AD96" t="str">
        <f t="shared" si="43"/>
        <v/>
      </c>
    </row>
    <row r="97" spans="1:30" x14ac:dyDescent="0.35">
      <c r="A97" t="str">
        <f>IF('My Prediction of Match'!$B$2='Performance Cal'!$A97,'Performance Cal'!A97,"")</f>
        <v/>
      </c>
      <c r="B97" t="str">
        <f>IF('My Prediction of Match'!$B$2='Performance Cal'!$A97,'Performance Cal'!B97,"")</f>
        <v/>
      </c>
      <c r="C97" t="str">
        <f>_xlfn.XLOOKUP(B97,'Team Player and role'!A:A,'Team Player and role'!C:C," ")</f>
        <v xml:space="preserve"> </v>
      </c>
      <c r="D97" t="str">
        <f>IF('My Prediction of Match'!$B$2='Performance Cal'!$A97,'Performance Cal'!C97,"")</f>
        <v/>
      </c>
      <c r="E97" t="str">
        <f>IF('My Prediction of Match'!$B$2='Performance Cal'!$A97,'Performance Cal'!D97,"")</f>
        <v/>
      </c>
      <c r="F97" t="str">
        <f>IF('My Prediction of Match'!$B$2='Performance Cal'!$A97,'Performance Cal'!E97,"")</f>
        <v/>
      </c>
      <c r="G97" t="str">
        <f>IF('My Prediction of Match'!$B$2='Performance Cal'!$A97,'Performance Cal'!F97,"")</f>
        <v/>
      </c>
      <c r="H97" s="25" t="str">
        <f t="shared" si="22"/>
        <v/>
      </c>
      <c r="I97" s="25" t="str">
        <f t="shared" si="23"/>
        <v/>
      </c>
      <c r="J97" s="25" t="str">
        <f t="shared" si="24"/>
        <v/>
      </c>
      <c r="K97" s="25" t="str">
        <f t="shared" si="25"/>
        <v xml:space="preserve"> </v>
      </c>
      <c r="L97" s="25" t="str">
        <f t="shared" si="26"/>
        <v xml:space="preserve"> </v>
      </c>
      <c r="M97" s="25" t="str">
        <f t="shared" si="26"/>
        <v xml:space="preserve"> </v>
      </c>
      <c r="N97" s="25" t="str">
        <f t="shared" si="27"/>
        <v xml:space="preserve"> </v>
      </c>
      <c r="O97" s="25" t="str">
        <f t="shared" si="28"/>
        <v xml:space="preserve"> </v>
      </c>
      <c r="P97" s="25" t="str">
        <f t="shared" si="29"/>
        <v/>
      </c>
      <c r="Q97" s="25" t="str">
        <f t="shared" si="30"/>
        <v/>
      </c>
      <c r="R97" s="25" t="str">
        <f t="shared" si="31"/>
        <v/>
      </c>
      <c r="S97" s="25" t="str">
        <f t="shared" si="32"/>
        <v/>
      </c>
      <c r="T97" s="25" t="str">
        <f t="shared" si="33"/>
        <v/>
      </c>
      <c r="U97" s="25" t="str">
        <f t="shared" si="34"/>
        <v/>
      </c>
      <c r="V97" s="25" t="str">
        <f t="shared" si="35"/>
        <v/>
      </c>
      <c r="W97" s="25" t="str">
        <f t="shared" si="36"/>
        <v/>
      </c>
      <c r="X97" s="25" t="str">
        <f t="shared" si="37"/>
        <v/>
      </c>
      <c r="Y97" s="25" t="str">
        <f t="shared" si="38"/>
        <v xml:space="preserve"> </v>
      </c>
      <c r="Z97" s="25" t="str">
        <f t="shared" si="39"/>
        <v xml:space="preserve"> </v>
      </c>
      <c r="AA97" s="25" t="str">
        <f t="shared" si="40"/>
        <v xml:space="preserve"> </v>
      </c>
      <c r="AB97" t="str">
        <f t="shared" si="41"/>
        <v/>
      </c>
      <c r="AC97" t="str">
        <f t="shared" si="42"/>
        <v xml:space="preserve"> </v>
      </c>
      <c r="AD97" t="str">
        <f t="shared" si="43"/>
        <v/>
      </c>
    </row>
    <row r="98" spans="1:30" x14ac:dyDescent="0.35">
      <c r="A98" t="str">
        <f>IF('My Prediction of Match'!$B$2='Performance Cal'!$A98,'Performance Cal'!A98,"")</f>
        <v/>
      </c>
      <c r="B98" t="str">
        <f>IF('My Prediction of Match'!$B$2='Performance Cal'!$A98,'Performance Cal'!B98,"")</f>
        <v/>
      </c>
      <c r="C98" t="str">
        <f>_xlfn.XLOOKUP(B98,'Team Player and role'!A:A,'Team Player and role'!C:C," ")</f>
        <v xml:space="preserve"> </v>
      </c>
      <c r="D98" t="str">
        <f>IF('My Prediction of Match'!$B$2='Performance Cal'!$A98,'Performance Cal'!C98,"")</f>
        <v/>
      </c>
      <c r="E98" t="str">
        <f>IF('My Prediction of Match'!$B$2='Performance Cal'!$A98,'Performance Cal'!D98,"")</f>
        <v/>
      </c>
      <c r="F98" t="str">
        <f>IF('My Prediction of Match'!$B$2='Performance Cal'!$A98,'Performance Cal'!E98,"")</f>
        <v/>
      </c>
      <c r="G98" t="str">
        <f>IF('My Prediction of Match'!$B$2='Performance Cal'!$A98,'Performance Cal'!F98,"")</f>
        <v/>
      </c>
      <c r="H98" s="25" t="str">
        <f t="shared" si="22"/>
        <v/>
      </c>
      <c r="I98" s="25" t="str">
        <f t="shared" si="23"/>
        <v/>
      </c>
      <c r="J98" s="25" t="str">
        <f t="shared" si="24"/>
        <v/>
      </c>
      <c r="K98" s="25" t="str">
        <f t="shared" si="25"/>
        <v xml:space="preserve"> </v>
      </c>
      <c r="L98" s="25" t="str">
        <f t="shared" si="26"/>
        <v xml:space="preserve"> </v>
      </c>
      <c r="M98" s="25" t="str">
        <f t="shared" si="26"/>
        <v xml:space="preserve"> </v>
      </c>
      <c r="N98" s="25" t="str">
        <f t="shared" si="27"/>
        <v xml:space="preserve"> </v>
      </c>
      <c r="O98" s="25" t="str">
        <f t="shared" si="28"/>
        <v xml:space="preserve"> </v>
      </c>
      <c r="P98" s="25" t="str">
        <f t="shared" si="29"/>
        <v/>
      </c>
      <c r="Q98" s="25" t="str">
        <f t="shared" si="30"/>
        <v/>
      </c>
      <c r="R98" s="25" t="str">
        <f t="shared" si="31"/>
        <v/>
      </c>
      <c r="S98" s="25" t="str">
        <f t="shared" si="32"/>
        <v/>
      </c>
      <c r="T98" s="25" t="str">
        <f t="shared" si="33"/>
        <v/>
      </c>
      <c r="U98" s="25" t="str">
        <f t="shared" si="34"/>
        <v/>
      </c>
      <c r="V98" s="25" t="str">
        <f t="shared" si="35"/>
        <v/>
      </c>
      <c r="W98" s="25" t="str">
        <f t="shared" si="36"/>
        <v/>
      </c>
      <c r="X98" s="25" t="str">
        <f t="shared" si="37"/>
        <v/>
      </c>
      <c r="Y98" s="25" t="str">
        <f t="shared" si="38"/>
        <v xml:space="preserve"> </v>
      </c>
      <c r="Z98" s="25" t="str">
        <f t="shared" si="39"/>
        <v xml:space="preserve"> </v>
      </c>
      <c r="AA98" s="25" t="str">
        <f t="shared" si="40"/>
        <v xml:space="preserve"> </v>
      </c>
      <c r="AB98" t="str">
        <f t="shared" si="41"/>
        <v/>
      </c>
      <c r="AC98" t="str">
        <f t="shared" si="42"/>
        <v xml:space="preserve"> </v>
      </c>
      <c r="AD98" t="str">
        <f t="shared" si="43"/>
        <v/>
      </c>
    </row>
    <row r="99" spans="1:30" x14ac:dyDescent="0.35">
      <c r="A99" t="str">
        <f>IF('My Prediction of Match'!$B$2='Performance Cal'!$A99,'Performance Cal'!A99,"")</f>
        <v>RCB</v>
      </c>
      <c r="B99" t="str">
        <f>IF('My Prediction of Match'!$B$2='Performance Cal'!$A99,'Performance Cal'!B99,"")</f>
        <v>Suyash Prabhudessai</v>
      </c>
      <c r="C99" t="str">
        <f>_xlfn.XLOOKUP(B99,'Team Player and role'!A:A,'Team Player and role'!C:C," ")</f>
        <v>Batter</v>
      </c>
      <c r="D99">
        <f>IF('My Prediction of Match'!$B$2='Performance Cal'!$A99,'Performance Cal'!C99,"")</f>
        <v>101.03999999999999</v>
      </c>
      <c r="E99">
        <f>IF('My Prediction of Match'!$B$2='Performance Cal'!$A99,'Performance Cal'!D99,"")</f>
        <v>0</v>
      </c>
      <c r="F99">
        <f>IF('My Prediction of Match'!$B$2='Performance Cal'!$A99,'Performance Cal'!E99,"")</f>
        <v>5</v>
      </c>
      <c r="G99">
        <f>IF('My Prediction of Match'!$B$2='Performance Cal'!$A99,'Performance Cal'!F99,"")</f>
        <v>106.03999999999999</v>
      </c>
      <c r="H99" s="25">
        <f t="shared" si="22"/>
        <v>0</v>
      </c>
      <c r="I99" s="25">
        <f t="shared" si="23"/>
        <v>0</v>
      </c>
      <c r="J99" s="25">
        <f t="shared" si="24"/>
        <v>0</v>
      </c>
      <c r="K99" s="25">
        <f t="shared" si="25"/>
        <v>0</v>
      </c>
      <c r="L99" s="25">
        <f t="shared" si="26"/>
        <v>0</v>
      </c>
      <c r="M99" s="25">
        <f t="shared" si="26"/>
        <v>0</v>
      </c>
      <c r="N99" s="25">
        <f t="shared" si="27"/>
        <v>0</v>
      </c>
      <c r="O99" s="25">
        <f t="shared" si="28"/>
        <v>0</v>
      </c>
      <c r="P99" s="25">
        <f t="shared" si="29"/>
        <v>0</v>
      </c>
      <c r="Q99" s="25">
        <f t="shared" si="30"/>
        <v>0</v>
      </c>
      <c r="R99" s="25">
        <f t="shared" si="31"/>
        <v>0</v>
      </c>
      <c r="S99" s="25">
        <f t="shared" si="32"/>
        <v>0</v>
      </c>
      <c r="T99" s="25">
        <f t="shared" si="33"/>
        <v>0</v>
      </c>
      <c r="U99" s="25">
        <f t="shared" si="34"/>
        <v>0</v>
      </c>
      <c r="V99" s="25">
        <f t="shared" si="35"/>
        <v>0</v>
      </c>
      <c r="W99" s="25">
        <f t="shared" si="36"/>
        <v>0</v>
      </c>
      <c r="X99" s="25">
        <f t="shared" si="37"/>
        <v>0</v>
      </c>
      <c r="Y99" s="25">
        <f t="shared" si="38"/>
        <v>0</v>
      </c>
      <c r="Z99" s="25">
        <f t="shared" si="39"/>
        <v>0</v>
      </c>
      <c r="AA99" s="25">
        <f t="shared" si="40"/>
        <v>0</v>
      </c>
      <c r="AB99" t="str">
        <f t="shared" si="41"/>
        <v>RCB</v>
      </c>
      <c r="AC99" t="str">
        <f t="shared" si="42"/>
        <v>Batter</v>
      </c>
      <c r="AD99" t="str">
        <f t="shared" si="43"/>
        <v>Suyash Prabhudessai</v>
      </c>
    </row>
    <row r="100" spans="1:30" x14ac:dyDescent="0.35">
      <c r="A100" t="str">
        <f>IF('My Prediction of Match'!$B$2='Performance Cal'!$A100,'Performance Cal'!A100,"")</f>
        <v/>
      </c>
      <c r="B100" t="str">
        <f>IF('My Prediction of Match'!$B$2='Performance Cal'!$A100,'Performance Cal'!B100,"")</f>
        <v/>
      </c>
      <c r="C100" t="str">
        <f>_xlfn.XLOOKUP(B100,'Team Player and role'!A:A,'Team Player and role'!C:C," ")</f>
        <v xml:space="preserve"> </v>
      </c>
      <c r="D100" t="str">
        <f>IF('My Prediction of Match'!$B$2='Performance Cal'!$A100,'Performance Cal'!C100,"")</f>
        <v/>
      </c>
      <c r="E100" t="str">
        <f>IF('My Prediction of Match'!$B$2='Performance Cal'!$A100,'Performance Cal'!D100,"")</f>
        <v/>
      </c>
      <c r="F100" t="str">
        <f>IF('My Prediction of Match'!$B$2='Performance Cal'!$A100,'Performance Cal'!E100,"")</f>
        <v/>
      </c>
      <c r="G100" t="str">
        <f>IF('My Prediction of Match'!$B$2='Performance Cal'!$A100,'Performance Cal'!F100,"")</f>
        <v/>
      </c>
      <c r="H100" s="25" t="str">
        <f t="shared" si="22"/>
        <v/>
      </c>
      <c r="I100" s="25" t="str">
        <f t="shared" si="23"/>
        <v/>
      </c>
      <c r="J100" s="25" t="str">
        <f t="shared" si="24"/>
        <v/>
      </c>
      <c r="K100" s="25" t="str">
        <f t="shared" si="25"/>
        <v xml:space="preserve"> </v>
      </c>
      <c r="L100" s="25" t="str">
        <f t="shared" si="26"/>
        <v xml:space="preserve"> </v>
      </c>
      <c r="M100" s="25" t="str">
        <f t="shared" si="26"/>
        <v xml:space="preserve"> </v>
      </c>
      <c r="N100" s="25" t="str">
        <f t="shared" si="27"/>
        <v xml:space="preserve"> </v>
      </c>
      <c r="O100" s="25" t="str">
        <f t="shared" si="28"/>
        <v xml:space="preserve"> </v>
      </c>
      <c r="P100" s="25" t="str">
        <f t="shared" si="29"/>
        <v/>
      </c>
      <c r="Q100" s="25" t="str">
        <f t="shared" si="30"/>
        <v/>
      </c>
      <c r="R100" s="25" t="str">
        <f t="shared" si="31"/>
        <v/>
      </c>
      <c r="S100" s="25" t="str">
        <f t="shared" si="32"/>
        <v/>
      </c>
      <c r="T100" s="25" t="str">
        <f t="shared" si="33"/>
        <v/>
      </c>
      <c r="U100" s="25" t="str">
        <f t="shared" si="34"/>
        <v/>
      </c>
      <c r="V100" s="25" t="str">
        <f t="shared" si="35"/>
        <v/>
      </c>
      <c r="W100" s="25" t="str">
        <f t="shared" si="36"/>
        <v/>
      </c>
      <c r="X100" s="25" t="str">
        <f t="shared" si="37"/>
        <v/>
      </c>
      <c r="Y100" s="25" t="str">
        <f t="shared" si="38"/>
        <v xml:space="preserve"> </v>
      </c>
      <c r="Z100" s="25" t="str">
        <f t="shared" si="39"/>
        <v xml:space="preserve"> </v>
      </c>
      <c r="AA100" s="25" t="str">
        <f t="shared" si="40"/>
        <v xml:space="preserve"> </v>
      </c>
      <c r="AB100" t="str">
        <f t="shared" si="41"/>
        <v/>
      </c>
      <c r="AC100" t="str">
        <f t="shared" si="42"/>
        <v xml:space="preserve"> </v>
      </c>
      <c r="AD100" t="str">
        <f t="shared" si="43"/>
        <v/>
      </c>
    </row>
    <row r="101" spans="1:30" x14ac:dyDescent="0.35">
      <c r="A101" t="str">
        <f>IF('My Prediction of Match'!$B$2='Performance Cal'!$A101,'Performance Cal'!A101,"")</f>
        <v>RCB</v>
      </c>
      <c r="B101" t="str">
        <f>IF('My Prediction of Match'!$B$2='Performance Cal'!$A101,'Performance Cal'!B101,"")</f>
        <v>David Willey</v>
      </c>
      <c r="C101" t="str">
        <f>_xlfn.XLOOKUP(B101,'Team Player and role'!A:A,'Team Player and role'!C:C," ")</f>
        <v>Seamer</v>
      </c>
      <c r="D101">
        <f>IF('My Prediction of Match'!$B$2='Performance Cal'!$A101,'Performance Cal'!C101,"")</f>
        <v>154.72</v>
      </c>
      <c r="E101">
        <f>IF('My Prediction of Match'!$B$2='Performance Cal'!$A101,'Performance Cal'!D101,"")</f>
        <v>590.04</v>
      </c>
      <c r="F101">
        <f>IF('My Prediction of Match'!$B$2='Performance Cal'!$A101,'Performance Cal'!E101,"")</f>
        <v>0</v>
      </c>
      <c r="G101">
        <f>IF('My Prediction of Match'!$B$2='Performance Cal'!$A101,'Performance Cal'!F101,"")</f>
        <v>744.76</v>
      </c>
      <c r="H101" s="25">
        <f t="shared" si="22"/>
        <v>885.06</v>
      </c>
      <c r="I101" s="25">
        <f t="shared" si="23"/>
        <v>442.53</v>
      </c>
      <c r="J101" s="25">
        <f t="shared" si="24"/>
        <v>719.84879999999987</v>
      </c>
      <c r="K101" s="25">
        <f t="shared" si="25"/>
        <v>489.73320000000001</v>
      </c>
      <c r="L101" s="25">
        <f t="shared" si="26"/>
        <v>413.02799999999996</v>
      </c>
      <c r="M101" s="25">
        <f t="shared" si="26"/>
        <v>413.02799999999996</v>
      </c>
      <c r="N101" s="25">
        <f t="shared" si="27"/>
        <v>767.05200000000002</v>
      </c>
      <c r="O101" s="25">
        <f t="shared" si="28"/>
        <v>708.04799999999989</v>
      </c>
      <c r="P101" s="25">
        <f t="shared" si="29"/>
        <v>649.04399999999998</v>
      </c>
      <c r="Q101" s="25">
        <f t="shared" si="30"/>
        <v>826.05600000000004</v>
      </c>
      <c r="R101" s="25">
        <f t="shared" si="31"/>
        <v>885.06</v>
      </c>
      <c r="S101" s="25">
        <f t="shared" si="32"/>
        <v>427.779</v>
      </c>
      <c r="T101" s="25">
        <f t="shared" si="33"/>
        <v>604.79099999999994</v>
      </c>
      <c r="U101" s="25">
        <f t="shared" si="34"/>
        <v>575.28899999999999</v>
      </c>
      <c r="V101" s="25">
        <f t="shared" si="35"/>
        <v>566.43839999999989</v>
      </c>
      <c r="W101" s="25">
        <f t="shared" si="36"/>
        <v>743.45039999999995</v>
      </c>
      <c r="X101" s="25">
        <f t="shared" si="37"/>
        <v>713.94839999999988</v>
      </c>
      <c r="Y101" s="25">
        <f t="shared" si="38"/>
        <v>451.38059999999996</v>
      </c>
      <c r="Z101" s="25">
        <f t="shared" si="39"/>
        <v>628.39260000000002</v>
      </c>
      <c r="AA101" s="25">
        <f t="shared" si="40"/>
        <v>598.89059999999995</v>
      </c>
      <c r="AB101" t="str">
        <f t="shared" si="41"/>
        <v>RCB</v>
      </c>
      <c r="AC101" t="str">
        <f t="shared" si="42"/>
        <v>Seamer</v>
      </c>
      <c r="AD101" t="str">
        <f t="shared" si="43"/>
        <v>David Willey</v>
      </c>
    </row>
    <row r="102" spans="1:30" x14ac:dyDescent="0.35">
      <c r="A102" t="str">
        <f>IF('My Prediction of Match'!$B$2='Performance Cal'!$A102,'Performance Cal'!A102,"")</f>
        <v/>
      </c>
      <c r="B102" t="str">
        <f>IF('My Prediction of Match'!$B$2='Performance Cal'!$A102,'Performance Cal'!B102,"")</f>
        <v/>
      </c>
      <c r="C102" t="str">
        <f>_xlfn.XLOOKUP(B102,'Team Player and role'!A:A,'Team Player and role'!C:C," ")</f>
        <v xml:space="preserve"> </v>
      </c>
      <c r="D102" t="str">
        <f>IF('My Prediction of Match'!$B$2='Performance Cal'!$A102,'Performance Cal'!C102,"")</f>
        <v/>
      </c>
      <c r="E102" t="str">
        <f>IF('My Prediction of Match'!$B$2='Performance Cal'!$A102,'Performance Cal'!D102,"")</f>
        <v/>
      </c>
      <c r="F102" t="str">
        <f>IF('My Prediction of Match'!$B$2='Performance Cal'!$A102,'Performance Cal'!E102,"")</f>
        <v/>
      </c>
      <c r="G102" t="str">
        <f>IF('My Prediction of Match'!$B$2='Performance Cal'!$A102,'Performance Cal'!F102,"")</f>
        <v/>
      </c>
      <c r="H102" s="25" t="str">
        <f t="shared" si="22"/>
        <v/>
      </c>
      <c r="I102" s="25" t="str">
        <f t="shared" si="23"/>
        <v/>
      </c>
      <c r="J102" s="25" t="str">
        <f t="shared" si="24"/>
        <v/>
      </c>
      <c r="K102" s="25" t="str">
        <f t="shared" si="25"/>
        <v xml:space="preserve"> </v>
      </c>
      <c r="L102" s="25" t="str">
        <f t="shared" si="26"/>
        <v xml:space="preserve"> </v>
      </c>
      <c r="M102" s="25" t="str">
        <f t="shared" si="26"/>
        <v xml:space="preserve"> </v>
      </c>
      <c r="N102" s="25" t="str">
        <f t="shared" si="27"/>
        <v xml:space="preserve"> </v>
      </c>
      <c r="O102" s="25" t="str">
        <f t="shared" si="28"/>
        <v xml:space="preserve"> </v>
      </c>
      <c r="P102" s="25" t="str">
        <f t="shared" si="29"/>
        <v/>
      </c>
      <c r="Q102" s="25" t="str">
        <f t="shared" si="30"/>
        <v/>
      </c>
      <c r="R102" s="25" t="str">
        <f t="shared" si="31"/>
        <v/>
      </c>
      <c r="S102" s="25" t="str">
        <f t="shared" si="32"/>
        <v/>
      </c>
      <c r="T102" s="25" t="str">
        <f t="shared" si="33"/>
        <v/>
      </c>
      <c r="U102" s="25" t="str">
        <f t="shared" si="34"/>
        <v/>
      </c>
      <c r="V102" s="25" t="str">
        <f t="shared" si="35"/>
        <v/>
      </c>
      <c r="W102" s="25" t="str">
        <f t="shared" si="36"/>
        <v/>
      </c>
      <c r="X102" s="25" t="str">
        <f t="shared" si="37"/>
        <v/>
      </c>
      <c r="Y102" s="25" t="str">
        <f t="shared" si="38"/>
        <v xml:space="preserve"> </v>
      </c>
      <c r="Z102" s="25" t="str">
        <f t="shared" si="39"/>
        <v xml:space="preserve"> </v>
      </c>
      <c r="AA102" s="25" t="str">
        <f t="shared" si="40"/>
        <v xml:space="preserve"> </v>
      </c>
      <c r="AB102" t="str">
        <f t="shared" si="41"/>
        <v/>
      </c>
      <c r="AC102" t="str">
        <f t="shared" si="42"/>
        <v xml:space="preserve"> </v>
      </c>
      <c r="AD102" t="str">
        <f t="shared" si="43"/>
        <v/>
      </c>
    </row>
    <row r="103" spans="1:30" x14ac:dyDescent="0.35">
      <c r="A103" t="str">
        <f>IF('My Prediction of Match'!$B$2='Performance Cal'!$A103,'Performance Cal'!A103,"")</f>
        <v/>
      </c>
      <c r="B103" t="str">
        <f>IF('My Prediction of Match'!$B$2='Performance Cal'!$A103,'Performance Cal'!B103,"")</f>
        <v/>
      </c>
      <c r="C103" t="str">
        <f>_xlfn.XLOOKUP(B103,'Team Player and role'!A:A,'Team Player and role'!C:C," ")</f>
        <v xml:space="preserve"> </v>
      </c>
      <c r="D103" t="str">
        <f>IF('My Prediction of Match'!$B$2='Performance Cal'!$A103,'Performance Cal'!C103,"")</f>
        <v/>
      </c>
      <c r="E103" t="str">
        <f>IF('My Prediction of Match'!$B$2='Performance Cal'!$A103,'Performance Cal'!D103,"")</f>
        <v/>
      </c>
      <c r="F103" t="str">
        <f>IF('My Prediction of Match'!$B$2='Performance Cal'!$A103,'Performance Cal'!E103,"")</f>
        <v/>
      </c>
      <c r="G103" t="str">
        <f>IF('My Prediction of Match'!$B$2='Performance Cal'!$A103,'Performance Cal'!F103,"")</f>
        <v/>
      </c>
      <c r="H103" s="25" t="str">
        <f t="shared" si="22"/>
        <v/>
      </c>
      <c r="I103" s="25" t="str">
        <f t="shared" si="23"/>
        <v/>
      </c>
      <c r="J103" s="25" t="str">
        <f t="shared" si="24"/>
        <v/>
      </c>
      <c r="K103" s="25" t="str">
        <f t="shared" si="25"/>
        <v xml:space="preserve"> </v>
      </c>
      <c r="L103" s="25" t="str">
        <f t="shared" si="26"/>
        <v xml:space="preserve"> </v>
      </c>
      <c r="M103" s="25" t="str">
        <f t="shared" si="26"/>
        <v xml:space="preserve"> </v>
      </c>
      <c r="N103" s="25" t="str">
        <f t="shared" si="27"/>
        <v xml:space="preserve"> </v>
      </c>
      <c r="O103" s="25" t="str">
        <f t="shared" si="28"/>
        <v xml:space="preserve"> </v>
      </c>
      <c r="P103" s="25" t="str">
        <f t="shared" si="29"/>
        <v/>
      </c>
      <c r="Q103" s="25" t="str">
        <f t="shared" si="30"/>
        <v/>
      </c>
      <c r="R103" s="25" t="str">
        <f t="shared" si="31"/>
        <v/>
      </c>
      <c r="S103" s="25" t="str">
        <f t="shared" si="32"/>
        <v/>
      </c>
      <c r="T103" s="25" t="str">
        <f t="shared" si="33"/>
        <v/>
      </c>
      <c r="U103" s="25" t="str">
        <f t="shared" si="34"/>
        <v/>
      </c>
      <c r="V103" s="25" t="str">
        <f t="shared" si="35"/>
        <v/>
      </c>
      <c r="W103" s="25" t="str">
        <f t="shared" si="36"/>
        <v/>
      </c>
      <c r="X103" s="25" t="str">
        <f t="shared" si="37"/>
        <v/>
      </c>
      <c r="Y103" s="25" t="str">
        <f t="shared" si="38"/>
        <v xml:space="preserve"> </v>
      </c>
      <c r="Z103" s="25" t="str">
        <f t="shared" si="39"/>
        <v xml:space="preserve"> </v>
      </c>
      <c r="AA103" s="25" t="str">
        <f t="shared" si="40"/>
        <v xml:space="preserve"> </v>
      </c>
      <c r="AB103" t="str">
        <f t="shared" si="41"/>
        <v/>
      </c>
      <c r="AC103" t="str">
        <f t="shared" si="42"/>
        <v xml:space="preserve"> </v>
      </c>
      <c r="AD103" t="str">
        <f t="shared" si="43"/>
        <v/>
      </c>
    </row>
    <row r="104" spans="1:30" x14ac:dyDescent="0.35">
      <c r="A104" t="str">
        <f>IF('My Prediction of Match'!$B$2='Performance Cal'!$A104,'Performance Cal'!A104,"")</f>
        <v/>
      </c>
      <c r="B104" t="str">
        <f>IF('My Prediction of Match'!$B$2='Performance Cal'!$A104,'Performance Cal'!B104,"")</f>
        <v/>
      </c>
      <c r="C104" t="str">
        <f>_xlfn.XLOOKUP(B104,'Team Player and role'!A:A,'Team Player and role'!C:C," ")</f>
        <v xml:space="preserve"> </v>
      </c>
      <c r="D104" t="str">
        <f>IF('My Prediction of Match'!$B$2='Performance Cal'!$A104,'Performance Cal'!C104,"")</f>
        <v/>
      </c>
      <c r="E104" t="str">
        <f>IF('My Prediction of Match'!$B$2='Performance Cal'!$A104,'Performance Cal'!D104,"")</f>
        <v/>
      </c>
      <c r="F104" t="str">
        <f>IF('My Prediction of Match'!$B$2='Performance Cal'!$A104,'Performance Cal'!E104,"")</f>
        <v/>
      </c>
      <c r="G104" t="str">
        <f>IF('My Prediction of Match'!$B$2='Performance Cal'!$A104,'Performance Cal'!F104,"")</f>
        <v/>
      </c>
      <c r="H104" s="25" t="str">
        <f t="shared" si="22"/>
        <v/>
      </c>
      <c r="I104" s="25" t="str">
        <f t="shared" si="23"/>
        <v/>
      </c>
      <c r="J104" s="25" t="str">
        <f t="shared" si="24"/>
        <v/>
      </c>
      <c r="K104" s="25" t="str">
        <f t="shared" si="25"/>
        <v xml:space="preserve"> </v>
      </c>
      <c r="L104" s="25" t="str">
        <f t="shared" si="26"/>
        <v xml:space="preserve"> </v>
      </c>
      <c r="M104" s="25" t="str">
        <f t="shared" si="26"/>
        <v xml:space="preserve"> </v>
      </c>
      <c r="N104" s="25" t="str">
        <f t="shared" si="27"/>
        <v xml:space="preserve"> </v>
      </c>
      <c r="O104" s="25" t="str">
        <f t="shared" si="28"/>
        <v xml:space="preserve"> </v>
      </c>
      <c r="P104" s="25" t="str">
        <f t="shared" si="29"/>
        <v/>
      </c>
      <c r="Q104" s="25" t="str">
        <f t="shared" si="30"/>
        <v/>
      </c>
      <c r="R104" s="25" t="str">
        <f t="shared" si="31"/>
        <v/>
      </c>
      <c r="S104" s="25" t="str">
        <f t="shared" si="32"/>
        <v/>
      </c>
      <c r="T104" s="25" t="str">
        <f t="shared" si="33"/>
        <v/>
      </c>
      <c r="U104" s="25" t="str">
        <f t="shared" si="34"/>
        <v/>
      </c>
      <c r="V104" s="25" t="str">
        <f t="shared" si="35"/>
        <v/>
      </c>
      <c r="W104" s="25" t="str">
        <f t="shared" si="36"/>
        <v/>
      </c>
      <c r="X104" s="25" t="str">
        <f t="shared" si="37"/>
        <v/>
      </c>
      <c r="Y104" s="25" t="str">
        <f t="shared" si="38"/>
        <v xml:space="preserve"> </v>
      </c>
      <c r="Z104" s="25" t="str">
        <f t="shared" si="39"/>
        <v xml:space="preserve"> </v>
      </c>
      <c r="AA104" s="25" t="str">
        <f t="shared" si="40"/>
        <v xml:space="preserve"> </v>
      </c>
      <c r="AB104" t="str">
        <f t="shared" si="41"/>
        <v/>
      </c>
      <c r="AC104" t="str">
        <f t="shared" si="42"/>
        <v xml:space="preserve"> </v>
      </c>
      <c r="AD104" t="str">
        <f t="shared" si="43"/>
        <v/>
      </c>
    </row>
    <row r="105" spans="1:30" x14ac:dyDescent="0.35">
      <c r="A105" t="str">
        <f>IF('My Prediction of Match'!$B$2='Performance Cal'!$A105,'Performance Cal'!A105,"")</f>
        <v/>
      </c>
      <c r="B105" t="str">
        <f>IF('My Prediction of Match'!$B$2='Performance Cal'!$A105,'Performance Cal'!B105,"")</f>
        <v/>
      </c>
      <c r="C105" t="str">
        <f>_xlfn.XLOOKUP(B105,'Team Player and role'!A:A,'Team Player and role'!C:C," ")</f>
        <v xml:space="preserve"> </v>
      </c>
      <c r="D105" t="str">
        <f>IF('My Prediction of Match'!$B$2='Performance Cal'!$A105,'Performance Cal'!C105,"")</f>
        <v/>
      </c>
      <c r="E105" t="str">
        <f>IF('My Prediction of Match'!$B$2='Performance Cal'!$A105,'Performance Cal'!D105,"")</f>
        <v/>
      </c>
      <c r="F105" t="str">
        <f>IF('My Prediction of Match'!$B$2='Performance Cal'!$A105,'Performance Cal'!E105,"")</f>
        <v/>
      </c>
      <c r="G105" t="str">
        <f>IF('My Prediction of Match'!$B$2='Performance Cal'!$A105,'Performance Cal'!F105,"")</f>
        <v/>
      </c>
      <c r="H105" s="25" t="str">
        <f t="shared" si="22"/>
        <v/>
      </c>
      <c r="I105" s="25" t="str">
        <f t="shared" si="23"/>
        <v/>
      </c>
      <c r="J105" s="25" t="str">
        <f t="shared" si="24"/>
        <v/>
      </c>
      <c r="K105" s="25" t="str">
        <f t="shared" si="25"/>
        <v xml:space="preserve"> </v>
      </c>
      <c r="L105" s="25" t="str">
        <f t="shared" si="26"/>
        <v xml:space="preserve"> </v>
      </c>
      <c r="M105" s="25" t="str">
        <f t="shared" si="26"/>
        <v xml:space="preserve"> </v>
      </c>
      <c r="N105" s="25" t="str">
        <f t="shared" si="27"/>
        <v xml:space="preserve"> </v>
      </c>
      <c r="O105" s="25" t="str">
        <f t="shared" si="28"/>
        <v xml:space="preserve"> </v>
      </c>
      <c r="P105" s="25" t="str">
        <f t="shared" si="29"/>
        <v/>
      </c>
      <c r="Q105" s="25" t="str">
        <f t="shared" si="30"/>
        <v/>
      </c>
      <c r="R105" s="25" t="str">
        <f t="shared" si="31"/>
        <v/>
      </c>
      <c r="S105" s="25" t="str">
        <f t="shared" si="32"/>
        <v/>
      </c>
      <c r="T105" s="25" t="str">
        <f t="shared" si="33"/>
        <v/>
      </c>
      <c r="U105" s="25" t="str">
        <f t="shared" si="34"/>
        <v/>
      </c>
      <c r="V105" s="25" t="str">
        <f t="shared" si="35"/>
        <v/>
      </c>
      <c r="W105" s="25" t="str">
        <f t="shared" si="36"/>
        <v/>
      </c>
      <c r="X105" s="25" t="str">
        <f t="shared" si="37"/>
        <v/>
      </c>
      <c r="Y105" s="25" t="str">
        <f t="shared" si="38"/>
        <v xml:space="preserve"> </v>
      </c>
      <c r="Z105" s="25" t="str">
        <f t="shared" si="39"/>
        <v xml:space="preserve"> </v>
      </c>
      <c r="AA105" s="25" t="str">
        <f t="shared" si="40"/>
        <v xml:space="preserve"> </v>
      </c>
      <c r="AB105" t="str">
        <f t="shared" si="41"/>
        <v/>
      </c>
      <c r="AC105" t="str">
        <f t="shared" si="42"/>
        <v xml:space="preserve"> </v>
      </c>
      <c r="AD105" t="str">
        <f t="shared" si="43"/>
        <v/>
      </c>
    </row>
    <row r="106" spans="1:30" x14ac:dyDescent="0.35">
      <c r="A106" t="str">
        <f>IF('My Prediction of Match'!$B$2='Performance Cal'!$A106,'Performance Cal'!A106,"")</f>
        <v/>
      </c>
      <c r="B106" t="str">
        <f>IF('My Prediction of Match'!$B$2='Performance Cal'!$A106,'Performance Cal'!B106,"")</f>
        <v/>
      </c>
      <c r="C106" t="str">
        <f>_xlfn.XLOOKUP(B106,'Team Player and role'!A:A,'Team Player and role'!C:C," ")</f>
        <v xml:space="preserve"> </v>
      </c>
      <c r="D106" t="str">
        <f>IF('My Prediction of Match'!$B$2='Performance Cal'!$A106,'Performance Cal'!C106,"")</f>
        <v/>
      </c>
      <c r="E106" t="str">
        <f>IF('My Prediction of Match'!$B$2='Performance Cal'!$A106,'Performance Cal'!D106,"")</f>
        <v/>
      </c>
      <c r="F106" t="str">
        <f>IF('My Prediction of Match'!$B$2='Performance Cal'!$A106,'Performance Cal'!E106,"")</f>
        <v/>
      </c>
      <c r="G106" t="str">
        <f>IF('My Prediction of Match'!$B$2='Performance Cal'!$A106,'Performance Cal'!F106,"")</f>
        <v/>
      </c>
      <c r="H106" s="25" t="str">
        <f t="shared" si="22"/>
        <v/>
      </c>
      <c r="I106" s="25" t="str">
        <f t="shared" si="23"/>
        <v/>
      </c>
      <c r="J106" s="25" t="str">
        <f t="shared" si="24"/>
        <v/>
      </c>
      <c r="K106" s="25" t="str">
        <f t="shared" si="25"/>
        <v xml:space="preserve"> </v>
      </c>
      <c r="L106" s="25" t="str">
        <f t="shared" si="26"/>
        <v xml:space="preserve"> </v>
      </c>
      <c r="M106" s="25" t="str">
        <f t="shared" si="26"/>
        <v xml:space="preserve"> </v>
      </c>
      <c r="N106" s="25" t="str">
        <f t="shared" si="27"/>
        <v xml:space="preserve"> </v>
      </c>
      <c r="O106" s="25" t="str">
        <f t="shared" si="28"/>
        <v xml:space="preserve"> </v>
      </c>
      <c r="P106" s="25" t="str">
        <f t="shared" si="29"/>
        <v/>
      </c>
      <c r="Q106" s="25" t="str">
        <f t="shared" si="30"/>
        <v/>
      </c>
      <c r="R106" s="25" t="str">
        <f t="shared" si="31"/>
        <v/>
      </c>
      <c r="S106" s="25" t="str">
        <f t="shared" si="32"/>
        <v/>
      </c>
      <c r="T106" s="25" t="str">
        <f t="shared" si="33"/>
        <v/>
      </c>
      <c r="U106" s="25" t="str">
        <f t="shared" si="34"/>
        <v/>
      </c>
      <c r="V106" s="25" t="str">
        <f t="shared" si="35"/>
        <v/>
      </c>
      <c r="W106" s="25" t="str">
        <f t="shared" si="36"/>
        <v/>
      </c>
      <c r="X106" s="25" t="str">
        <f t="shared" si="37"/>
        <v/>
      </c>
      <c r="Y106" s="25" t="str">
        <f t="shared" si="38"/>
        <v xml:space="preserve"> </v>
      </c>
      <c r="Z106" s="25" t="str">
        <f t="shared" si="39"/>
        <v xml:space="preserve"> </v>
      </c>
      <c r="AA106" s="25" t="str">
        <f t="shared" si="40"/>
        <v xml:space="preserve"> </v>
      </c>
      <c r="AB106" t="str">
        <f t="shared" si="41"/>
        <v/>
      </c>
      <c r="AC106" t="str">
        <f t="shared" si="42"/>
        <v xml:space="preserve"> </v>
      </c>
      <c r="AD106" t="str">
        <f t="shared" si="43"/>
        <v/>
      </c>
    </row>
    <row r="107" spans="1:30" x14ac:dyDescent="0.35">
      <c r="A107" t="str">
        <f>IF('My Prediction of Match'!$B$2='Performance Cal'!$A107,'Performance Cal'!A107,"")</f>
        <v/>
      </c>
      <c r="B107" t="str">
        <f>IF('My Prediction of Match'!$B$2='Performance Cal'!$A107,'Performance Cal'!B107,"")</f>
        <v/>
      </c>
      <c r="C107" t="str">
        <f>_xlfn.XLOOKUP(B107,'Team Player and role'!A:A,'Team Player and role'!C:C," ")</f>
        <v xml:space="preserve"> </v>
      </c>
      <c r="D107" t="str">
        <f>IF('My Prediction of Match'!$B$2='Performance Cal'!$A107,'Performance Cal'!C107,"")</f>
        <v/>
      </c>
      <c r="E107" t="str">
        <f>IF('My Prediction of Match'!$B$2='Performance Cal'!$A107,'Performance Cal'!D107,"")</f>
        <v/>
      </c>
      <c r="F107" t="str">
        <f>IF('My Prediction of Match'!$B$2='Performance Cal'!$A107,'Performance Cal'!E107,"")</f>
        <v/>
      </c>
      <c r="G107" t="str">
        <f>IF('My Prediction of Match'!$B$2='Performance Cal'!$A107,'Performance Cal'!F107,"")</f>
        <v/>
      </c>
      <c r="H107" s="25" t="str">
        <f t="shared" si="22"/>
        <v/>
      </c>
      <c r="I107" s="25" t="str">
        <f t="shared" si="23"/>
        <v/>
      </c>
      <c r="J107" s="25" t="str">
        <f t="shared" si="24"/>
        <v/>
      </c>
      <c r="K107" s="25" t="str">
        <f t="shared" si="25"/>
        <v xml:space="preserve"> </v>
      </c>
      <c r="L107" s="25" t="str">
        <f t="shared" si="26"/>
        <v xml:space="preserve"> </v>
      </c>
      <c r="M107" s="25" t="str">
        <f t="shared" si="26"/>
        <v xml:space="preserve"> </v>
      </c>
      <c r="N107" s="25" t="str">
        <f t="shared" si="27"/>
        <v xml:space="preserve"> </v>
      </c>
      <c r="O107" s="25" t="str">
        <f t="shared" si="28"/>
        <v xml:space="preserve"> </v>
      </c>
      <c r="P107" s="25" t="str">
        <f t="shared" si="29"/>
        <v/>
      </c>
      <c r="Q107" s="25" t="str">
        <f t="shared" si="30"/>
        <v/>
      </c>
      <c r="R107" s="25" t="str">
        <f t="shared" si="31"/>
        <v/>
      </c>
      <c r="S107" s="25" t="str">
        <f t="shared" si="32"/>
        <v/>
      </c>
      <c r="T107" s="25" t="str">
        <f t="shared" si="33"/>
        <v/>
      </c>
      <c r="U107" s="25" t="str">
        <f t="shared" si="34"/>
        <v/>
      </c>
      <c r="V107" s="25" t="str">
        <f t="shared" si="35"/>
        <v/>
      </c>
      <c r="W107" s="25" t="str">
        <f t="shared" si="36"/>
        <v/>
      </c>
      <c r="X107" s="25" t="str">
        <f t="shared" si="37"/>
        <v/>
      </c>
      <c r="Y107" s="25" t="str">
        <f t="shared" si="38"/>
        <v xml:space="preserve"> </v>
      </c>
      <c r="Z107" s="25" t="str">
        <f t="shared" si="39"/>
        <v xml:space="preserve"> </v>
      </c>
      <c r="AA107" s="25" t="str">
        <f t="shared" si="40"/>
        <v xml:space="preserve"> </v>
      </c>
      <c r="AB107" t="str">
        <f t="shared" si="41"/>
        <v/>
      </c>
      <c r="AC107" t="str">
        <f t="shared" si="42"/>
        <v xml:space="preserve"> </v>
      </c>
      <c r="AD107" t="str">
        <f t="shared" si="43"/>
        <v/>
      </c>
    </row>
    <row r="108" spans="1:30" x14ac:dyDescent="0.35">
      <c r="A108" t="str">
        <f>IF('My Prediction of Match'!$B$2='Performance Cal'!$A108,'Performance Cal'!A108,"")</f>
        <v/>
      </c>
      <c r="B108" t="str">
        <f>IF('My Prediction of Match'!$B$2='Performance Cal'!$A108,'Performance Cal'!B108,"")</f>
        <v/>
      </c>
      <c r="C108" t="str">
        <f>_xlfn.XLOOKUP(B108,'Team Player and role'!A:A,'Team Player and role'!C:C," ")</f>
        <v xml:space="preserve"> </v>
      </c>
      <c r="D108" t="str">
        <f>IF('My Prediction of Match'!$B$2='Performance Cal'!$A108,'Performance Cal'!C108,"")</f>
        <v/>
      </c>
      <c r="E108" t="str">
        <f>IF('My Prediction of Match'!$B$2='Performance Cal'!$A108,'Performance Cal'!D108,"")</f>
        <v/>
      </c>
      <c r="F108" t="str">
        <f>IF('My Prediction of Match'!$B$2='Performance Cal'!$A108,'Performance Cal'!E108,"")</f>
        <v/>
      </c>
      <c r="G108" t="str">
        <f>IF('My Prediction of Match'!$B$2='Performance Cal'!$A108,'Performance Cal'!F108,"")</f>
        <v/>
      </c>
      <c r="H108" s="25" t="str">
        <f t="shared" si="22"/>
        <v/>
      </c>
      <c r="I108" s="25" t="str">
        <f t="shared" si="23"/>
        <v/>
      </c>
      <c r="J108" s="25" t="str">
        <f t="shared" si="24"/>
        <v/>
      </c>
      <c r="K108" s="25" t="str">
        <f t="shared" si="25"/>
        <v xml:space="preserve"> </v>
      </c>
      <c r="L108" s="25" t="str">
        <f t="shared" si="26"/>
        <v xml:space="preserve"> </v>
      </c>
      <c r="M108" s="25" t="str">
        <f t="shared" si="26"/>
        <v xml:space="preserve"> </v>
      </c>
      <c r="N108" s="25" t="str">
        <f t="shared" si="27"/>
        <v xml:space="preserve"> </v>
      </c>
      <c r="O108" s="25" t="str">
        <f t="shared" si="28"/>
        <v xml:space="preserve"> </v>
      </c>
      <c r="P108" s="25" t="str">
        <f t="shared" si="29"/>
        <v/>
      </c>
      <c r="Q108" s="25" t="str">
        <f t="shared" si="30"/>
        <v/>
      </c>
      <c r="R108" s="25" t="str">
        <f t="shared" si="31"/>
        <v/>
      </c>
      <c r="S108" s="25" t="str">
        <f t="shared" si="32"/>
        <v/>
      </c>
      <c r="T108" s="25" t="str">
        <f t="shared" si="33"/>
        <v/>
      </c>
      <c r="U108" s="25" t="str">
        <f t="shared" si="34"/>
        <v/>
      </c>
      <c r="V108" s="25" t="str">
        <f t="shared" si="35"/>
        <v/>
      </c>
      <c r="W108" s="25" t="str">
        <f t="shared" si="36"/>
        <v/>
      </c>
      <c r="X108" s="25" t="str">
        <f t="shared" si="37"/>
        <v/>
      </c>
      <c r="Y108" s="25" t="str">
        <f t="shared" si="38"/>
        <v xml:space="preserve"> </v>
      </c>
      <c r="Z108" s="25" t="str">
        <f t="shared" si="39"/>
        <v xml:space="preserve"> </v>
      </c>
      <c r="AA108" s="25" t="str">
        <f t="shared" si="40"/>
        <v xml:space="preserve"> </v>
      </c>
      <c r="AB108" t="str">
        <f t="shared" si="41"/>
        <v/>
      </c>
      <c r="AC108" t="str">
        <f t="shared" si="42"/>
        <v xml:space="preserve"> </v>
      </c>
      <c r="AD108" t="str">
        <f t="shared" si="43"/>
        <v/>
      </c>
    </row>
    <row r="109" spans="1:30" x14ac:dyDescent="0.35">
      <c r="A109" t="str">
        <f>IF('My Prediction of Match'!$B$2='Performance Cal'!$A109,'Performance Cal'!A109,"")</f>
        <v>RCB</v>
      </c>
      <c r="B109" t="str">
        <f>IF('My Prediction of Match'!$B$2='Performance Cal'!$A109,'Performance Cal'!B109,"")</f>
        <v>Mohammed Siraj</v>
      </c>
      <c r="C109" t="str">
        <f>_xlfn.XLOOKUP(B109,'Team Player and role'!A:A,'Team Player and role'!C:C," ")</f>
        <v>Seamer</v>
      </c>
      <c r="D109">
        <f>IF('My Prediction of Match'!$B$2='Performance Cal'!$A109,'Performance Cal'!C109,"")</f>
        <v>28.080000000000002</v>
      </c>
      <c r="E109">
        <f>IF('My Prediction of Match'!$B$2='Performance Cal'!$A109,'Performance Cal'!D109,"")</f>
        <v>6216.119999999999</v>
      </c>
      <c r="F109">
        <f>IF('My Prediction of Match'!$B$2='Performance Cal'!$A109,'Performance Cal'!E109,"")</f>
        <v>6</v>
      </c>
      <c r="G109">
        <f>IF('My Prediction of Match'!$B$2='Performance Cal'!$A109,'Performance Cal'!F109,"")</f>
        <v>6250.1999999999989</v>
      </c>
      <c r="H109" s="25">
        <f t="shared" si="22"/>
        <v>9324.1799999999985</v>
      </c>
      <c r="I109" s="25">
        <f t="shared" si="23"/>
        <v>4662.0899999999992</v>
      </c>
      <c r="J109" s="25">
        <f t="shared" si="24"/>
        <v>7583.6663999999992</v>
      </c>
      <c r="K109" s="25">
        <f t="shared" si="25"/>
        <v>5159.3795999999993</v>
      </c>
      <c r="L109" s="25">
        <f t="shared" si="26"/>
        <v>4351.2839999999987</v>
      </c>
      <c r="M109" s="25">
        <f t="shared" si="26"/>
        <v>4351.2839999999987</v>
      </c>
      <c r="N109" s="25">
        <f t="shared" si="27"/>
        <v>8080.9559999999983</v>
      </c>
      <c r="O109" s="25">
        <f t="shared" si="28"/>
        <v>7459.3439999999991</v>
      </c>
      <c r="P109" s="25">
        <f t="shared" si="29"/>
        <v>6837.7319999999982</v>
      </c>
      <c r="Q109" s="25">
        <f t="shared" si="30"/>
        <v>8702.5679999999993</v>
      </c>
      <c r="R109" s="25">
        <f t="shared" si="31"/>
        <v>9324.1799999999985</v>
      </c>
      <c r="S109" s="25">
        <f t="shared" si="32"/>
        <v>4506.686999999999</v>
      </c>
      <c r="T109" s="25">
        <f t="shared" si="33"/>
        <v>6371.5229999999992</v>
      </c>
      <c r="U109" s="25">
        <f t="shared" si="34"/>
        <v>6060.7169999999987</v>
      </c>
      <c r="V109" s="25">
        <f t="shared" si="35"/>
        <v>5967.4751999999989</v>
      </c>
      <c r="W109" s="25">
        <f t="shared" si="36"/>
        <v>7832.3111999999983</v>
      </c>
      <c r="X109" s="25">
        <f t="shared" si="37"/>
        <v>7521.5051999999996</v>
      </c>
      <c r="Y109" s="25">
        <f t="shared" si="38"/>
        <v>4755.331799999999</v>
      </c>
      <c r="Z109" s="25">
        <f t="shared" si="39"/>
        <v>6620.1677999999993</v>
      </c>
      <c r="AA109" s="25">
        <f t="shared" si="40"/>
        <v>6309.3617999999988</v>
      </c>
      <c r="AB109" t="str">
        <f t="shared" si="41"/>
        <v>RCB</v>
      </c>
      <c r="AC109" t="str">
        <f t="shared" si="42"/>
        <v>Seamer</v>
      </c>
      <c r="AD109" t="str">
        <f t="shared" si="43"/>
        <v>Mohammed Siraj</v>
      </c>
    </row>
    <row r="110" spans="1:30" x14ac:dyDescent="0.35">
      <c r="A110" t="str">
        <f>IF('My Prediction of Match'!$B$2='Performance Cal'!$A110,'Performance Cal'!A110,"")</f>
        <v/>
      </c>
      <c r="B110" t="str">
        <f>IF('My Prediction of Match'!$B$2='Performance Cal'!$A110,'Performance Cal'!B110,"")</f>
        <v/>
      </c>
      <c r="C110" t="str">
        <f>_xlfn.XLOOKUP(B110,'Team Player and role'!A:A,'Team Player and role'!C:C," ")</f>
        <v xml:space="preserve"> </v>
      </c>
      <c r="D110" t="str">
        <f>IF('My Prediction of Match'!$B$2='Performance Cal'!$A110,'Performance Cal'!C110,"")</f>
        <v/>
      </c>
      <c r="E110" t="str">
        <f>IF('My Prediction of Match'!$B$2='Performance Cal'!$A110,'Performance Cal'!D110,"")</f>
        <v/>
      </c>
      <c r="F110" t="str">
        <f>IF('My Prediction of Match'!$B$2='Performance Cal'!$A110,'Performance Cal'!E110,"")</f>
        <v/>
      </c>
      <c r="G110" t="str">
        <f>IF('My Prediction of Match'!$B$2='Performance Cal'!$A110,'Performance Cal'!F110,"")</f>
        <v/>
      </c>
      <c r="H110" s="25" t="str">
        <f t="shared" si="22"/>
        <v/>
      </c>
      <c r="I110" s="25" t="str">
        <f t="shared" si="23"/>
        <v/>
      </c>
      <c r="J110" s="25" t="str">
        <f t="shared" si="24"/>
        <v/>
      </c>
      <c r="K110" s="25" t="str">
        <f t="shared" si="25"/>
        <v xml:space="preserve"> </v>
      </c>
      <c r="L110" s="25" t="str">
        <f t="shared" si="26"/>
        <v xml:space="preserve"> </v>
      </c>
      <c r="M110" s="25" t="str">
        <f t="shared" si="26"/>
        <v xml:space="preserve"> </v>
      </c>
      <c r="N110" s="25" t="str">
        <f t="shared" si="27"/>
        <v xml:space="preserve"> </v>
      </c>
      <c r="O110" s="25" t="str">
        <f t="shared" si="28"/>
        <v xml:space="preserve"> </v>
      </c>
      <c r="P110" s="25" t="str">
        <f t="shared" si="29"/>
        <v/>
      </c>
      <c r="Q110" s="25" t="str">
        <f t="shared" si="30"/>
        <v/>
      </c>
      <c r="R110" s="25" t="str">
        <f t="shared" si="31"/>
        <v/>
      </c>
      <c r="S110" s="25" t="str">
        <f t="shared" si="32"/>
        <v/>
      </c>
      <c r="T110" s="25" t="str">
        <f t="shared" si="33"/>
        <v/>
      </c>
      <c r="U110" s="25" t="str">
        <f t="shared" si="34"/>
        <v/>
      </c>
      <c r="V110" s="25" t="str">
        <f t="shared" si="35"/>
        <v/>
      </c>
      <c r="W110" s="25" t="str">
        <f t="shared" si="36"/>
        <v/>
      </c>
      <c r="X110" s="25" t="str">
        <f t="shared" si="37"/>
        <v/>
      </c>
      <c r="Y110" s="25" t="str">
        <f t="shared" si="38"/>
        <v xml:space="preserve"> </v>
      </c>
      <c r="Z110" s="25" t="str">
        <f t="shared" si="39"/>
        <v xml:space="preserve"> </v>
      </c>
      <c r="AA110" s="25" t="str">
        <f t="shared" si="40"/>
        <v xml:space="preserve"> </v>
      </c>
      <c r="AB110" t="str">
        <f t="shared" si="41"/>
        <v/>
      </c>
      <c r="AC110" t="str">
        <f t="shared" si="42"/>
        <v xml:space="preserve"> </v>
      </c>
      <c r="AD110" t="str">
        <f t="shared" si="43"/>
        <v/>
      </c>
    </row>
    <row r="111" spans="1:30" x14ac:dyDescent="0.35">
      <c r="A111" t="str">
        <f>IF('My Prediction of Match'!$B$2='Performance Cal'!$A111,'Performance Cal'!A111,"")</f>
        <v/>
      </c>
      <c r="B111" t="str">
        <f>IF('My Prediction of Match'!$B$2='Performance Cal'!$A111,'Performance Cal'!B111,"")</f>
        <v/>
      </c>
      <c r="C111" t="str">
        <f>_xlfn.XLOOKUP(B111,'Team Player and role'!A:A,'Team Player and role'!C:C," ")</f>
        <v xml:space="preserve"> </v>
      </c>
      <c r="D111" t="str">
        <f>IF('My Prediction of Match'!$B$2='Performance Cal'!$A111,'Performance Cal'!C111,"")</f>
        <v/>
      </c>
      <c r="E111" t="str">
        <f>IF('My Prediction of Match'!$B$2='Performance Cal'!$A111,'Performance Cal'!D111,"")</f>
        <v/>
      </c>
      <c r="F111" t="str">
        <f>IF('My Prediction of Match'!$B$2='Performance Cal'!$A111,'Performance Cal'!E111,"")</f>
        <v/>
      </c>
      <c r="G111" t="str">
        <f>IF('My Prediction of Match'!$B$2='Performance Cal'!$A111,'Performance Cal'!F111,"")</f>
        <v/>
      </c>
      <c r="H111" s="25" t="str">
        <f t="shared" si="22"/>
        <v/>
      </c>
      <c r="I111" s="25" t="str">
        <f t="shared" si="23"/>
        <v/>
      </c>
      <c r="J111" s="25" t="str">
        <f t="shared" si="24"/>
        <v/>
      </c>
      <c r="K111" s="25" t="str">
        <f t="shared" si="25"/>
        <v xml:space="preserve"> </v>
      </c>
      <c r="L111" s="25" t="str">
        <f t="shared" si="26"/>
        <v xml:space="preserve"> </v>
      </c>
      <c r="M111" s="25" t="str">
        <f t="shared" si="26"/>
        <v xml:space="preserve"> </v>
      </c>
      <c r="N111" s="25" t="str">
        <f t="shared" si="27"/>
        <v xml:space="preserve"> </v>
      </c>
      <c r="O111" s="25" t="str">
        <f t="shared" si="28"/>
        <v xml:space="preserve"> </v>
      </c>
      <c r="P111" s="25" t="str">
        <f t="shared" si="29"/>
        <v/>
      </c>
      <c r="Q111" s="25" t="str">
        <f t="shared" si="30"/>
        <v/>
      </c>
      <c r="R111" s="25" t="str">
        <f t="shared" si="31"/>
        <v/>
      </c>
      <c r="S111" s="25" t="str">
        <f t="shared" si="32"/>
        <v/>
      </c>
      <c r="T111" s="25" t="str">
        <f t="shared" si="33"/>
        <v/>
      </c>
      <c r="U111" s="25" t="str">
        <f t="shared" si="34"/>
        <v/>
      </c>
      <c r="V111" s="25" t="str">
        <f t="shared" si="35"/>
        <v/>
      </c>
      <c r="W111" s="25" t="str">
        <f t="shared" si="36"/>
        <v/>
      </c>
      <c r="X111" s="25" t="str">
        <f t="shared" si="37"/>
        <v/>
      </c>
      <c r="Y111" s="25" t="str">
        <f t="shared" si="38"/>
        <v xml:space="preserve"> </v>
      </c>
      <c r="Z111" s="25" t="str">
        <f t="shared" si="39"/>
        <v xml:space="preserve"> </v>
      </c>
      <c r="AA111" s="25" t="str">
        <f t="shared" si="40"/>
        <v xml:space="preserve"> </v>
      </c>
      <c r="AB111" t="str">
        <f t="shared" si="41"/>
        <v/>
      </c>
      <c r="AC111" t="str">
        <f t="shared" si="42"/>
        <v xml:space="preserve"> </v>
      </c>
      <c r="AD111" t="str">
        <f t="shared" si="43"/>
        <v/>
      </c>
    </row>
    <row r="112" spans="1:30" x14ac:dyDescent="0.35">
      <c r="A112" t="str">
        <f>IF('My Prediction of Match'!$B$2='Performance Cal'!$A112,'Performance Cal'!A112,"")</f>
        <v/>
      </c>
      <c r="B112" t="str">
        <f>IF('My Prediction of Match'!$B$2='Performance Cal'!$A112,'Performance Cal'!B112,"")</f>
        <v/>
      </c>
      <c r="C112" t="str">
        <f>_xlfn.XLOOKUP(B112,'Team Player and role'!A:A,'Team Player and role'!C:C," ")</f>
        <v xml:space="preserve"> </v>
      </c>
      <c r="D112" t="str">
        <f>IF('My Prediction of Match'!$B$2='Performance Cal'!$A112,'Performance Cal'!C112,"")</f>
        <v/>
      </c>
      <c r="E112" t="str">
        <f>IF('My Prediction of Match'!$B$2='Performance Cal'!$A112,'Performance Cal'!D112,"")</f>
        <v/>
      </c>
      <c r="F112" t="str">
        <f>IF('My Prediction of Match'!$B$2='Performance Cal'!$A112,'Performance Cal'!E112,"")</f>
        <v/>
      </c>
      <c r="G112" t="str">
        <f>IF('My Prediction of Match'!$B$2='Performance Cal'!$A112,'Performance Cal'!F112,"")</f>
        <v/>
      </c>
      <c r="H112" s="25" t="str">
        <f t="shared" si="22"/>
        <v/>
      </c>
      <c r="I112" s="25" t="str">
        <f t="shared" si="23"/>
        <v/>
      </c>
      <c r="J112" s="25" t="str">
        <f t="shared" si="24"/>
        <v/>
      </c>
      <c r="K112" s="25" t="str">
        <f t="shared" si="25"/>
        <v xml:space="preserve"> </v>
      </c>
      <c r="L112" s="25" t="str">
        <f t="shared" si="26"/>
        <v xml:space="preserve"> </v>
      </c>
      <c r="M112" s="25" t="str">
        <f t="shared" si="26"/>
        <v xml:space="preserve"> </v>
      </c>
      <c r="N112" s="25" t="str">
        <f t="shared" si="27"/>
        <v xml:space="preserve"> </v>
      </c>
      <c r="O112" s="25" t="str">
        <f t="shared" si="28"/>
        <v xml:space="preserve"> </v>
      </c>
      <c r="P112" s="25" t="str">
        <f t="shared" si="29"/>
        <v/>
      </c>
      <c r="Q112" s="25" t="str">
        <f t="shared" si="30"/>
        <v/>
      </c>
      <c r="R112" s="25" t="str">
        <f t="shared" si="31"/>
        <v/>
      </c>
      <c r="S112" s="25" t="str">
        <f t="shared" si="32"/>
        <v/>
      </c>
      <c r="T112" s="25" t="str">
        <f t="shared" si="33"/>
        <v/>
      </c>
      <c r="U112" s="25" t="str">
        <f t="shared" si="34"/>
        <v/>
      </c>
      <c r="V112" s="25" t="str">
        <f t="shared" si="35"/>
        <v/>
      </c>
      <c r="W112" s="25" t="str">
        <f t="shared" si="36"/>
        <v/>
      </c>
      <c r="X112" s="25" t="str">
        <f t="shared" si="37"/>
        <v/>
      </c>
      <c r="Y112" s="25" t="str">
        <f t="shared" si="38"/>
        <v xml:space="preserve"> </v>
      </c>
      <c r="Z112" s="25" t="str">
        <f t="shared" si="39"/>
        <v xml:space="preserve"> </v>
      </c>
      <c r="AA112" s="25" t="str">
        <f t="shared" si="40"/>
        <v xml:space="preserve"> </v>
      </c>
      <c r="AB112" t="str">
        <f t="shared" si="41"/>
        <v/>
      </c>
      <c r="AC112" t="str">
        <f t="shared" si="42"/>
        <v xml:space="preserve"> </v>
      </c>
      <c r="AD112" t="str">
        <f t="shared" si="43"/>
        <v/>
      </c>
    </row>
    <row r="113" spans="1:30" x14ac:dyDescent="0.35">
      <c r="A113" t="str">
        <f>IF('My Prediction of Match'!$B$2='Performance Cal'!$A113,'Performance Cal'!A113,"")</f>
        <v/>
      </c>
      <c r="B113" t="str">
        <f>IF('My Prediction of Match'!$B$2='Performance Cal'!$A113,'Performance Cal'!B113,"")</f>
        <v/>
      </c>
      <c r="C113" t="str">
        <f>_xlfn.XLOOKUP(B113,'Team Player and role'!A:A,'Team Player and role'!C:C," ")</f>
        <v xml:space="preserve"> </v>
      </c>
      <c r="D113" t="str">
        <f>IF('My Prediction of Match'!$B$2='Performance Cal'!$A113,'Performance Cal'!C113,"")</f>
        <v/>
      </c>
      <c r="E113" t="str">
        <f>IF('My Prediction of Match'!$B$2='Performance Cal'!$A113,'Performance Cal'!D113,"")</f>
        <v/>
      </c>
      <c r="F113" t="str">
        <f>IF('My Prediction of Match'!$B$2='Performance Cal'!$A113,'Performance Cal'!E113,"")</f>
        <v/>
      </c>
      <c r="G113" t="str">
        <f>IF('My Prediction of Match'!$B$2='Performance Cal'!$A113,'Performance Cal'!F113,"")</f>
        <v/>
      </c>
      <c r="H113" s="25" t="str">
        <f t="shared" si="22"/>
        <v/>
      </c>
      <c r="I113" s="25" t="str">
        <f t="shared" si="23"/>
        <v/>
      </c>
      <c r="J113" s="25" t="str">
        <f t="shared" si="24"/>
        <v/>
      </c>
      <c r="K113" s="25" t="str">
        <f t="shared" si="25"/>
        <v xml:space="preserve"> </v>
      </c>
      <c r="L113" s="25" t="str">
        <f t="shared" si="26"/>
        <v xml:space="preserve"> </v>
      </c>
      <c r="M113" s="25" t="str">
        <f t="shared" si="26"/>
        <v xml:space="preserve"> </v>
      </c>
      <c r="N113" s="25" t="str">
        <f t="shared" si="27"/>
        <v xml:space="preserve"> </v>
      </c>
      <c r="O113" s="25" t="str">
        <f t="shared" si="28"/>
        <v xml:space="preserve"> </v>
      </c>
      <c r="P113" s="25" t="str">
        <f t="shared" si="29"/>
        <v/>
      </c>
      <c r="Q113" s="25" t="str">
        <f t="shared" si="30"/>
        <v/>
      </c>
      <c r="R113" s="25" t="str">
        <f t="shared" si="31"/>
        <v/>
      </c>
      <c r="S113" s="25" t="str">
        <f t="shared" si="32"/>
        <v/>
      </c>
      <c r="T113" s="25" t="str">
        <f t="shared" si="33"/>
        <v/>
      </c>
      <c r="U113" s="25" t="str">
        <f t="shared" si="34"/>
        <v/>
      </c>
      <c r="V113" s="25" t="str">
        <f t="shared" si="35"/>
        <v/>
      </c>
      <c r="W113" s="25" t="str">
        <f t="shared" si="36"/>
        <v/>
      </c>
      <c r="X113" s="25" t="str">
        <f t="shared" si="37"/>
        <v/>
      </c>
      <c r="Y113" s="25" t="str">
        <f t="shared" si="38"/>
        <v xml:space="preserve"> </v>
      </c>
      <c r="Z113" s="25" t="str">
        <f t="shared" si="39"/>
        <v xml:space="preserve"> </v>
      </c>
      <c r="AA113" s="25" t="str">
        <f t="shared" si="40"/>
        <v xml:space="preserve"> </v>
      </c>
      <c r="AB113" t="str">
        <f t="shared" si="41"/>
        <v/>
      </c>
      <c r="AC113" t="str">
        <f t="shared" si="42"/>
        <v xml:space="preserve"> </v>
      </c>
      <c r="AD113" t="str">
        <f t="shared" si="43"/>
        <v/>
      </c>
    </row>
    <row r="114" spans="1:30" x14ac:dyDescent="0.35">
      <c r="A114" t="str">
        <f>IF('My Prediction of Match'!$B$2='Performance Cal'!$A114,'Performance Cal'!A114,"")</f>
        <v/>
      </c>
      <c r="B114" t="str">
        <f>IF('My Prediction of Match'!$B$2='Performance Cal'!$A114,'Performance Cal'!B114,"")</f>
        <v/>
      </c>
      <c r="C114" t="str">
        <f>_xlfn.XLOOKUP(B114,'Team Player and role'!A:A,'Team Player and role'!C:C," ")</f>
        <v xml:space="preserve"> </v>
      </c>
      <c r="D114" t="str">
        <f>IF('My Prediction of Match'!$B$2='Performance Cal'!$A114,'Performance Cal'!C114,"")</f>
        <v/>
      </c>
      <c r="E114" t="str">
        <f>IF('My Prediction of Match'!$B$2='Performance Cal'!$A114,'Performance Cal'!D114,"")</f>
        <v/>
      </c>
      <c r="F114" t="str">
        <f>IF('My Prediction of Match'!$B$2='Performance Cal'!$A114,'Performance Cal'!E114,"")</f>
        <v/>
      </c>
      <c r="G114" t="str">
        <f>IF('My Prediction of Match'!$B$2='Performance Cal'!$A114,'Performance Cal'!F114,"")</f>
        <v/>
      </c>
      <c r="H114" s="25" t="str">
        <f t="shared" si="22"/>
        <v/>
      </c>
      <c r="I114" s="25" t="str">
        <f t="shared" si="23"/>
        <v/>
      </c>
      <c r="J114" s="25" t="str">
        <f t="shared" si="24"/>
        <v/>
      </c>
      <c r="K114" s="25" t="str">
        <f t="shared" si="25"/>
        <v xml:space="preserve"> </v>
      </c>
      <c r="L114" s="25" t="str">
        <f t="shared" si="26"/>
        <v xml:space="preserve"> </v>
      </c>
      <c r="M114" s="25" t="str">
        <f t="shared" si="26"/>
        <v xml:space="preserve"> </v>
      </c>
      <c r="N114" s="25" t="str">
        <f t="shared" si="27"/>
        <v xml:space="preserve"> </v>
      </c>
      <c r="O114" s="25" t="str">
        <f t="shared" si="28"/>
        <v xml:space="preserve"> </v>
      </c>
      <c r="P114" s="25" t="str">
        <f t="shared" si="29"/>
        <v/>
      </c>
      <c r="Q114" s="25" t="str">
        <f t="shared" si="30"/>
        <v/>
      </c>
      <c r="R114" s="25" t="str">
        <f t="shared" si="31"/>
        <v/>
      </c>
      <c r="S114" s="25" t="str">
        <f t="shared" si="32"/>
        <v/>
      </c>
      <c r="T114" s="25" t="str">
        <f t="shared" si="33"/>
        <v/>
      </c>
      <c r="U114" s="25" t="str">
        <f t="shared" si="34"/>
        <v/>
      </c>
      <c r="V114" s="25" t="str">
        <f t="shared" si="35"/>
        <v/>
      </c>
      <c r="W114" s="25" t="str">
        <f t="shared" si="36"/>
        <v/>
      </c>
      <c r="X114" s="25" t="str">
        <f t="shared" si="37"/>
        <v/>
      </c>
      <c r="Y114" s="25" t="str">
        <f t="shared" si="38"/>
        <v xml:space="preserve"> </v>
      </c>
      <c r="Z114" s="25" t="str">
        <f t="shared" si="39"/>
        <v xml:space="preserve"> </v>
      </c>
      <c r="AA114" s="25" t="str">
        <f t="shared" si="40"/>
        <v xml:space="preserve"> </v>
      </c>
      <c r="AB114" t="str">
        <f t="shared" si="41"/>
        <v/>
      </c>
      <c r="AC114" t="str">
        <f t="shared" si="42"/>
        <v xml:space="preserve"> </v>
      </c>
      <c r="AD114" t="str">
        <f t="shared" si="43"/>
        <v/>
      </c>
    </row>
    <row r="115" spans="1:30" x14ac:dyDescent="0.35">
      <c r="A115" t="str">
        <f>IF('My Prediction of Match'!$B$2='Performance Cal'!$A115,'Performance Cal'!A115,"")</f>
        <v>RCB</v>
      </c>
      <c r="B115" t="str">
        <f>IF('My Prediction of Match'!$B$2='Performance Cal'!$A115,'Performance Cal'!B115,"")</f>
        <v>Harshal Patel</v>
      </c>
      <c r="C115" t="str">
        <f>_xlfn.XLOOKUP(B115,'Team Player and role'!A:A,'Team Player and role'!C:C," ")</f>
        <v>Seamer</v>
      </c>
      <c r="D115">
        <f>IF('My Prediction of Match'!$B$2='Performance Cal'!$A115,'Performance Cal'!C115,"")</f>
        <v>31.28</v>
      </c>
      <c r="E115">
        <f>IF('My Prediction of Match'!$B$2='Performance Cal'!$A115,'Performance Cal'!D115,"")</f>
        <v>2989.44</v>
      </c>
      <c r="F115">
        <f>IF('My Prediction of Match'!$B$2='Performance Cal'!$A115,'Performance Cal'!E115,"")</f>
        <v>0</v>
      </c>
      <c r="G115">
        <f>IF('My Prediction of Match'!$B$2='Performance Cal'!$A115,'Performance Cal'!F115,"")</f>
        <v>3020.7200000000003</v>
      </c>
      <c r="H115" s="25">
        <f t="shared" si="22"/>
        <v>4484.16</v>
      </c>
      <c r="I115" s="25">
        <f t="shared" si="23"/>
        <v>2242.08</v>
      </c>
      <c r="J115" s="25">
        <f t="shared" si="24"/>
        <v>3647.1167999999998</v>
      </c>
      <c r="K115" s="25">
        <f t="shared" si="25"/>
        <v>2481.2352000000001</v>
      </c>
      <c r="L115" s="25">
        <f t="shared" si="26"/>
        <v>2092.6080000000002</v>
      </c>
      <c r="M115" s="25">
        <f t="shared" si="26"/>
        <v>2092.6080000000002</v>
      </c>
      <c r="N115" s="25">
        <f t="shared" si="27"/>
        <v>3886.2719999999999</v>
      </c>
      <c r="O115" s="25">
        <f t="shared" si="28"/>
        <v>3587.328</v>
      </c>
      <c r="P115" s="25">
        <f t="shared" si="29"/>
        <v>3288.384</v>
      </c>
      <c r="Q115" s="25">
        <f t="shared" si="30"/>
        <v>4185.2160000000003</v>
      </c>
      <c r="R115" s="25">
        <f t="shared" si="31"/>
        <v>4484.16</v>
      </c>
      <c r="S115" s="25">
        <f t="shared" si="32"/>
        <v>2167.3440000000001</v>
      </c>
      <c r="T115" s="25">
        <f t="shared" si="33"/>
        <v>3064.1759999999999</v>
      </c>
      <c r="U115" s="25">
        <f t="shared" si="34"/>
        <v>2914.7039999999997</v>
      </c>
      <c r="V115" s="25">
        <f t="shared" si="35"/>
        <v>2869.8624</v>
      </c>
      <c r="W115" s="25">
        <f t="shared" si="36"/>
        <v>3766.6943999999999</v>
      </c>
      <c r="X115" s="25">
        <f t="shared" si="37"/>
        <v>3617.2223999999997</v>
      </c>
      <c r="Y115" s="25">
        <f t="shared" si="38"/>
        <v>2286.9216000000001</v>
      </c>
      <c r="Z115" s="25">
        <f t="shared" si="39"/>
        <v>3183.7536</v>
      </c>
      <c r="AA115" s="25">
        <f t="shared" si="40"/>
        <v>3034.2816000000003</v>
      </c>
      <c r="AB115" t="str">
        <f t="shared" si="41"/>
        <v>RCB</v>
      </c>
      <c r="AC115" t="str">
        <f t="shared" si="42"/>
        <v>Seamer</v>
      </c>
      <c r="AD115" t="str">
        <f t="shared" si="43"/>
        <v>Harshal Patel</v>
      </c>
    </row>
    <row r="116" spans="1:30" x14ac:dyDescent="0.35">
      <c r="A116" t="str">
        <f>IF('My Prediction of Match'!$B$2='Performance Cal'!$A116,'Performance Cal'!A116,"")</f>
        <v/>
      </c>
      <c r="B116" t="str">
        <f>IF('My Prediction of Match'!$B$2='Performance Cal'!$A116,'Performance Cal'!B116,"")</f>
        <v/>
      </c>
      <c r="C116" t="str">
        <f>_xlfn.XLOOKUP(B116,'Team Player and role'!A:A,'Team Player and role'!C:C," ")</f>
        <v xml:space="preserve"> </v>
      </c>
      <c r="D116" t="str">
        <f>IF('My Prediction of Match'!$B$2='Performance Cal'!$A116,'Performance Cal'!C116,"")</f>
        <v/>
      </c>
      <c r="E116" t="str">
        <f>IF('My Prediction of Match'!$B$2='Performance Cal'!$A116,'Performance Cal'!D116,"")</f>
        <v/>
      </c>
      <c r="F116" t="str">
        <f>IF('My Prediction of Match'!$B$2='Performance Cal'!$A116,'Performance Cal'!E116,"")</f>
        <v/>
      </c>
      <c r="G116" t="str">
        <f>IF('My Prediction of Match'!$B$2='Performance Cal'!$A116,'Performance Cal'!F116,"")</f>
        <v/>
      </c>
      <c r="H116" s="25" t="str">
        <f t="shared" si="22"/>
        <v/>
      </c>
      <c r="I116" s="25" t="str">
        <f t="shared" si="23"/>
        <v/>
      </c>
      <c r="J116" s="25" t="str">
        <f t="shared" si="24"/>
        <v/>
      </c>
      <c r="K116" s="25" t="str">
        <f t="shared" si="25"/>
        <v xml:space="preserve"> </v>
      </c>
      <c r="L116" s="25" t="str">
        <f t="shared" si="26"/>
        <v xml:space="preserve"> </v>
      </c>
      <c r="M116" s="25" t="str">
        <f t="shared" si="26"/>
        <v xml:space="preserve"> </v>
      </c>
      <c r="N116" s="25" t="str">
        <f t="shared" si="27"/>
        <v xml:space="preserve"> </v>
      </c>
      <c r="O116" s="25" t="str">
        <f t="shared" si="28"/>
        <v xml:space="preserve"> </v>
      </c>
      <c r="P116" s="25" t="str">
        <f t="shared" si="29"/>
        <v/>
      </c>
      <c r="Q116" s="25" t="str">
        <f t="shared" si="30"/>
        <v/>
      </c>
      <c r="R116" s="25" t="str">
        <f t="shared" si="31"/>
        <v/>
      </c>
      <c r="S116" s="25" t="str">
        <f t="shared" si="32"/>
        <v/>
      </c>
      <c r="T116" s="25" t="str">
        <f t="shared" si="33"/>
        <v/>
      </c>
      <c r="U116" s="25" t="str">
        <f t="shared" si="34"/>
        <v/>
      </c>
      <c r="V116" s="25" t="str">
        <f t="shared" si="35"/>
        <v/>
      </c>
      <c r="W116" s="25" t="str">
        <f t="shared" si="36"/>
        <v/>
      </c>
      <c r="X116" s="25" t="str">
        <f t="shared" si="37"/>
        <v/>
      </c>
      <c r="Y116" s="25" t="str">
        <f t="shared" si="38"/>
        <v xml:space="preserve"> </v>
      </c>
      <c r="Z116" s="25" t="str">
        <f t="shared" si="39"/>
        <v xml:space="preserve"> </v>
      </c>
      <c r="AA116" s="25" t="str">
        <f t="shared" si="40"/>
        <v xml:space="preserve"> </v>
      </c>
      <c r="AB116" t="str">
        <f t="shared" si="41"/>
        <v/>
      </c>
      <c r="AC116" t="str">
        <f t="shared" si="42"/>
        <v xml:space="preserve"> </v>
      </c>
      <c r="AD116" t="str">
        <f t="shared" si="43"/>
        <v/>
      </c>
    </row>
    <row r="117" spans="1:30" x14ac:dyDescent="0.35">
      <c r="A117" t="str">
        <f>IF('My Prediction of Match'!$B$2='Performance Cal'!$A117,'Performance Cal'!A117,"")</f>
        <v/>
      </c>
      <c r="B117" t="str">
        <f>IF('My Prediction of Match'!$B$2='Performance Cal'!$A117,'Performance Cal'!B117,"")</f>
        <v/>
      </c>
      <c r="C117" t="str">
        <f>_xlfn.XLOOKUP(B117,'Team Player and role'!A:A,'Team Player and role'!C:C," ")</f>
        <v xml:space="preserve"> </v>
      </c>
      <c r="D117" t="str">
        <f>IF('My Prediction of Match'!$B$2='Performance Cal'!$A117,'Performance Cal'!C117,"")</f>
        <v/>
      </c>
      <c r="E117" t="str">
        <f>IF('My Prediction of Match'!$B$2='Performance Cal'!$A117,'Performance Cal'!D117,"")</f>
        <v/>
      </c>
      <c r="F117" t="str">
        <f>IF('My Prediction of Match'!$B$2='Performance Cal'!$A117,'Performance Cal'!E117,"")</f>
        <v/>
      </c>
      <c r="G117" t="str">
        <f>IF('My Prediction of Match'!$B$2='Performance Cal'!$A117,'Performance Cal'!F117,"")</f>
        <v/>
      </c>
      <c r="H117" s="25" t="str">
        <f t="shared" si="22"/>
        <v/>
      </c>
      <c r="I117" s="25" t="str">
        <f t="shared" si="23"/>
        <v/>
      </c>
      <c r="J117" s="25" t="str">
        <f t="shared" si="24"/>
        <v/>
      </c>
      <c r="K117" s="25" t="str">
        <f t="shared" si="25"/>
        <v xml:space="preserve"> </v>
      </c>
      <c r="L117" s="25" t="str">
        <f t="shared" si="26"/>
        <v xml:space="preserve"> </v>
      </c>
      <c r="M117" s="25" t="str">
        <f t="shared" si="26"/>
        <v xml:space="preserve"> </v>
      </c>
      <c r="N117" s="25" t="str">
        <f t="shared" si="27"/>
        <v xml:space="preserve"> </v>
      </c>
      <c r="O117" s="25" t="str">
        <f t="shared" si="28"/>
        <v xml:space="preserve"> </v>
      </c>
      <c r="P117" s="25" t="str">
        <f t="shared" si="29"/>
        <v/>
      </c>
      <c r="Q117" s="25" t="str">
        <f t="shared" si="30"/>
        <v/>
      </c>
      <c r="R117" s="25" t="str">
        <f t="shared" si="31"/>
        <v/>
      </c>
      <c r="S117" s="25" t="str">
        <f t="shared" si="32"/>
        <v/>
      </c>
      <c r="T117" s="25" t="str">
        <f t="shared" si="33"/>
        <v/>
      </c>
      <c r="U117" s="25" t="str">
        <f t="shared" si="34"/>
        <v/>
      </c>
      <c r="V117" s="25" t="str">
        <f t="shared" si="35"/>
        <v/>
      </c>
      <c r="W117" s="25" t="str">
        <f t="shared" si="36"/>
        <v/>
      </c>
      <c r="X117" s="25" t="str">
        <f t="shared" si="37"/>
        <v/>
      </c>
      <c r="Y117" s="25" t="str">
        <f t="shared" si="38"/>
        <v xml:space="preserve"> </v>
      </c>
      <c r="Z117" s="25" t="str">
        <f t="shared" si="39"/>
        <v xml:space="preserve"> </v>
      </c>
      <c r="AA117" s="25" t="str">
        <f t="shared" si="40"/>
        <v xml:space="preserve"> </v>
      </c>
      <c r="AB117" t="str">
        <f t="shared" si="41"/>
        <v/>
      </c>
      <c r="AC117" t="str">
        <f t="shared" si="42"/>
        <v xml:space="preserve"> </v>
      </c>
      <c r="AD117" t="str">
        <f t="shared" si="43"/>
        <v/>
      </c>
    </row>
    <row r="118" spans="1:30" x14ac:dyDescent="0.35">
      <c r="A118" t="str">
        <f>IF('My Prediction of Match'!$B$2='Performance Cal'!$A118,'Performance Cal'!A118,"")</f>
        <v/>
      </c>
      <c r="B118" t="str">
        <f>IF('My Prediction of Match'!$B$2='Performance Cal'!$A118,'Performance Cal'!B118,"")</f>
        <v/>
      </c>
      <c r="C118" t="str">
        <f>_xlfn.XLOOKUP(B118,'Team Player and role'!A:A,'Team Player and role'!C:C," ")</f>
        <v xml:space="preserve"> </v>
      </c>
      <c r="D118" t="str">
        <f>IF('My Prediction of Match'!$B$2='Performance Cal'!$A118,'Performance Cal'!C118,"")</f>
        <v/>
      </c>
      <c r="E118" t="str">
        <f>IF('My Prediction of Match'!$B$2='Performance Cal'!$A118,'Performance Cal'!D118,"")</f>
        <v/>
      </c>
      <c r="F118" t="str">
        <f>IF('My Prediction of Match'!$B$2='Performance Cal'!$A118,'Performance Cal'!E118,"")</f>
        <v/>
      </c>
      <c r="G118" t="str">
        <f>IF('My Prediction of Match'!$B$2='Performance Cal'!$A118,'Performance Cal'!F118,"")</f>
        <v/>
      </c>
      <c r="H118" s="25" t="str">
        <f t="shared" si="22"/>
        <v/>
      </c>
      <c r="I118" s="25" t="str">
        <f t="shared" si="23"/>
        <v/>
      </c>
      <c r="J118" s="25" t="str">
        <f t="shared" si="24"/>
        <v/>
      </c>
      <c r="K118" s="25" t="str">
        <f t="shared" si="25"/>
        <v xml:space="preserve"> </v>
      </c>
      <c r="L118" s="25" t="str">
        <f t="shared" si="26"/>
        <v xml:space="preserve"> </v>
      </c>
      <c r="M118" s="25" t="str">
        <f t="shared" si="26"/>
        <v xml:space="preserve"> </v>
      </c>
      <c r="N118" s="25" t="str">
        <f t="shared" si="27"/>
        <v xml:space="preserve"> </v>
      </c>
      <c r="O118" s="25" t="str">
        <f t="shared" si="28"/>
        <v xml:space="preserve"> </v>
      </c>
      <c r="P118" s="25" t="str">
        <f t="shared" si="29"/>
        <v/>
      </c>
      <c r="Q118" s="25" t="str">
        <f t="shared" si="30"/>
        <v/>
      </c>
      <c r="R118" s="25" t="str">
        <f t="shared" si="31"/>
        <v/>
      </c>
      <c r="S118" s="25" t="str">
        <f t="shared" si="32"/>
        <v/>
      </c>
      <c r="T118" s="25" t="str">
        <f t="shared" si="33"/>
        <v/>
      </c>
      <c r="U118" s="25" t="str">
        <f t="shared" si="34"/>
        <v/>
      </c>
      <c r="V118" s="25" t="str">
        <f t="shared" si="35"/>
        <v/>
      </c>
      <c r="W118" s="25" t="str">
        <f t="shared" si="36"/>
        <v/>
      </c>
      <c r="X118" s="25" t="str">
        <f t="shared" si="37"/>
        <v/>
      </c>
      <c r="Y118" s="25" t="str">
        <f t="shared" si="38"/>
        <v xml:space="preserve"> </v>
      </c>
      <c r="Z118" s="25" t="str">
        <f t="shared" si="39"/>
        <v xml:space="preserve"> </v>
      </c>
      <c r="AA118" s="25" t="str">
        <f t="shared" si="40"/>
        <v xml:space="preserve"> </v>
      </c>
      <c r="AB118" t="str">
        <f t="shared" si="41"/>
        <v/>
      </c>
      <c r="AC118" t="str">
        <f t="shared" si="42"/>
        <v xml:space="preserve"> </v>
      </c>
      <c r="AD118" t="str">
        <f t="shared" si="43"/>
        <v/>
      </c>
    </row>
    <row r="119" spans="1:30" x14ac:dyDescent="0.35">
      <c r="A119" t="str">
        <f>IF('My Prediction of Match'!$B$2='Performance Cal'!$A119,'Performance Cal'!A119,"")</f>
        <v/>
      </c>
      <c r="B119" t="str">
        <f>IF('My Prediction of Match'!$B$2='Performance Cal'!$A119,'Performance Cal'!B119,"")</f>
        <v/>
      </c>
      <c r="C119" t="str">
        <f>_xlfn.XLOOKUP(B119,'Team Player and role'!A:A,'Team Player and role'!C:C," ")</f>
        <v xml:space="preserve"> </v>
      </c>
      <c r="D119" t="str">
        <f>IF('My Prediction of Match'!$B$2='Performance Cal'!$A119,'Performance Cal'!C119,"")</f>
        <v/>
      </c>
      <c r="E119" t="str">
        <f>IF('My Prediction of Match'!$B$2='Performance Cal'!$A119,'Performance Cal'!D119,"")</f>
        <v/>
      </c>
      <c r="F119" t="str">
        <f>IF('My Prediction of Match'!$B$2='Performance Cal'!$A119,'Performance Cal'!E119,"")</f>
        <v/>
      </c>
      <c r="G119" t="str">
        <f>IF('My Prediction of Match'!$B$2='Performance Cal'!$A119,'Performance Cal'!F119,"")</f>
        <v/>
      </c>
      <c r="H119" s="25" t="str">
        <f t="shared" si="22"/>
        <v/>
      </c>
      <c r="I119" s="25" t="str">
        <f t="shared" si="23"/>
        <v/>
      </c>
      <c r="J119" s="25" t="str">
        <f t="shared" si="24"/>
        <v/>
      </c>
      <c r="K119" s="25" t="str">
        <f t="shared" si="25"/>
        <v xml:space="preserve"> </v>
      </c>
      <c r="L119" s="25" t="str">
        <f t="shared" si="26"/>
        <v xml:space="preserve"> </v>
      </c>
      <c r="M119" s="25" t="str">
        <f t="shared" si="26"/>
        <v xml:space="preserve"> </v>
      </c>
      <c r="N119" s="25" t="str">
        <f t="shared" si="27"/>
        <v xml:space="preserve"> </v>
      </c>
      <c r="O119" s="25" t="str">
        <f t="shared" si="28"/>
        <v xml:space="preserve"> </v>
      </c>
      <c r="P119" s="25" t="str">
        <f t="shared" si="29"/>
        <v/>
      </c>
      <c r="Q119" s="25" t="str">
        <f t="shared" si="30"/>
        <v/>
      </c>
      <c r="R119" s="25" t="str">
        <f t="shared" si="31"/>
        <v/>
      </c>
      <c r="S119" s="25" t="str">
        <f t="shared" si="32"/>
        <v/>
      </c>
      <c r="T119" s="25" t="str">
        <f t="shared" si="33"/>
        <v/>
      </c>
      <c r="U119" s="25" t="str">
        <f t="shared" si="34"/>
        <v/>
      </c>
      <c r="V119" s="25" t="str">
        <f t="shared" si="35"/>
        <v/>
      </c>
      <c r="W119" s="25" t="str">
        <f t="shared" si="36"/>
        <v/>
      </c>
      <c r="X119" s="25" t="str">
        <f t="shared" si="37"/>
        <v/>
      </c>
      <c r="Y119" s="25" t="str">
        <f t="shared" si="38"/>
        <v xml:space="preserve"> </v>
      </c>
      <c r="Z119" s="25" t="str">
        <f t="shared" si="39"/>
        <v xml:space="preserve"> </v>
      </c>
      <c r="AA119" s="25" t="str">
        <f t="shared" si="40"/>
        <v xml:space="preserve"> </v>
      </c>
      <c r="AB119" t="str">
        <f t="shared" si="41"/>
        <v/>
      </c>
      <c r="AC119" t="str">
        <f t="shared" si="42"/>
        <v xml:space="preserve"> </v>
      </c>
      <c r="AD119" t="str">
        <f t="shared" si="43"/>
        <v/>
      </c>
    </row>
    <row r="120" spans="1:30" x14ac:dyDescent="0.35">
      <c r="A120" t="str">
        <f>IF('My Prediction of Match'!$B$2='Performance Cal'!$A120,'Performance Cal'!A120,"")</f>
        <v/>
      </c>
      <c r="B120" t="str">
        <f>IF('My Prediction of Match'!$B$2='Performance Cal'!$A120,'Performance Cal'!B120,"")</f>
        <v/>
      </c>
      <c r="C120" t="str">
        <f>_xlfn.XLOOKUP(B120,'Team Player and role'!A:A,'Team Player and role'!C:C," ")</f>
        <v xml:space="preserve"> </v>
      </c>
      <c r="D120" t="str">
        <f>IF('My Prediction of Match'!$B$2='Performance Cal'!$A120,'Performance Cal'!C120,"")</f>
        <v/>
      </c>
      <c r="E120" t="str">
        <f>IF('My Prediction of Match'!$B$2='Performance Cal'!$A120,'Performance Cal'!D120,"")</f>
        <v/>
      </c>
      <c r="F120" t="str">
        <f>IF('My Prediction of Match'!$B$2='Performance Cal'!$A120,'Performance Cal'!E120,"")</f>
        <v/>
      </c>
      <c r="G120" t="str">
        <f>IF('My Prediction of Match'!$B$2='Performance Cal'!$A120,'Performance Cal'!F120,"")</f>
        <v/>
      </c>
      <c r="H120" s="25" t="str">
        <f t="shared" si="22"/>
        <v/>
      </c>
      <c r="I120" s="25" t="str">
        <f t="shared" si="23"/>
        <v/>
      </c>
      <c r="J120" s="25" t="str">
        <f t="shared" si="24"/>
        <v/>
      </c>
      <c r="K120" s="25" t="str">
        <f t="shared" si="25"/>
        <v xml:space="preserve"> </v>
      </c>
      <c r="L120" s="25" t="str">
        <f t="shared" si="26"/>
        <v xml:space="preserve"> </v>
      </c>
      <c r="M120" s="25" t="str">
        <f t="shared" si="26"/>
        <v xml:space="preserve"> </v>
      </c>
      <c r="N120" s="25" t="str">
        <f t="shared" si="27"/>
        <v xml:space="preserve"> </v>
      </c>
      <c r="O120" s="25" t="str">
        <f t="shared" si="28"/>
        <v xml:space="preserve"> </v>
      </c>
      <c r="P120" s="25" t="str">
        <f t="shared" si="29"/>
        <v/>
      </c>
      <c r="Q120" s="25" t="str">
        <f t="shared" si="30"/>
        <v/>
      </c>
      <c r="R120" s="25" t="str">
        <f t="shared" si="31"/>
        <v/>
      </c>
      <c r="S120" s="25" t="str">
        <f t="shared" si="32"/>
        <v/>
      </c>
      <c r="T120" s="25" t="str">
        <f t="shared" si="33"/>
        <v/>
      </c>
      <c r="U120" s="25" t="str">
        <f t="shared" si="34"/>
        <v/>
      </c>
      <c r="V120" s="25" t="str">
        <f t="shared" si="35"/>
        <v/>
      </c>
      <c r="W120" s="25" t="str">
        <f t="shared" si="36"/>
        <v/>
      </c>
      <c r="X120" s="25" t="str">
        <f t="shared" si="37"/>
        <v/>
      </c>
      <c r="Y120" s="25" t="str">
        <f t="shared" si="38"/>
        <v xml:space="preserve"> </v>
      </c>
      <c r="Z120" s="25" t="str">
        <f t="shared" si="39"/>
        <v xml:space="preserve"> </v>
      </c>
      <c r="AA120" s="25" t="str">
        <f t="shared" si="40"/>
        <v xml:space="preserve"> </v>
      </c>
      <c r="AB120" t="str">
        <f t="shared" si="41"/>
        <v/>
      </c>
      <c r="AC120" t="str">
        <f t="shared" si="42"/>
        <v xml:space="preserve"> </v>
      </c>
      <c r="AD120" t="str">
        <f t="shared" si="43"/>
        <v/>
      </c>
    </row>
    <row r="121" spans="1:30" x14ac:dyDescent="0.35">
      <c r="A121" t="str">
        <f>IF('My Prediction of Match'!$B$2='Performance Cal'!$A121,'Performance Cal'!A121,"")</f>
        <v/>
      </c>
      <c r="B121" t="str">
        <f>IF('My Prediction of Match'!$B$2='Performance Cal'!$A121,'Performance Cal'!B121,"")</f>
        <v/>
      </c>
      <c r="C121" t="str">
        <f>_xlfn.XLOOKUP(B121,'Team Player and role'!A:A,'Team Player and role'!C:C," ")</f>
        <v xml:space="preserve"> </v>
      </c>
      <c r="D121" t="str">
        <f>IF('My Prediction of Match'!$B$2='Performance Cal'!$A121,'Performance Cal'!C121,"")</f>
        <v/>
      </c>
      <c r="E121" t="str">
        <f>IF('My Prediction of Match'!$B$2='Performance Cal'!$A121,'Performance Cal'!D121,"")</f>
        <v/>
      </c>
      <c r="F121" t="str">
        <f>IF('My Prediction of Match'!$B$2='Performance Cal'!$A121,'Performance Cal'!E121,"")</f>
        <v/>
      </c>
      <c r="G121" t="str">
        <f>IF('My Prediction of Match'!$B$2='Performance Cal'!$A121,'Performance Cal'!F121,"")</f>
        <v/>
      </c>
      <c r="H121" s="25" t="str">
        <f t="shared" si="22"/>
        <v/>
      </c>
      <c r="I121" s="25" t="str">
        <f t="shared" si="23"/>
        <v/>
      </c>
      <c r="J121" s="25" t="str">
        <f t="shared" si="24"/>
        <v/>
      </c>
      <c r="K121" s="25" t="str">
        <f t="shared" si="25"/>
        <v xml:space="preserve"> </v>
      </c>
      <c r="L121" s="25" t="str">
        <f t="shared" si="26"/>
        <v xml:space="preserve"> </v>
      </c>
      <c r="M121" s="25" t="str">
        <f t="shared" si="26"/>
        <v xml:space="preserve"> </v>
      </c>
      <c r="N121" s="25" t="str">
        <f t="shared" si="27"/>
        <v xml:space="preserve"> </v>
      </c>
      <c r="O121" s="25" t="str">
        <f t="shared" si="28"/>
        <v xml:space="preserve"> </v>
      </c>
      <c r="P121" s="25" t="str">
        <f t="shared" si="29"/>
        <v/>
      </c>
      <c r="Q121" s="25" t="str">
        <f t="shared" si="30"/>
        <v/>
      </c>
      <c r="R121" s="25" t="str">
        <f t="shared" si="31"/>
        <v/>
      </c>
      <c r="S121" s="25" t="str">
        <f t="shared" si="32"/>
        <v/>
      </c>
      <c r="T121" s="25" t="str">
        <f t="shared" si="33"/>
        <v/>
      </c>
      <c r="U121" s="25" t="str">
        <f t="shared" si="34"/>
        <v/>
      </c>
      <c r="V121" s="25" t="str">
        <f t="shared" si="35"/>
        <v/>
      </c>
      <c r="W121" s="25" t="str">
        <f t="shared" si="36"/>
        <v/>
      </c>
      <c r="X121" s="25" t="str">
        <f t="shared" si="37"/>
        <v/>
      </c>
      <c r="Y121" s="25" t="str">
        <f t="shared" si="38"/>
        <v xml:space="preserve"> </v>
      </c>
      <c r="Z121" s="25" t="str">
        <f t="shared" si="39"/>
        <v xml:space="preserve"> </v>
      </c>
      <c r="AA121" s="25" t="str">
        <f t="shared" si="40"/>
        <v xml:space="preserve"> </v>
      </c>
      <c r="AB121" t="str">
        <f t="shared" si="41"/>
        <v/>
      </c>
      <c r="AC121" t="str">
        <f t="shared" si="42"/>
        <v xml:space="preserve"> </v>
      </c>
      <c r="AD121" t="str">
        <f t="shared" si="43"/>
        <v/>
      </c>
    </row>
    <row r="122" spans="1:30" x14ac:dyDescent="0.35">
      <c r="A122" t="str">
        <f>IF('My Prediction of Match'!$B$2='Performance Cal'!$A122,'Performance Cal'!A122,"")</f>
        <v/>
      </c>
      <c r="B122" t="str">
        <f>IF('My Prediction of Match'!$B$2='Performance Cal'!$A122,'Performance Cal'!B122,"")</f>
        <v/>
      </c>
      <c r="C122" t="str">
        <f>_xlfn.XLOOKUP(B122,'Team Player and role'!A:A,'Team Player and role'!C:C," ")</f>
        <v xml:space="preserve"> </v>
      </c>
      <c r="D122" t="str">
        <f>IF('My Prediction of Match'!$B$2='Performance Cal'!$A122,'Performance Cal'!C122,"")</f>
        <v/>
      </c>
      <c r="E122" t="str">
        <f>IF('My Prediction of Match'!$B$2='Performance Cal'!$A122,'Performance Cal'!D122,"")</f>
        <v/>
      </c>
      <c r="F122" t="str">
        <f>IF('My Prediction of Match'!$B$2='Performance Cal'!$A122,'Performance Cal'!E122,"")</f>
        <v/>
      </c>
      <c r="G122" t="str">
        <f>IF('My Prediction of Match'!$B$2='Performance Cal'!$A122,'Performance Cal'!F122,"")</f>
        <v/>
      </c>
      <c r="H122" s="25" t="str">
        <f t="shared" si="22"/>
        <v/>
      </c>
      <c r="I122" s="25" t="str">
        <f t="shared" si="23"/>
        <v/>
      </c>
      <c r="J122" s="25" t="str">
        <f t="shared" si="24"/>
        <v/>
      </c>
      <c r="K122" s="25" t="str">
        <f t="shared" si="25"/>
        <v xml:space="preserve"> </v>
      </c>
      <c r="L122" s="25" t="str">
        <f t="shared" si="26"/>
        <v xml:space="preserve"> </v>
      </c>
      <c r="M122" s="25" t="str">
        <f t="shared" si="26"/>
        <v xml:space="preserve"> </v>
      </c>
      <c r="N122" s="25" t="str">
        <f t="shared" si="27"/>
        <v xml:space="preserve"> </v>
      </c>
      <c r="O122" s="25" t="str">
        <f t="shared" si="28"/>
        <v xml:space="preserve"> </v>
      </c>
      <c r="P122" s="25" t="str">
        <f t="shared" si="29"/>
        <v/>
      </c>
      <c r="Q122" s="25" t="str">
        <f t="shared" si="30"/>
        <v/>
      </c>
      <c r="R122" s="25" t="str">
        <f t="shared" si="31"/>
        <v/>
      </c>
      <c r="S122" s="25" t="str">
        <f t="shared" si="32"/>
        <v/>
      </c>
      <c r="T122" s="25" t="str">
        <f t="shared" si="33"/>
        <v/>
      </c>
      <c r="U122" s="25" t="str">
        <f t="shared" si="34"/>
        <v/>
      </c>
      <c r="V122" s="25" t="str">
        <f t="shared" si="35"/>
        <v/>
      </c>
      <c r="W122" s="25" t="str">
        <f t="shared" si="36"/>
        <v/>
      </c>
      <c r="X122" s="25" t="str">
        <f t="shared" si="37"/>
        <v/>
      </c>
      <c r="Y122" s="25" t="str">
        <f t="shared" si="38"/>
        <v xml:space="preserve"> </v>
      </c>
      <c r="Z122" s="25" t="str">
        <f t="shared" si="39"/>
        <v xml:space="preserve"> </v>
      </c>
      <c r="AA122" s="25" t="str">
        <f t="shared" si="40"/>
        <v xml:space="preserve"> </v>
      </c>
      <c r="AB122" t="str">
        <f t="shared" si="41"/>
        <v/>
      </c>
      <c r="AC122" t="str">
        <f t="shared" si="42"/>
        <v xml:space="preserve"> </v>
      </c>
      <c r="AD122" t="str">
        <f t="shared" si="43"/>
        <v/>
      </c>
    </row>
    <row r="123" spans="1:30" x14ac:dyDescent="0.35">
      <c r="A123" t="str">
        <f>IF('My Prediction of Match'!$B$2='Performance Cal'!$A123,'Performance Cal'!A123,"")</f>
        <v/>
      </c>
      <c r="B123" t="str">
        <f>IF('My Prediction of Match'!$B$2='Performance Cal'!$A123,'Performance Cal'!B123,"")</f>
        <v/>
      </c>
      <c r="C123" t="str">
        <f>_xlfn.XLOOKUP(B123,'Team Player and role'!A:A,'Team Player and role'!C:C," ")</f>
        <v xml:space="preserve"> </v>
      </c>
      <c r="D123" t="str">
        <f>IF('My Prediction of Match'!$B$2='Performance Cal'!$A123,'Performance Cal'!C123,"")</f>
        <v/>
      </c>
      <c r="E123" t="str">
        <f>IF('My Prediction of Match'!$B$2='Performance Cal'!$A123,'Performance Cal'!D123,"")</f>
        <v/>
      </c>
      <c r="F123" t="str">
        <f>IF('My Prediction of Match'!$B$2='Performance Cal'!$A123,'Performance Cal'!E123,"")</f>
        <v/>
      </c>
      <c r="G123" t="str">
        <f>IF('My Prediction of Match'!$B$2='Performance Cal'!$A123,'Performance Cal'!F123,"")</f>
        <v/>
      </c>
      <c r="H123" s="25" t="str">
        <f t="shared" si="22"/>
        <v/>
      </c>
      <c r="I123" s="25" t="str">
        <f t="shared" si="23"/>
        <v/>
      </c>
      <c r="J123" s="25" t="str">
        <f t="shared" si="24"/>
        <v/>
      </c>
      <c r="K123" s="25" t="str">
        <f t="shared" si="25"/>
        <v xml:space="preserve"> </v>
      </c>
      <c r="L123" s="25" t="str">
        <f t="shared" si="26"/>
        <v xml:space="preserve"> </v>
      </c>
      <c r="M123" s="25" t="str">
        <f t="shared" si="26"/>
        <v xml:space="preserve"> </v>
      </c>
      <c r="N123" s="25" t="str">
        <f t="shared" si="27"/>
        <v xml:space="preserve"> </v>
      </c>
      <c r="O123" s="25" t="str">
        <f t="shared" si="28"/>
        <v xml:space="preserve"> </v>
      </c>
      <c r="P123" s="25" t="str">
        <f t="shared" si="29"/>
        <v/>
      </c>
      <c r="Q123" s="25" t="str">
        <f t="shared" si="30"/>
        <v/>
      </c>
      <c r="R123" s="25" t="str">
        <f t="shared" si="31"/>
        <v/>
      </c>
      <c r="S123" s="25" t="str">
        <f t="shared" si="32"/>
        <v/>
      </c>
      <c r="T123" s="25" t="str">
        <f t="shared" si="33"/>
        <v/>
      </c>
      <c r="U123" s="25" t="str">
        <f t="shared" si="34"/>
        <v/>
      </c>
      <c r="V123" s="25" t="str">
        <f t="shared" si="35"/>
        <v/>
      </c>
      <c r="W123" s="25" t="str">
        <f t="shared" si="36"/>
        <v/>
      </c>
      <c r="X123" s="25" t="str">
        <f t="shared" si="37"/>
        <v/>
      </c>
      <c r="Y123" s="25" t="str">
        <f t="shared" si="38"/>
        <v xml:space="preserve"> </v>
      </c>
      <c r="Z123" s="25" t="str">
        <f t="shared" si="39"/>
        <v xml:space="preserve"> </v>
      </c>
      <c r="AA123" s="25" t="str">
        <f t="shared" si="40"/>
        <v xml:space="preserve"> </v>
      </c>
      <c r="AB123" t="str">
        <f t="shared" si="41"/>
        <v/>
      </c>
      <c r="AC123" t="str">
        <f t="shared" si="42"/>
        <v xml:space="preserve"> </v>
      </c>
      <c r="AD123" t="str">
        <f t="shared" si="43"/>
        <v/>
      </c>
    </row>
    <row r="124" spans="1:30" x14ac:dyDescent="0.35">
      <c r="A124" t="str">
        <f>IF('My Prediction of Match'!$B$2='Performance Cal'!$A124,'Performance Cal'!A124,"")</f>
        <v/>
      </c>
      <c r="B124" t="str">
        <f>IF('My Prediction of Match'!$B$2='Performance Cal'!$A124,'Performance Cal'!B124,"")</f>
        <v/>
      </c>
      <c r="C124" t="str">
        <f>_xlfn.XLOOKUP(B124,'Team Player and role'!A:A,'Team Player and role'!C:C," ")</f>
        <v xml:space="preserve"> </v>
      </c>
      <c r="D124" t="str">
        <f>IF('My Prediction of Match'!$B$2='Performance Cal'!$A124,'Performance Cal'!C124,"")</f>
        <v/>
      </c>
      <c r="E124" t="str">
        <f>IF('My Prediction of Match'!$B$2='Performance Cal'!$A124,'Performance Cal'!D124,"")</f>
        <v/>
      </c>
      <c r="F124" t="str">
        <f>IF('My Prediction of Match'!$B$2='Performance Cal'!$A124,'Performance Cal'!E124,"")</f>
        <v/>
      </c>
      <c r="G124" t="str">
        <f>IF('My Prediction of Match'!$B$2='Performance Cal'!$A124,'Performance Cal'!F124,"")</f>
        <v/>
      </c>
      <c r="H124" s="25" t="str">
        <f t="shared" si="22"/>
        <v/>
      </c>
      <c r="I124" s="25" t="str">
        <f t="shared" si="23"/>
        <v/>
      </c>
      <c r="J124" s="25" t="str">
        <f t="shared" si="24"/>
        <v/>
      </c>
      <c r="K124" s="25" t="str">
        <f t="shared" si="25"/>
        <v xml:space="preserve"> </v>
      </c>
      <c r="L124" s="25" t="str">
        <f t="shared" si="26"/>
        <v xml:space="preserve"> </v>
      </c>
      <c r="M124" s="25" t="str">
        <f t="shared" si="26"/>
        <v xml:space="preserve"> </v>
      </c>
      <c r="N124" s="25" t="str">
        <f t="shared" si="27"/>
        <v xml:space="preserve"> </v>
      </c>
      <c r="O124" s="25" t="str">
        <f t="shared" si="28"/>
        <v xml:space="preserve"> </v>
      </c>
      <c r="P124" s="25" t="str">
        <f t="shared" si="29"/>
        <v/>
      </c>
      <c r="Q124" s="25" t="str">
        <f t="shared" si="30"/>
        <v/>
      </c>
      <c r="R124" s="25" t="str">
        <f t="shared" si="31"/>
        <v/>
      </c>
      <c r="S124" s="25" t="str">
        <f t="shared" si="32"/>
        <v/>
      </c>
      <c r="T124" s="25" t="str">
        <f t="shared" si="33"/>
        <v/>
      </c>
      <c r="U124" s="25" t="str">
        <f t="shared" si="34"/>
        <v/>
      </c>
      <c r="V124" s="25" t="str">
        <f t="shared" si="35"/>
        <v/>
      </c>
      <c r="W124" s="25" t="str">
        <f t="shared" si="36"/>
        <v/>
      </c>
      <c r="X124" s="25" t="str">
        <f t="shared" si="37"/>
        <v/>
      </c>
      <c r="Y124" s="25" t="str">
        <f t="shared" si="38"/>
        <v xml:space="preserve"> </v>
      </c>
      <c r="Z124" s="25" t="str">
        <f t="shared" si="39"/>
        <v xml:space="preserve"> </v>
      </c>
      <c r="AA124" s="25" t="str">
        <f t="shared" si="40"/>
        <v xml:space="preserve"> </v>
      </c>
      <c r="AB124" t="str">
        <f t="shared" si="41"/>
        <v/>
      </c>
      <c r="AC124" t="str">
        <f t="shared" si="42"/>
        <v xml:space="preserve"> </v>
      </c>
      <c r="AD124" t="str">
        <f t="shared" si="43"/>
        <v/>
      </c>
    </row>
    <row r="125" spans="1:30" x14ac:dyDescent="0.35">
      <c r="A125" t="str">
        <f>IF('My Prediction of Match'!$B$2='Performance Cal'!$A125,'Performance Cal'!A125,"")</f>
        <v>RCB</v>
      </c>
      <c r="B125" t="str">
        <f>IF('My Prediction of Match'!$B$2='Performance Cal'!$A125,'Performance Cal'!B125,"")</f>
        <v>Karn Sharma</v>
      </c>
      <c r="C125" t="str">
        <f>_xlfn.XLOOKUP(B125,'Team Player and role'!A:A,'Team Player and role'!C:C," ")</f>
        <v>Spinner</v>
      </c>
      <c r="D125">
        <f>IF('My Prediction of Match'!$B$2='Performance Cal'!$A125,'Performance Cal'!C125,"")</f>
        <v>13.280000000000001</v>
      </c>
      <c r="E125">
        <f>IF('My Prediction of Match'!$B$2='Performance Cal'!$A125,'Performance Cal'!D125,"")</f>
        <v>1101.6400000000001</v>
      </c>
      <c r="F125">
        <f>IF('My Prediction of Match'!$B$2='Performance Cal'!$A125,'Performance Cal'!E125,"")</f>
        <v>0</v>
      </c>
      <c r="G125">
        <f>IF('My Prediction of Match'!$B$2='Performance Cal'!$A125,'Performance Cal'!F125,"")</f>
        <v>1114.92</v>
      </c>
      <c r="H125" s="25">
        <f t="shared" si="22"/>
        <v>1321.9680000000001</v>
      </c>
      <c r="I125" s="25">
        <f t="shared" si="23"/>
        <v>826.23000000000013</v>
      </c>
      <c r="J125" s="25">
        <f t="shared" si="24"/>
        <v>1344.0008000000003</v>
      </c>
      <c r="K125" s="25">
        <f t="shared" si="25"/>
        <v>991.47600000000011</v>
      </c>
      <c r="L125" s="25">
        <f t="shared" si="26"/>
        <v>660.98400000000004</v>
      </c>
      <c r="M125" s="25">
        <f t="shared" si="26"/>
        <v>660.98400000000004</v>
      </c>
      <c r="N125" s="25">
        <f t="shared" si="27"/>
        <v>1101.6400000000001</v>
      </c>
      <c r="O125" s="25">
        <f t="shared" si="28"/>
        <v>1321.9680000000001</v>
      </c>
      <c r="P125" s="25">
        <f t="shared" si="29"/>
        <v>991.47600000000011</v>
      </c>
      <c r="Q125" s="25">
        <f t="shared" si="30"/>
        <v>1211.8040000000001</v>
      </c>
      <c r="R125" s="25">
        <f t="shared" si="31"/>
        <v>1321.9680000000001</v>
      </c>
      <c r="S125" s="25">
        <f t="shared" si="32"/>
        <v>743.60700000000008</v>
      </c>
      <c r="T125" s="25">
        <f t="shared" si="33"/>
        <v>963.93500000000017</v>
      </c>
      <c r="U125" s="25">
        <f t="shared" si="34"/>
        <v>1074.0990000000002</v>
      </c>
      <c r="V125" s="25">
        <f t="shared" si="35"/>
        <v>1002.4924000000001</v>
      </c>
      <c r="W125" s="25">
        <f t="shared" si="36"/>
        <v>1222.8204000000001</v>
      </c>
      <c r="X125" s="25">
        <f t="shared" si="37"/>
        <v>1332.9844000000003</v>
      </c>
      <c r="Y125" s="25">
        <f t="shared" si="38"/>
        <v>826.23</v>
      </c>
      <c r="Z125" s="25">
        <f t="shared" si="39"/>
        <v>1046.558</v>
      </c>
      <c r="AA125" s="25">
        <f t="shared" si="40"/>
        <v>1156.7220000000002</v>
      </c>
      <c r="AB125" t="str">
        <f t="shared" si="41"/>
        <v>RCB</v>
      </c>
      <c r="AC125" t="str">
        <f t="shared" si="42"/>
        <v>Spinner</v>
      </c>
      <c r="AD125" t="str">
        <f t="shared" si="43"/>
        <v>Karn Sharma</v>
      </c>
    </row>
    <row r="126" spans="1:30" x14ac:dyDescent="0.35">
      <c r="A126" t="str">
        <f>IF('My Prediction of Match'!$B$2='Performance Cal'!$A126,'Performance Cal'!A126,"")</f>
        <v/>
      </c>
      <c r="B126" t="str">
        <f>IF('My Prediction of Match'!$B$2='Performance Cal'!$A126,'Performance Cal'!B126,"")</f>
        <v/>
      </c>
      <c r="C126" t="str">
        <f>_xlfn.XLOOKUP(B126,'Team Player and role'!A:A,'Team Player and role'!C:C," ")</f>
        <v xml:space="preserve"> </v>
      </c>
      <c r="D126" t="str">
        <f>IF('My Prediction of Match'!$B$2='Performance Cal'!$A126,'Performance Cal'!C126,"")</f>
        <v/>
      </c>
      <c r="E126" t="str">
        <f>IF('My Prediction of Match'!$B$2='Performance Cal'!$A126,'Performance Cal'!D126,"")</f>
        <v/>
      </c>
      <c r="F126" t="str">
        <f>IF('My Prediction of Match'!$B$2='Performance Cal'!$A126,'Performance Cal'!E126,"")</f>
        <v/>
      </c>
      <c r="G126" t="str">
        <f>IF('My Prediction of Match'!$B$2='Performance Cal'!$A126,'Performance Cal'!F126,"")</f>
        <v/>
      </c>
      <c r="H126" s="25" t="str">
        <f t="shared" si="22"/>
        <v/>
      </c>
      <c r="I126" s="25" t="str">
        <f t="shared" si="23"/>
        <v/>
      </c>
      <c r="J126" s="25" t="str">
        <f t="shared" si="24"/>
        <v/>
      </c>
      <c r="K126" s="25" t="str">
        <f t="shared" si="25"/>
        <v xml:space="preserve"> </v>
      </c>
      <c r="L126" s="25" t="str">
        <f t="shared" si="26"/>
        <v xml:space="preserve"> </v>
      </c>
      <c r="M126" s="25" t="str">
        <f t="shared" si="26"/>
        <v xml:space="preserve"> </v>
      </c>
      <c r="N126" s="25" t="str">
        <f t="shared" si="27"/>
        <v xml:space="preserve"> </v>
      </c>
      <c r="O126" s="25" t="str">
        <f t="shared" si="28"/>
        <v xml:space="preserve"> </v>
      </c>
      <c r="P126" s="25" t="str">
        <f t="shared" si="29"/>
        <v/>
      </c>
      <c r="Q126" s="25" t="str">
        <f t="shared" si="30"/>
        <v/>
      </c>
      <c r="R126" s="25" t="str">
        <f t="shared" si="31"/>
        <v/>
      </c>
      <c r="S126" s="25" t="str">
        <f t="shared" si="32"/>
        <v/>
      </c>
      <c r="T126" s="25" t="str">
        <f t="shared" si="33"/>
        <v/>
      </c>
      <c r="U126" s="25" t="str">
        <f t="shared" si="34"/>
        <v/>
      </c>
      <c r="V126" s="25" t="str">
        <f t="shared" si="35"/>
        <v/>
      </c>
      <c r="W126" s="25" t="str">
        <f t="shared" si="36"/>
        <v/>
      </c>
      <c r="X126" s="25" t="str">
        <f t="shared" si="37"/>
        <v/>
      </c>
      <c r="Y126" s="25" t="str">
        <f t="shared" si="38"/>
        <v xml:space="preserve"> </v>
      </c>
      <c r="Z126" s="25" t="str">
        <f t="shared" si="39"/>
        <v xml:space="preserve"> </v>
      </c>
      <c r="AA126" s="25" t="str">
        <f t="shared" si="40"/>
        <v xml:space="preserve"> </v>
      </c>
      <c r="AB126" t="str">
        <f t="shared" si="41"/>
        <v/>
      </c>
      <c r="AC126" t="str">
        <f t="shared" si="42"/>
        <v xml:space="preserve"> </v>
      </c>
      <c r="AD126" t="str">
        <f t="shared" si="43"/>
        <v/>
      </c>
    </row>
    <row r="127" spans="1:30" x14ac:dyDescent="0.35">
      <c r="A127" t="str">
        <f>IF('My Prediction of Match'!$B$2='Performance Cal'!$A127,'Performance Cal'!A127,"")</f>
        <v/>
      </c>
      <c r="B127" t="str">
        <f>IF('My Prediction of Match'!$B$2='Performance Cal'!$A127,'Performance Cal'!B127,"")</f>
        <v/>
      </c>
      <c r="C127" t="str">
        <f>_xlfn.XLOOKUP(B127,'Team Player and role'!A:A,'Team Player and role'!C:C," ")</f>
        <v xml:space="preserve"> </v>
      </c>
      <c r="D127" t="str">
        <f>IF('My Prediction of Match'!$B$2='Performance Cal'!$A127,'Performance Cal'!C127,"")</f>
        <v/>
      </c>
      <c r="E127" t="str">
        <f>IF('My Prediction of Match'!$B$2='Performance Cal'!$A127,'Performance Cal'!D127,"")</f>
        <v/>
      </c>
      <c r="F127" t="str">
        <f>IF('My Prediction of Match'!$B$2='Performance Cal'!$A127,'Performance Cal'!E127,"")</f>
        <v/>
      </c>
      <c r="G127" t="str">
        <f>IF('My Prediction of Match'!$B$2='Performance Cal'!$A127,'Performance Cal'!F127,"")</f>
        <v/>
      </c>
      <c r="H127" s="25" t="str">
        <f t="shared" si="22"/>
        <v/>
      </c>
      <c r="I127" s="25" t="str">
        <f t="shared" si="23"/>
        <v/>
      </c>
      <c r="J127" s="25" t="str">
        <f t="shared" si="24"/>
        <v/>
      </c>
      <c r="K127" s="25" t="str">
        <f t="shared" si="25"/>
        <v xml:space="preserve"> </v>
      </c>
      <c r="L127" s="25" t="str">
        <f t="shared" si="26"/>
        <v xml:space="preserve"> </v>
      </c>
      <c r="M127" s="25" t="str">
        <f t="shared" si="26"/>
        <v xml:space="preserve"> </v>
      </c>
      <c r="N127" s="25" t="str">
        <f t="shared" si="27"/>
        <v xml:space="preserve"> </v>
      </c>
      <c r="O127" s="25" t="str">
        <f t="shared" si="28"/>
        <v xml:space="preserve"> </v>
      </c>
      <c r="P127" s="25" t="str">
        <f t="shared" si="29"/>
        <v/>
      </c>
      <c r="Q127" s="25" t="str">
        <f t="shared" si="30"/>
        <v/>
      </c>
      <c r="R127" s="25" t="str">
        <f t="shared" si="31"/>
        <v/>
      </c>
      <c r="S127" s="25" t="str">
        <f t="shared" si="32"/>
        <v/>
      </c>
      <c r="T127" s="25" t="str">
        <f t="shared" si="33"/>
        <v/>
      </c>
      <c r="U127" s="25" t="str">
        <f t="shared" si="34"/>
        <v/>
      </c>
      <c r="V127" s="25" t="str">
        <f t="shared" si="35"/>
        <v/>
      </c>
      <c r="W127" s="25" t="str">
        <f t="shared" si="36"/>
        <v/>
      </c>
      <c r="X127" s="25" t="str">
        <f t="shared" si="37"/>
        <v/>
      </c>
      <c r="Y127" s="25" t="str">
        <f t="shared" si="38"/>
        <v xml:space="preserve"> </v>
      </c>
      <c r="Z127" s="25" t="str">
        <f t="shared" si="39"/>
        <v xml:space="preserve"> </v>
      </c>
      <c r="AA127" s="25" t="str">
        <f t="shared" si="40"/>
        <v xml:space="preserve"> </v>
      </c>
      <c r="AB127" t="str">
        <f t="shared" si="41"/>
        <v/>
      </c>
      <c r="AC127" t="str">
        <f t="shared" si="42"/>
        <v xml:space="preserve"> </v>
      </c>
      <c r="AD127" t="str">
        <f t="shared" si="43"/>
        <v/>
      </c>
    </row>
    <row r="128" spans="1:30" x14ac:dyDescent="0.35">
      <c r="A128" t="str">
        <f>IF('My Prediction of Match'!$B$2='Performance Cal'!$A128,'Performance Cal'!A128,"")</f>
        <v/>
      </c>
      <c r="B128" t="str">
        <f>IF('My Prediction of Match'!$B$2='Performance Cal'!$A128,'Performance Cal'!B128,"")</f>
        <v/>
      </c>
      <c r="C128" t="str">
        <f>_xlfn.XLOOKUP(B128,'Team Player and role'!A:A,'Team Player and role'!C:C," ")</f>
        <v xml:space="preserve"> </v>
      </c>
      <c r="D128" t="str">
        <f>IF('My Prediction of Match'!$B$2='Performance Cal'!$A128,'Performance Cal'!C128,"")</f>
        <v/>
      </c>
      <c r="E128" t="str">
        <f>IF('My Prediction of Match'!$B$2='Performance Cal'!$A128,'Performance Cal'!D128,"")</f>
        <v/>
      </c>
      <c r="F128" t="str">
        <f>IF('My Prediction of Match'!$B$2='Performance Cal'!$A128,'Performance Cal'!E128,"")</f>
        <v/>
      </c>
      <c r="G128" t="str">
        <f>IF('My Prediction of Match'!$B$2='Performance Cal'!$A128,'Performance Cal'!F128,"")</f>
        <v/>
      </c>
      <c r="H128" s="25" t="str">
        <f t="shared" si="22"/>
        <v/>
      </c>
      <c r="I128" s="25" t="str">
        <f t="shared" si="23"/>
        <v/>
      </c>
      <c r="J128" s="25" t="str">
        <f t="shared" si="24"/>
        <v/>
      </c>
      <c r="K128" s="25" t="str">
        <f t="shared" si="25"/>
        <v xml:space="preserve"> </v>
      </c>
      <c r="L128" s="25" t="str">
        <f t="shared" si="26"/>
        <v xml:space="preserve"> </v>
      </c>
      <c r="M128" s="25" t="str">
        <f t="shared" si="26"/>
        <v xml:space="preserve"> </v>
      </c>
      <c r="N128" s="25" t="str">
        <f t="shared" si="27"/>
        <v xml:space="preserve"> </v>
      </c>
      <c r="O128" s="25" t="str">
        <f t="shared" si="28"/>
        <v xml:space="preserve"> </v>
      </c>
      <c r="P128" s="25" t="str">
        <f t="shared" si="29"/>
        <v/>
      </c>
      <c r="Q128" s="25" t="str">
        <f t="shared" si="30"/>
        <v/>
      </c>
      <c r="R128" s="25" t="str">
        <f t="shared" si="31"/>
        <v/>
      </c>
      <c r="S128" s="25" t="str">
        <f t="shared" si="32"/>
        <v/>
      </c>
      <c r="T128" s="25" t="str">
        <f t="shared" si="33"/>
        <v/>
      </c>
      <c r="U128" s="25" t="str">
        <f t="shared" si="34"/>
        <v/>
      </c>
      <c r="V128" s="25" t="str">
        <f t="shared" si="35"/>
        <v/>
      </c>
      <c r="W128" s="25" t="str">
        <f t="shared" si="36"/>
        <v/>
      </c>
      <c r="X128" s="25" t="str">
        <f t="shared" si="37"/>
        <v/>
      </c>
      <c r="Y128" s="25" t="str">
        <f t="shared" si="38"/>
        <v xml:space="preserve"> </v>
      </c>
      <c r="Z128" s="25" t="str">
        <f t="shared" si="39"/>
        <v xml:space="preserve"> </v>
      </c>
      <c r="AA128" s="25" t="str">
        <f t="shared" si="40"/>
        <v xml:space="preserve"> </v>
      </c>
      <c r="AB128" t="str">
        <f t="shared" si="41"/>
        <v/>
      </c>
      <c r="AC128" t="str">
        <f t="shared" si="42"/>
        <v xml:space="preserve"> </v>
      </c>
      <c r="AD128" t="str">
        <f t="shared" si="43"/>
        <v/>
      </c>
    </row>
    <row r="129" spans="1:30" x14ac:dyDescent="0.35">
      <c r="A129" t="str">
        <f>IF('My Prediction of Match'!$B$2='Performance Cal'!$A129,'Performance Cal'!A129,"")</f>
        <v/>
      </c>
      <c r="B129" t="str">
        <f>IF('My Prediction of Match'!$B$2='Performance Cal'!$A129,'Performance Cal'!B129,"")</f>
        <v/>
      </c>
      <c r="C129" t="str">
        <f>_xlfn.XLOOKUP(B129,'Team Player and role'!A:A,'Team Player and role'!C:C," ")</f>
        <v xml:space="preserve"> </v>
      </c>
      <c r="D129" t="str">
        <f>IF('My Prediction of Match'!$B$2='Performance Cal'!$A129,'Performance Cal'!C129,"")</f>
        <v/>
      </c>
      <c r="E129" t="str">
        <f>IF('My Prediction of Match'!$B$2='Performance Cal'!$A129,'Performance Cal'!D129,"")</f>
        <v/>
      </c>
      <c r="F129" t="str">
        <f>IF('My Prediction of Match'!$B$2='Performance Cal'!$A129,'Performance Cal'!E129,"")</f>
        <v/>
      </c>
      <c r="G129" t="str">
        <f>IF('My Prediction of Match'!$B$2='Performance Cal'!$A129,'Performance Cal'!F129,"")</f>
        <v/>
      </c>
      <c r="H129" s="25" t="str">
        <f t="shared" si="22"/>
        <v/>
      </c>
      <c r="I129" s="25" t="str">
        <f t="shared" si="23"/>
        <v/>
      </c>
      <c r="J129" s="25" t="str">
        <f t="shared" si="24"/>
        <v/>
      </c>
      <c r="K129" s="25" t="str">
        <f t="shared" si="25"/>
        <v xml:space="preserve"> </v>
      </c>
      <c r="L129" s="25" t="str">
        <f t="shared" si="26"/>
        <v xml:space="preserve"> </v>
      </c>
      <c r="M129" s="25" t="str">
        <f t="shared" si="26"/>
        <v xml:space="preserve"> </v>
      </c>
      <c r="N129" s="25" t="str">
        <f t="shared" si="27"/>
        <v xml:space="preserve"> </v>
      </c>
      <c r="O129" s="25" t="str">
        <f t="shared" si="28"/>
        <v xml:space="preserve"> </v>
      </c>
      <c r="P129" s="25" t="str">
        <f t="shared" si="29"/>
        <v/>
      </c>
      <c r="Q129" s="25" t="str">
        <f t="shared" si="30"/>
        <v/>
      </c>
      <c r="R129" s="25" t="str">
        <f t="shared" si="31"/>
        <v/>
      </c>
      <c r="S129" s="25" t="str">
        <f t="shared" si="32"/>
        <v/>
      </c>
      <c r="T129" s="25" t="str">
        <f t="shared" si="33"/>
        <v/>
      </c>
      <c r="U129" s="25" t="str">
        <f t="shared" si="34"/>
        <v/>
      </c>
      <c r="V129" s="25" t="str">
        <f t="shared" si="35"/>
        <v/>
      </c>
      <c r="W129" s="25" t="str">
        <f t="shared" si="36"/>
        <v/>
      </c>
      <c r="X129" s="25" t="str">
        <f t="shared" si="37"/>
        <v/>
      </c>
      <c r="Y129" s="25" t="str">
        <f t="shared" si="38"/>
        <v xml:space="preserve"> </v>
      </c>
      <c r="Z129" s="25" t="str">
        <f t="shared" si="39"/>
        <v xml:space="preserve"> </v>
      </c>
      <c r="AA129" s="25" t="str">
        <f t="shared" si="40"/>
        <v xml:space="preserve"> </v>
      </c>
      <c r="AB129" t="str">
        <f t="shared" si="41"/>
        <v/>
      </c>
      <c r="AC129" t="str">
        <f t="shared" si="42"/>
        <v xml:space="preserve"> </v>
      </c>
      <c r="AD129" t="str">
        <f t="shared" si="43"/>
        <v/>
      </c>
    </row>
    <row r="130" spans="1:30" x14ac:dyDescent="0.35">
      <c r="A130" t="str">
        <f>IF('My Prediction of Match'!$B$2='Performance Cal'!$A130,'Performance Cal'!A130,"")</f>
        <v/>
      </c>
      <c r="B130" t="str">
        <f>IF('My Prediction of Match'!$B$2='Performance Cal'!$A130,'Performance Cal'!B130,"")</f>
        <v/>
      </c>
      <c r="C130" t="str">
        <f>_xlfn.XLOOKUP(B130,'Team Player and role'!A:A,'Team Player and role'!C:C," ")</f>
        <v xml:space="preserve"> </v>
      </c>
      <c r="D130" t="str">
        <f>IF('My Prediction of Match'!$B$2='Performance Cal'!$A130,'Performance Cal'!C130,"")</f>
        <v/>
      </c>
      <c r="E130" t="str">
        <f>IF('My Prediction of Match'!$B$2='Performance Cal'!$A130,'Performance Cal'!D130,"")</f>
        <v/>
      </c>
      <c r="F130" t="str">
        <f>IF('My Prediction of Match'!$B$2='Performance Cal'!$A130,'Performance Cal'!E130,"")</f>
        <v/>
      </c>
      <c r="G130" t="str">
        <f>IF('My Prediction of Match'!$B$2='Performance Cal'!$A130,'Performance Cal'!F130,"")</f>
        <v/>
      </c>
      <c r="H130" s="25" t="str">
        <f t="shared" si="22"/>
        <v/>
      </c>
      <c r="I130" s="25" t="str">
        <f t="shared" si="23"/>
        <v/>
      </c>
      <c r="J130" s="25" t="str">
        <f t="shared" si="24"/>
        <v/>
      </c>
      <c r="K130" s="25" t="str">
        <f t="shared" si="25"/>
        <v xml:space="preserve"> </v>
      </c>
      <c r="L130" s="25" t="str">
        <f t="shared" si="26"/>
        <v xml:space="preserve"> </v>
      </c>
      <c r="M130" s="25" t="str">
        <f t="shared" si="26"/>
        <v xml:space="preserve"> </v>
      </c>
      <c r="N130" s="25" t="str">
        <f t="shared" si="27"/>
        <v xml:space="preserve"> </v>
      </c>
      <c r="O130" s="25" t="str">
        <f t="shared" si="28"/>
        <v xml:space="preserve"> </v>
      </c>
      <c r="P130" s="25" t="str">
        <f t="shared" si="29"/>
        <v/>
      </c>
      <c r="Q130" s="25" t="str">
        <f t="shared" si="30"/>
        <v/>
      </c>
      <c r="R130" s="25" t="str">
        <f t="shared" si="31"/>
        <v/>
      </c>
      <c r="S130" s="25" t="str">
        <f t="shared" si="32"/>
        <v/>
      </c>
      <c r="T130" s="25" t="str">
        <f t="shared" si="33"/>
        <v/>
      </c>
      <c r="U130" s="25" t="str">
        <f t="shared" si="34"/>
        <v/>
      </c>
      <c r="V130" s="25" t="str">
        <f t="shared" si="35"/>
        <v/>
      </c>
      <c r="W130" s="25" t="str">
        <f t="shared" si="36"/>
        <v/>
      </c>
      <c r="X130" s="25" t="str">
        <f t="shared" si="37"/>
        <v/>
      </c>
      <c r="Y130" s="25" t="str">
        <f t="shared" si="38"/>
        <v xml:space="preserve"> </v>
      </c>
      <c r="Z130" s="25" t="str">
        <f t="shared" si="39"/>
        <v xml:space="preserve"> </v>
      </c>
      <c r="AA130" s="25" t="str">
        <f t="shared" si="40"/>
        <v xml:space="preserve"> </v>
      </c>
      <c r="AB130" t="str">
        <f t="shared" si="41"/>
        <v/>
      </c>
      <c r="AC130" t="str">
        <f t="shared" si="42"/>
        <v xml:space="preserve"> </v>
      </c>
      <c r="AD130" t="str">
        <f t="shared" si="43"/>
        <v/>
      </c>
    </row>
    <row r="131" spans="1:30" x14ac:dyDescent="0.35">
      <c r="A131" t="str">
        <f>IF('My Prediction of Match'!$B$2='Performance Cal'!$A131,'Performance Cal'!A131,"")</f>
        <v>RCB</v>
      </c>
      <c r="B131" t="str">
        <f>IF('My Prediction of Match'!$B$2='Performance Cal'!$A131,'Performance Cal'!B131,"")</f>
        <v>Wayne Parnell</v>
      </c>
      <c r="C131" t="str">
        <f>_xlfn.XLOOKUP(B131,'Team Player and role'!A:A,'Team Player and role'!C:C," ")</f>
        <v>Seamer</v>
      </c>
      <c r="D131">
        <f>IF('My Prediction of Match'!$B$2='Performance Cal'!$A131,'Performance Cal'!C131,"")</f>
        <v>13.280000000000001</v>
      </c>
      <c r="E131">
        <f>IF('My Prediction of Match'!$B$2='Performance Cal'!$A131,'Performance Cal'!D131,"")</f>
        <v>927.24000000000012</v>
      </c>
      <c r="F131">
        <f>IF('My Prediction of Match'!$B$2='Performance Cal'!$A131,'Performance Cal'!E131,"")</f>
        <v>5</v>
      </c>
      <c r="G131">
        <f>IF('My Prediction of Match'!$B$2='Performance Cal'!$A131,'Performance Cal'!F131,"")</f>
        <v>945.5200000000001</v>
      </c>
      <c r="H131" s="25">
        <f t="shared" ref="H131:H194" si="44">IF($C131=" ","",IF($C131="Seamer",($E131*150/100),($E131*120/100)))</f>
        <v>1390.8600000000004</v>
      </c>
      <c r="I131" s="25">
        <f t="shared" ref="I131:I194" si="45">IF($C131=" ","",IF($C131="Seamer",($E131*75/100),($E131*75/100)))</f>
        <v>695.43000000000018</v>
      </c>
      <c r="J131" s="25">
        <f t="shared" ref="J131:J194" si="46">IF($C131=" ","",IF($C131="Seamer",($E131*122/100),($E131*122/100)))</f>
        <v>1131.2328000000002</v>
      </c>
      <c r="K131" s="25">
        <f t="shared" ref="K131:K194" si="47">IF($C131=" "," ",IF($C131="Seamer",($E131*83/100),($E131*90/100)))</f>
        <v>769.6092000000001</v>
      </c>
      <c r="L131" s="25">
        <f t="shared" ref="L131:M194" si="48">IF($C131=" "," ",IF($C131="Seamer",($E131*70/100),($E131*60/100)))</f>
        <v>649.0680000000001</v>
      </c>
      <c r="M131" s="25">
        <f t="shared" si="48"/>
        <v>649.0680000000001</v>
      </c>
      <c r="N131" s="25">
        <f t="shared" ref="N131:N194" si="49">IF($C131=" "," ",IF($C131="Seamer",($E131*130/100),($E131*100/100)))</f>
        <v>1205.412</v>
      </c>
      <c r="O131" s="25">
        <f t="shared" ref="O131:O194" si="50">IF($C131=" "," ",IF($C131="Seamer",($E131*120/100),($E131*120/100)))</f>
        <v>1112.6880000000001</v>
      </c>
      <c r="P131" s="25">
        <f t="shared" ref="P131:P194" si="51">IF(H131="",H131,((H131+L131)/2))</f>
        <v>1019.9640000000002</v>
      </c>
      <c r="Q131" s="25">
        <f t="shared" ref="Q131:Q194" si="52">IF(H131="",H131,((H131+N131)/2))</f>
        <v>1298.1360000000002</v>
      </c>
      <c r="R131" s="25">
        <f t="shared" ref="R131:R194" si="53">H131</f>
        <v>1390.8600000000004</v>
      </c>
      <c r="S131" s="25">
        <f t="shared" ref="S131:S194" si="54">IF(I131="",I131,((I131+L131)/2))</f>
        <v>672.24900000000014</v>
      </c>
      <c r="T131" s="25">
        <f t="shared" ref="T131:T194" si="55">IF(I131="",I131,((I131+N131)/2))</f>
        <v>950.42100000000005</v>
      </c>
      <c r="U131" s="25">
        <f t="shared" ref="U131:U194" si="56">IF(I131="",I131,((I131+O131)/2))</f>
        <v>904.0590000000002</v>
      </c>
      <c r="V131" s="25">
        <f t="shared" ref="V131:V194" si="57">IF(J131="",J131,((J131+L131)/2))</f>
        <v>890.15040000000022</v>
      </c>
      <c r="W131" s="25">
        <f t="shared" ref="W131:W194" si="58">IF(J131="",J131,((J131+N131)/2))</f>
        <v>1168.3224</v>
      </c>
      <c r="X131" s="25">
        <f t="shared" ref="X131:X194" si="59">IF(J131="",J131,((J131+O131)/2))</f>
        <v>1121.9604000000002</v>
      </c>
      <c r="Y131" s="25">
        <f t="shared" ref="Y131:Y194" si="60">IF(K131=" ",K131,((K131+L131)/2))</f>
        <v>709.33860000000004</v>
      </c>
      <c r="Z131" s="25">
        <f t="shared" ref="Z131:Z194" si="61">IF(K131=" ",K131,((K131+N131)/2))</f>
        <v>987.51060000000007</v>
      </c>
      <c r="AA131" s="25">
        <f t="shared" ref="AA131:AA194" si="62">IF(K131=" ",K131,((K131+O131)/2))</f>
        <v>941.1486000000001</v>
      </c>
      <c r="AB131" t="str">
        <f t="shared" ref="AB131:AB194" si="63">A131</f>
        <v>RCB</v>
      </c>
      <c r="AC131" t="str">
        <f t="shared" ref="AC131:AC194" si="64">C131</f>
        <v>Seamer</v>
      </c>
      <c r="AD131" t="str">
        <f t="shared" ref="AD131:AD194" si="65">B131</f>
        <v>Wayne Parnell</v>
      </c>
    </row>
    <row r="132" spans="1:30" x14ac:dyDescent="0.35">
      <c r="A132" t="str">
        <f>IF('My Prediction of Match'!$B$2='Performance Cal'!$A132,'Performance Cal'!A132,"")</f>
        <v>RCB</v>
      </c>
      <c r="B132" t="str">
        <f>IF('My Prediction of Match'!$B$2='Performance Cal'!$A132,'Performance Cal'!B132,"")</f>
        <v>Vijaykumar Vyshak</v>
      </c>
      <c r="C132" t="str">
        <f>_xlfn.XLOOKUP(B132,'Team Player and role'!A:A,'Team Player and role'!C:C," ")</f>
        <v>Seamer</v>
      </c>
      <c r="D132">
        <f>IF('My Prediction of Match'!$B$2='Performance Cal'!$A132,'Performance Cal'!C132,"")</f>
        <v>0</v>
      </c>
      <c r="E132">
        <f>IF('My Prediction of Match'!$B$2='Performance Cal'!$A132,'Performance Cal'!D132,"")</f>
        <v>620.38</v>
      </c>
      <c r="F132">
        <f>IF('My Prediction of Match'!$B$2='Performance Cal'!$A132,'Performance Cal'!E132,"")</f>
        <v>0</v>
      </c>
      <c r="G132">
        <f>IF('My Prediction of Match'!$B$2='Performance Cal'!$A132,'Performance Cal'!F132,"")</f>
        <v>620.38</v>
      </c>
      <c r="H132" s="25">
        <f t="shared" si="44"/>
        <v>930.57</v>
      </c>
      <c r="I132" s="25">
        <f t="shared" si="45"/>
        <v>465.28500000000003</v>
      </c>
      <c r="J132" s="25">
        <f t="shared" si="46"/>
        <v>756.86360000000002</v>
      </c>
      <c r="K132" s="25">
        <f t="shared" si="47"/>
        <v>514.91539999999998</v>
      </c>
      <c r="L132" s="25">
        <f t="shared" si="48"/>
        <v>434.26599999999996</v>
      </c>
      <c r="M132" s="25">
        <f t="shared" si="48"/>
        <v>434.26599999999996</v>
      </c>
      <c r="N132" s="25">
        <f t="shared" si="49"/>
        <v>806.49399999999991</v>
      </c>
      <c r="O132" s="25">
        <f t="shared" si="50"/>
        <v>744.45600000000002</v>
      </c>
      <c r="P132" s="25">
        <f t="shared" si="51"/>
        <v>682.41800000000001</v>
      </c>
      <c r="Q132" s="25">
        <f t="shared" si="52"/>
        <v>868.53199999999993</v>
      </c>
      <c r="R132" s="25">
        <f t="shared" si="53"/>
        <v>930.57</v>
      </c>
      <c r="S132" s="25">
        <f t="shared" si="54"/>
        <v>449.77549999999997</v>
      </c>
      <c r="T132" s="25">
        <f t="shared" si="55"/>
        <v>635.8895</v>
      </c>
      <c r="U132" s="25">
        <f t="shared" si="56"/>
        <v>604.87049999999999</v>
      </c>
      <c r="V132" s="25">
        <f t="shared" si="57"/>
        <v>595.56479999999999</v>
      </c>
      <c r="W132" s="25">
        <f t="shared" si="58"/>
        <v>781.67879999999991</v>
      </c>
      <c r="X132" s="25">
        <f t="shared" si="59"/>
        <v>750.65980000000002</v>
      </c>
      <c r="Y132" s="25">
        <f t="shared" si="60"/>
        <v>474.59069999999997</v>
      </c>
      <c r="Z132" s="25">
        <f t="shared" si="61"/>
        <v>660.7047</v>
      </c>
      <c r="AA132" s="25">
        <f t="shared" si="62"/>
        <v>629.6857</v>
      </c>
      <c r="AB132" t="str">
        <f t="shared" si="63"/>
        <v>RCB</v>
      </c>
      <c r="AC132" t="str">
        <f t="shared" si="64"/>
        <v>Seamer</v>
      </c>
      <c r="AD132" t="str">
        <f t="shared" si="65"/>
        <v>Vijaykumar Vyshak</v>
      </c>
    </row>
    <row r="133" spans="1:30" x14ac:dyDescent="0.35">
      <c r="A133" t="str">
        <f>IF('My Prediction of Match'!$B$2='Performance Cal'!$A133,'Performance Cal'!A133,"")</f>
        <v/>
      </c>
      <c r="B133" t="str">
        <f>IF('My Prediction of Match'!$B$2='Performance Cal'!$A133,'Performance Cal'!B133,"")</f>
        <v/>
      </c>
      <c r="C133" t="str">
        <f>_xlfn.XLOOKUP(B133,'Team Player and role'!A:A,'Team Player and role'!C:C," ")</f>
        <v xml:space="preserve"> </v>
      </c>
      <c r="D133" t="str">
        <f>IF('My Prediction of Match'!$B$2='Performance Cal'!$A133,'Performance Cal'!C133,"")</f>
        <v/>
      </c>
      <c r="E133" t="str">
        <f>IF('My Prediction of Match'!$B$2='Performance Cal'!$A133,'Performance Cal'!D133,"")</f>
        <v/>
      </c>
      <c r="F133" t="str">
        <f>IF('My Prediction of Match'!$B$2='Performance Cal'!$A133,'Performance Cal'!E133,"")</f>
        <v/>
      </c>
      <c r="G133" t="str">
        <f>IF('My Prediction of Match'!$B$2='Performance Cal'!$A133,'Performance Cal'!F133,"")</f>
        <v/>
      </c>
      <c r="H133" s="25" t="str">
        <f t="shared" si="44"/>
        <v/>
      </c>
      <c r="I133" s="25" t="str">
        <f t="shared" si="45"/>
        <v/>
      </c>
      <c r="J133" s="25" t="str">
        <f t="shared" si="46"/>
        <v/>
      </c>
      <c r="K133" s="25" t="str">
        <f t="shared" si="47"/>
        <v xml:space="preserve"> </v>
      </c>
      <c r="L133" s="25" t="str">
        <f t="shared" si="48"/>
        <v xml:space="preserve"> </v>
      </c>
      <c r="M133" s="25" t="str">
        <f t="shared" si="48"/>
        <v xml:space="preserve"> </v>
      </c>
      <c r="N133" s="25" t="str">
        <f t="shared" si="49"/>
        <v xml:space="preserve"> </v>
      </c>
      <c r="O133" s="25" t="str">
        <f t="shared" si="50"/>
        <v xml:space="preserve"> </v>
      </c>
      <c r="P133" s="25" t="str">
        <f t="shared" si="51"/>
        <v/>
      </c>
      <c r="Q133" s="25" t="str">
        <f t="shared" si="52"/>
        <v/>
      </c>
      <c r="R133" s="25" t="str">
        <f t="shared" si="53"/>
        <v/>
      </c>
      <c r="S133" s="25" t="str">
        <f t="shared" si="54"/>
        <v/>
      </c>
      <c r="T133" s="25" t="str">
        <f t="shared" si="55"/>
        <v/>
      </c>
      <c r="U133" s="25" t="str">
        <f t="shared" si="56"/>
        <v/>
      </c>
      <c r="V133" s="25" t="str">
        <f t="shared" si="57"/>
        <v/>
      </c>
      <c r="W133" s="25" t="str">
        <f t="shared" si="58"/>
        <v/>
      </c>
      <c r="X133" s="25" t="str">
        <f t="shared" si="59"/>
        <v/>
      </c>
      <c r="Y133" s="25" t="str">
        <f t="shared" si="60"/>
        <v xml:space="preserve"> </v>
      </c>
      <c r="Z133" s="25" t="str">
        <f t="shared" si="61"/>
        <v xml:space="preserve"> </v>
      </c>
      <c r="AA133" s="25" t="str">
        <f t="shared" si="62"/>
        <v xml:space="preserve"> </v>
      </c>
      <c r="AB133" t="str">
        <f t="shared" si="63"/>
        <v/>
      </c>
      <c r="AC133" t="str">
        <f t="shared" si="64"/>
        <v xml:space="preserve"> </v>
      </c>
      <c r="AD133" t="str">
        <f t="shared" si="65"/>
        <v/>
      </c>
    </row>
    <row r="134" spans="1:30" x14ac:dyDescent="0.35">
      <c r="A134" t="str">
        <f>IF('My Prediction of Match'!$B$2='Performance Cal'!$A134,'Performance Cal'!A134,"")</f>
        <v/>
      </c>
      <c r="B134" t="str">
        <f>IF('My Prediction of Match'!$B$2='Performance Cal'!$A134,'Performance Cal'!B134,"")</f>
        <v/>
      </c>
      <c r="C134" t="str">
        <f>_xlfn.XLOOKUP(B134,'Team Player and role'!A:A,'Team Player and role'!C:C," ")</f>
        <v xml:space="preserve"> </v>
      </c>
      <c r="D134" t="str">
        <f>IF('My Prediction of Match'!$B$2='Performance Cal'!$A134,'Performance Cal'!C134,"")</f>
        <v/>
      </c>
      <c r="E134" t="str">
        <f>IF('My Prediction of Match'!$B$2='Performance Cal'!$A134,'Performance Cal'!D134,"")</f>
        <v/>
      </c>
      <c r="F134" t="str">
        <f>IF('My Prediction of Match'!$B$2='Performance Cal'!$A134,'Performance Cal'!E134,"")</f>
        <v/>
      </c>
      <c r="G134" t="str">
        <f>IF('My Prediction of Match'!$B$2='Performance Cal'!$A134,'Performance Cal'!F134,"")</f>
        <v/>
      </c>
      <c r="H134" s="25" t="str">
        <f t="shared" si="44"/>
        <v/>
      </c>
      <c r="I134" s="25" t="str">
        <f t="shared" si="45"/>
        <v/>
      </c>
      <c r="J134" s="25" t="str">
        <f t="shared" si="46"/>
        <v/>
      </c>
      <c r="K134" s="25" t="str">
        <f t="shared" si="47"/>
        <v xml:space="preserve"> </v>
      </c>
      <c r="L134" s="25" t="str">
        <f t="shared" si="48"/>
        <v xml:space="preserve"> </v>
      </c>
      <c r="M134" s="25" t="str">
        <f t="shared" si="48"/>
        <v xml:space="preserve"> </v>
      </c>
      <c r="N134" s="25" t="str">
        <f t="shared" si="49"/>
        <v xml:space="preserve"> </v>
      </c>
      <c r="O134" s="25" t="str">
        <f t="shared" si="50"/>
        <v xml:space="preserve"> </v>
      </c>
      <c r="P134" s="25" t="str">
        <f t="shared" si="51"/>
        <v/>
      </c>
      <c r="Q134" s="25" t="str">
        <f t="shared" si="52"/>
        <v/>
      </c>
      <c r="R134" s="25" t="str">
        <f t="shared" si="53"/>
        <v/>
      </c>
      <c r="S134" s="25" t="str">
        <f t="shared" si="54"/>
        <v/>
      </c>
      <c r="T134" s="25" t="str">
        <f t="shared" si="55"/>
        <v/>
      </c>
      <c r="U134" s="25" t="str">
        <f t="shared" si="56"/>
        <v/>
      </c>
      <c r="V134" s="25" t="str">
        <f t="shared" si="57"/>
        <v/>
      </c>
      <c r="W134" s="25" t="str">
        <f t="shared" si="58"/>
        <v/>
      </c>
      <c r="X134" s="25" t="str">
        <f t="shared" si="59"/>
        <v/>
      </c>
      <c r="Y134" s="25" t="str">
        <f t="shared" si="60"/>
        <v xml:space="preserve"> </v>
      </c>
      <c r="Z134" s="25" t="str">
        <f t="shared" si="61"/>
        <v xml:space="preserve"> </v>
      </c>
      <c r="AA134" s="25" t="str">
        <f t="shared" si="62"/>
        <v xml:space="preserve"> </v>
      </c>
      <c r="AB134" t="str">
        <f t="shared" si="63"/>
        <v/>
      </c>
      <c r="AC134" t="str">
        <f t="shared" si="64"/>
        <v xml:space="preserve"> </v>
      </c>
      <c r="AD134" t="str">
        <f t="shared" si="65"/>
        <v/>
      </c>
    </row>
    <row r="135" spans="1:30" x14ac:dyDescent="0.35">
      <c r="A135" t="str">
        <f>IF('My Prediction of Match'!$B$2='Performance Cal'!$A135,'Performance Cal'!A135,"")</f>
        <v/>
      </c>
      <c r="B135" t="str">
        <f>IF('My Prediction of Match'!$B$2='Performance Cal'!$A135,'Performance Cal'!B135,"")</f>
        <v/>
      </c>
      <c r="C135" t="str">
        <f>_xlfn.XLOOKUP(B135,'Team Player and role'!A:A,'Team Player and role'!C:C," ")</f>
        <v xml:space="preserve"> </v>
      </c>
      <c r="D135" t="str">
        <f>IF('My Prediction of Match'!$B$2='Performance Cal'!$A135,'Performance Cal'!C135,"")</f>
        <v/>
      </c>
      <c r="E135" t="str">
        <f>IF('My Prediction of Match'!$B$2='Performance Cal'!$A135,'Performance Cal'!D135,"")</f>
        <v/>
      </c>
      <c r="F135" t="str">
        <f>IF('My Prediction of Match'!$B$2='Performance Cal'!$A135,'Performance Cal'!E135,"")</f>
        <v/>
      </c>
      <c r="G135" t="str">
        <f>IF('My Prediction of Match'!$B$2='Performance Cal'!$A135,'Performance Cal'!F135,"")</f>
        <v/>
      </c>
      <c r="H135" s="25" t="str">
        <f t="shared" si="44"/>
        <v/>
      </c>
      <c r="I135" s="25" t="str">
        <f t="shared" si="45"/>
        <v/>
      </c>
      <c r="J135" s="25" t="str">
        <f t="shared" si="46"/>
        <v/>
      </c>
      <c r="K135" s="25" t="str">
        <f t="shared" si="47"/>
        <v xml:space="preserve"> </v>
      </c>
      <c r="L135" s="25" t="str">
        <f t="shared" si="48"/>
        <v xml:space="preserve"> </v>
      </c>
      <c r="M135" s="25" t="str">
        <f t="shared" si="48"/>
        <v xml:space="preserve"> </v>
      </c>
      <c r="N135" s="25" t="str">
        <f t="shared" si="49"/>
        <v xml:space="preserve"> </v>
      </c>
      <c r="O135" s="25" t="str">
        <f t="shared" si="50"/>
        <v xml:space="preserve"> </v>
      </c>
      <c r="P135" s="25" t="str">
        <f t="shared" si="51"/>
        <v/>
      </c>
      <c r="Q135" s="25" t="str">
        <f t="shared" si="52"/>
        <v/>
      </c>
      <c r="R135" s="25" t="str">
        <f t="shared" si="53"/>
        <v/>
      </c>
      <c r="S135" s="25" t="str">
        <f t="shared" si="54"/>
        <v/>
      </c>
      <c r="T135" s="25" t="str">
        <f t="shared" si="55"/>
        <v/>
      </c>
      <c r="U135" s="25" t="str">
        <f t="shared" si="56"/>
        <v/>
      </c>
      <c r="V135" s="25" t="str">
        <f t="shared" si="57"/>
        <v/>
      </c>
      <c r="W135" s="25" t="str">
        <f t="shared" si="58"/>
        <v/>
      </c>
      <c r="X135" s="25" t="str">
        <f t="shared" si="59"/>
        <v/>
      </c>
      <c r="Y135" s="25" t="str">
        <f t="shared" si="60"/>
        <v xml:space="preserve"> </v>
      </c>
      <c r="Z135" s="25" t="str">
        <f t="shared" si="61"/>
        <v xml:space="preserve"> </v>
      </c>
      <c r="AA135" s="25" t="str">
        <f t="shared" si="62"/>
        <v xml:space="preserve"> </v>
      </c>
      <c r="AB135" t="str">
        <f t="shared" si="63"/>
        <v/>
      </c>
      <c r="AC135" t="str">
        <f t="shared" si="64"/>
        <v xml:space="preserve"> </v>
      </c>
      <c r="AD135" t="str">
        <f t="shared" si="65"/>
        <v/>
      </c>
    </row>
    <row r="136" spans="1:30" x14ac:dyDescent="0.35">
      <c r="A136" t="str">
        <f>IF('My Prediction of Match'!$B$2='Performance Cal'!$A136,'Performance Cal'!A136,"")</f>
        <v/>
      </c>
      <c r="B136" t="str">
        <f>IF('My Prediction of Match'!$B$2='Performance Cal'!$A136,'Performance Cal'!B136,"")</f>
        <v/>
      </c>
      <c r="C136" t="str">
        <f>_xlfn.XLOOKUP(B136,'Team Player and role'!A:A,'Team Player and role'!C:C," ")</f>
        <v xml:space="preserve"> </v>
      </c>
      <c r="D136" t="str">
        <f>IF('My Prediction of Match'!$B$2='Performance Cal'!$A136,'Performance Cal'!C136,"")</f>
        <v/>
      </c>
      <c r="E136" t="str">
        <f>IF('My Prediction of Match'!$B$2='Performance Cal'!$A136,'Performance Cal'!D136,"")</f>
        <v/>
      </c>
      <c r="F136" t="str">
        <f>IF('My Prediction of Match'!$B$2='Performance Cal'!$A136,'Performance Cal'!E136,"")</f>
        <v/>
      </c>
      <c r="G136" t="str">
        <f>IF('My Prediction of Match'!$B$2='Performance Cal'!$A136,'Performance Cal'!F136,"")</f>
        <v/>
      </c>
      <c r="H136" s="25" t="str">
        <f t="shared" si="44"/>
        <v/>
      </c>
      <c r="I136" s="25" t="str">
        <f t="shared" si="45"/>
        <v/>
      </c>
      <c r="J136" s="25" t="str">
        <f t="shared" si="46"/>
        <v/>
      </c>
      <c r="K136" s="25" t="str">
        <f t="shared" si="47"/>
        <v xml:space="preserve"> </v>
      </c>
      <c r="L136" s="25" t="str">
        <f t="shared" si="48"/>
        <v xml:space="preserve"> </v>
      </c>
      <c r="M136" s="25" t="str">
        <f t="shared" si="48"/>
        <v xml:space="preserve"> </v>
      </c>
      <c r="N136" s="25" t="str">
        <f t="shared" si="49"/>
        <v xml:space="preserve"> </v>
      </c>
      <c r="O136" s="25" t="str">
        <f t="shared" si="50"/>
        <v xml:space="preserve"> </v>
      </c>
      <c r="P136" s="25" t="str">
        <f t="shared" si="51"/>
        <v/>
      </c>
      <c r="Q136" s="25" t="str">
        <f t="shared" si="52"/>
        <v/>
      </c>
      <c r="R136" s="25" t="str">
        <f t="shared" si="53"/>
        <v/>
      </c>
      <c r="S136" s="25" t="str">
        <f t="shared" si="54"/>
        <v/>
      </c>
      <c r="T136" s="25" t="str">
        <f t="shared" si="55"/>
        <v/>
      </c>
      <c r="U136" s="25" t="str">
        <f t="shared" si="56"/>
        <v/>
      </c>
      <c r="V136" s="25" t="str">
        <f t="shared" si="57"/>
        <v/>
      </c>
      <c r="W136" s="25" t="str">
        <f t="shared" si="58"/>
        <v/>
      </c>
      <c r="X136" s="25" t="str">
        <f t="shared" si="59"/>
        <v/>
      </c>
      <c r="Y136" s="25" t="str">
        <f t="shared" si="60"/>
        <v xml:space="preserve"> </v>
      </c>
      <c r="Z136" s="25" t="str">
        <f t="shared" si="61"/>
        <v xml:space="preserve"> </v>
      </c>
      <c r="AA136" s="25" t="str">
        <f t="shared" si="62"/>
        <v xml:space="preserve"> </v>
      </c>
      <c r="AB136" t="str">
        <f t="shared" si="63"/>
        <v/>
      </c>
      <c r="AC136" t="str">
        <f t="shared" si="64"/>
        <v xml:space="preserve"> </v>
      </c>
      <c r="AD136" t="str">
        <f t="shared" si="65"/>
        <v/>
      </c>
    </row>
    <row r="137" spans="1:30" x14ac:dyDescent="0.35">
      <c r="A137" t="str">
        <f>IF('My Prediction of Match'!$B$2='Performance Cal'!$A137,'Performance Cal'!A137,"")</f>
        <v/>
      </c>
      <c r="B137" t="str">
        <f>IF('My Prediction of Match'!$B$2='Performance Cal'!$A137,'Performance Cal'!B137,"")</f>
        <v/>
      </c>
      <c r="C137" t="str">
        <f>_xlfn.XLOOKUP(B137,'Team Player and role'!A:A,'Team Player and role'!C:C," ")</f>
        <v xml:space="preserve"> </v>
      </c>
      <c r="D137" t="str">
        <f>IF('My Prediction of Match'!$B$2='Performance Cal'!$A137,'Performance Cal'!C137,"")</f>
        <v/>
      </c>
      <c r="E137" t="str">
        <f>IF('My Prediction of Match'!$B$2='Performance Cal'!$A137,'Performance Cal'!D137,"")</f>
        <v/>
      </c>
      <c r="F137" t="str">
        <f>IF('My Prediction of Match'!$B$2='Performance Cal'!$A137,'Performance Cal'!E137,"")</f>
        <v/>
      </c>
      <c r="G137" t="str">
        <f>IF('My Prediction of Match'!$B$2='Performance Cal'!$A137,'Performance Cal'!F137,"")</f>
        <v/>
      </c>
      <c r="H137" s="25" t="str">
        <f t="shared" si="44"/>
        <v/>
      </c>
      <c r="I137" s="25" t="str">
        <f t="shared" si="45"/>
        <v/>
      </c>
      <c r="J137" s="25" t="str">
        <f t="shared" si="46"/>
        <v/>
      </c>
      <c r="K137" s="25" t="str">
        <f t="shared" si="47"/>
        <v xml:space="preserve"> </v>
      </c>
      <c r="L137" s="25" t="str">
        <f t="shared" si="48"/>
        <v xml:space="preserve"> </v>
      </c>
      <c r="M137" s="25" t="str">
        <f t="shared" si="48"/>
        <v xml:space="preserve"> </v>
      </c>
      <c r="N137" s="25" t="str">
        <f t="shared" si="49"/>
        <v xml:space="preserve"> </v>
      </c>
      <c r="O137" s="25" t="str">
        <f t="shared" si="50"/>
        <v xml:space="preserve"> </v>
      </c>
      <c r="P137" s="25" t="str">
        <f t="shared" si="51"/>
        <v/>
      </c>
      <c r="Q137" s="25" t="str">
        <f t="shared" si="52"/>
        <v/>
      </c>
      <c r="R137" s="25" t="str">
        <f t="shared" si="53"/>
        <v/>
      </c>
      <c r="S137" s="25" t="str">
        <f t="shared" si="54"/>
        <v/>
      </c>
      <c r="T137" s="25" t="str">
        <f t="shared" si="55"/>
        <v/>
      </c>
      <c r="U137" s="25" t="str">
        <f t="shared" si="56"/>
        <v/>
      </c>
      <c r="V137" s="25" t="str">
        <f t="shared" si="57"/>
        <v/>
      </c>
      <c r="W137" s="25" t="str">
        <f t="shared" si="58"/>
        <v/>
      </c>
      <c r="X137" s="25" t="str">
        <f t="shared" si="59"/>
        <v/>
      </c>
      <c r="Y137" s="25" t="str">
        <f t="shared" si="60"/>
        <v xml:space="preserve"> </v>
      </c>
      <c r="Z137" s="25" t="str">
        <f t="shared" si="61"/>
        <v xml:space="preserve"> </v>
      </c>
      <c r="AA137" s="25" t="str">
        <f t="shared" si="62"/>
        <v xml:space="preserve"> </v>
      </c>
      <c r="AB137" t="str">
        <f t="shared" si="63"/>
        <v/>
      </c>
      <c r="AC137" t="str">
        <f t="shared" si="64"/>
        <v xml:space="preserve"> </v>
      </c>
      <c r="AD137" t="str">
        <f t="shared" si="65"/>
        <v/>
      </c>
    </row>
    <row r="138" spans="1:30" x14ac:dyDescent="0.35">
      <c r="A138" t="str">
        <f>IF('My Prediction of Match'!$B$2='Performance Cal'!$A138,'Performance Cal'!A138,"")</f>
        <v/>
      </c>
      <c r="B138" t="str">
        <f>IF('My Prediction of Match'!$B$2='Performance Cal'!$A138,'Performance Cal'!B138,"")</f>
        <v/>
      </c>
      <c r="C138" t="str">
        <f>_xlfn.XLOOKUP(B138,'Team Player and role'!A:A,'Team Player and role'!C:C," ")</f>
        <v xml:space="preserve"> </v>
      </c>
      <c r="D138" t="str">
        <f>IF('My Prediction of Match'!$B$2='Performance Cal'!$A138,'Performance Cal'!C138,"")</f>
        <v/>
      </c>
      <c r="E138" t="str">
        <f>IF('My Prediction of Match'!$B$2='Performance Cal'!$A138,'Performance Cal'!D138,"")</f>
        <v/>
      </c>
      <c r="F138" t="str">
        <f>IF('My Prediction of Match'!$B$2='Performance Cal'!$A138,'Performance Cal'!E138,"")</f>
        <v/>
      </c>
      <c r="G138" t="str">
        <f>IF('My Prediction of Match'!$B$2='Performance Cal'!$A138,'Performance Cal'!F138,"")</f>
        <v/>
      </c>
      <c r="H138" s="25" t="str">
        <f t="shared" si="44"/>
        <v/>
      </c>
      <c r="I138" s="25" t="str">
        <f t="shared" si="45"/>
        <v/>
      </c>
      <c r="J138" s="25" t="str">
        <f t="shared" si="46"/>
        <v/>
      </c>
      <c r="K138" s="25" t="str">
        <f t="shared" si="47"/>
        <v xml:space="preserve"> </v>
      </c>
      <c r="L138" s="25" t="str">
        <f t="shared" si="48"/>
        <v xml:space="preserve"> </v>
      </c>
      <c r="M138" s="25" t="str">
        <f t="shared" si="48"/>
        <v xml:space="preserve"> </v>
      </c>
      <c r="N138" s="25" t="str">
        <f t="shared" si="49"/>
        <v xml:space="preserve"> </v>
      </c>
      <c r="O138" s="25" t="str">
        <f t="shared" si="50"/>
        <v xml:space="preserve"> </v>
      </c>
      <c r="P138" s="25" t="str">
        <f t="shared" si="51"/>
        <v/>
      </c>
      <c r="Q138" s="25" t="str">
        <f t="shared" si="52"/>
        <v/>
      </c>
      <c r="R138" s="25" t="str">
        <f t="shared" si="53"/>
        <v/>
      </c>
      <c r="S138" s="25" t="str">
        <f t="shared" si="54"/>
        <v/>
      </c>
      <c r="T138" s="25" t="str">
        <f t="shared" si="55"/>
        <v/>
      </c>
      <c r="U138" s="25" t="str">
        <f t="shared" si="56"/>
        <v/>
      </c>
      <c r="V138" s="25" t="str">
        <f t="shared" si="57"/>
        <v/>
      </c>
      <c r="W138" s="25" t="str">
        <f t="shared" si="58"/>
        <v/>
      </c>
      <c r="X138" s="25" t="str">
        <f t="shared" si="59"/>
        <v/>
      </c>
      <c r="Y138" s="25" t="str">
        <f t="shared" si="60"/>
        <v xml:space="preserve"> </v>
      </c>
      <c r="Z138" s="25" t="str">
        <f t="shared" si="61"/>
        <v xml:space="preserve"> </v>
      </c>
      <c r="AA138" s="25" t="str">
        <f t="shared" si="62"/>
        <v xml:space="preserve"> </v>
      </c>
      <c r="AB138" t="str">
        <f t="shared" si="63"/>
        <v/>
      </c>
      <c r="AC138" t="str">
        <f t="shared" si="64"/>
        <v xml:space="preserve"> </v>
      </c>
      <c r="AD138" t="str">
        <f t="shared" si="65"/>
        <v/>
      </c>
    </row>
    <row r="139" spans="1:30" x14ac:dyDescent="0.35">
      <c r="A139" t="str">
        <f>IF('My Prediction of Match'!$B$2='Performance Cal'!$A139,'Performance Cal'!A139,"")</f>
        <v/>
      </c>
      <c r="B139" t="str">
        <f>IF('My Prediction of Match'!$B$2='Performance Cal'!$A139,'Performance Cal'!B139,"")</f>
        <v/>
      </c>
      <c r="C139" t="str">
        <f>_xlfn.XLOOKUP(B139,'Team Player and role'!A:A,'Team Player and role'!C:C," ")</f>
        <v xml:space="preserve"> </v>
      </c>
      <c r="D139" t="str">
        <f>IF('My Prediction of Match'!$B$2='Performance Cal'!$A139,'Performance Cal'!C139,"")</f>
        <v/>
      </c>
      <c r="E139" t="str">
        <f>IF('My Prediction of Match'!$B$2='Performance Cal'!$A139,'Performance Cal'!D139,"")</f>
        <v/>
      </c>
      <c r="F139" t="str">
        <f>IF('My Prediction of Match'!$B$2='Performance Cal'!$A139,'Performance Cal'!E139,"")</f>
        <v/>
      </c>
      <c r="G139" t="str">
        <f>IF('My Prediction of Match'!$B$2='Performance Cal'!$A139,'Performance Cal'!F139,"")</f>
        <v/>
      </c>
      <c r="H139" s="25" t="str">
        <f t="shared" si="44"/>
        <v/>
      </c>
      <c r="I139" s="25" t="str">
        <f t="shared" si="45"/>
        <v/>
      </c>
      <c r="J139" s="25" t="str">
        <f t="shared" si="46"/>
        <v/>
      </c>
      <c r="K139" s="25" t="str">
        <f t="shared" si="47"/>
        <v xml:space="preserve"> </v>
      </c>
      <c r="L139" s="25" t="str">
        <f t="shared" si="48"/>
        <v xml:space="preserve"> </v>
      </c>
      <c r="M139" s="25" t="str">
        <f t="shared" si="48"/>
        <v xml:space="preserve"> </v>
      </c>
      <c r="N139" s="25" t="str">
        <f t="shared" si="49"/>
        <v xml:space="preserve"> </v>
      </c>
      <c r="O139" s="25" t="str">
        <f t="shared" si="50"/>
        <v xml:space="preserve"> </v>
      </c>
      <c r="P139" s="25" t="str">
        <f t="shared" si="51"/>
        <v/>
      </c>
      <c r="Q139" s="25" t="str">
        <f t="shared" si="52"/>
        <v/>
      </c>
      <c r="R139" s="25" t="str">
        <f t="shared" si="53"/>
        <v/>
      </c>
      <c r="S139" s="25" t="str">
        <f t="shared" si="54"/>
        <v/>
      </c>
      <c r="T139" s="25" t="str">
        <f t="shared" si="55"/>
        <v/>
      </c>
      <c r="U139" s="25" t="str">
        <f t="shared" si="56"/>
        <v/>
      </c>
      <c r="V139" s="25" t="str">
        <f t="shared" si="57"/>
        <v/>
      </c>
      <c r="W139" s="25" t="str">
        <f t="shared" si="58"/>
        <v/>
      </c>
      <c r="X139" s="25" t="str">
        <f t="shared" si="59"/>
        <v/>
      </c>
      <c r="Y139" s="25" t="str">
        <f t="shared" si="60"/>
        <v xml:space="preserve"> </v>
      </c>
      <c r="Z139" s="25" t="str">
        <f t="shared" si="61"/>
        <v xml:space="preserve"> </v>
      </c>
      <c r="AA139" s="25" t="str">
        <f t="shared" si="62"/>
        <v xml:space="preserve"> </v>
      </c>
      <c r="AB139" t="str">
        <f t="shared" si="63"/>
        <v/>
      </c>
      <c r="AC139" t="str">
        <f t="shared" si="64"/>
        <v xml:space="preserve"> </v>
      </c>
      <c r="AD139" t="str">
        <f t="shared" si="65"/>
        <v/>
      </c>
    </row>
    <row r="140" spans="1:30" x14ac:dyDescent="0.35">
      <c r="A140" t="str">
        <f>IF('My Prediction of Match'!$B$2='Performance Cal'!$A140,'Performance Cal'!A140,"")</f>
        <v/>
      </c>
      <c r="B140" t="str">
        <f>IF('My Prediction of Match'!$B$2='Performance Cal'!$A140,'Performance Cal'!B140,"")</f>
        <v/>
      </c>
      <c r="C140" t="str">
        <f>_xlfn.XLOOKUP(B140,'Team Player and role'!A:A,'Team Player and role'!C:C," ")</f>
        <v xml:space="preserve"> </v>
      </c>
      <c r="D140" t="str">
        <f>IF('My Prediction of Match'!$B$2='Performance Cal'!$A140,'Performance Cal'!C140,"")</f>
        <v/>
      </c>
      <c r="E140" t="str">
        <f>IF('My Prediction of Match'!$B$2='Performance Cal'!$A140,'Performance Cal'!D140,"")</f>
        <v/>
      </c>
      <c r="F140" t="str">
        <f>IF('My Prediction of Match'!$B$2='Performance Cal'!$A140,'Performance Cal'!E140,"")</f>
        <v/>
      </c>
      <c r="G140" t="str">
        <f>IF('My Prediction of Match'!$B$2='Performance Cal'!$A140,'Performance Cal'!F140,"")</f>
        <v/>
      </c>
      <c r="H140" s="25" t="str">
        <f t="shared" si="44"/>
        <v/>
      </c>
      <c r="I140" s="25" t="str">
        <f t="shared" si="45"/>
        <v/>
      </c>
      <c r="J140" s="25" t="str">
        <f t="shared" si="46"/>
        <v/>
      </c>
      <c r="K140" s="25" t="str">
        <f t="shared" si="47"/>
        <v xml:space="preserve"> </v>
      </c>
      <c r="L140" s="25" t="str">
        <f t="shared" si="48"/>
        <v xml:space="preserve"> </v>
      </c>
      <c r="M140" s="25" t="str">
        <f t="shared" si="48"/>
        <v xml:space="preserve"> </v>
      </c>
      <c r="N140" s="25" t="str">
        <f t="shared" si="49"/>
        <v xml:space="preserve"> </v>
      </c>
      <c r="O140" s="25" t="str">
        <f t="shared" si="50"/>
        <v xml:space="preserve"> </v>
      </c>
      <c r="P140" s="25" t="str">
        <f t="shared" si="51"/>
        <v/>
      </c>
      <c r="Q140" s="25" t="str">
        <f t="shared" si="52"/>
        <v/>
      </c>
      <c r="R140" s="25" t="str">
        <f t="shared" si="53"/>
        <v/>
      </c>
      <c r="S140" s="25" t="str">
        <f t="shared" si="54"/>
        <v/>
      </c>
      <c r="T140" s="25" t="str">
        <f t="shared" si="55"/>
        <v/>
      </c>
      <c r="U140" s="25" t="str">
        <f t="shared" si="56"/>
        <v/>
      </c>
      <c r="V140" s="25" t="str">
        <f t="shared" si="57"/>
        <v/>
      </c>
      <c r="W140" s="25" t="str">
        <f t="shared" si="58"/>
        <v/>
      </c>
      <c r="X140" s="25" t="str">
        <f t="shared" si="59"/>
        <v/>
      </c>
      <c r="Y140" s="25" t="str">
        <f t="shared" si="60"/>
        <v xml:space="preserve"> </v>
      </c>
      <c r="Z140" s="25" t="str">
        <f t="shared" si="61"/>
        <v xml:space="preserve"> </v>
      </c>
      <c r="AA140" s="25" t="str">
        <f t="shared" si="62"/>
        <v xml:space="preserve"> </v>
      </c>
      <c r="AB140" t="str">
        <f t="shared" si="63"/>
        <v/>
      </c>
      <c r="AC140" t="str">
        <f t="shared" si="64"/>
        <v xml:space="preserve"> </v>
      </c>
      <c r="AD140" t="str">
        <f t="shared" si="65"/>
        <v/>
      </c>
    </row>
    <row r="141" spans="1:30" x14ac:dyDescent="0.35">
      <c r="A141" t="str">
        <f>IF('My Prediction of Match'!$B$2='Performance Cal'!$A141,'Performance Cal'!A141,"")</f>
        <v/>
      </c>
      <c r="B141" t="str">
        <f>IF('My Prediction of Match'!$B$2='Performance Cal'!$A141,'Performance Cal'!B141,"")</f>
        <v/>
      </c>
      <c r="C141" t="str">
        <f>_xlfn.XLOOKUP(B141,'Team Player and role'!A:A,'Team Player and role'!C:C," ")</f>
        <v xml:space="preserve"> </v>
      </c>
      <c r="D141" t="str">
        <f>IF('My Prediction of Match'!$B$2='Performance Cal'!$A141,'Performance Cal'!C141,"")</f>
        <v/>
      </c>
      <c r="E141" t="str">
        <f>IF('My Prediction of Match'!$B$2='Performance Cal'!$A141,'Performance Cal'!D141,"")</f>
        <v/>
      </c>
      <c r="F141" t="str">
        <f>IF('My Prediction of Match'!$B$2='Performance Cal'!$A141,'Performance Cal'!E141,"")</f>
        <v/>
      </c>
      <c r="G141" t="str">
        <f>IF('My Prediction of Match'!$B$2='Performance Cal'!$A141,'Performance Cal'!F141,"")</f>
        <v/>
      </c>
      <c r="H141" s="25" t="str">
        <f t="shared" si="44"/>
        <v/>
      </c>
      <c r="I141" s="25" t="str">
        <f t="shared" si="45"/>
        <v/>
      </c>
      <c r="J141" s="25" t="str">
        <f t="shared" si="46"/>
        <v/>
      </c>
      <c r="K141" s="25" t="str">
        <f t="shared" si="47"/>
        <v xml:space="preserve"> </v>
      </c>
      <c r="L141" s="25" t="str">
        <f t="shared" si="48"/>
        <v xml:space="preserve"> </v>
      </c>
      <c r="M141" s="25" t="str">
        <f t="shared" si="48"/>
        <v xml:space="preserve"> </v>
      </c>
      <c r="N141" s="25" t="str">
        <f t="shared" si="49"/>
        <v xml:space="preserve"> </v>
      </c>
      <c r="O141" s="25" t="str">
        <f t="shared" si="50"/>
        <v xml:space="preserve"> </v>
      </c>
      <c r="P141" s="25" t="str">
        <f t="shared" si="51"/>
        <v/>
      </c>
      <c r="Q141" s="25" t="str">
        <f t="shared" si="52"/>
        <v/>
      </c>
      <c r="R141" s="25" t="str">
        <f t="shared" si="53"/>
        <v/>
      </c>
      <c r="S141" s="25" t="str">
        <f t="shared" si="54"/>
        <v/>
      </c>
      <c r="T141" s="25" t="str">
        <f t="shared" si="55"/>
        <v/>
      </c>
      <c r="U141" s="25" t="str">
        <f t="shared" si="56"/>
        <v/>
      </c>
      <c r="V141" s="25" t="str">
        <f t="shared" si="57"/>
        <v/>
      </c>
      <c r="W141" s="25" t="str">
        <f t="shared" si="58"/>
        <v/>
      </c>
      <c r="X141" s="25" t="str">
        <f t="shared" si="59"/>
        <v/>
      </c>
      <c r="Y141" s="25" t="str">
        <f t="shared" si="60"/>
        <v xml:space="preserve"> </v>
      </c>
      <c r="Z141" s="25" t="str">
        <f t="shared" si="61"/>
        <v xml:space="preserve"> </v>
      </c>
      <c r="AA141" s="25" t="str">
        <f t="shared" si="62"/>
        <v xml:space="preserve"> </v>
      </c>
      <c r="AB141" t="str">
        <f t="shared" si="63"/>
        <v/>
      </c>
      <c r="AC141" t="str">
        <f t="shared" si="64"/>
        <v xml:space="preserve"> </v>
      </c>
      <c r="AD141" t="str">
        <f t="shared" si="65"/>
        <v/>
      </c>
    </row>
    <row r="142" spans="1:30" x14ac:dyDescent="0.35">
      <c r="A142" t="str">
        <f>IF('My Prediction of Match'!$B$2='Performance Cal'!$A142,'Performance Cal'!A142,"")</f>
        <v/>
      </c>
      <c r="B142" t="str">
        <f>IF('My Prediction of Match'!$B$2='Performance Cal'!$A142,'Performance Cal'!B142,"")</f>
        <v/>
      </c>
      <c r="C142" t="str">
        <f>_xlfn.XLOOKUP(B142,'Team Player and role'!A:A,'Team Player and role'!C:C," ")</f>
        <v xml:space="preserve"> </v>
      </c>
      <c r="D142" t="str">
        <f>IF('My Prediction of Match'!$B$2='Performance Cal'!$A142,'Performance Cal'!C142,"")</f>
        <v/>
      </c>
      <c r="E142" t="str">
        <f>IF('My Prediction of Match'!$B$2='Performance Cal'!$A142,'Performance Cal'!D142,"")</f>
        <v/>
      </c>
      <c r="F142" t="str">
        <f>IF('My Prediction of Match'!$B$2='Performance Cal'!$A142,'Performance Cal'!E142,"")</f>
        <v/>
      </c>
      <c r="G142" t="str">
        <f>IF('My Prediction of Match'!$B$2='Performance Cal'!$A142,'Performance Cal'!F142,"")</f>
        <v/>
      </c>
      <c r="H142" s="25" t="str">
        <f t="shared" si="44"/>
        <v/>
      </c>
      <c r="I142" s="25" t="str">
        <f t="shared" si="45"/>
        <v/>
      </c>
      <c r="J142" s="25" t="str">
        <f t="shared" si="46"/>
        <v/>
      </c>
      <c r="K142" s="25" t="str">
        <f t="shared" si="47"/>
        <v xml:space="preserve"> </v>
      </c>
      <c r="L142" s="25" t="str">
        <f t="shared" si="48"/>
        <v xml:space="preserve"> </v>
      </c>
      <c r="M142" s="25" t="str">
        <f t="shared" si="48"/>
        <v xml:space="preserve"> </v>
      </c>
      <c r="N142" s="25" t="str">
        <f t="shared" si="49"/>
        <v xml:space="preserve"> </v>
      </c>
      <c r="O142" s="25" t="str">
        <f t="shared" si="50"/>
        <v xml:space="preserve"> </v>
      </c>
      <c r="P142" s="25" t="str">
        <f t="shared" si="51"/>
        <v/>
      </c>
      <c r="Q142" s="25" t="str">
        <f t="shared" si="52"/>
        <v/>
      </c>
      <c r="R142" s="25" t="str">
        <f t="shared" si="53"/>
        <v/>
      </c>
      <c r="S142" s="25" t="str">
        <f t="shared" si="54"/>
        <v/>
      </c>
      <c r="T142" s="25" t="str">
        <f t="shared" si="55"/>
        <v/>
      </c>
      <c r="U142" s="25" t="str">
        <f t="shared" si="56"/>
        <v/>
      </c>
      <c r="V142" s="25" t="str">
        <f t="shared" si="57"/>
        <v/>
      </c>
      <c r="W142" s="25" t="str">
        <f t="shared" si="58"/>
        <v/>
      </c>
      <c r="X142" s="25" t="str">
        <f t="shared" si="59"/>
        <v/>
      </c>
      <c r="Y142" s="25" t="str">
        <f t="shared" si="60"/>
        <v xml:space="preserve"> </v>
      </c>
      <c r="Z142" s="25" t="str">
        <f t="shared" si="61"/>
        <v xml:space="preserve"> </v>
      </c>
      <c r="AA142" s="25" t="str">
        <f t="shared" si="62"/>
        <v xml:space="preserve"> </v>
      </c>
      <c r="AB142" t="str">
        <f t="shared" si="63"/>
        <v/>
      </c>
      <c r="AC142" t="str">
        <f t="shared" si="64"/>
        <v xml:space="preserve"> </v>
      </c>
      <c r="AD142" t="str">
        <f t="shared" si="65"/>
        <v/>
      </c>
    </row>
    <row r="143" spans="1:30" x14ac:dyDescent="0.35">
      <c r="A143" t="str">
        <f>IF('My Prediction of Match'!$B$2='Performance Cal'!$A143,'Performance Cal'!A143,"")</f>
        <v/>
      </c>
      <c r="B143" t="str">
        <f>IF('My Prediction of Match'!$B$2='Performance Cal'!$A143,'Performance Cal'!B143,"")</f>
        <v/>
      </c>
      <c r="C143" t="str">
        <f>_xlfn.XLOOKUP(B143,'Team Player and role'!A:A,'Team Player and role'!C:C," ")</f>
        <v xml:space="preserve"> </v>
      </c>
      <c r="D143" t="str">
        <f>IF('My Prediction of Match'!$B$2='Performance Cal'!$A143,'Performance Cal'!C143,"")</f>
        <v/>
      </c>
      <c r="E143" t="str">
        <f>IF('My Prediction of Match'!$B$2='Performance Cal'!$A143,'Performance Cal'!D143,"")</f>
        <v/>
      </c>
      <c r="F143" t="str">
        <f>IF('My Prediction of Match'!$B$2='Performance Cal'!$A143,'Performance Cal'!E143,"")</f>
        <v/>
      </c>
      <c r="G143" t="str">
        <f>IF('My Prediction of Match'!$B$2='Performance Cal'!$A143,'Performance Cal'!F143,"")</f>
        <v/>
      </c>
      <c r="H143" s="25" t="str">
        <f t="shared" si="44"/>
        <v/>
      </c>
      <c r="I143" s="25" t="str">
        <f t="shared" si="45"/>
        <v/>
      </c>
      <c r="J143" s="25" t="str">
        <f t="shared" si="46"/>
        <v/>
      </c>
      <c r="K143" s="25" t="str">
        <f t="shared" si="47"/>
        <v xml:space="preserve"> </v>
      </c>
      <c r="L143" s="25" t="str">
        <f t="shared" si="48"/>
        <v xml:space="preserve"> </v>
      </c>
      <c r="M143" s="25" t="str">
        <f t="shared" si="48"/>
        <v xml:space="preserve"> </v>
      </c>
      <c r="N143" s="25" t="str">
        <f t="shared" si="49"/>
        <v xml:space="preserve"> </v>
      </c>
      <c r="O143" s="25" t="str">
        <f t="shared" si="50"/>
        <v xml:space="preserve"> </v>
      </c>
      <c r="P143" s="25" t="str">
        <f t="shared" si="51"/>
        <v/>
      </c>
      <c r="Q143" s="25" t="str">
        <f t="shared" si="52"/>
        <v/>
      </c>
      <c r="R143" s="25" t="str">
        <f t="shared" si="53"/>
        <v/>
      </c>
      <c r="S143" s="25" t="str">
        <f t="shared" si="54"/>
        <v/>
      </c>
      <c r="T143" s="25" t="str">
        <f t="shared" si="55"/>
        <v/>
      </c>
      <c r="U143" s="25" t="str">
        <f t="shared" si="56"/>
        <v/>
      </c>
      <c r="V143" s="25" t="str">
        <f t="shared" si="57"/>
        <v/>
      </c>
      <c r="W143" s="25" t="str">
        <f t="shared" si="58"/>
        <v/>
      </c>
      <c r="X143" s="25" t="str">
        <f t="shared" si="59"/>
        <v/>
      </c>
      <c r="Y143" s="25" t="str">
        <f t="shared" si="60"/>
        <v xml:space="preserve"> </v>
      </c>
      <c r="Z143" s="25" t="str">
        <f t="shared" si="61"/>
        <v xml:space="preserve"> </v>
      </c>
      <c r="AA143" s="25" t="str">
        <f t="shared" si="62"/>
        <v xml:space="preserve"> </v>
      </c>
      <c r="AB143" t="str">
        <f t="shared" si="63"/>
        <v/>
      </c>
      <c r="AC143" t="str">
        <f t="shared" si="64"/>
        <v xml:space="preserve"> </v>
      </c>
      <c r="AD143" t="str">
        <f t="shared" si="65"/>
        <v/>
      </c>
    </row>
    <row r="144" spans="1:30" x14ac:dyDescent="0.35">
      <c r="A144" t="str">
        <f>IF('My Prediction of Match'!$B$2='Performance Cal'!$A144,'Performance Cal'!A144,"")</f>
        <v/>
      </c>
      <c r="B144" t="str">
        <f>IF('My Prediction of Match'!$B$2='Performance Cal'!$A144,'Performance Cal'!B144,"")</f>
        <v/>
      </c>
      <c r="C144" t="str">
        <f>_xlfn.XLOOKUP(B144,'Team Player and role'!A:A,'Team Player and role'!C:C," ")</f>
        <v xml:space="preserve"> </v>
      </c>
      <c r="D144" t="str">
        <f>IF('My Prediction of Match'!$B$2='Performance Cal'!$A144,'Performance Cal'!C144,"")</f>
        <v/>
      </c>
      <c r="E144" t="str">
        <f>IF('My Prediction of Match'!$B$2='Performance Cal'!$A144,'Performance Cal'!D144,"")</f>
        <v/>
      </c>
      <c r="F144" t="str">
        <f>IF('My Prediction of Match'!$B$2='Performance Cal'!$A144,'Performance Cal'!E144,"")</f>
        <v/>
      </c>
      <c r="G144" t="str">
        <f>IF('My Prediction of Match'!$B$2='Performance Cal'!$A144,'Performance Cal'!F144,"")</f>
        <v/>
      </c>
      <c r="H144" s="25" t="str">
        <f t="shared" si="44"/>
        <v/>
      </c>
      <c r="I144" s="25" t="str">
        <f t="shared" si="45"/>
        <v/>
      </c>
      <c r="J144" s="25" t="str">
        <f t="shared" si="46"/>
        <v/>
      </c>
      <c r="K144" s="25" t="str">
        <f t="shared" si="47"/>
        <v xml:space="preserve"> </v>
      </c>
      <c r="L144" s="25" t="str">
        <f t="shared" si="48"/>
        <v xml:space="preserve"> </v>
      </c>
      <c r="M144" s="25" t="str">
        <f t="shared" si="48"/>
        <v xml:space="preserve"> </v>
      </c>
      <c r="N144" s="25" t="str">
        <f t="shared" si="49"/>
        <v xml:space="preserve"> </v>
      </c>
      <c r="O144" s="25" t="str">
        <f t="shared" si="50"/>
        <v xml:space="preserve"> </v>
      </c>
      <c r="P144" s="25" t="str">
        <f t="shared" si="51"/>
        <v/>
      </c>
      <c r="Q144" s="25" t="str">
        <f t="shared" si="52"/>
        <v/>
      </c>
      <c r="R144" s="25" t="str">
        <f t="shared" si="53"/>
        <v/>
      </c>
      <c r="S144" s="25" t="str">
        <f t="shared" si="54"/>
        <v/>
      </c>
      <c r="T144" s="25" t="str">
        <f t="shared" si="55"/>
        <v/>
      </c>
      <c r="U144" s="25" t="str">
        <f t="shared" si="56"/>
        <v/>
      </c>
      <c r="V144" s="25" t="str">
        <f t="shared" si="57"/>
        <v/>
      </c>
      <c r="W144" s="25" t="str">
        <f t="shared" si="58"/>
        <v/>
      </c>
      <c r="X144" s="25" t="str">
        <f t="shared" si="59"/>
        <v/>
      </c>
      <c r="Y144" s="25" t="str">
        <f t="shared" si="60"/>
        <v xml:space="preserve"> </v>
      </c>
      <c r="Z144" s="25" t="str">
        <f t="shared" si="61"/>
        <v xml:space="preserve"> </v>
      </c>
      <c r="AA144" s="25" t="str">
        <f t="shared" si="62"/>
        <v xml:space="preserve"> </v>
      </c>
      <c r="AB144" t="str">
        <f t="shared" si="63"/>
        <v/>
      </c>
      <c r="AC144" t="str">
        <f t="shared" si="64"/>
        <v xml:space="preserve"> </v>
      </c>
      <c r="AD144" t="str">
        <f t="shared" si="65"/>
        <v/>
      </c>
    </row>
    <row r="145" spans="1:30" x14ac:dyDescent="0.35">
      <c r="A145" t="str">
        <f>IF('My Prediction of Match'!$B$2='Performance Cal'!$A145,'Performance Cal'!A145,"")</f>
        <v/>
      </c>
      <c r="B145" t="str">
        <f>IF('My Prediction of Match'!$B$2='Performance Cal'!$A145,'Performance Cal'!B145,"")</f>
        <v/>
      </c>
      <c r="C145" t="str">
        <f>_xlfn.XLOOKUP(B145,'Team Player and role'!A:A,'Team Player and role'!C:C," ")</f>
        <v xml:space="preserve"> </v>
      </c>
      <c r="D145" t="str">
        <f>IF('My Prediction of Match'!$B$2='Performance Cal'!$A145,'Performance Cal'!C145,"")</f>
        <v/>
      </c>
      <c r="E145" t="str">
        <f>IF('My Prediction of Match'!$B$2='Performance Cal'!$A145,'Performance Cal'!D145,"")</f>
        <v/>
      </c>
      <c r="F145" t="str">
        <f>IF('My Prediction of Match'!$B$2='Performance Cal'!$A145,'Performance Cal'!E145,"")</f>
        <v/>
      </c>
      <c r="G145" t="str">
        <f>IF('My Prediction of Match'!$B$2='Performance Cal'!$A145,'Performance Cal'!F145,"")</f>
        <v/>
      </c>
      <c r="H145" s="25" t="str">
        <f t="shared" si="44"/>
        <v/>
      </c>
      <c r="I145" s="25" t="str">
        <f t="shared" si="45"/>
        <v/>
      </c>
      <c r="J145" s="25" t="str">
        <f t="shared" si="46"/>
        <v/>
      </c>
      <c r="K145" s="25" t="str">
        <f t="shared" si="47"/>
        <v xml:space="preserve"> </v>
      </c>
      <c r="L145" s="25" t="str">
        <f t="shared" si="48"/>
        <v xml:space="preserve"> </v>
      </c>
      <c r="M145" s="25" t="str">
        <f t="shared" si="48"/>
        <v xml:space="preserve"> </v>
      </c>
      <c r="N145" s="25" t="str">
        <f t="shared" si="49"/>
        <v xml:space="preserve"> </v>
      </c>
      <c r="O145" s="25" t="str">
        <f t="shared" si="50"/>
        <v xml:space="preserve"> </v>
      </c>
      <c r="P145" s="25" t="str">
        <f t="shared" si="51"/>
        <v/>
      </c>
      <c r="Q145" s="25" t="str">
        <f t="shared" si="52"/>
        <v/>
      </c>
      <c r="R145" s="25" t="str">
        <f t="shared" si="53"/>
        <v/>
      </c>
      <c r="S145" s="25" t="str">
        <f t="shared" si="54"/>
        <v/>
      </c>
      <c r="T145" s="25" t="str">
        <f t="shared" si="55"/>
        <v/>
      </c>
      <c r="U145" s="25" t="str">
        <f t="shared" si="56"/>
        <v/>
      </c>
      <c r="V145" s="25" t="str">
        <f t="shared" si="57"/>
        <v/>
      </c>
      <c r="W145" s="25" t="str">
        <f t="shared" si="58"/>
        <v/>
      </c>
      <c r="X145" s="25" t="str">
        <f t="shared" si="59"/>
        <v/>
      </c>
      <c r="Y145" s="25" t="str">
        <f t="shared" si="60"/>
        <v xml:space="preserve"> </v>
      </c>
      <c r="Z145" s="25" t="str">
        <f t="shared" si="61"/>
        <v xml:space="preserve"> </v>
      </c>
      <c r="AA145" s="25" t="str">
        <f t="shared" si="62"/>
        <v xml:space="preserve"> </v>
      </c>
      <c r="AB145" t="str">
        <f t="shared" si="63"/>
        <v/>
      </c>
      <c r="AC145" t="str">
        <f t="shared" si="64"/>
        <v xml:space="preserve"> </v>
      </c>
      <c r="AD145" t="str">
        <f t="shared" si="65"/>
        <v/>
      </c>
    </row>
    <row r="146" spans="1:30" x14ac:dyDescent="0.35">
      <c r="A146" t="str">
        <f>IF('My Prediction of Match'!$B$2='Performance Cal'!$A146,'Performance Cal'!A146,"")</f>
        <v/>
      </c>
      <c r="B146" t="str">
        <f>IF('My Prediction of Match'!$B$2='Performance Cal'!$A146,'Performance Cal'!B146,"")</f>
        <v/>
      </c>
      <c r="C146" t="str">
        <f>_xlfn.XLOOKUP(B146,'Team Player and role'!A:A,'Team Player and role'!C:C," ")</f>
        <v xml:space="preserve"> </v>
      </c>
      <c r="D146" t="str">
        <f>IF('My Prediction of Match'!$B$2='Performance Cal'!$A146,'Performance Cal'!C146,"")</f>
        <v/>
      </c>
      <c r="E146" t="str">
        <f>IF('My Prediction of Match'!$B$2='Performance Cal'!$A146,'Performance Cal'!D146,"")</f>
        <v/>
      </c>
      <c r="F146" t="str">
        <f>IF('My Prediction of Match'!$B$2='Performance Cal'!$A146,'Performance Cal'!E146,"")</f>
        <v/>
      </c>
      <c r="G146" t="str">
        <f>IF('My Prediction of Match'!$B$2='Performance Cal'!$A146,'Performance Cal'!F146,"")</f>
        <v/>
      </c>
      <c r="H146" s="25" t="str">
        <f t="shared" si="44"/>
        <v/>
      </c>
      <c r="I146" s="25" t="str">
        <f t="shared" si="45"/>
        <v/>
      </c>
      <c r="J146" s="25" t="str">
        <f t="shared" si="46"/>
        <v/>
      </c>
      <c r="K146" s="25" t="str">
        <f t="shared" si="47"/>
        <v xml:space="preserve"> </v>
      </c>
      <c r="L146" s="25" t="str">
        <f t="shared" si="48"/>
        <v xml:space="preserve"> </v>
      </c>
      <c r="M146" s="25" t="str">
        <f t="shared" si="48"/>
        <v xml:space="preserve"> </v>
      </c>
      <c r="N146" s="25" t="str">
        <f t="shared" si="49"/>
        <v xml:space="preserve"> </v>
      </c>
      <c r="O146" s="25" t="str">
        <f t="shared" si="50"/>
        <v xml:space="preserve"> </v>
      </c>
      <c r="P146" s="25" t="str">
        <f t="shared" si="51"/>
        <v/>
      </c>
      <c r="Q146" s="25" t="str">
        <f t="shared" si="52"/>
        <v/>
      </c>
      <c r="R146" s="25" t="str">
        <f t="shared" si="53"/>
        <v/>
      </c>
      <c r="S146" s="25" t="str">
        <f t="shared" si="54"/>
        <v/>
      </c>
      <c r="T146" s="25" t="str">
        <f t="shared" si="55"/>
        <v/>
      </c>
      <c r="U146" s="25" t="str">
        <f t="shared" si="56"/>
        <v/>
      </c>
      <c r="V146" s="25" t="str">
        <f t="shared" si="57"/>
        <v/>
      </c>
      <c r="W146" s="25" t="str">
        <f t="shared" si="58"/>
        <v/>
      </c>
      <c r="X146" s="25" t="str">
        <f t="shared" si="59"/>
        <v/>
      </c>
      <c r="Y146" s="25" t="str">
        <f t="shared" si="60"/>
        <v xml:space="preserve"> </v>
      </c>
      <c r="Z146" s="25" t="str">
        <f t="shared" si="61"/>
        <v xml:space="preserve"> </v>
      </c>
      <c r="AA146" s="25" t="str">
        <f t="shared" si="62"/>
        <v xml:space="preserve"> </v>
      </c>
      <c r="AB146" t="str">
        <f t="shared" si="63"/>
        <v/>
      </c>
      <c r="AC146" t="str">
        <f t="shared" si="64"/>
        <v xml:space="preserve"> </v>
      </c>
      <c r="AD146" t="str">
        <f t="shared" si="65"/>
        <v/>
      </c>
    </row>
    <row r="147" spans="1:30" x14ac:dyDescent="0.35">
      <c r="A147" t="str">
        <f>IF('My Prediction of Match'!$B$2='Performance Cal'!$A147,'Performance Cal'!A147,"")</f>
        <v/>
      </c>
      <c r="B147" t="str">
        <f>IF('My Prediction of Match'!$B$2='Performance Cal'!$A147,'Performance Cal'!B147,"")</f>
        <v/>
      </c>
      <c r="C147" t="str">
        <f>_xlfn.XLOOKUP(B147,'Team Player and role'!A:A,'Team Player and role'!C:C," ")</f>
        <v xml:space="preserve"> </v>
      </c>
      <c r="D147" t="str">
        <f>IF('My Prediction of Match'!$B$2='Performance Cal'!$A147,'Performance Cal'!C147,"")</f>
        <v/>
      </c>
      <c r="E147" t="str">
        <f>IF('My Prediction of Match'!$B$2='Performance Cal'!$A147,'Performance Cal'!D147,"")</f>
        <v/>
      </c>
      <c r="F147" t="str">
        <f>IF('My Prediction of Match'!$B$2='Performance Cal'!$A147,'Performance Cal'!E147,"")</f>
        <v/>
      </c>
      <c r="G147" t="str">
        <f>IF('My Prediction of Match'!$B$2='Performance Cal'!$A147,'Performance Cal'!F147,"")</f>
        <v/>
      </c>
      <c r="H147" s="25" t="str">
        <f t="shared" si="44"/>
        <v/>
      </c>
      <c r="I147" s="25" t="str">
        <f t="shared" si="45"/>
        <v/>
      </c>
      <c r="J147" s="25" t="str">
        <f t="shared" si="46"/>
        <v/>
      </c>
      <c r="K147" s="25" t="str">
        <f t="shared" si="47"/>
        <v xml:space="preserve"> </v>
      </c>
      <c r="L147" s="25" t="str">
        <f t="shared" si="48"/>
        <v xml:space="preserve"> </v>
      </c>
      <c r="M147" s="25" t="str">
        <f t="shared" si="48"/>
        <v xml:space="preserve"> </v>
      </c>
      <c r="N147" s="25" t="str">
        <f t="shared" si="49"/>
        <v xml:space="preserve"> </v>
      </c>
      <c r="O147" s="25" t="str">
        <f t="shared" si="50"/>
        <v xml:space="preserve"> </v>
      </c>
      <c r="P147" s="25" t="str">
        <f t="shared" si="51"/>
        <v/>
      </c>
      <c r="Q147" s="25" t="str">
        <f t="shared" si="52"/>
        <v/>
      </c>
      <c r="R147" s="25" t="str">
        <f t="shared" si="53"/>
        <v/>
      </c>
      <c r="S147" s="25" t="str">
        <f t="shared" si="54"/>
        <v/>
      </c>
      <c r="T147" s="25" t="str">
        <f t="shared" si="55"/>
        <v/>
      </c>
      <c r="U147" s="25" t="str">
        <f t="shared" si="56"/>
        <v/>
      </c>
      <c r="V147" s="25" t="str">
        <f t="shared" si="57"/>
        <v/>
      </c>
      <c r="W147" s="25" t="str">
        <f t="shared" si="58"/>
        <v/>
      </c>
      <c r="X147" s="25" t="str">
        <f t="shared" si="59"/>
        <v/>
      </c>
      <c r="Y147" s="25" t="str">
        <f t="shared" si="60"/>
        <v xml:space="preserve"> </v>
      </c>
      <c r="Z147" s="25" t="str">
        <f t="shared" si="61"/>
        <v xml:space="preserve"> </v>
      </c>
      <c r="AA147" s="25" t="str">
        <f t="shared" si="62"/>
        <v xml:space="preserve"> </v>
      </c>
      <c r="AB147" t="str">
        <f t="shared" si="63"/>
        <v/>
      </c>
      <c r="AC147" t="str">
        <f t="shared" si="64"/>
        <v xml:space="preserve"> </v>
      </c>
      <c r="AD147" t="str">
        <f t="shared" si="65"/>
        <v/>
      </c>
    </row>
    <row r="148" spans="1:30" x14ac:dyDescent="0.35">
      <c r="A148" t="str">
        <f>IF('My Prediction of Match'!$B$2='Performance Cal'!$A148,'Performance Cal'!A148,"")</f>
        <v/>
      </c>
      <c r="B148" t="str">
        <f>IF('My Prediction of Match'!$B$2='Performance Cal'!$A148,'Performance Cal'!B148,"")</f>
        <v/>
      </c>
      <c r="C148" t="str">
        <f>_xlfn.XLOOKUP(B148,'Team Player and role'!A:A,'Team Player and role'!C:C," ")</f>
        <v xml:space="preserve"> </v>
      </c>
      <c r="D148" t="str">
        <f>IF('My Prediction of Match'!$B$2='Performance Cal'!$A148,'Performance Cal'!C148,"")</f>
        <v/>
      </c>
      <c r="E148" t="str">
        <f>IF('My Prediction of Match'!$B$2='Performance Cal'!$A148,'Performance Cal'!D148,"")</f>
        <v/>
      </c>
      <c r="F148" t="str">
        <f>IF('My Prediction of Match'!$B$2='Performance Cal'!$A148,'Performance Cal'!E148,"")</f>
        <v/>
      </c>
      <c r="G148" t="str">
        <f>IF('My Prediction of Match'!$B$2='Performance Cal'!$A148,'Performance Cal'!F148,"")</f>
        <v/>
      </c>
      <c r="H148" s="25" t="str">
        <f t="shared" si="44"/>
        <v/>
      </c>
      <c r="I148" s="25" t="str">
        <f t="shared" si="45"/>
        <v/>
      </c>
      <c r="J148" s="25" t="str">
        <f t="shared" si="46"/>
        <v/>
      </c>
      <c r="K148" s="25" t="str">
        <f t="shared" si="47"/>
        <v xml:space="preserve"> </v>
      </c>
      <c r="L148" s="25" t="str">
        <f t="shared" si="48"/>
        <v xml:space="preserve"> </v>
      </c>
      <c r="M148" s="25" t="str">
        <f t="shared" si="48"/>
        <v xml:space="preserve"> </v>
      </c>
      <c r="N148" s="25" t="str">
        <f t="shared" si="49"/>
        <v xml:space="preserve"> </v>
      </c>
      <c r="O148" s="25" t="str">
        <f t="shared" si="50"/>
        <v xml:space="preserve"> </v>
      </c>
      <c r="P148" s="25" t="str">
        <f t="shared" si="51"/>
        <v/>
      </c>
      <c r="Q148" s="25" t="str">
        <f t="shared" si="52"/>
        <v/>
      </c>
      <c r="R148" s="25" t="str">
        <f t="shared" si="53"/>
        <v/>
      </c>
      <c r="S148" s="25" t="str">
        <f t="shared" si="54"/>
        <v/>
      </c>
      <c r="T148" s="25" t="str">
        <f t="shared" si="55"/>
        <v/>
      </c>
      <c r="U148" s="25" t="str">
        <f t="shared" si="56"/>
        <v/>
      </c>
      <c r="V148" s="25" t="str">
        <f t="shared" si="57"/>
        <v/>
      </c>
      <c r="W148" s="25" t="str">
        <f t="shared" si="58"/>
        <v/>
      </c>
      <c r="X148" s="25" t="str">
        <f t="shared" si="59"/>
        <v/>
      </c>
      <c r="Y148" s="25" t="str">
        <f t="shared" si="60"/>
        <v xml:space="preserve"> </v>
      </c>
      <c r="Z148" s="25" t="str">
        <f t="shared" si="61"/>
        <v xml:space="preserve"> </v>
      </c>
      <c r="AA148" s="25" t="str">
        <f t="shared" si="62"/>
        <v xml:space="preserve"> </v>
      </c>
      <c r="AB148" t="str">
        <f t="shared" si="63"/>
        <v/>
      </c>
      <c r="AC148" t="str">
        <f t="shared" si="64"/>
        <v xml:space="preserve"> </v>
      </c>
      <c r="AD148" t="str">
        <f t="shared" si="65"/>
        <v/>
      </c>
    </row>
    <row r="149" spans="1:30" x14ac:dyDescent="0.35">
      <c r="A149" t="str">
        <f>IF('My Prediction of Match'!$B$2='Performance Cal'!$A149,'Performance Cal'!A149,"")</f>
        <v/>
      </c>
      <c r="B149" t="str">
        <f>IF('My Prediction of Match'!$B$2='Performance Cal'!$A149,'Performance Cal'!B149,"")</f>
        <v/>
      </c>
      <c r="C149" t="str">
        <f>_xlfn.XLOOKUP(B149,'Team Player and role'!A:A,'Team Player and role'!C:C," ")</f>
        <v xml:space="preserve"> </v>
      </c>
      <c r="D149" t="str">
        <f>IF('My Prediction of Match'!$B$2='Performance Cal'!$A149,'Performance Cal'!C149,"")</f>
        <v/>
      </c>
      <c r="E149" t="str">
        <f>IF('My Prediction of Match'!$B$2='Performance Cal'!$A149,'Performance Cal'!D149,"")</f>
        <v/>
      </c>
      <c r="F149" t="str">
        <f>IF('My Prediction of Match'!$B$2='Performance Cal'!$A149,'Performance Cal'!E149,"")</f>
        <v/>
      </c>
      <c r="G149" t="str">
        <f>IF('My Prediction of Match'!$B$2='Performance Cal'!$A149,'Performance Cal'!F149,"")</f>
        <v/>
      </c>
      <c r="H149" s="25" t="str">
        <f t="shared" si="44"/>
        <v/>
      </c>
      <c r="I149" s="25" t="str">
        <f t="shared" si="45"/>
        <v/>
      </c>
      <c r="J149" s="25" t="str">
        <f t="shared" si="46"/>
        <v/>
      </c>
      <c r="K149" s="25" t="str">
        <f t="shared" si="47"/>
        <v xml:space="preserve"> </v>
      </c>
      <c r="L149" s="25" t="str">
        <f t="shared" si="48"/>
        <v xml:space="preserve"> </v>
      </c>
      <c r="M149" s="25" t="str">
        <f t="shared" si="48"/>
        <v xml:space="preserve"> </v>
      </c>
      <c r="N149" s="25" t="str">
        <f t="shared" si="49"/>
        <v xml:space="preserve"> </v>
      </c>
      <c r="O149" s="25" t="str">
        <f t="shared" si="50"/>
        <v xml:space="preserve"> </v>
      </c>
      <c r="P149" s="25" t="str">
        <f t="shared" si="51"/>
        <v/>
      </c>
      <c r="Q149" s="25" t="str">
        <f t="shared" si="52"/>
        <v/>
      </c>
      <c r="R149" s="25" t="str">
        <f t="shared" si="53"/>
        <v/>
      </c>
      <c r="S149" s="25" t="str">
        <f t="shared" si="54"/>
        <v/>
      </c>
      <c r="T149" s="25" t="str">
        <f t="shared" si="55"/>
        <v/>
      </c>
      <c r="U149" s="25" t="str">
        <f t="shared" si="56"/>
        <v/>
      </c>
      <c r="V149" s="25" t="str">
        <f t="shared" si="57"/>
        <v/>
      </c>
      <c r="W149" s="25" t="str">
        <f t="shared" si="58"/>
        <v/>
      </c>
      <c r="X149" s="25" t="str">
        <f t="shared" si="59"/>
        <v/>
      </c>
      <c r="Y149" s="25" t="str">
        <f t="shared" si="60"/>
        <v xml:space="preserve"> </v>
      </c>
      <c r="Z149" s="25" t="str">
        <f t="shared" si="61"/>
        <v xml:space="preserve"> </v>
      </c>
      <c r="AA149" s="25" t="str">
        <f t="shared" si="62"/>
        <v xml:space="preserve"> </v>
      </c>
      <c r="AB149" t="str">
        <f t="shared" si="63"/>
        <v/>
      </c>
      <c r="AC149" t="str">
        <f t="shared" si="64"/>
        <v xml:space="preserve"> </v>
      </c>
      <c r="AD149" t="str">
        <f t="shared" si="65"/>
        <v/>
      </c>
    </row>
    <row r="150" spans="1:30" x14ac:dyDescent="0.35">
      <c r="A150" t="str">
        <f>IF('My Prediction of Match'!$B$2='Performance Cal'!$A150,'Performance Cal'!A150,"")</f>
        <v/>
      </c>
      <c r="B150" t="str">
        <f>IF('My Prediction of Match'!$B$2='Performance Cal'!$A150,'Performance Cal'!B150,"")</f>
        <v/>
      </c>
      <c r="C150" t="str">
        <f>_xlfn.XLOOKUP(B150,'Team Player and role'!A:A,'Team Player and role'!C:C," ")</f>
        <v xml:space="preserve"> </v>
      </c>
      <c r="D150" t="str">
        <f>IF('My Prediction of Match'!$B$2='Performance Cal'!$A150,'Performance Cal'!C150,"")</f>
        <v/>
      </c>
      <c r="E150" t="str">
        <f>IF('My Prediction of Match'!$B$2='Performance Cal'!$A150,'Performance Cal'!D150,"")</f>
        <v/>
      </c>
      <c r="F150" t="str">
        <f>IF('My Prediction of Match'!$B$2='Performance Cal'!$A150,'Performance Cal'!E150,"")</f>
        <v/>
      </c>
      <c r="G150" t="str">
        <f>IF('My Prediction of Match'!$B$2='Performance Cal'!$A150,'Performance Cal'!F150,"")</f>
        <v/>
      </c>
      <c r="H150" s="25" t="str">
        <f t="shared" si="44"/>
        <v/>
      </c>
      <c r="I150" s="25" t="str">
        <f t="shared" si="45"/>
        <v/>
      </c>
      <c r="J150" s="25" t="str">
        <f t="shared" si="46"/>
        <v/>
      </c>
      <c r="K150" s="25" t="str">
        <f t="shared" si="47"/>
        <v xml:space="preserve"> </v>
      </c>
      <c r="L150" s="25" t="str">
        <f t="shared" si="48"/>
        <v xml:space="preserve"> </v>
      </c>
      <c r="M150" s="25" t="str">
        <f t="shared" si="48"/>
        <v xml:space="preserve"> </v>
      </c>
      <c r="N150" s="25" t="str">
        <f t="shared" si="49"/>
        <v xml:space="preserve"> </v>
      </c>
      <c r="O150" s="25" t="str">
        <f t="shared" si="50"/>
        <v xml:space="preserve"> </v>
      </c>
      <c r="P150" s="25" t="str">
        <f t="shared" si="51"/>
        <v/>
      </c>
      <c r="Q150" s="25" t="str">
        <f t="shared" si="52"/>
        <v/>
      </c>
      <c r="R150" s="25" t="str">
        <f t="shared" si="53"/>
        <v/>
      </c>
      <c r="S150" s="25" t="str">
        <f t="shared" si="54"/>
        <v/>
      </c>
      <c r="T150" s="25" t="str">
        <f t="shared" si="55"/>
        <v/>
      </c>
      <c r="U150" s="25" t="str">
        <f t="shared" si="56"/>
        <v/>
      </c>
      <c r="V150" s="25" t="str">
        <f t="shared" si="57"/>
        <v/>
      </c>
      <c r="W150" s="25" t="str">
        <f t="shared" si="58"/>
        <v/>
      </c>
      <c r="X150" s="25" t="str">
        <f t="shared" si="59"/>
        <v/>
      </c>
      <c r="Y150" s="25" t="str">
        <f t="shared" si="60"/>
        <v xml:space="preserve"> </v>
      </c>
      <c r="Z150" s="25" t="str">
        <f t="shared" si="61"/>
        <v xml:space="preserve"> </v>
      </c>
      <c r="AA150" s="25" t="str">
        <f t="shared" si="62"/>
        <v xml:space="preserve"> </v>
      </c>
      <c r="AB150" t="str">
        <f t="shared" si="63"/>
        <v/>
      </c>
      <c r="AC150" t="str">
        <f t="shared" si="64"/>
        <v xml:space="preserve"> </v>
      </c>
      <c r="AD150" t="str">
        <f t="shared" si="65"/>
        <v/>
      </c>
    </row>
    <row r="151" spans="1:30" x14ac:dyDescent="0.35">
      <c r="A151" t="str">
        <f>IF('My Prediction of Match'!$B$2='Performance Cal'!$A151,'Performance Cal'!A151,"")</f>
        <v/>
      </c>
      <c r="B151" t="str">
        <f>IF('My Prediction of Match'!$B$2='Performance Cal'!$A151,'Performance Cal'!B151,"")</f>
        <v/>
      </c>
      <c r="C151" t="str">
        <f>_xlfn.XLOOKUP(B151,'Team Player and role'!A:A,'Team Player and role'!C:C," ")</f>
        <v xml:space="preserve"> </v>
      </c>
      <c r="D151" t="str">
        <f>IF('My Prediction of Match'!$B$2='Performance Cal'!$A151,'Performance Cal'!C151,"")</f>
        <v/>
      </c>
      <c r="E151" t="str">
        <f>IF('My Prediction of Match'!$B$2='Performance Cal'!$A151,'Performance Cal'!D151,"")</f>
        <v/>
      </c>
      <c r="F151" t="str">
        <f>IF('My Prediction of Match'!$B$2='Performance Cal'!$A151,'Performance Cal'!E151,"")</f>
        <v/>
      </c>
      <c r="G151" t="str">
        <f>IF('My Prediction of Match'!$B$2='Performance Cal'!$A151,'Performance Cal'!F151,"")</f>
        <v/>
      </c>
      <c r="H151" s="25" t="str">
        <f t="shared" si="44"/>
        <v/>
      </c>
      <c r="I151" s="25" t="str">
        <f t="shared" si="45"/>
        <v/>
      </c>
      <c r="J151" s="25" t="str">
        <f t="shared" si="46"/>
        <v/>
      </c>
      <c r="K151" s="25" t="str">
        <f t="shared" si="47"/>
        <v xml:space="preserve"> </v>
      </c>
      <c r="L151" s="25" t="str">
        <f t="shared" si="48"/>
        <v xml:space="preserve"> </v>
      </c>
      <c r="M151" s="25" t="str">
        <f t="shared" si="48"/>
        <v xml:space="preserve"> </v>
      </c>
      <c r="N151" s="25" t="str">
        <f t="shared" si="49"/>
        <v xml:space="preserve"> </v>
      </c>
      <c r="O151" s="25" t="str">
        <f t="shared" si="50"/>
        <v xml:space="preserve"> </v>
      </c>
      <c r="P151" s="25" t="str">
        <f t="shared" si="51"/>
        <v/>
      </c>
      <c r="Q151" s="25" t="str">
        <f t="shared" si="52"/>
        <v/>
      </c>
      <c r="R151" s="25" t="str">
        <f t="shared" si="53"/>
        <v/>
      </c>
      <c r="S151" s="25" t="str">
        <f t="shared" si="54"/>
        <v/>
      </c>
      <c r="T151" s="25" t="str">
        <f t="shared" si="55"/>
        <v/>
      </c>
      <c r="U151" s="25" t="str">
        <f t="shared" si="56"/>
        <v/>
      </c>
      <c r="V151" s="25" t="str">
        <f t="shared" si="57"/>
        <v/>
      </c>
      <c r="W151" s="25" t="str">
        <f t="shared" si="58"/>
        <v/>
      </c>
      <c r="X151" s="25" t="str">
        <f t="shared" si="59"/>
        <v/>
      </c>
      <c r="Y151" s="25" t="str">
        <f t="shared" si="60"/>
        <v xml:space="preserve"> </v>
      </c>
      <c r="Z151" s="25" t="str">
        <f t="shared" si="61"/>
        <v xml:space="preserve"> </v>
      </c>
      <c r="AA151" s="25" t="str">
        <f t="shared" si="62"/>
        <v xml:space="preserve"> </v>
      </c>
      <c r="AB151" t="str">
        <f t="shared" si="63"/>
        <v/>
      </c>
      <c r="AC151" t="str">
        <f t="shared" si="64"/>
        <v xml:space="preserve"> </v>
      </c>
      <c r="AD151" t="str">
        <f t="shared" si="65"/>
        <v/>
      </c>
    </row>
    <row r="152" spans="1:30" x14ac:dyDescent="0.35">
      <c r="A152" t="str">
        <f>IF('My Prediction of Match'!$B$2='Performance Cal'!$A152,'Performance Cal'!A152,"")</f>
        <v/>
      </c>
      <c r="B152" t="str">
        <f>IF('My Prediction of Match'!$B$2='Performance Cal'!$A152,'Performance Cal'!B152,"")</f>
        <v/>
      </c>
      <c r="C152" t="str">
        <f>_xlfn.XLOOKUP(B152,'Team Player and role'!A:A,'Team Player and role'!C:C," ")</f>
        <v xml:space="preserve"> </v>
      </c>
      <c r="D152" t="str">
        <f>IF('My Prediction of Match'!$B$2='Performance Cal'!$A152,'Performance Cal'!C152,"")</f>
        <v/>
      </c>
      <c r="E152" t="str">
        <f>IF('My Prediction of Match'!$B$2='Performance Cal'!$A152,'Performance Cal'!D152,"")</f>
        <v/>
      </c>
      <c r="F152" t="str">
        <f>IF('My Prediction of Match'!$B$2='Performance Cal'!$A152,'Performance Cal'!E152,"")</f>
        <v/>
      </c>
      <c r="G152" t="str">
        <f>IF('My Prediction of Match'!$B$2='Performance Cal'!$A152,'Performance Cal'!F152,"")</f>
        <v/>
      </c>
      <c r="H152" s="25" t="str">
        <f t="shared" si="44"/>
        <v/>
      </c>
      <c r="I152" s="25" t="str">
        <f t="shared" si="45"/>
        <v/>
      </c>
      <c r="J152" s="25" t="str">
        <f t="shared" si="46"/>
        <v/>
      </c>
      <c r="K152" s="25" t="str">
        <f t="shared" si="47"/>
        <v xml:space="preserve"> </v>
      </c>
      <c r="L152" s="25" t="str">
        <f t="shared" si="48"/>
        <v xml:space="preserve"> </v>
      </c>
      <c r="M152" s="25" t="str">
        <f t="shared" si="48"/>
        <v xml:space="preserve"> </v>
      </c>
      <c r="N152" s="25" t="str">
        <f t="shared" si="49"/>
        <v xml:space="preserve"> </v>
      </c>
      <c r="O152" s="25" t="str">
        <f t="shared" si="50"/>
        <v xml:space="preserve"> </v>
      </c>
      <c r="P152" s="25" t="str">
        <f t="shared" si="51"/>
        <v/>
      </c>
      <c r="Q152" s="25" t="str">
        <f t="shared" si="52"/>
        <v/>
      </c>
      <c r="R152" s="25" t="str">
        <f t="shared" si="53"/>
        <v/>
      </c>
      <c r="S152" s="25" t="str">
        <f t="shared" si="54"/>
        <v/>
      </c>
      <c r="T152" s="25" t="str">
        <f t="shared" si="55"/>
        <v/>
      </c>
      <c r="U152" s="25" t="str">
        <f t="shared" si="56"/>
        <v/>
      </c>
      <c r="V152" s="25" t="str">
        <f t="shared" si="57"/>
        <v/>
      </c>
      <c r="W152" s="25" t="str">
        <f t="shared" si="58"/>
        <v/>
      </c>
      <c r="X152" s="25" t="str">
        <f t="shared" si="59"/>
        <v/>
      </c>
      <c r="Y152" s="25" t="str">
        <f t="shared" si="60"/>
        <v xml:space="preserve"> </v>
      </c>
      <c r="Z152" s="25" t="str">
        <f t="shared" si="61"/>
        <v xml:space="preserve"> </v>
      </c>
      <c r="AA152" s="25" t="str">
        <f t="shared" si="62"/>
        <v xml:space="preserve"> </v>
      </c>
      <c r="AB152" t="str">
        <f t="shared" si="63"/>
        <v/>
      </c>
      <c r="AC152" t="str">
        <f t="shared" si="64"/>
        <v xml:space="preserve"> </v>
      </c>
      <c r="AD152" t="str">
        <f t="shared" si="65"/>
        <v/>
      </c>
    </row>
    <row r="153" spans="1:30" x14ac:dyDescent="0.35">
      <c r="A153" t="str">
        <f>IF('My Prediction of Match'!$B$2='Performance Cal'!$A153,'Performance Cal'!A153,"")</f>
        <v/>
      </c>
      <c r="B153" t="str">
        <f>IF('My Prediction of Match'!$B$2='Performance Cal'!$A153,'Performance Cal'!B153,"")</f>
        <v/>
      </c>
      <c r="C153" t="str">
        <f>_xlfn.XLOOKUP(B153,'Team Player and role'!A:A,'Team Player and role'!C:C," ")</f>
        <v xml:space="preserve"> </v>
      </c>
      <c r="D153" t="str">
        <f>IF('My Prediction of Match'!$B$2='Performance Cal'!$A153,'Performance Cal'!C153,"")</f>
        <v/>
      </c>
      <c r="E153" t="str">
        <f>IF('My Prediction of Match'!$B$2='Performance Cal'!$A153,'Performance Cal'!D153,"")</f>
        <v/>
      </c>
      <c r="F153" t="str">
        <f>IF('My Prediction of Match'!$B$2='Performance Cal'!$A153,'Performance Cal'!E153,"")</f>
        <v/>
      </c>
      <c r="G153" t="str">
        <f>IF('My Prediction of Match'!$B$2='Performance Cal'!$A153,'Performance Cal'!F153,"")</f>
        <v/>
      </c>
      <c r="H153" s="25" t="str">
        <f t="shared" si="44"/>
        <v/>
      </c>
      <c r="I153" s="25" t="str">
        <f t="shared" si="45"/>
        <v/>
      </c>
      <c r="J153" s="25" t="str">
        <f t="shared" si="46"/>
        <v/>
      </c>
      <c r="K153" s="25" t="str">
        <f t="shared" si="47"/>
        <v xml:space="preserve"> </v>
      </c>
      <c r="L153" s="25" t="str">
        <f t="shared" si="48"/>
        <v xml:space="preserve"> </v>
      </c>
      <c r="M153" s="25" t="str">
        <f t="shared" si="48"/>
        <v xml:space="preserve"> </v>
      </c>
      <c r="N153" s="25" t="str">
        <f t="shared" si="49"/>
        <v xml:space="preserve"> </v>
      </c>
      <c r="O153" s="25" t="str">
        <f t="shared" si="50"/>
        <v xml:space="preserve"> </v>
      </c>
      <c r="P153" s="25" t="str">
        <f t="shared" si="51"/>
        <v/>
      </c>
      <c r="Q153" s="25" t="str">
        <f t="shared" si="52"/>
        <v/>
      </c>
      <c r="R153" s="25" t="str">
        <f t="shared" si="53"/>
        <v/>
      </c>
      <c r="S153" s="25" t="str">
        <f t="shared" si="54"/>
        <v/>
      </c>
      <c r="T153" s="25" t="str">
        <f t="shared" si="55"/>
        <v/>
      </c>
      <c r="U153" s="25" t="str">
        <f t="shared" si="56"/>
        <v/>
      </c>
      <c r="V153" s="25" t="str">
        <f t="shared" si="57"/>
        <v/>
      </c>
      <c r="W153" s="25" t="str">
        <f t="shared" si="58"/>
        <v/>
      </c>
      <c r="X153" s="25" t="str">
        <f t="shared" si="59"/>
        <v/>
      </c>
      <c r="Y153" s="25" t="str">
        <f t="shared" si="60"/>
        <v xml:space="preserve"> </v>
      </c>
      <c r="Z153" s="25" t="str">
        <f t="shared" si="61"/>
        <v xml:space="preserve"> </v>
      </c>
      <c r="AA153" s="25" t="str">
        <f t="shared" si="62"/>
        <v xml:space="preserve"> </v>
      </c>
      <c r="AB153" t="str">
        <f t="shared" si="63"/>
        <v/>
      </c>
      <c r="AC153" t="str">
        <f t="shared" si="64"/>
        <v xml:space="preserve"> </v>
      </c>
      <c r="AD153" t="str">
        <f t="shared" si="65"/>
        <v/>
      </c>
    </row>
    <row r="154" spans="1:30" x14ac:dyDescent="0.35">
      <c r="A154" t="str">
        <f>IF('My Prediction of Match'!$B$2='Performance Cal'!$A154,'Performance Cal'!A154,"")</f>
        <v/>
      </c>
      <c r="B154" t="str">
        <f>IF('My Prediction of Match'!$B$2='Performance Cal'!$A154,'Performance Cal'!B154,"")</f>
        <v/>
      </c>
      <c r="C154" t="str">
        <f>_xlfn.XLOOKUP(B154,'Team Player and role'!A:A,'Team Player and role'!C:C," ")</f>
        <v xml:space="preserve"> </v>
      </c>
      <c r="D154" t="str">
        <f>IF('My Prediction of Match'!$B$2='Performance Cal'!$A154,'Performance Cal'!C154,"")</f>
        <v/>
      </c>
      <c r="E154" t="str">
        <f>IF('My Prediction of Match'!$B$2='Performance Cal'!$A154,'Performance Cal'!D154,"")</f>
        <v/>
      </c>
      <c r="F154" t="str">
        <f>IF('My Prediction of Match'!$B$2='Performance Cal'!$A154,'Performance Cal'!E154,"")</f>
        <v/>
      </c>
      <c r="G154" t="str">
        <f>IF('My Prediction of Match'!$B$2='Performance Cal'!$A154,'Performance Cal'!F154,"")</f>
        <v/>
      </c>
      <c r="H154" s="25" t="str">
        <f t="shared" si="44"/>
        <v/>
      </c>
      <c r="I154" s="25" t="str">
        <f t="shared" si="45"/>
        <v/>
      </c>
      <c r="J154" s="25" t="str">
        <f t="shared" si="46"/>
        <v/>
      </c>
      <c r="K154" s="25" t="str">
        <f t="shared" si="47"/>
        <v xml:space="preserve"> </v>
      </c>
      <c r="L154" s="25" t="str">
        <f t="shared" si="48"/>
        <v xml:space="preserve"> </v>
      </c>
      <c r="M154" s="25" t="str">
        <f t="shared" si="48"/>
        <v xml:space="preserve"> </v>
      </c>
      <c r="N154" s="25" t="str">
        <f t="shared" si="49"/>
        <v xml:space="preserve"> </v>
      </c>
      <c r="O154" s="25" t="str">
        <f t="shared" si="50"/>
        <v xml:space="preserve"> </v>
      </c>
      <c r="P154" s="25" t="str">
        <f t="shared" si="51"/>
        <v/>
      </c>
      <c r="Q154" s="25" t="str">
        <f t="shared" si="52"/>
        <v/>
      </c>
      <c r="R154" s="25" t="str">
        <f t="shared" si="53"/>
        <v/>
      </c>
      <c r="S154" s="25" t="str">
        <f t="shared" si="54"/>
        <v/>
      </c>
      <c r="T154" s="25" t="str">
        <f t="shared" si="55"/>
        <v/>
      </c>
      <c r="U154" s="25" t="str">
        <f t="shared" si="56"/>
        <v/>
      </c>
      <c r="V154" s="25" t="str">
        <f t="shared" si="57"/>
        <v/>
      </c>
      <c r="W154" s="25" t="str">
        <f t="shared" si="58"/>
        <v/>
      </c>
      <c r="X154" s="25" t="str">
        <f t="shared" si="59"/>
        <v/>
      </c>
      <c r="Y154" s="25" t="str">
        <f t="shared" si="60"/>
        <v xml:space="preserve"> </v>
      </c>
      <c r="Z154" s="25" t="str">
        <f t="shared" si="61"/>
        <v xml:space="preserve"> </v>
      </c>
      <c r="AA154" s="25" t="str">
        <f t="shared" si="62"/>
        <v xml:space="preserve"> </v>
      </c>
      <c r="AB154" t="str">
        <f t="shared" si="63"/>
        <v/>
      </c>
      <c r="AC154" t="str">
        <f t="shared" si="64"/>
        <v xml:space="preserve"> </v>
      </c>
      <c r="AD154" t="str">
        <f t="shared" si="65"/>
        <v/>
      </c>
    </row>
    <row r="155" spans="1:30" x14ac:dyDescent="0.35">
      <c r="A155" t="str">
        <f>IF('My Prediction of Match'!$B$2='Performance Cal'!$A155,'Performance Cal'!A155,"")</f>
        <v/>
      </c>
      <c r="B155" t="str">
        <f>IF('My Prediction of Match'!$B$2='Performance Cal'!$A155,'Performance Cal'!B155,"")</f>
        <v/>
      </c>
      <c r="C155" t="str">
        <f>_xlfn.XLOOKUP(B155,'Team Player and role'!A:A,'Team Player and role'!C:C," ")</f>
        <v xml:space="preserve"> </v>
      </c>
      <c r="D155" t="str">
        <f>IF('My Prediction of Match'!$B$2='Performance Cal'!$A155,'Performance Cal'!C155,"")</f>
        <v/>
      </c>
      <c r="E155" t="str">
        <f>IF('My Prediction of Match'!$B$2='Performance Cal'!$A155,'Performance Cal'!D155,"")</f>
        <v/>
      </c>
      <c r="F155" t="str">
        <f>IF('My Prediction of Match'!$B$2='Performance Cal'!$A155,'Performance Cal'!E155,"")</f>
        <v/>
      </c>
      <c r="G155" t="str">
        <f>IF('My Prediction of Match'!$B$2='Performance Cal'!$A155,'Performance Cal'!F155,"")</f>
        <v/>
      </c>
      <c r="H155" s="25" t="str">
        <f t="shared" si="44"/>
        <v/>
      </c>
      <c r="I155" s="25" t="str">
        <f t="shared" si="45"/>
        <v/>
      </c>
      <c r="J155" s="25" t="str">
        <f t="shared" si="46"/>
        <v/>
      </c>
      <c r="K155" s="25" t="str">
        <f t="shared" si="47"/>
        <v xml:space="preserve"> </v>
      </c>
      <c r="L155" s="25" t="str">
        <f t="shared" si="48"/>
        <v xml:space="preserve"> </v>
      </c>
      <c r="M155" s="25" t="str">
        <f t="shared" si="48"/>
        <v xml:space="preserve"> </v>
      </c>
      <c r="N155" s="25" t="str">
        <f t="shared" si="49"/>
        <v xml:space="preserve"> </v>
      </c>
      <c r="O155" s="25" t="str">
        <f t="shared" si="50"/>
        <v xml:space="preserve"> </v>
      </c>
      <c r="P155" s="25" t="str">
        <f t="shared" si="51"/>
        <v/>
      </c>
      <c r="Q155" s="25" t="str">
        <f t="shared" si="52"/>
        <v/>
      </c>
      <c r="R155" s="25" t="str">
        <f t="shared" si="53"/>
        <v/>
      </c>
      <c r="S155" s="25" t="str">
        <f t="shared" si="54"/>
        <v/>
      </c>
      <c r="T155" s="25" t="str">
        <f t="shared" si="55"/>
        <v/>
      </c>
      <c r="U155" s="25" t="str">
        <f t="shared" si="56"/>
        <v/>
      </c>
      <c r="V155" s="25" t="str">
        <f t="shared" si="57"/>
        <v/>
      </c>
      <c r="W155" s="25" t="str">
        <f t="shared" si="58"/>
        <v/>
      </c>
      <c r="X155" s="25" t="str">
        <f t="shared" si="59"/>
        <v/>
      </c>
      <c r="Y155" s="25" t="str">
        <f t="shared" si="60"/>
        <v xml:space="preserve"> </v>
      </c>
      <c r="Z155" s="25" t="str">
        <f t="shared" si="61"/>
        <v xml:space="preserve"> </v>
      </c>
      <c r="AA155" s="25" t="str">
        <f t="shared" si="62"/>
        <v xml:space="preserve"> </v>
      </c>
      <c r="AB155" t="str">
        <f t="shared" si="63"/>
        <v/>
      </c>
      <c r="AC155" t="str">
        <f t="shared" si="64"/>
        <v xml:space="preserve"> </v>
      </c>
      <c r="AD155" t="str">
        <f t="shared" si="65"/>
        <v/>
      </c>
    </row>
    <row r="156" spans="1:30" x14ac:dyDescent="0.35">
      <c r="A156" t="str">
        <f>IF('My Prediction of Match'!$B$2='Performance Cal'!$A156,'Performance Cal'!A156,"")</f>
        <v>RCB</v>
      </c>
      <c r="B156" t="str">
        <f>IF('My Prediction of Match'!$B$2='Performance Cal'!$A156,'Performance Cal'!B156,"")</f>
        <v>Josh Hazlewood</v>
      </c>
      <c r="C156" t="str">
        <f>_xlfn.XLOOKUP(B156,'Team Player and role'!A:A,'Team Player and role'!C:C," ")</f>
        <v>Seamer</v>
      </c>
      <c r="D156">
        <f>IF('My Prediction of Match'!$B$2='Performance Cal'!$A156,'Performance Cal'!C156,"")</f>
        <v>38.880000000000003</v>
      </c>
      <c r="E156">
        <f>IF('My Prediction of Match'!$B$2='Performance Cal'!$A156,'Performance Cal'!D156,"")</f>
        <v>733.44</v>
      </c>
      <c r="F156">
        <f>IF('My Prediction of Match'!$B$2='Performance Cal'!$A156,'Performance Cal'!E156,"")</f>
        <v>0</v>
      </c>
      <c r="G156">
        <f>IF('My Prediction of Match'!$B$2='Performance Cal'!$A156,'Performance Cal'!F156,"")</f>
        <v>772.32</v>
      </c>
      <c r="H156" s="25">
        <f t="shared" si="44"/>
        <v>1100.1600000000001</v>
      </c>
      <c r="I156" s="25">
        <f t="shared" si="45"/>
        <v>550.08000000000004</v>
      </c>
      <c r="J156" s="25">
        <f t="shared" si="46"/>
        <v>894.79680000000008</v>
      </c>
      <c r="K156" s="25">
        <f t="shared" si="47"/>
        <v>608.75520000000006</v>
      </c>
      <c r="L156" s="25">
        <f t="shared" si="48"/>
        <v>513.40800000000002</v>
      </c>
      <c r="M156" s="25">
        <f t="shared" si="48"/>
        <v>513.40800000000002</v>
      </c>
      <c r="N156" s="25">
        <f t="shared" si="49"/>
        <v>953.47200000000009</v>
      </c>
      <c r="O156" s="25">
        <f t="shared" si="50"/>
        <v>880.12800000000004</v>
      </c>
      <c r="P156" s="25">
        <f t="shared" si="51"/>
        <v>806.78400000000011</v>
      </c>
      <c r="Q156" s="25">
        <f t="shared" si="52"/>
        <v>1026.816</v>
      </c>
      <c r="R156" s="25">
        <f t="shared" si="53"/>
        <v>1100.1600000000001</v>
      </c>
      <c r="S156" s="25">
        <f t="shared" si="54"/>
        <v>531.74400000000003</v>
      </c>
      <c r="T156" s="25">
        <f t="shared" si="55"/>
        <v>751.77600000000007</v>
      </c>
      <c r="U156" s="25">
        <f t="shared" si="56"/>
        <v>715.10400000000004</v>
      </c>
      <c r="V156" s="25">
        <f t="shared" si="57"/>
        <v>704.10239999999999</v>
      </c>
      <c r="W156" s="25">
        <f t="shared" si="58"/>
        <v>924.13440000000014</v>
      </c>
      <c r="X156" s="25">
        <f t="shared" si="59"/>
        <v>887.46240000000012</v>
      </c>
      <c r="Y156" s="25">
        <f t="shared" si="60"/>
        <v>561.08159999999998</v>
      </c>
      <c r="Z156" s="25">
        <f t="shared" si="61"/>
        <v>781.11360000000013</v>
      </c>
      <c r="AA156" s="25">
        <f t="shared" si="62"/>
        <v>744.44160000000011</v>
      </c>
      <c r="AB156" t="str">
        <f t="shared" si="63"/>
        <v>RCB</v>
      </c>
      <c r="AC156" t="str">
        <f t="shared" si="64"/>
        <v>Seamer</v>
      </c>
      <c r="AD156" t="str">
        <f t="shared" si="65"/>
        <v>Josh Hazlewood</v>
      </c>
    </row>
    <row r="157" spans="1:30" x14ac:dyDescent="0.35">
      <c r="A157" t="str">
        <f>IF('My Prediction of Match'!$B$2='Performance Cal'!$A157,'Performance Cal'!A157,"")</f>
        <v/>
      </c>
      <c r="B157" t="str">
        <f>IF('My Prediction of Match'!$B$2='Performance Cal'!$A157,'Performance Cal'!B157,"")</f>
        <v/>
      </c>
      <c r="C157" t="str">
        <f>_xlfn.XLOOKUP(B157,'Team Player and role'!A:A,'Team Player and role'!C:C," ")</f>
        <v xml:space="preserve"> </v>
      </c>
      <c r="D157" t="str">
        <f>IF('My Prediction of Match'!$B$2='Performance Cal'!$A157,'Performance Cal'!C157,"")</f>
        <v/>
      </c>
      <c r="E157" t="str">
        <f>IF('My Prediction of Match'!$B$2='Performance Cal'!$A157,'Performance Cal'!D157,"")</f>
        <v/>
      </c>
      <c r="F157" t="str">
        <f>IF('My Prediction of Match'!$B$2='Performance Cal'!$A157,'Performance Cal'!E157,"")</f>
        <v/>
      </c>
      <c r="G157" t="str">
        <f>IF('My Prediction of Match'!$B$2='Performance Cal'!$A157,'Performance Cal'!F157,"")</f>
        <v/>
      </c>
      <c r="H157" s="25" t="str">
        <f t="shared" si="44"/>
        <v/>
      </c>
      <c r="I157" s="25" t="str">
        <f t="shared" si="45"/>
        <v/>
      </c>
      <c r="J157" s="25" t="str">
        <f t="shared" si="46"/>
        <v/>
      </c>
      <c r="K157" s="25" t="str">
        <f t="shared" si="47"/>
        <v xml:space="preserve"> </v>
      </c>
      <c r="L157" s="25" t="str">
        <f t="shared" si="48"/>
        <v xml:space="preserve"> </v>
      </c>
      <c r="M157" s="25" t="str">
        <f t="shared" si="48"/>
        <v xml:space="preserve"> </v>
      </c>
      <c r="N157" s="25" t="str">
        <f t="shared" si="49"/>
        <v xml:space="preserve"> </v>
      </c>
      <c r="O157" s="25" t="str">
        <f t="shared" si="50"/>
        <v xml:space="preserve"> </v>
      </c>
      <c r="P157" s="25" t="str">
        <f t="shared" si="51"/>
        <v/>
      </c>
      <c r="Q157" s="25" t="str">
        <f t="shared" si="52"/>
        <v/>
      </c>
      <c r="R157" s="25" t="str">
        <f t="shared" si="53"/>
        <v/>
      </c>
      <c r="S157" s="25" t="str">
        <f t="shared" si="54"/>
        <v/>
      </c>
      <c r="T157" s="25" t="str">
        <f t="shared" si="55"/>
        <v/>
      </c>
      <c r="U157" s="25" t="str">
        <f t="shared" si="56"/>
        <v/>
      </c>
      <c r="V157" s="25" t="str">
        <f t="shared" si="57"/>
        <v/>
      </c>
      <c r="W157" s="25" t="str">
        <f t="shared" si="58"/>
        <v/>
      </c>
      <c r="X157" s="25" t="str">
        <f t="shared" si="59"/>
        <v/>
      </c>
      <c r="Y157" s="25" t="str">
        <f t="shared" si="60"/>
        <v xml:space="preserve"> </v>
      </c>
      <c r="Z157" s="25" t="str">
        <f t="shared" si="61"/>
        <v xml:space="preserve"> </v>
      </c>
      <c r="AA157" s="25" t="str">
        <f t="shared" si="62"/>
        <v xml:space="preserve"> </v>
      </c>
      <c r="AB157" t="str">
        <f t="shared" si="63"/>
        <v/>
      </c>
      <c r="AC157" t="str">
        <f t="shared" si="64"/>
        <v xml:space="preserve"> </v>
      </c>
      <c r="AD157" t="str">
        <f t="shared" si="65"/>
        <v/>
      </c>
    </row>
    <row r="158" spans="1:30" x14ac:dyDescent="0.35">
      <c r="A158" t="str">
        <f>IF('My Prediction of Match'!$B$2='Performance Cal'!$A158,'Performance Cal'!A158,"")</f>
        <v/>
      </c>
      <c r="B158" t="str">
        <f>IF('My Prediction of Match'!$B$2='Performance Cal'!$A158,'Performance Cal'!B158,"")</f>
        <v/>
      </c>
      <c r="C158" t="str">
        <f>_xlfn.XLOOKUP(B158,'Team Player and role'!A:A,'Team Player and role'!C:C," ")</f>
        <v xml:space="preserve"> </v>
      </c>
      <c r="D158" t="str">
        <f>IF('My Prediction of Match'!$B$2='Performance Cal'!$A158,'Performance Cal'!C158,"")</f>
        <v/>
      </c>
      <c r="E158" t="str">
        <f>IF('My Prediction of Match'!$B$2='Performance Cal'!$A158,'Performance Cal'!D158,"")</f>
        <v/>
      </c>
      <c r="F158" t="str">
        <f>IF('My Prediction of Match'!$B$2='Performance Cal'!$A158,'Performance Cal'!E158,"")</f>
        <v/>
      </c>
      <c r="G158" t="str">
        <f>IF('My Prediction of Match'!$B$2='Performance Cal'!$A158,'Performance Cal'!F158,"")</f>
        <v/>
      </c>
      <c r="H158" s="25" t="str">
        <f t="shared" si="44"/>
        <v/>
      </c>
      <c r="I158" s="25" t="str">
        <f t="shared" si="45"/>
        <v/>
      </c>
      <c r="J158" s="25" t="str">
        <f t="shared" si="46"/>
        <v/>
      </c>
      <c r="K158" s="25" t="str">
        <f t="shared" si="47"/>
        <v xml:space="preserve"> </v>
      </c>
      <c r="L158" s="25" t="str">
        <f t="shared" si="48"/>
        <v xml:space="preserve"> </v>
      </c>
      <c r="M158" s="25" t="str">
        <f t="shared" si="48"/>
        <v xml:space="preserve"> </v>
      </c>
      <c r="N158" s="25" t="str">
        <f t="shared" si="49"/>
        <v xml:space="preserve"> </v>
      </c>
      <c r="O158" s="25" t="str">
        <f t="shared" si="50"/>
        <v xml:space="preserve"> </v>
      </c>
      <c r="P158" s="25" t="str">
        <f t="shared" si="51"/>
        <v/>
      </c>
      <c r="Q158" s="25" t="str">
        <f t="shared" si="52"/>
        <v/>
      </c>
      <c r="R158" s="25" t="str">
        <f t="shared" si="53"/>
        <v/>
      </c>
      <c r="S158" s="25" t="str">
        <f t="shared" si="54"/>
        <v/>
      </c>
      <c r="T158" s="25" t="str">
        <f t="shared" si="55"/>
        <v/>
      </c>
      <c r="U158" s="25" t="str">
        <f t="shared" si="56"/>
        <v/>
      </c>
      <c r="V158" s="25" t="str">
        <f t="shared" si="57"/>
        <v/>
      </c>
      <c r="W158" s="25" t="str">
        <f t="shared" si="58"/>
        <v/>
      </c>
      <c r="X158" s="25" t="str">
        <f t="shared" si="59"/>
        <v/>
      </c>
      <c r="Y158" s="25" t="str">
        <f t="shared" si="60"/>
        <v xml:space="preserve"> </v>
      </c>
      <c r="Z158" s="25" t="str">
        <f t="shared" si="61"/>
        <v xml:space="preserve"> </v>
      </c>
      <c r="AA158" s="25" t="str">
        <f t="shared" si="62"/>
        <v xml:space="preserve"> </v>
      </c>
      <c r="AB158" t="str">
        <f t="shared" si="63"/>
        <v/>
      </c>
      <c r="AC158" t="str">
        <f t="shared" si="64"/>
        <v xml:space="preserve"> </v>
      </c>
      <c r="AD158" t="str">
        <f t="shared" si="65"/>
        <v/>
      </c>
    </row>
    <row r="159" spans="1:30" x14ac:dyDescent="0.35">
      <c r="A159" t="str">
        <f>IF('My Prediction of Match'!$B$2='Performance Cal'!$A159,'Performance Cal'!A159,"")</f>
        <v/>
      </c>
      <c r="B159" t="str">
        <f>IF('My Prediction of Match'!$B$2='Performance Cal'!$A159,'Performance Cal'!B159,"")</f>
        <v/>
      </c>
      <c r="C159" t="str">
        <f>_xlfn.XLOOKUP(B159,'Team Player and role'!A:A,'Team Player and role'!C:C," ")</f>
        <v xml:space="preserve"> </v>
      </c>
      <c r="D159" t="str">
        <f>IF('My Prediction of Match'!$B$2='Performance Cal'!$A159,'Performance Cal'!C159,"")</f>
        <v/>
      </c>
      <c r="E159" t="str">
        <f>IF('My Prediction of Match'!$B$2='Performance Cal'!$A159,'Performance Cal'!D159,"")</f>
        <v/>
      </c>
      <c r="F159" t="str">
        <f>IF('My Prediction of Match'!$B$2='Performance Cal'!$A159,'Performance Cal'!E159,"")</f>
        <v/>
      </c>
      <c r="G159" t="str">
        <f>IF('My Prediction of Match'!$B$2='Performance Cal'!$A159,'Performance Cal'!F159,"")</f>
        <v/>
      </c>
      <c r="H159" s="25" t="str">
        <f t="shared" si="44"/>
        <v/>
      </c>
      <c r="I159" s="25" t="str">
        <f t="shared" si="45"/>
        <v/>
      </c>
      <c r="J159" s="25" t="str">
        <f t="shared" si="46"/>
        <v/>
      </c>
      <c r="K159" s="25" t="str">
        <f t="shared" si="47"/>
        <v xml:space="preserve"> </v>
      </c>
      <c r="L159" s="25" t="str">
        <f t="shared" si="48"/>
        <v xml:space="preserve"> </v>
      </c>
      <c r="M159" s="25" t="str">
        <f t="shared" si="48"/>
        <v xml:space="preserve"> </v>
      </c>
      <c r="N159" s="25" t="str">
        <f t="shared" si="49"/>
        <v xml:space="preserve"> </v>
      </c>
      <c r="O159" s="25" t="str">
        <f t="shared" si="50"/>
        <v xml:space="preserve"> </v>
      </c>
      <c r="P159" s="25" t="str">
        <f t="shared" si="51"/>
        <v/>
      </c>
      <c r="Q159" s="25" t="str">
        <f t="shared" si="52"/>
        <v/>
      </c>
      <c r="R159" s="25" t="str">
        <f t="shared" si="53"/>
        <v/>
      </c>
      <c r="S159" s="25" t="str">
        <f t="shared" si="54"/>
        <v/>
      </c>
      <c r="T159" s="25" t="str">
        <f t="shared" si="55"/>
        <v/>
      </c>
      <c r="U159" s="25" t="str">
        <f t="shared" si="56"/>
        <v/>
      </c>
      <c r="V159" s="25" t="str">
        <f t="shared" si="57"/>
        <v/>
      </c>
      <c r="W159" s="25" t="str">
        <f t="shared" si="58"/>
        <v/>
      </c>
      <c r="X159" s="25" t="str">
        <f t="shared" si="59"/>
        <v/>
      </c>
      <c r="Y159" s="25" t="str">
        <f t="shared" si="60"/>
        <v xml:space="preserve"> </v>
      </c>
      <c r="Z159" s="25" t="str">
        <f t="shared" si="61"/>
        <v xml:space="preserve"> </v>
      </c>
      <c r="AA159" s="25" t="str">
        <f t="shared" si="62"/>
        <v xml:space="preserve"> </v>
      </c>
      <c r="AB159" t="str">
        <f t="shared" si="63"/>
        <v/>
      </c>
      <c r="AC159" t="str">
        <f t="shared" si="64"/>
        <v xml:space="preserve"> </v>
      </c>
      <c r="AD159" t="str">
        <f t="shared" si="65"/>
        <v/>
      </c>
    </row>
    <row r="160" spans="1:30" x14ac:dyDescent="0.35">
      <c r="A160" t="str">
        <f>IF('My Prediction of Match'!$B$2='Performance Cal'!$A160,'Performance Cal'!A160,"")</f>
        <v/>
      </c>
      <c r="B160" t="str">
        <f>IF('My Prediction of Match'!$B$2='Performance Cal'!$A160,'Performance Cal'!B160,"")</f>
        <v/>
      </c>
      <c r="C160" t="str">
        <f>_xlfn.XLOOKUP(B160,'Team Player and role'!A:A,'Team Player and role'!C:C," ")</f>
        <v xml:space="preserve"> </v>
      </c>
      <c r="D160" t="str">
        <f>IF('My Prediction of Match'!$B$2='Performance Cal'!$A160,'Performance Cal'!C160,"")</f>
        <v/>
      </c>
      <c r="E160" t="str">
        <f>IF('My Prediction of Match'!$B$2='Performance Cal'!$A160,'Performance Cal'!D160,"")</f>
        <v/>
      </c>
      <c r="F160" t="str">
        <f>IF('My Prediction of Match'!$B$2='Performance Cal'!$A160,'Performance Cal'!E160,"")</f>
        <v/>
      </c>
      <c r="G160" t="str">
        <f>IF('My Prediction of Match'!$B$2='Performance Cal'!$A160,'Performance Cal'!F160,"")</f>
        <v/>
      </c>
      <c r="H160" s="25" t="str">
        <f t="shared" si="44"/>
        <v/>
      </c>
      <c r="I160" s="25" t="str">
        <f t="shared" si="45"/>
        <v/>
      </c>
      <c r="J160" s="25" t="str">
        <f t="shared" si="46"/>
        <v/>
      </c>
      <c r="K160" s="25" t="str">
        <f t="shared" si="47"/>
        <v xml:space="preserve"> </v>
      </c>
      <c r="L160" s="25" t="str">
        <f t="shared" si="48"/>
        <v xml:space="preserve"> </v>
      </c>
      <c r="M160" s="25" t="str">
        <f t="shared" si="48"/>
        <v xml:space="preserve"> </v>
      </c>
      <c r="N160" s="25" t="str">
        <f t="shared" si="49"/>
        <v xml:space="preserve"> </v>
      </c>
      <c r="O160" s="25" t="str">
        <f t="shared" si="50"/>
        <v xml:space="preserve"> </v>
      </c>
      <c r="P160" s="25" t="str">
        <f t="shared" si="51"/>
        <v/>
      </c>
      <c r="Q160" s="25" t="str">
        <f t="shared" si="52"/>
        <v/>
      </c>
      <c r="R160" s="25" t="str">
        <f t="shared" si="53"/>
        <v/>
      </c>
      <c r="S160" s="25" t="str">
        <f t="shared" si="54"/>
        <v/>
      </c>
      <c r="T160" s="25" t="str">
        <f t="shared" si="55"/>
        <v/>
      </c>
      <c r="U160" s="25" t="str">
        <f t="shared" si="56"/>
        <v/>
      </c>
      <c r="V160" s="25" t="str">
        <f t="shared" si="57"/>
        <v/>
      </c>
      <c r="W160" s="25" t="str">
        <f t="shared" si="58"/>
        <v/>
      </c>
      <c r="X160" s="25" t="str">
        <f t="shared" si="59"/>
        <v/>
      </c>
      <c r="Y160" s="25" t="str">
        <f t="shared" si="60"/>
        <v xml:space="preserve"> </v>
      </c>
      <c r="Z160" s="25" t="str">
        <f t="shared" si="61"/>
        <v xml:space="preserve"> </v>
      </c>
      <c r="AA160" s="25" t="str">
        <f t="shared" si="62"/>
        <v xml:space="preserve"> </v>
      </c>
      <c r="AB160" t="str">
        <f t="shared" si="63"/>
        <v/>
      </c>
      <c r="AC160" t="str">
        <f t="shared" si="64"/>
        <v xml:space="preserve"> </v>
      </c>
      <c r="AD160" t="str">
        <f t="shared" si="65"/>
        <v/>
      </c>
    </row>
    <row r="161" spans="1:30" x14ac:dyDescent="0.35">
      <c r="A161" t="str">
        <f>IF('My Prediction of Match'!$B$2='Performance Cal'!$A161,'Performance Cal'!A161,"")</f>
        <v/>
      </c>
      <c r="B161" t="str">
        <f>IF('My Prediction of Match'!$B$2='Performance Cal'!$A161,'Performance Cal'!B161,"")</f>
        <v/>
      </c>
      <c r="C161" t="str">
        <f>_xlfn.XLOOKUP(B161,'Team Player and role'!A:A,'Team Player and role'!C:C," ")</f>
        <v xml:space="preserve"> </v>
      </c>
      <c r="D161" t="str">
        <f>IF('My Prediction of Match'!$B$2='Performance Cal'!$A161,'Performance Cal'!C161,"")</f>
        <v/>
      </c>
      <c r="E161" t="str">
        <f>IF('My Prediction of Match'!$B$2='Performance Cal'!$A161,'Performance Cal'!D161,"")</f>
        <v/>
      </c>
      <c r="F161" t="str">
        <f>IF('My Prediction of Match'!$B$2='Performance Cal'!$A161,'Performance Cal'!E161,"")</f>
        <v/>
      </c>
      <c r="G161" t="str">
        <f>IF('My Prediction of Match'!$B$2='Performance Cal'!$A161,'Performance Cal'!F161,"")</f>
        <v/>
      </c>
      <c r="H161" s="25" t="str">
        <f t="shared" si="44"/>
        <v/>
      </c>
      <c r="I161" s="25" t="str">
        <f t="shared" si="45"/>
        <v/>
      </c>
      <c r="J161" s="25" t="str">
        <f t="shared" si="46"/>
        <v/>
      </c>
      <c r="K161" s="25" t="str">
        <f t="shared" si="47"/>
        <v xml:space="preserve"> </v>
      </c>
      <c r="L161" s="25" t="str">
        <f t="shared" si="48"/>
        <v xml:space="preserve"> </v>
      </c>
      <c r="M161" s="25" t="str">
        <f t="shared" si="48"/>
        <v xml:space="preserve"> </v>
      </c>
      <c r="N161" s="25" t="str">
        <f t="shared" si="49"/>
        <v xml:space="preserve"> </v>
      </c>
      <c r="O161" s="25" t="str">
        <f t="shared" si="50"/>
        <v xml:space="preserve"> </v>
      </c>
      <c r="P161" s="25" t="str">
        <f t="shared" si="51"/>
        <v/>
      </c>
      <c r="Q161" s="25" t="str">
        <f t="shared" si="52"/>
        <v/>
      </c>
      <c r="R161" s="25" t="str">
        <f t="shared" si="53"/>
        <v/>
      </c>
      <c r="S161" s="25" t="str">
        <f t="shared" si="54"/>
        <v/>
      </c>
      <c r="T161" s="25" t="str">
        <f t="shared" si="55"/>
        <v/>
      </c>
      <c r="U161" s="25" t="str">
        <f t="shared" si="56"/>
        <v/>
      </c>
      <c r="V161" s="25" t="str">
        <f t="shared" si="57"/>
        <v/>
      </c>
      <c r="W161" s="25" t="str">
        <f t="shared" si="58"/>
        <v/>
      </c>
      <c r="X161" s="25" t="str">
        <f t="shared" si="59"/>
        <v/>
      </c>
      <c r="Y161" s="25" t="str">
        <f t="shared" si="60"/>
        <v xml:space="preserve"> </v>
      </c>
      <c r="Z161" s="25" t="str">
        <f t="shared" si="61"/>
        <v xml:space="preserve"> </v>
      </c>
      <c r="AA161" s="25" t="str">
        <f t="shared" si="62"/>
        <v xml:space="preserve"> </v>
      </c>
      <c r="AB161" t="str">
        <f t="shared" si="63"/>
        <v/>
      </c>
      <c r="AC161" t="str">
        <f t="shared" si="64"/>
        <v xml:space="preserve"> </v>
      </c>
      <c r="AD161" t="str">
        <f t="shared" si="65"/>
        <v/>
      </c>
    </row>
    <row r="162" spans="1:30" x14ac:dyDescent="0.35">
      <c r="A162" t="str">
        <f>IF('My Prediction of Match'!$B$2='Performance Cal'!$A162,'Performance Cal'!A162,"")</f>
        <v/>
      </c>
      <c r="B162" t="str">
        <f>IF('My Prediction of Match'!$B$2='Performance Cal'!$A162,'Performance Cal'!B162,"")</f>
        <v/>
      </c>
      <c r="C162" t="str">
        <f>_xlfn.XLOOKUP(B162,'Team Player and role'!A:A,'Team Player and role'!C:C," ")</f>
        <v xml:space="preserve"> </v>
      </c>
      <c r="D162" t="str">
        <f>IF('My Prediction of Match'!$B$2='Performance Cal'!$A162,'Performance Cal'!C162,"")</f>
        <v/>
      </c>
      <c r="E162" t="str">
        <f>IF('My Prediction of Match'!$B$2='Performance Cal'!$A162,'Performance Cal'!D162,"")</f>
        <v/>
      </c>
      <c r="F162" t="str">
        <f>IF('My Prediction of Match'!$B$2='Performance Cal'!$A162,'Performance Cal'!E162,"")</f>
        <v/>
      </c>
      <c r="G162" t="str">
        <f>IF('My Prediction of Match'!$B$2='Performance Cal'!$A162,'Performance Cal'!F162,"")</f>
        <v/>
      </c>
      <c r="H162" s="25" t="str">
        <f t="shared" si="44"/>
        <v/>
      </c>
      <c r="I162" s="25" t="str">
        <f t="shared" si="45"/>
        <v/>
      </c>
      <c r="J162" s="25" t="str">
        <f t="shared" si="46"/>
        <v/>
      </c>
      <c r="K162" s="25" t="str">
        <f t="shared" si="47"/>
        <v xml:space="preserve"> </v>
      </c>
      <c r="L162" s="25" t="str">
        <f t="shared" si="48"/>
        <v xml:space="preserve"> </v>
      </c>
      <c r="M162" s="25" t="str">
        <f t="shared" si="48"/>
        <v xml:space="preserve"> </v>
      </c>
      <c r="N162" s="25" t="str">
        <f t="shared" si="49"/>
        <v xml:space="preserve"> </v>
      </c>
      <c r="O162" s="25" t="str">
        <f t="shared" si="50"/>
        <v xml:space="preserve"> </v>
      </c>
      <c r="P162" s="25" t="str">
        <f t="shared" si="51"/>
        <v/>
      </c>
      <c r="Q162" s="25" t="str">
        <f t="shared" si="52"/>
        <v/>
      </c>
      <c r="R162" s="25" t="str">
        <f t="shared" si="53"/>
        <v/>
      </c>
      <c r="S162" s="25" t="str">
        <f t="shared" si="54"/>
        <v/>
      </c>
      <c r="T162" s="25" t="str">
        <f t="shared" si="55"/>
        <v/>
      </c>
      <c r="U162" s="25" t="str">
        <f t="shared" si="56"/>
        <v/>
      </c>
      <c r="V162" s="25" t="str">
        <f t="shared" si="57"/>
        <v/>
      </c>
      <c r="W162" s="25" t="str">
        <f t="shared" si="58"/>
        <v/>
      </c>
      <c r="X162" s="25" t="str">
        <f t="shared" si="59"/>
        <v/>
      </c>
      <c r="Y162" s="25" t="str">
        <f t="shared" si="60"/>
        <v xml:space="preserve"> </v>
      </c>
      <c r="Z162" s="25" t="str">
        <f t="shared" si="61"/>
        <v xml:space="preserve"> </v>
      </c>
      <c r="AA162" s="25" t="str">
        <f t="shared" si="62"/>
        <v xml:space="preserve"> </v>
      </c>
      <c r="AB162" t="str">
        <f t="shared" si="63"/>
        <v/>
      </c>
      <c r="AC162" t="str">
        <f t="shared" si="64"/>
        <v xml:space="preserve"> </v>
      </c>
      <c r="AD162" t="str">
        <f t="shared" si="65"/>
        <v/>
      </c>
    </row>
    <row r="163" spans="1:30" x14ac:dyDescent="0.35">
      <c r="A163" t="str">
        <f>IF('My Prediction of Match'!$B$2='Performance Cal'!$A163,'Performance Cal'!A163,"")</f>
        <v/>
      </c>
      <c r="B163" t="str">
        <f>IF('My Prediction of Match'!$B$2='Performance Cal'!$A163,'Performance Cal'!B163,"")</f>
        <v/>
      </c>
      <c r="C163" t="str">
        <f>_xlfn.XLOOKUP(B163,'Team Player and role'!A:A,'Team Player and role'!C:C," ")</f>
        <v xml:space="preserve"> </v>
      </c>
      <c r="D163" t="str">
        <f>IF('My Prediction of Match'!$B$2='Performance Cal'!$A163,'Performance Cal'!C163,"")</f>
        <v/>
      </c>
      <c r="E163" t="str">
        <f>IF('My Prediction of Match'!$B$2='Performance Cal'!$A163,'Performance Cal'!D163,"")</f>
        <v/>
      </c>
      <c r="F163" t="str">
        <f>IF('My Prediction of Match'!$B$2='Performance Cal'!$A163,'Performance Cal'!E163,"")</f>
        <v/>
      </c>
      <c r="G163" t="str">
        <f>IF('My Prediction of Match'!$B$2='Performance Cal'!$A163,'Performance Cal'!F163,"")</f>
        <v/>
      </c>
      <c r="H163" s="25" t="str">
        <f t="shared" si="44"/>
        <v/>
      </c>
      <c r="I163" s="25" t="str">
        <f t="shared" si="45"/>
        <v/>
      </c>
      <c r="J163" s="25" t="str">
        <f t="shared" si="46"/>
        <v/>
      </c>
      <c r="K163" s="25" t="str">
        <f t="shared" si="47"/>
        <v xml:space="preserve"> </v>
      </c>
      <c r="L163" s="25" t="str">
        <f t="shared" si="48"/>
        <v xml:space="preserve"> </v>
      </c>
      <c r="M163" s="25" t="str">
        <f t="shared" si="48"/>
        <v xml:space="preserve"> </v>
      </c>
      <c r="N163" s="25" t="str">
        <f t="shared" si="49"/>
        <v xml:space="preserve"> </v>
      </c>
      <c r="O163" s="25" t="str">
        <f t="shared" si="50"/>
        <v xml:space="preserve"> </v>
      </c>
      <c r="P163" s="25" t="str">
        <f t="shared" si="51"/>
        <v/>
      </c>
      <c r="Q163" s="25" t="str">
        <f t="shared" si="52"/>
        <v/>
      </c>
      <c r="R163" s="25" t="str">
        <f t="shared" si="53"/>
        <v/>
      </c>
      <c r="S163" s="25" t="str">
        <f t="shared" si="54"/>
        <v/>
      </c>
      <c r="T163" s="25" t="str">
        <f t="shared" si="55"/>
        <v/>
      </c>
      <c r="U163" s="25" t="str">
        <f t="shared" si="56"/>
        <v/>
      </c>
      <c r="V163" s="25" t="str">
        <f t="shared" si="57"/>
        <v/>
      </c>
      <c r="W163" s="25" t="str">
        <f t="shared" si="58"/>
        <v/>
      </c>
      <c r="X163" s="25" t="str">
        <f t="shared" si="59"/>
        <v/>
      </c>
      <c r="Y163" s="25" t="str">
        <f t="shared" si="60"/>
        <v xml:space="preserve"> </v>
      </c>
      <c r="Z163" s="25" t="str">
        <f t="shared" si="61"/>
        <v xml:space="preserve"> </v>
      </c>
      <c r="AA163" s="25" t="str">
        <f t="shared" si="62"/>
        <v xml:space="preserve"> </v>
      </c>
      <c r="AB163" t="str">
        <f t="shared" si="63"/>
        <v/>
      </c>
      <c r="AC163" t="str">
        <f t="shared" si="64"/>
        <v xml:space="preserve"> </v>
      </c>
      <c r="AD163" t="str">
        <f t="shared" si="65"/>
        <v/>
      </c>
    </row>
    <row r="164" spans="1:30" x14ac:dyDescent="0.35">
      <c r="A164" t="str">
        <f>IF('My Prediction of Match'!$B$2='Performance Cal'!$A164,'Performance Cal'!A164,"")</f>
        <v/>
      </c>
      <c r="B164" t="str">
        <f>IF('My Prediction of Match'!$B$2='Performance Cal'!$A164,'Performance Cal'!B164,"")</f>
        <v/>
      </c>
      <c r="C164" t="str">
        <f>_xlfn.XLOOKUP(B164,'Team Player and role'!A:A,'Team Player and role'!C:C," ")</f>
        <v xml:space="preserve"> </v>
      </c>
      <c r="D164" t="str">
        <f>IF('My Prediction of Match'!$B$2='Performance Cal'!$A164,'Performance Cal'!C164,"")</f>
        <v/>
      </c>
      <c r="E164" t="str">
        <f>IF('My Prediction of Match'!$B$2='Performance Cal'!$A164,'Performance Cal'!D164,"")</f>
        <v/>
      </c>
      <c r="F164" t="str">
        <f>IF('My Prediction of Match'!$B$2='Performance Cal'!$A164,'Performance Cal'!E164,"")</f>
        <v/>
      </c>
      <c r="G164" t="str">
        <f>IF('My Prediction of Match'!$B$2='Performance Cal'!$A164,'Performance Cal'!F164,"")</f>
        <v/>
      </c>
      <c r="H164" s="25" t="str">
        <f t="shared" si="44"/>
        <v/>
      </c>
      <c r="I164" s="25" t="str">
        <f t="shared" si="45"/>
        <v/>
      </c>
      <c r="J164" s="25" t="str">
        <f t="shared" si="46"/>
        <v/>
      </c>
      <c r="K164" s="25" t="str">
        <f t="shared" si="47"/>
        <v xml:space="preserve"> </v>
      </c>
      <c r="L164" s="25" t="str">
        <f t="shared" si="48"/>
        <v xml:space="preserve"> </v>
      </c>
      <c r="M164" s="25" t="str">
        <f t="shared" si="48"/>
        <v xml:space="preserve"> </v>
      </c>
      <c r="N164" s="25" t="str">
        <f t="shared" si="49"/>
        <v xml:space="preserve"> </v>
      </c>
      <c r="O164" s="25" t="str">
        <f t="shared" si="50"/>
        <v xml:space="preserve"> </v>
      </c>
      <c r="P164" s="25" t="str">
        <f t="shared" si="51"/>
        <v/>
      </c>
      <c r="Q164" s="25" t="str">
        <f t="shared" si="52"/>
        <v/>
      </c>
      <c r="R164" s="25" t="str">
        <f t="shared" si="53"/>
        <v/>
      </c>
      <c r="S164" s="25" t="str">
        <f t="shared" si="54"/>
        <v/>
      </c>
      <c r="T164" s="25" t="str">
        <f t="shared" si="55"/>
        <v/>
      </c>
      <c r="U164" s="25" t="str">
        <f t="shared" si="56"/>
        <v/>
      </c>
      <c r="V164" s="25" t="str">
        <f t="shared" si="57"/>
        <v/>
      </c>
      <c r="W164" s="25" t="str">
        <f t="shared" si="58"/>
        <v/>
      </c>
      <c r="X164" s="25" t="str">
        <f t="shared" si="59"/>
        <v/>
      </c>
      <c r="Y164" s="25" t="str">
        <f t="shared" si="60"/>
        <v xml:space="preserve"> </v>
      </c>
      <c r="Z164" s="25" t="str">
        <f t="shared" si="61"/>
        <v xml:space="preserve"> </v>
      </c>
      <c r="AA164" s="25" t="str">
        <f t="shared" si="62"/>
        <v xml:space="preserve"> </v>
      </c>
      <c r="AB164" t="str">
        <f t="shared" si="63"/>
        <v/>
      </c>
      <c r="AC164" t="str">
        <f t="shared" si="64"/>
        <v xml:space="preserve"> </v>
      </c>
      <c r="AD164" t="str">
        <f t="shared" si="65"/>
        <v/>
      </c>
    </row>
    <row r="165" spans="1:30" x14ac:dyDescent="0.35">
      <c r="A165" t="str">
        <f>IF('My Prediction of Match'!$B$2='Performance Cal'!$A165,'Performance Cal'!A165,"")</f>
        <v/>
      </c>
      <c r="B165" t="str">
        <f>IF('My Prediction of Match'!$B$2='Performance Cal'!$A165,'Performance Cal'!B165,"")</f>
        <v/>
      </c>
      <c r="C165" t="str">
        <f>_xlfn.XLOOKUP(B165,'Team Player and role'!A:A,'Team Player and role'!C:C," ")</f>
        <v xml:space="preserve"> </v>
      </c>
      <c r="D165" t="str">
        <f>IF('My Prediction of Match'!$B$2='Performance Cal'!$A165,'Performance Cal'!C165,"")</f>
        <v/>
      </c>
      <c r="E165" t="str">
        <f>IF('My Prediction of Match'!$B$2='Performance Cal'!$A165,'Performance Cal'!D165,"")</f>
        <v/>
      </c>
      <c r="F165" t="str">
        <f>IF('My Prediction of Match'!$B$2='Performance Cal'!$A165,'Performance Cal'!E165,"")</f>
        <v/>
      </c>
      <c r="G165" t="str">
        <f>IF('My Prediction of Match'!$B$2='Performance Cal'!$A165,'Performance Cal'!F165,"")</f>
        <v/>
      </c>
      <c r="H165" s="25" t="str">
        <f t="shared" si="44"/>
        <v/>
      </c>
      <c r="I165" s="25" t="str">
        <f t="shared" si="45"/>
        <v/>
      </c>
      <c r="J165" s="25" t="str">
        <f t="shared" si="46"/>
        <v/>
      </c>
      <c r="K165" s="25" t="str">
        <f t="shared" si="47"/>
        <v xml:space="preserve"> </v>
      </c>
      <c r="L165" s="25" t="str">
        <f t="shared" si="48"/>
        <v xml:space="preserve"> </v>
      </c>
      <c r="M165" s="25" t="str">
        <f t="shared" si="48"/>
        <v xml:space="preserve"> </v>
      </c>
      <c r="N165" s="25" t="str">
        <f t="shared" si="49"/>
        <v xml:space="preserve"> </v>
      </c>
      <c r="O165" s="25" t="str">
        <f t="shared" si="50"/>
        <v xml:space="preserve"> </v>
      </c>
      <c r="P165" s="25" t="str">
        <f t="shared" si="51"/>
        <v/>
      </c>
      <c r="Q165" s="25" t="str">
        <f t="shared" si="52"/>
        <v/>
      </c>
      <c r="R165" s="25" t="str">
        <f t="shared" si="53"/>
        <v/>
      </c>
      <c r="S165" s="25" t="str">
        <f t="shared" si="54"/>
        <v/>
      </c>
      <c r="T165" s="25" t="str">
        <f t="shared" si="55"/>
        <v/>
      </c>
      <c r="U165" s="25" t="str">
        <f t="shared" si="56"/>
        <v/>
      </c>
      <c r="V165" s="25" t="str">
        <f t="shared" si="57"/>
        <v/>
      </c>
      <c r="W165" s="25" t="str">
        <f t="shared" si="58"/>
        <v/>
      </c>
      <c r="X165" s="25" t="str">
        <f t="shared" si="59"/>
        <v/>
      </c>
      <c r="Y165" s="25" t="str">
        <f t="shared" si="60"/>
        <v xml:space="preserve"> </v>
      </c>
      <c r="Z165" s="25" t="str">
        <f t="shared" si="61"/>
        <v xml:space="preserve"> </v>
      </c>
      <c r="AA165" s="25" t="str">
        <f t="shared" si="62"/>
        <v xml:space="preserve"> </v>
      </c>
      <c r="AB165" t="str">
        <f t="shared" si="63"/>
        <v/>
      </c>
      <c r="AC165" t="str">
        <f t="shared" si="64"/>
        <v xml:space="preserve"> </v>
      </c>
      <c r="AD165" t="str">
        <f t="shared" si="65"/>
        <v/>
      </c>
    </row>
    <row r="166" spans="1:30" x14ac:dyDescent="0.35">
      <c r="A166" t="str">
        <f>IF('My Prediction of Match'!$B$2='Performance Cal'!$A166,'Performance Cal'!A166,"")</f>
        <v/>
      </c>
      <c r="B166" t="str">
        <f>IF('My Prediction of Match'!$B$2='Performance Cal'!$A166,'Performance Cal'!B166,"")</f>
        <v/>
      </c>
      <c r="C166" t="str">
        <f>_xlfn.XLOOKUP(B166,'Team Player and role'!A:A,'Team Player and role'!C:C," ")</f>
        <v xml:space="preserve"> </v>
      </c>
      <c r="D166" t="str">
        <f>IF('My Prediction of Match'!$B$2='Performance Cal'!$A166,'Performance Cal'!C166,"")</f>
        <v/>
      </c>
      <c r="E166" t="str">
        <f>IF('My Prediction of Match'!$B$2='Performance Cal'!$A166,'Performance Cal'!D166,"")</f>
        <v/>
      </c>
      <c r="F166" t="str">
        <f>IF('My Prediction of Match'!$B$2='Performance Cal'!$A166,'Performance Cal'!E166,"")</f>
        <v/>
      </c>
      <c r="G166" t="str">
        <f>IF('My Prediction of Match'!$B$2='Performance Cal'!$A166,'Performance Cal'!F166,"")</f>
        <v/>
      </c>
      <c r="H166" s="25" t="str">
        <f t="shared" si="44"/>
        <v/>
      </c>
      <c r="I166" s="25" t="str">
        <f t="shared" si="45"/>
        <v/>
      </c>
      <c r="J166" s="25" t="str">
        <f t="shared" si="46"/>
        <v/>
      </c>
      <c r="K166" s="25" t="str">
        <f t="shared" si="47"/>
        <v xml:space="preserve"> </v>
      </c>
      <c r="L166" s="25" t="str">
        <f t="shared" si="48"/>
        <v xml:space="preserve"> </v>
      </c>
      <c r="M166" s="25" t="str">
        <f t="shared" si="48"/>
        <v xml:space="preserve"> </v>
      </c>
      <c r="N166" s="25" t="str">
        <f t="shared" si="49"/>
        <v xml:space="preserve"> </v>
      </c>
      <c r="O166" s="25" t="str">
        <f t="shared" si="50"/>
        <v xml:space="preserve"> </v>
      </c>
      <c r="P166" s="25" t="str">
        <f t="shared" si="51"/>
        <v/>
      </c>
      <c r="Q166" s="25" t="str">
        <f t="shared" si="52"/>
        <v/>
      </c>
      <c r="R166" s="25" t="str">
        <f t="shared" si="53"/>
        <v/>
      </c>
      <c r="S166" s="25" t="str">
        <f t="shared" si="54"/>
        <v/>
      </c>
      <c r="T166" s="25" t="str">
        <f t="shared" si="55"/>
        <v/>
      </c>
      <c r="U166" s="25" t="str">
        <f t="shared" si="56"/>
        <v/>
      </c>
      <c r="V166" s="25" t="str">
        <f t="shared" si="57"/>
        <v/>
      </c>
      <c r="W166" s="25" t="str">
        <f t="shared" si="58"/>
        <v/>
      </c>
      <c r="X166" s="25" t="str">
        <f t="shared" si="59"/>
        <v/>
      </c>
      <c r="Y166" s="25" t="str">
        <f t="shared" si="60"/>
        <v xml:space="preserve"> </v>
      </c>
      <c r="Z166" s="25" t="str">
        <f t="shared" si="61"/>
        <v xml:space="preserve"> </v>
      </c>
      <c r="AA166" s="25" t="str">
        <f t="shared" si="62"/>
        <v xml:space="preserve"> </v>
      </c>
      <c r="AB166" t="str">
        <f t="shared" si="63"/>
        <v/>
      </c>
      <c r="AC166" t="str">
        <f t="shared" si="64"/>
        <v xml:space="preserve"> </v>
      </c>
      <c r="AD166" t="str">
        <f t="shared" si="65"/>
        <v/>
      </c>
    </row>
    <row r="167" spans="1:30" x14ac:dyDescent="0.35">
      <c r="A167" t="str">
        <f>IF('My Prediction of Match'!$B$2='Performance Cal'!$A167,'Performance Cal'!A167,"")</f>
        <v/>
      </c>
      <c r="B167" t="str">
        <f>IF('My Prediction of Match'!$B$2='Performance Cal'!$A167,'Performance Cal'!B167,"")</f>
        <v/>
      </c>
      <c r="C167" t="str">
        <f>_xlfn.XLOOKUP(B167,'Team Player and role'!A:A,'Team Player and role'!C:C," ")</f>
        <v xml:space="preserve"> </v>
      </c>
      <c r="D167" t="str">
        <f>IF('My Prediction of Match'!$B$2='Performance Cal'!$A167,'Performance Cal'!C167,"")</f>
        <v/>
      </c>
      <c r="E167" t="str">
        <f>IF('My Prediction of Match'!$B$2='Performance Cal'!$A167,'Performance Cal'!D167,"")</f>
        <v/>
      </c>
      <c r="F167" t="str">
        <f>IF('My Prediction of Match'!$B$2='Performance Cal'!$A167,'Performance Cal'!E167,"")</f>
        <v/>
      </c>
      <c r="G167" t="str">
        <f>IF('My Prediction of Match'!$B$2='Performance Cal'!$A167,'Performance Cal'!F167,"")</f>
        <v/>
      </c>
      <c r="H167" s="25" t="str">
        <f t="shared" si="44"/>
        <v/>
      </c>
      <c r="I167" s="25" t="str">
        <f t="shared" si="45"/>
        <v/>
      </c>
      <c r="J167" s="25" t="str">
        <f t="shared" si="46"/>
        <v/>
      </c>
      <c r="K167" s="25" t="str">
        <f t="shared" si="47"/>
        <v xml:space="preserve"> </v>
      </c>
      <c r="L167" s="25" t="str">
        <f t="shared" si="48"/>
        <v xml:space="preserve"> </v>
      </c>
      <c r="M167" s="25" t="str">
        <f t="shared" si="48"/>
        <v xml:space="preserve"> </v>
      </c>
      <c r="N167" s="25" t="str">
        <f t="shared" si="49"/>
        <v xml:space="preserve"> </v>
      </c>
      <c r="O167" s="25" t="str">
        <f t="shared" si="50"/>
        <v xml:space="preserve"> </v>
      </c>
      <c r="P167" s="25" t="str">
        <f t="shared" si="51"/>
        <v/>
      </c>
      <c r="Q167" s="25" t="str">
        <f t="shared" si="52"/>
        <v/>
      </c>
      <c r="R167" s="25" t="str">
        <f t="shared" si="53"/>
        <v/>
      </c>
      <c r="S167" s="25" t="str">
        <f t="shared" si="54"/>
        <v/>
      </c>
      <c r="T167" s="25" t="str">
        <f t="shared" si="55"/>
        <v/>
      </c>
      <c r="U167" s="25" t="str">
        <f t="shared" si="56"/>
        <v/>
      </c>
      <c r="V167" s="25" t="str">
        <f t="shared" si="57"/>
        <v/>
      </c>
      <c r="W167" s="25" t="str">
        <f t="shared" si="58"/>
        <v/>
      </c>
      <c r="X167" s="25" t="str">
        <f t="shared" si="59"/>
        <v/>
      </c>
      <c r="Y167" s="25" t="str">
        <f t="shared" si="60"/>
        <v xml:space="preserve"> </v>
      </c>
      <c r="Z167" s="25" t="str">
        <f t="shared" si="61"/>
        <v xml:space="preserve"> </v>
      </c>
      <c r="AA167" s="25" t="str">
        <f t="shared" si="62"/>
        <v xml:space="preserve"> </v>
      </c>
      <c r="AB167" t="str">
        <f t="shared" si="63"/>
        <v/>
      </c>
      <c r="AC167" t="str">
        <f t="shared" si="64"/>
        <v xml:space="preserve"> </v>
      </c>
      <c r="AD167" t="str">
        <f t="shared" si="65"/>
        <v/>
      </c>
    </row>
    <row r="168" spans="1:30" x14ac:dyDescent="0.35">
      <c r="A168" t="str">
        <f>IF('My Prediction of Match'!$B$2='Performance Cal'!$A168,'Performance Cal'!A168,"")</f>
        <v/>
      </c>
      <c r="B168" t="str">
        <f>IF('My Prediction of Match'!$B$2='Performance Cal'!$A168,'Performance Cal'!B168,"")</f>
        <v/>
      </c>
      <c r="C168" t="str">
        <f>_xlfn.XLOOKUP(B168,'Team Player and role'!A:A,'Team Player and role'!C:C," ")</f>
        <v xml:space="preserve"> </v>
      </c>
      <c r="D168" t="str">
        <f>IF('My Prediction of Match'!$B$2='Performance Cal'!$A168,'Performance Cal'!C168,"")</f>
        <v/>
      </c>
      <c r="E168" t="str">
        <f>IF('My Prediction of Match'!$B$2='Performance Cal'!$A168,'Performance Cal'!D168,"")</f>
        <v/>
      </c>
      <c r="F168" t="str">
        <f>IF('My Prediction of Match'!$B$2='Performance Cal'!$A168,'Performance Cal'!E168,"")</f>
        <v/>
      </c>
      <c r="G168" t="str">
        <f>IF('My Prediction of Match'!$B$2='Performance Cal'!$A168,'Performance Cal'!F168,"")</f>
        <v/>
      </c>
      <c r="H168" s="25" t="str">
        <f t="shared" si="44"/>
        <v/>
      </c>
      <c r="I168" s="25" t="str">
        <f t="shared" si="45"/>
        <v/>
      </c>
      <c r="J168" s="25" t="str">
        <f t="shared" si="46"/>
        <v/>
      </c>
      <c r="K168" s="25" t="str">
        <f t="shared" si="47"/>
        <v xml:space="preserve"> </v>
      </c>
      <c r="L168" s="25" t="str">
        <f t="shared" si="48"/>
        <v xml:space="preserve"> </v>
      </c>
      <c r="M168" s="25" t="str">
        <f t="shared" si="48"/>
        <v xml:space="preserve"> </v>
      </c>
      <c r="N168" s="25" t="str">
        <f t="shared" si="49"/>
        <v xml:space="preserve"> </v>
      </c>
      <c r="O168" s="25" t="str">
        <f t="shared" si="50"/>
        <v xml:space="preserve"> </v>
      </c>
      <c r="P168" s="25" t="str">
        <f t="shared" si="51"/>
        <v/>
      </c>
      <c r="Q168" s="25" t="str">
        <f t="shared" si="52"/>
        <v/>
      </c>
      <c r="R168" s="25" t="str">
        <f t="shared" si="53"/>
        <v/>
      </c>
      <c r="S168" s="25" t="str">
        <f t="shared" si="54"/>
        <v/>
      </c>
      <c r="T168" s="25" t="str">
        <f t="shared" si="55"/>
        <v/>
      </c>
      <c r="U168" s="25" t="str">
        <f t="shared" si="56"/>
        <v/>
      </c>
      <c r="V168" s="25" t="str">
        <f t="shared" si="57"/>
        <v/>
      </c>
      <c r="W168" s="25" t="str">
        <f t="shared" si="58"/>
        <v/>
      </c>
      <c r="X168" s="25" t="str">
        <f t="shared" si="59"/>
        <v/>
      </c>
      <c r="Y168" s="25" t="str">
        <f t="shared" si="60"/>
        <v xml:space="preserve"> </v>
      </c>
      <c r="Z168" s="25" t="str">
        <f t="shared" si="61"/>
        <v xml:space="preserve"> </v>
      </c>
      <c r="AA168" s="25" t="str">
        <f t="shared" si="62"/>
        <v xml:space="preserve"> </v>
      </c>
      <c r="AB168" t="str">
        <f t="shared" si="63"/>
        <v/>
      </c>
      <c r="AC168" t="str">
        <f t="shared" si="64"/>
        <v xml:space="preserve"> </v>
      </c>
      <c r="AD168" t="str">
        <f t="shared" si="65"/>
        <v/>
      </c>
    </row>
    <row r="169" spans="1:30" x14ac:dyDescent="0.35">
      <c r="A169" t="str">
        <f>IF('My Prediction of Match'!$B$2='Performance Cal'!$A169,'Performance Cal'!A169,"")</f>
        <v>RCB</v>
      </c>
      <c r="B169" t="str">
        <f>IF('My Prediction of Match'!$B$2='Performance Cal'!$A169,'Performance Cal'!B169,"")</f>
        <v>Reece Topley</v>
      </c>
      <c r="C169" t="str">
        <f>_xlfn.XLOOKUP(B169,'Team Player and role'!A:A,'Team Player and role'!C:C," ")</f>
        <v>Seamer</v>
      </c>
      <c r="D169">
        <f>IF('My Prediction of Match'!$B$2='Performance Cal'!$A169,'Performance Cal'!C169,"")</f>
        <v>0</v>
      </c>
      <c r="E169">
        <f>IF('My Prediction of Match'!$B$2='Performance Cal'!$A169,'Performance Cal'!D169,"")</f>
        <v>1065.44</v>
      </c>
      <c r="F169">
        <f>IF('My Prediction of Match'!$B$2='Performance Cal'!$A169,'Performance Cal'!E169,"")</f>
        <v>0</v>
      </c>
      <c r="G169">
        <f>IF('My Prediction of Match'!$B$2='Performance Cal'!$A169,'Performance Cal'!F169,"")</f>
        <v>1065.44</v>
      </c>
      <c r="H169" s="25">
        <f t="shared" si="44"/>
        <v>1598.16</v>
      </c>
      <c r="I169" s="25">
        <f t="shared" si="45"/>
        <v>799.08</v>
      </c>
      <c r="J169" s="25">
        <f t="shared" si="46"/>
        <v>1299.8368</v>
      </c>
      <c r="K169" s="25">
        <f t="shared" si="47"/>
        <v>884.3152</v>
      </c>
      <c r="L169" s="25">
        <f t="shared" si="48"/>
        <v>745.80799999999999</v>
      </c>
      <c r="M169" s="25">
        <f t="shared" si="48"/>
        <v>745.80799999999999</v>
      </c>
      <c r="N169" s="25">
        <f t="shared" si="49"/>
        <v>1385.0720000000001</v>
      </c>
      <c r="O169" s="25">
        <f t="shared" si="50"/>
        <v>1278.528</v>
      </c>
      <c r="P169" s="25">
        <f t="shared" si="51"/>
        <v>1171.9839999999999</v>
      </c>
      <c r="Q169" s="25">
        <f t="shared" si="52"/>
        <v>1491.616</v>
      </c>
      <c r="R169" s="25">
        <f t="shared" si="53"/>
        <v>1598.16</v>
      </c>
      <c r="S169" s="25">
        <f t="shared" si="54"/>
        <v>772.44399999999996</v>
      </c>
      <c r="T169" s="25">
        <f t="shared" si="55"/>
        <v>1092.076</v>
      </c>
      <c r="U169" s="25">
        <f t="shared" si="56"/>
        <v>1038.8040000000001</v>
      </c>
      <c r="V169" s="25">
        <f t="shared" si="57"/>
        <v>1022.8224</v>
      </c>
      <c r="W169" s="25">
        <f t="shared" si="58"/>
        <v>1342.4544000000001</v>
      </c>
      <c r="X169" s="25">
        <f t="shared" si="59"/>
        <v>1289.1824000000001</v>
      </c>
      <c r="Y169" s="25">
        <f t="shared" si="60"/>
        <v>815.0616</v>
      </c>
      <c r="Z169" s="25">
        <f t="shared" si="61"/>
        <v>1134.6936000000001</v>
      </c>
      <c r="AA169" s="25">
        <f t="shared" si="62"/>
        <v>1081.4216000000001</v>
      </c>
      <c r="AB169" t="str">
        <f t="shared" si="63"/>
        <v>RCB</v>
      </c>
      <c r="AC169" t="str">
        <f t="shared" si="64"/>
        <v>Seamer</v>
      </c>
      <c r="AD169" t="str">
        <f t="shared" si="65"/>
        <v>Reece Topley</v>
      </c>
    </row>
    <row r="170" spans="1:30" x14ac:dyDescent="0.35">
      <c r="A170" t="str">
        <f>IF('My Prediction of Match'!$B$2='Performance Cal'!$A170,'Performance Cal'!A170,"")</f>
        <v/>
      </c>
      <c r="B170" t="str">
        <f>IF('My Prediction of Match'!$B$2='Performance Cal'!$A170,'Performance Cal'!B170,"")</f>
        <v/>
      </c>
      <c r="C170" t="str">
        <f>_xlfn.XLOOKUP(B170,'Team Player and role'!A:A,'Team Player and role'!C:C," ")</f>
        <v xml:space="preserve"> </v>
      </c>
      <c r="D170" t="str">
        <f>IF('My Prediction of Match'!$B$2='Performance Cal'!$A170,'Performance Cal'!C170,"")</f>
        <v/>
      </c>
      <c r="E170" t="str">
        <f>IF('My Prediction of Match'!$B$2='Performance Cal'!$A170,'Performance Cal'!D170,"")</f>
        <v/>
      </c>
      <c r="F170" t="str">
        <f>IF('My Prediction of Match'!$B$2='Performance Cal'!$A170,'Performance Cal'!E170,"")</f>
        <v/>
      </c>
      <c r="G170" t="str">
        <f>IF('My Prediction of Match'!$B$2='Performance Cal'!$A170,'Performance Cal'!F170,"")</f>
        <v/>
      </c>
      <c r="H170" s="25" t="str">
        <f t="shared" si="44"/>
        <v/>
      </c>
      <c r="I170" s="25" t="str">
        <f t="shared" si="45"/>
        <v/>
      </c>
      <c r="J170" s="25" t="str">
        <f t="shared" si="46"/>
        <v/>
      </c>
      <c r="K170" s="25" t="str">
        <f t="shared" si="47"/>
        <v xml:space="preserve"> </v>
      </c>
      <c r="L170" s="25" t="str">
        <f t="shared" si="48"/>
        <v xml:space="preserve"> </v>
      </c>
      <c r="M170" s="25" t="str">
        <f t="shared" si="48"/>
        <v xml:space="preserve"> </v>
      </c>
      <c r="N170" s="25" t="str">
        <f t="shared" si="49"/>
        <v xml:space="preserve"> </v>
      </c>
      <c r="O170" s="25" t="str">
        <f t="shared" si="50"/>
        <v xml:space="preserve"> </v>
      </c>
      <c r="P170" s="25" t="str">
        <f t="shared" si="51"/>
        <v/>
      </c>
      <c r="Q170" s="25" t="str">
        <f t="shared" si="52"/>
        <v/>
      </c>
      <c r="R170" s="25" t="str">
        <f t="shared" si="53"/>
        <v/>
      </c>
      <c r="S170" s="25" t="str">
        <f t="shared" si="54"/>
        <v/>
      </c>
      <c r="T170" s="25" t="str">
        <f t="shared" si="55"/>
        <v/>
      </c>
      <c r="U170" s="25" t="str">
        <f t="shared" si="56"/>
        <v/>
      </c>
      <c r="V170" s="25" t="str">
        <f t="shared" si="57"/>
        <v/>
      </c>
      <c r="W170" s="25" t="str">
        <f t="shared" si="58"/>
        <v/>
      </c>
      <c r="X170" s="25" t="str">
        <f t="shared" si="59"/>
        <v/>
      </c>
      <c r="Y170" s="25" t="str">
        <f t="shared" si="60"/>
        <v xml:space="preserve"> </v>
      </c>
      <c r="Z170" s="25" t="str">
        <f t="shared" si="61"/>
        <v xml:space="preserve"> </v>
      </c>
      <c r="AA170" s="25" t="str">
        <f t="shared" si="62"/>
        <v xml:space="preserve"> </v>
      </c>
      <c r="AB170" t="str">
        <f t="shared" si="63"/>
        <v/>
      </c>
      <c r="AC170" t="str">
        <f t="shared" si="64"/>
        <v xml:space="preserve"> </v>
      </c>
      <c r="AD170" t="str">
        <f t="shared" si="65"/>
        <v/>
      </c>
    </row>
    <row r="171" spans="1:30" x14ac:dyDescent="0.35">
      <c r="A171" t="str">
        <f>IF('My Prediction of Match'!$B$2='Performance Cal'!$A171,'Performance Cal'!A171,"")</f>
        <v/>
      </c>
      <c r="B171" t="str">
        <f>IF('My Prediction of Match'!$B$2='Performance Cal'!$A171,'Performance Cal'!B171,"")</f>
        <v/>
      </c>
      <c r="C171" t="str">
        <f>_xlfn.XLOOKUP(B171,'Team Player and role'!A:A,'Team Player and role'!C:C," ")</f>
        <v xml:space="preserve"> </v>
      </c>
      <c r="D171" t="str">
        <f>IF('My Prediction of Match'!$B$2='Performance Cal'!$A171,'Performance Cal'!C171,"")</f>
        <v/>
      </c>
      <c r="E171" t="str">
        <f>IF('My Prediction of Match'!$B$2='Performance Cal'!$A171,'Performance Cal'!D171,"")</f>
        <v/>
      </c>
      <c r="F171" t="str">
        <f>IF('My Prediction of Match'!$B$2='Performance Cal'!$A171,'Performance Cal'!E171,"")</f>
        <v/>
      </c>
      <c r="G171" t="str">
        <f>IF('My Prediction of Match'!$B$2='Performance Cal'!$A171,'Performance Cal'!F171,"")</f>
        <v/>
      </c>
      <c r="H171" s="25" t="str">
        <f t="shared" si="44"/>
        <v/>
      </c>
      <c r="I171" s="25" t="str">
        <f t="shared" si="45"/>
        <v/>
      </c>
      <c r="J171" s="25" t="str">
        <f t="shared" si="46"/>
        <v/>
      </c>
      <c r="K171" s="25" t="str">
        <f t="shared" si="47"/>
        <v xml:space="preserve"> </v>
      </c>
      <c r="L171" s="25" t="str">
        <f t="shared" si="48"/>
        <v xml:space="preserve"> </v>
      </c>
      <c r="M171" s="25" t="str">
        <f t="shared" si="48"/>
        <v xml:space="preserve"> </v>
      </c>
      <c r="N171" s="25" t="str">
        <f t="shared" si="49"/>
        <v xml:space="preserve"> </v>
      </c>
      <c r="O171" s="25" t="str">
        <f t="shared" si="50"/>
        <v xml:space="preserve"> </v>
      </c>
      <c r="P171" s="25" t="str">
        <f t="shared" si="51"/>
        <v/>
      </c>
      <c r="Q171" s="25" t="str">
        <f t="shared" si="52"/>
        <v/>
      </c>
      <c r="R171" s="25" t="str">
        <f t="shared" si="53"/>
        <v/>
      </c>
      <c r="S171" s="25" t="str">
        <f t="shared" si="54"/>
        <v/>
      </c>
      <c r="T171" s="25" t="str">
        <f t="shared" si="55"/>
        <v/>
      </c>
      <c r="U171" s="25" t="str">
        <f t="shared" si="56"/>
        <v/>
      </c>
      <c r="V171" s="25" t="str">
        <f t="shared" si="57"/>
        <v/>
      </c>
      <c r="W171" s="25" t="str">
        <f t="shared" si="58"/>
        <v/>
      </c>
      <c r="X171" s="25" t="str">
        <f t="shared" si="59"/>
        <v/>
      </c>
      <c r="Y171" s="25" t="str">
        <f t="shared" si="60"/>
        <v xml:space="preserve"> </v>
      </c>
      <c r="Z171" s="25" t="str">
        <f t="shared" si="61"/>
        <v xml:space="preserve"> </v>
      </c>
      <c r="AA171" s="25" t="str">
        <f t="shared" si="62"/>
        <v xml:space="preserve"> </v>
      </c>
      <c r="AB171" t="str">
        <f t="shared" si="63"/>
        <v/>
      </c>
      <c r="AC171" t="str">
        <f t="shared" si="64"/>
        <v xml:space="preserve"> </v>
      </c>
      <c r="AD171" t="str">
        <f t="shared" si="65"/>
        <v/>
      </c>
    </row>
    <row r="172" spans="1:30" x14ac:dyDescent="0.35">
      <c r="A172" t="str">
        <f>IF('My Prediction of Match'!$B$2='Performance Cal'!$A172,'Performance Cal'!A172,"")</f>
        <v/>
      </c>
      <c r="B172" t="str">
        <f>IF('My Prediction of Match'!$B$2='Performance Cal'!$A172,'Performance Cal'!B172,"")</f>
        <v/>
      </c>
      <c r="C172" t="str">
        <f>_xlfn.XLOOKUP(B172,'Team Player and role'!A:A,'Team Player and role'!C:C," ")</f>
        <v xml:space="preserve"> </v>
      </c>
      <c r="D172" t="str">
        <f>IF('My Prediction of Match'!$B$2='Performance Cal'!$A172,'Performance Cal'!C172,"")</f>
        <v/>
      </c>
      <c r="E172" t="str">
        <f>IF('My Prediction of Match'!$B$2='Performance Cal'!$A172,'Performance Cal'!D172,"")</f>
        <v/>
      </c>
      <c r="F172" t="str">
        <f>IF('My Prediction of Match'!$B$2='Performance Cal'!$A172,'Performance Cal'!E172,"")</f>
        <v/>
      </c>
      <c r="G172" t="str">
        <f>IF('My Prediction of Match'!$B$2='Performance Cal'!$A172,'Performance Cal'!F172,"")</f>
        <v/>
      </c>
      <c r="H172" s="25" t="str">
        <f t="shared" si="44"/>
        <v/>
      </c>
      <c r="I172" s="25" t="str">
        <f t="shared" si="45"/>
        <v/>
      </c>
      <c r="J172" s="25" t="str">
        <f t="shared" si="46"/>
        <v/>
      </c>
      <c r="K172" s="25" t="str">
        <f t="shared" si="47"/>
        <v xml:space="preserve"> </v>
      </c>
      <c r="L172" s="25" t="str">
        <f t="shared" si="48"/>
        <v xml:space="preserve"> </v>
      </c>
      <c r="M172" s="25" t="str">
        <f t="shared" si="48"/>
        <v xml:space="preserve"> </v>
      </c>
      <c r="N172" s="25" t="str">
        <f t="shared" si="49"/>
        <v xml:space="preserve"> </v>
      </c>
      <c r="O172" s="25" t="str">
        <f t="shared" si="50"/>
        <v xml:space="preserve"> </v>
      </c>
      <c r="P172" s="25" t="str">
        <f t="shared" si="51"/>
        <v/>
      </c>
      <c r="Q172" s="25" t="str">
        <f t="shared" si="52"/>
        <v/>
      </c>
      <c r="R172" s="25" t="str">
        <f t="shared" si="53"/>
        <v/>
      </c>
      <c r="S172" s="25" t="str">
        <f t="shared" si="54"/>
        <v/>
      </c>
      <c r="T172" s="25" t="str">
        <f t="shared" si="55"/>
        <v/>
      </c>
      <c r="U172" s="25" t="str">
        <f t="shared" si="56"/>
        <v/>
      </c>
      <c r="V172" s="25" t="str">
        <f t="shared" si="57"/>
        <v/>
      </c>
      <c r="W172" s="25" t="str">
        <f t="shared" si="58"/>
        <v/>
      </c>
      <c r="X172" s="25" t="str">
        <f t="shared" si="59"/>
        <v/>
      </c>
      <c r="Y172" s="25" t="str">
        <f t="shared" si="60"/>
        <v xml:space="preserve"> </v>
      </c>
      <c r="Z172" s="25" t="str">
        <f t="shared" si="61"/>
        <v xml:space="preserve"> </v>
      </c>
      <c r="AA172" s="25" t="str">
        <f t="shared" si="62"/>
        <v xml:space="preserve"> </v>
      </c>
      <c r="AB172" t="str">
        <f t="shared" si="63"/>
        <v/>
      </c>
      <c r="AC172" t="str">
        <f t="shared" si="64"/>
        <v xml:space="preserve"> </v>
      </c>
      <c r="AD172" t="str">
        <f t="shared" si="65"/>
        <v/>
      </c>
    </row>
    <row r="173" spans="1:30" x14ac:dyDescent="0.35">
      <c r="A173" t="str">
        <f>IF('My Prediction of Match'!$B$2='Performance Cal'!$A173,'Performance Cal'!A173,"")</f>
        <v/>
      </c>
      <c r="B173" t="str">
        <f>IF('My Prediction of Match'!$B$2='Performance Cal'!$A173,'Performance Cal'!B173,"")</f>
        <v/>
      </c>
      <c r="C173" t="str">
        <f>_xlfn.XLOOKUP(B173,'Team Player and role'!A:A,'Team Player and role'!C:C," ")</f>
        <v xml:space="preserve"> </v>
      </c>
      <c r="D173" t="str">
        <f>IF('My Prediction of Match'!$B$2='Performance Cal'!$A173,'Performance Cal'!C173,"")</f>
        <v/>
      </c>
      <c r="E173" t="str">
        <f>IF('My Prediction of Match'!$B$2='Performance Cal'!$A173,'Performance Cal'!D173,"")</f>
        <v/>
      </c>
      <c r="F173" t="str">
        <f>IF('My Prediction of Match'!$B$2='Performance Cal'!$A173,'Performance Cal'!E173,"")</f>
        <v/>
      </c>
      <c r="G173" t="str">
        <f>IF('My Prediction of Match'!$B$2='Performance Cal'!$A173,'Performance Cal'!F173,"")</f>
        <v/>
      </c>
      <c r="H173" s="25" t="str">
        <f t="shared" si="44"/>
        <v/>
      </c>
      <c r="I173" s="25" t="str">
        <f t="shared" si="45"/>
        <v/>
      </c>
      <c r="J173" s="25" t="str">
        <f t="shared" si="46"/>
        <v/>
      </c>
      <c r="K173" s="25" t="str">
        <f t="shared" si="47"/>
        <v xml:space="preserve"> </v>
      </c>
      <c r="L173" s="25" t="str">
        <f t="shared" si="48"/>
        <v xml:space="preserve"> </v>
      </c>
      <c r="M173" s="25" t="str">
        <f t="shared" si="48"/>
        <v xml:space="preserve"> </v>
      </c>
      <c r="N173" s="25" t="str">
        <f t="shared" si="49"/>
        <v xml:space="preserve"> </v>
      </c>
      <c r="O173" s="25" t="str">
        <f t="shared" si="50"/>
        <v xml:space="preserve"> </v>
      </c>
      <c r="P173" s="25" t="str">
        <f t="shared" si="51"/>
        <v/>
      </c>
      <c r="Q173" s="25" t="str">
        <f t="shared" si="52"/>
        <v/>
      </c>
      <c r="R173" s="25" t="str">
        <f t="shared" si="53"/>
        <v/>
      </c>
      <c r="S173" s="25" t="str">
        <f t="shared" si="54"/>
        <v/>
      </c>
      <c r="T173" s="25" t="str">
        <f t="shared" si="55"/>
        <v/>
      </c>
      <c r="U173" s="25" t="str">
        <f t="shared" si="56"/>
        <v/>
      </c>
      <c r="V173" s="25" t="str">
        <f t="shared" si="57"/>
        <v/>
      </c>
      <c r="W173" s="25" t="str">
        <f t="shared" si="58"/>
        <v/>
      </c>
      <c r="X173" s="25" t="str">
        <f t="shared" si="59"/>
        <v/>
      </c>
      <c r="Y173" s="25" t="str">
        <f t="shared" si="60"/>
        <v xml:space="preserve"> </v>
      </c>
      <c r="Z173" s="25" t="str">
        <f t="shared" si="61"/>
        <v xml:space="preserve"> </v>
      </c>
      <c r="AA173" s="25" t="str">
        <f t="shared" si="62"/>
        <v xml:space="preserve"> </v>
      </c>
      <c r="AB173" t="str">
        <f t="shared" si="63"/>
        <v/>
      </c>
      <c r="AC173" t="str">
        <f t="shared" si="64"/>
        <v xml:space="preserve"> </v>
      </c>
      <c r="AD173" t="str">
        <f t="shared" si="65"/>
        <v/>
      </c>
    </row>
    <row r="174" spans="1:30" x14ac:dyDescent="0.35">
      <c r="A174" t="str">
        <f>IF('My Prediction of Match'!$B$2='Performance Cal'!$A174,'Performance Cal'!A174,"")</f>
        <v/>
      </c>
      <c r="B174" t="str">
        <f>IF('My Prediction of Match'!$B$2='Performance Cal'!$A174,'Performance Cal'!B174,"")</f>
        <v/>
      </c>
      <c r="C174" t="str">
        <f>_xlfn.XLOOKUP(B174,'Team Player and role'!A:A,'Team Player and role'!C:C," ")</f>
        <v xml:space="preserve"> </v>
      </c>
      <c r="D174" t="str">
        <f>IF('My Prediction of Match'!$B$2='Performance Cal'!$A174,'Performance Cal'!C174,"")</f>
        <v/>
      </c>
      <c r="E174" t="str">
        <f>IF('My Prediction of Match'!$B$2='Performance Cal'!$A174,'Performance Cal'!D174,"")</f>
        <v/>
      </c>
      <c r="F174" t="str">
        <f>IF('My Prediction of Match'!$B$2='Performance Cal'!$A174,'Performance Cal'!E174,"")</f>
        <v/>
      </c>
      <c r="G174" t="str">
        <f>IF('My Prediction of Match'!$B$2='Performance Cal'!$A174,'Performance Cal'!F174,"")</f>
        <v/>
      </c>
      <c r="H174" s="25" t="str">
        <f t="shared" si="44"/>
        <v/>
      </c>
      <c r="I174" s="25" t="str">
        <f t="shared" si="45"/>
        <v/>
      </c>
      <c r="J174" s="25" t="str">
        <f t="shared" si="46"/>
        <v/>
      </c>
      <c r="K174" s="25" t="str">
        <f t="shared" si="47"/>
        <v xml:space="preserve"> </v>
      </c>
      <c r="L174" s="25" t="str">
        <f t="shared" si="48"/>
        <v xml:space="preserve"> </v>
      </c>
      <c r="M174" s="25" t="str">
        <f t="shared" si="48"/>
        <v xml:space="preserve"> </v>
      </c>
      <c r="N174" s="25" t="str">
        <f t="shared" si="49"/>
        <v xml:space="preserve"> </v>
      </c>
      <c r="O174" s="25" t="str">
        <f t="shared" si="50"/>
        <v xml:space="preserve"> </v>
      </c>
      <c r="P174" s="25" t="str">
        <f t="shared" si="51"/>
        <v/>
      </c>
      <c r="Q174" s="25" t="str">
        <f t="shared" si="52"/>
        <v/>
      </c>
      <c r="R174" s="25" t="str">
        <f t="shared" si="53"/>
        <v/>
      </c>
      <c r="S174" s="25" t="str">
        <f t="shared" si="54"/>
        <v/>
      </c>
      <c r="T174" s="25" t="str">
        <f t="shared" si="55"/>
        <v/>
      </c>
      <c r="U174" s="25" t="str">
        <f t="shared" si="56"/>
        <v/>
      </c>
      <c r="V174" s="25" t="str">
        <f t="shared" si="57"/>
        <v/>
      </c>
      <c r="W174" s="25" t="str">
        <f t="shared" si="58"/>
        <v/>
      </c>
      <c r="X174" s="25" t="str">
        <f t="shared" si="59"/>
        <v/>
      </c>
      <c r="Y174" s="25" t="str">
        <f t="shared" si="60"/>
        <v xml:space="preserve"> </v>
      </c>
      <c r="Z174" s="25" t="str">
        <f t="shared" si="61"/>
        <v xml:space="preserve"> </v>
      </c>
      <c r="AA174" s="25" t="str">
        <f t="shared" si="62"/>
        <v xml:space="preserve"> </v>
      </c>
      <c r="AB174" t="str">
        <f t="shared" si="63"/>
        <v/>
      </c>
      <c r="AC174" t="str">
        <f t="shared" si="64"/>
        <v xml:space="preserve"> </v>
      </c>
      <c r="AD174" t="str">
        <f t="shared" si="65"/>
        <v/>
      </c>
    </row>
    <row r="175" spans="1:30" x14ac:dyDescent="0.35">
      <c r="A175" t="str">
        <f>IF('My Prediction of Match'!$B$2='Performance Cal'!$A175,'Performance Cal'!A175,"")</f>
        <v/>
      </c>
      <c r="B175" t="str">
        <f>IF('My Prediction of Match'!$B$2='Performance Cal'!$A175,'Performance Cal'!B175,"")</f>
        <v/>
      </c>
      <c r="C175" t="str">
        <f>_xlfn.XLOOKUP(B175,'Team Player and role'!A:A,'Team Player and role'!C:C," ")</f>
        <v xml:space="preserve"> </v>
      </c>
      <c r="D175" t="str">
        <f>IF('My Prediction of Match'!$B$2='Performance Cal'!$A175,'Performance Cal'!C175,"")</f>
        <v/>
      </c>
      <c r="E175" t="str">
        <f>IF('My Prediction of Match'!$B$2='Performance Cal'!$A175,'Performance Cal'!D175,"")</f>
        <v/>
      </c>
      <c r="F175" t="str">
        <f>IF('My Prediction of Match'!$B$2='Performance Cal'!$A175,'Performance Cal'!E175,"")</f>
        <v/>
      </c>
      <c r="G175" t="str">
        <f>IF('My Prediction of Match'!$B$2='Performance Cal'!$A175,'Performance Cal'!F175,"")</f>
        <v/>
      </c>
      <c r="H175" s="25" t="str">
        <f t="shared" si="44"/>
        <v/>
      </c>
      <c r="I175" s="25" t="str">
        <f t="shared" si="45"/>
        <v/>
      </c>
      <c r="J175" s="25" t="str">
        <f t="shared" si="46"/>
        <v/>
      </c>
      <c r="K175" s="25" t="str">
        <f t="shared" si="47"/>
        <v xml:space="preserve"> </v>
      </c>
      <c r="L175" s="25" t="str">
        <f t="shared" si="48"/>
        <v xml:space="preserve"> </v>
      </c>
      <c r="M175" s="25" t="str">
        <f t="shared" si="48"/>
        <v xml:space="preserve"> </v>
      </c>
      <c r="N175" s="25" t="str">
        <f t="shared" si="49"/>
        <v xml:space="preserve"> </v>
      </c>
      <c r="O175" s="25" t="str">
        <f t="shared" si="50"/>
        <v xml:space="preserve"> </v>
      </c>
      <c r="P175" s="25" t="str">
        <f t="shared" si="51"/>
        <v/>
      </c>
      <c r="Q175" s="25" t="str">
        <f t="shared" si="52"/>
        <v/>
      </c>
      <c r="R175" s="25" t="str">
        <f t="shared" si="53"/>
        <v/>
      </c>
      <c r="S175" s="25" t="str">
        <f t="shared" si="54"/>
        <v/>
      </c>
      <c r="T175" s="25" t="str">
        <f t="shared" si="55"/>
        <v/>
      </c>
      <c r="U175" s="25" t="str">
        <f t="shared" si="56"/>
        <v/>
      </c>
      <c r="V175" s="25" t="str">
        <f t="shared" si="57"/>
        <v/>
      </c>
      <c r="W175" s="25" t="str">
        <f t="shared" si="58"/>
        <v/>
      </c>
      <c r="X175" s="25" t="str">
        <f t="shared" si="59"/>
        <v/>
      </c>
      <c r="Y175" s="25" t="str">
        <f t="shared" si="60"/>
        <v xml:space="preserve"> </v>
      </c>
      <c r="Z175" s="25" t="str">
        <f t="shared" si="61"/>
        <v xml:space="preserve"> </v>
      </c>
      <c r="AA175" s="25" t="str">
        <f t="shared" si="62"/>
        <v xml:space="preserve"> </v>
      </c>
      <c r="AB175" t="str">
        <f t="shared" si="63"/>
        <v/>
      </c>
      <c r="AC175" t="str">
        <f t="shared" si="64"/>
        <v xml:space="preserve"> </v>
      </c>
      <c r="AD175" t="str">
        <f t="shared" si="65"/>
        <v/>
      </c>
    </row>
    <row r="176" spans="1:30" x14ac:dyDescent="0.35">
      <c r="A176" t="str">
        <f>IF('My Prediction of Match'!$B$2='Performance Cal'!$A176,'Performance Cal'!A176,"")</f>
        <v/>
      </c>
      <c r="B176" t="str">
        <f>IF('My Prediction of Match'!$B$2='Performance Cal'!$A176,'Performance Cal'!B176,"")</f>
        <v/>
      </c>
      <c r="C176" t="str">
        <f>_xlfn.XLOOKUP(B176,'Team Player and role'!A:A,'Team Player and role'!C:C," ")</f>
        <v xml:space="preserve"> </v>
      </c>
      <c r="D176" t="str">
        <f>IF('My Prediction of Match'!$B$2='Performance Cal'!$A176,'Performance Cal'!C176,"")</f>
        <v/>
      </c>
      <c r="E176" t="str">
        <f>IF('My Prediction of Match'!$B$2='Performance Cal'!$A176,'Performance Cal'!D176,"")</f>
        <v/>
      </c>
      <c r="F176" t="str">
        <f>IF('My Prediction of Match'!$B$2='Performance Cal'!$A176,'Performance Cal'!E176,"")</f>
        <v/>
      </c>
      <c r="G176" t="str">
        <f>IF('My Prediction of Match'!$B$2='Performance Cal'!$A176,'Performance Cal'!F176,"")</f>
        <v/>
      </c>
      <c r="H176" s="25" t="str">
        <f t="shared" si="44"/>
        <v/>
      </c>
      <c r="I176" s="25" t="str">
        <f t="shared" si="45"/>
        <v/>
      </c>
      <c r="J176" s="25" t="str">
        <f t="shared" si="46"/>
        <v/>
      </c>
      <c r="K176" s="25" t="str">
        <f t="shared" si="47"/>
        <v xml:space="preserve"> </v>
      </c>
      <c r="L176" s="25" t="str">
        <f t="shared" si="48"/>
        <v xml:space="preserve"> </v>
      </c>
      <c r="M176" s="25" t="str">
        <f t="shared" si="48"/>
        <v xml:space="preserve"> </v>
      </c>
      <c r="N176" s="25" t="str">
        <f t="shared" si="49"/>
        <v xml:space="preserve"> </v>
      </c>
      <c r="O176" s="25" t="str">
        <f t="shared" si="50"/>
        <v xml:space="preserve"> </v>
      </c>
      <c r="P176" s="25" t="str">
        <f t="shared" si="51"/>
        <v/>
      </c>
      <c r="Q176" s="25" t="str">
        <f t="shared" si="52"/>
        <v/>
      </c>
      <c r="R176" s="25" t="str">
        <f t="shared" si="53"/>
        <v/>
      </c>
      <c r="S176" s="25" t="str">
        <f t="shared" si="54"/>
        <v/>
      </c>
      <c r="T176" s="25" t="str">
        <f t="shared" si="55"/>
        <v/>
      </c>
      <c r="U176" s="25" t="str">
        <f t="shared" si="56"/>
        <v/>
      </c>
      <c r="V176" s="25" t="str">
        <f t="shared" si="57"/>
        <v/>
      </c>
      <c r="W176" s="25" t="str">
        <f t="shared" si="58"/>
        <v/>
      </c>
      <c r="X176" s="25" t="str">
        <f t="shared" si="59"/>
        <v/>
      </c>
      <c r="Y176" s="25" t="str">
        <f t="shared" si="60"/>
        <v xml:space="preserve"> </v>
      </c>
      <c r="Z176" s="25" t="str">
        <f t="shared" si="61"/>
        <v xml:space="preserve"> </v>
      </c>
      <c r="AA176" s="25" t="str">
        <f t="shared" si="62"/>
        <v xml:space="preserve"> </v>
      </c>
      <c r="AB176" t="str">
        <f t="shared" si="63"/>
        <v/>
      </c>
      <c r="AC176" t="str">
        <f t="shared" si="64"/>
        <v xml:space="preserve"> </v>
      </c>
      <c r="AD176" t="str">
        <f t="shared" si="65"/>
        <v/>
      </c>
    </row>
    <row r="177" spans="1:30" x14ac:dyDescent="0.35">
      <c r="A177" t="str">
        <f>IF('My Prediction of Match'!$B$2='Performance Cal'!$A177,'Performance Cal'!A177,"")</f>
        <v/>
      </c>
      <c r="B177" t="str">
        <f>IF('My Prediction of Match'!$B$2='Performance Cal'!$A177,'Performance Cal'!B177,"")</f>
        <v/>
      </c>
      <c r="C177" t="str">
        <f>_xlfn.XLOOKUP(B177,'Team Player and role'!A:A,'Team Player and role'!C:C," ")</f>
        <v xml:space="preserve"> </v>
      </c>
      <c r="D177" t="str">
        <f>IF('My Prediction of Match'!$B$2='Performance Cal'!$A177,'Performance Cal'!C177,"")</f>
        <v/>
      </c>
      <c r="E177" t="str">
        <f>IF('My Prediction of Match'!$B$2='Performance Cal'!$A177,'Performance Cal'!D177,"")</f>
        <v/>
      </c>
      <c r="F177" t="str">
        <f>IF('My Prediction of Match'!$B$2='Performance Cal'!$A177,'Performance Cal'!E177,"")</f>
        <v/>
      </c>
      <c r="G177" t="str">
        <f>IF('My Prediction of Match'!$B$2='Performance Cal'!$A177,'Performance Cal'!F177,"")</f>
        <v/>
      </c>
      <c r="H177" s="25" t="str">
        <f t="shared" si="44"/>
        <v/>
      </c>
      <c r="I177" s="25" t="str">
        <f t="shared" si="45"/>
        <v/>
      </c>
      <c r="J177" s="25" t="str">
        <f t="shared" si="46"/>
        <v/>
      </c>
      <c r="K177" s="25" t="str">
        <f t="shared" si="47"/>
        <v xml:space="preserve"> </v>
      </c>
      <c r="L177" s="25" t="str">
        <f t="shared" si="48"/>
        <v xml:space="preserve"> </v>
      </c>
      <c r="M177" s="25" t="str">
        <f t="shared" si="48"/>
        <v xml:space="preserve"> </v>
      </c>
      <c r="N177" s="25" t="str">
        <f t="shared" si="49"/>
        <v xml:space="preserve"> </v>
      </c>
      <c r="O177" s="25" t="str">
        <f t="shared" si="50"/>
        <v xml:space="preserve"> </v>
      </c>
      <c r="P177" s="25" t="str">
        <f t="shared" si="51"/>
        <v/>
      </c>
      <c r="Q177" s="25" t="str">
        <f t="shared" si="52"/>
        <v/>
      </c>
      <c r="R177" s="25" t="str">
        <f t="shared" si="53"/>
        <v/>
      </c>
      <c r="S177" s="25" t="str">
        <f t="shared" si="54"/>
        <v/>
      </c>
      <c r="T177" s="25" t="str">
        <f t="shared" si="55"/>
        <v/>
      </c>
      <c r="U177" s="25" t="str">
        <f t="shared" si="56"/>
        <v/>
      </c>
      <c r="V177" s="25" t="str">
        <f t="shared" si="57"/>
        <v/>
      </c>
      <c r="W177" s="25" t="str">
        <f t="shared" si="58"/>
        <v/>
      </c>
      <c r="X177" s="25" t="str">
        <f t="shared" si="59"/>
        <v/>
      </c>
      <c r="Y177" s="25" t="str">
        <f t="shared" si="60"/>
        <v xml:space="preserve"> </v>
      </c>
      <c r="Z177" s="25" t="str">
        <f t="shared" si="61"/>
        <v xml:space="preserve"> </v>
      </c>
      <c r="AA177" s="25" t="str">
        <f t="shared" si="62"/>
        <v xml:space="preserve"> </v>
      </c>
      <c r="AB177" t="str">
        <f t="shared" si="63"/>
        <v/>
      </c>
      <c r="AC177" t="str">
        <f t="shared" si="64"/>
        <v xml:space="preserve"> </v>
      </c>
      <c r="AD177" t="str">
        <f t="shared" si="65"/>
        <v/>
      </c>
    </row>
    <row r="178" spans="1:30" x14ac:dyDescent="0.35">
      <c r="A178" t="str">
        <f>IF('My Prediction of Match'!$B$2='Performance Cal'!$A178,'Performance Cal'!A178,"")</f>
        <v/>
      </c>
      <c r="B178" t="str">
        <f>IF('My Prediction of Match'!$B$2='Performance Cal'!$A178,'Performance Cal'!B178,"")</f>
        <v/>
      </c>
      <c r="C178" t="str">
        <f>_xlfn.XLOOKUP(B178,'Team Player and role'!A:A,'Team Player and role'!C:C," ")</f>
        <v xml:space="preserve"> </v>
      </c>
      <c r="D178" t="str">
        <f>IF('My Prediction of Match'!$B$2='Performance Cal'!$A178,'Performance Cal'!C178,"")</f>
        <v/>
      </c>
      <c r="E178" t="str">
        <f>IF('My Prediction of Match'!$B$2='Performance Cal'!$A178,'Performance Cal'!D178,"")</f>
        <v/>
      </c>
      <c r="F178" t="str">
        <f>IF('My Prediction of Match'!$B$2='Performance Cal'!$A178,'Performance Cal'!E178,"")</f>
        <v/>
      </c>
      <c r="G178" t="str">
        <f>IF('My Prediction of Match'!$B$2='Performance Cal'!$A178,'Performance Cal'!F178,"")</f>
        <v/>
      </c>
      <c r="H178" s="25" t="str">
        <f t="shared" si="44"/>
        <v/>
      </c>
      <c r="I178" s="25" t="str">
        <f t="shared" si="45"/>
        <v/>
      </c>
      <c r="J178" s="25" t="str">
        <f t="shared" si="46"/>
        <v/>
      </c>
      <c r="K178" s="25" t="str">
        <f t="shared" si="47"/>
        <v xml:space="preserve"> </v>
      </c>
      <c r="L178" s="25" t="str">
        <f t="shared" si="48"/>
        <v xml:space="preserve"> </v>
      </c>
      <c r="M178" s="25" t="str">
        <f t="shared" si="48"/>
        <v xml:space="preserve"> </v>
      </c>
      <c r="N178" s="25" t="str">
        <f t="shared" si="49"/>
        <v xml:space="preserve"> </v>
      </c>
      <c r="O178" s="25" t="str">
        <f t="shared" si="50"/>
        <v xml:space="preserve"> </v>
      </c>
      <c r="P178" s="25" t="str">
        <f t="shared" si="51"/>
        <v/>
      </c>
      <c r="Q178" s="25" t="str">
        <f t="shared" si="52"/>
        <v/>
      </c>
      <c r="R178" s="25" t="str">
        <f t="shared" si="53"/>
        <v/>
      </c>
      <c r="S178" s="25" t="str">
        <f t="shared" si="54"/>
        <v/>
      </c>
      <c r="T178" s="25" t="str">
        <f t="shared" si="55"/>
        <v/>
      </c>
      <c r="U178" s="25" t="str">
        <f t="shared" si="56"/>
        <v/>
      </c>
      <c r="V178" s="25" t="str">
        <f t="shared" si="57"/>
        <v/>
      </c>
      <c r="W178" s="25" t="str">
        <f t="shared" si="58"/>
        <v/>
      </c>
      <c r="X178" s="25" t="str">
        <f t="shared" si="59"/>
        <v/>
      </c>
      <c r="Y178" s="25" t="str">
        <f t="shared" si="60"/>
        <v xml:space="preserve"> </v>
      </c>
      <c r="Z178" s="25" t="str">
        <f t="shared" si="61"/>
        <v xml:space="preserve"> </v>
      </c>
      <c r="AA178" s="25" t="str">
        <f t="shared" si="62"/>
        <v xml:space="preserve"> </v>
      </c>
      <c r="AB178" t="str">
        <f t="shared" si="63"/>
        <v/>
      </c>
      <c r="AC178" t="str">
        <f t="shared" si="64"/>
        <v xml:space="preserve"> </v>
      </c>
      <c r="AD178" t="str">
        <f t="shared" si="65"/>
        <v/>
      </c>
    </row>
    <row r="179" spans="1:30" x14ac:dyDescent="0.35">
      <c r="A179" t="str">
        <f>IF('My Prediction of Match'!$B$2='Performance Cal'!$A179,'Performance Cal'!A179,"")</f>
        <v/>
      </c>
      <c r="B179" t="str">
        <f>IF('My Prediction of Match'!$B$2='Performance Cal'!$A179,'Performance Cal'!B179,"")</f>
        <v/>
      </c>
      <c r="C179" t="str">
        <f>_xlfn.XLOOKUP(B179,'Team Player and role'!A:A,'Team Player and role'!C:C," ")</f>
        <v xml:space="preserve"> </v>
      </c>
      <c r="D179" t="str">
        <f>IF('My Prediction of Match'!$B$2='Performance Cal'!$A179,'Performance Cal'!C179,"")</f>
        <v/>
      </c>
      <c r="E179" t="str">
        <f>IF('My Prediction of Match'!$B$2='Performance Cal'!$A179,'Performance Cal'!D179,"")</f>
        <v/>
      </c>
      <c r="F179" t="str">
        <f>IF('My Prediction of Match'!$B$2='Performance Cal'!$A179,'Performance Cal'!E179,"")</f>
        <v/>
      </c>
      <c r="G179" t="str">
        <f>IF('My Prediction of Match'!$B$2='Performance Cal'!$A179,'Performance Cal'!F179,"")</f>
        <v/>
      </c>
      <c r="H179" s="25" t="str">
        <f t="shared" si="44"/>
        <v/>
      </c>
      <c r="I179" s="25" t="str">
        <f t="shared" si="45"/>
        <v/>
      </c>
      <c r="J179" s="25" t="str">
        <f t="shared" si="46"/>
        <v/>
      </c>
      <c r="K179" s="25" t="str">
        <f t="shared" si="47"/>
        <v xml:space="preserve"> </v>
      </c>
      <c r="L179" s="25" t="str">
        <f t="shared" si="48"/>
        <v xml:space="preserve"> </v>
      </c>
      <c r="M179" s="25" t="str">
        <f t="shared" si="48"/>
        <v xml:space="preserve"> </v>
      </c>
      <c r="N179" s="25" t="str">
        <f t="shared" si="49"/>
        <v xml:space="preserve"> </v>
      </c>
      <c r="O179" s="25" t="str">
        <f t="shared" si="50"/>
        <v xml:space="preserve"> </v>
      </c>
      <c r="P179" s="25" t="str">
        <f t="shared" si="51"/>
        <v/>
      </c>
      <c r="Q179" s="25" t="str">
        <f t="shared" si="52"/>
        <v/>
      </c>
      <c r="R179" s="25" t="str">
        <f t="shared" si="53"/>
        <v/>
      </c>
      <c r="S179" s="25" t="str">
        <f t="shared" si="54"/>
        <v/>
      </c>
      <c r="T179" s="25" t="str">
        <f t="shared" si="55"/>
        <v/>
      </c>
      <c r="U179" s="25" t="str">
        <f t="shared" si="56"/>
        <v/>
      </c>
      <c r="V179" s="25" t="str">
        <f t="shared" si="57"/>
        <v/>
      </c>
      <c r="W179" s="25" t="str">
        <f t="shared" si="58"/>
        <v/>
      </c>
      <c r="X179" s="25" t="str">
        <f t="shared" si="59"/>
        <v/>
      </c>
      <c r="Y179" s="25" t="str">
        <f t="shared" si="60"/>
        <v xml:space="preserve"> </v>
      </c>
      <c r="Z179" s="25" t="str">
        <f t="shared" si="61"/>
        <v xml:space="preserve"> </v>
      </c>
      <c r="AA179" s="25" t="str">
        <f t="shared" si="62"/>
        <v xml:space="preserve"> </v>
      </c>
      <c r="AB179" t="str">
        <f t="shared" si="63"/>
        <v/>
      </c>
      <c r="AC179" t="str">
        <f t="shared" si="64"/>
        <v xml:space="preserve"> </v>
      </c>
      <c r="AD179" t="str">
        <f t="shared" si="65"/>
        <v/>
      </c>
    </row>
    <row r="180" spans="1:30" x14ac:dyDescent="0.35">
      <c r="A180" t="str">
        <f>IF('My Prediction of Match'!$B$2='Performance Cal'!$A180,'Performance Cal'!A180,"")</f>
        <v/>
      </c>
      <c r="B180" t="str">
        <f>IF('My Prediction of Match'!$B$2='Performance Cal'!$A180,'Performance Cal'!B180,"")</f>
        <v/>
      </c>
      <c r="C180" t="str">
        <f>_xlfn.XLOOKUP(B180,'Team Player and role'!A:A,'Team Player and role'!C:C," ")</f>
        <v xml:space="preserve"> </v>
      </c>
      <c r="D180" t="str">
        <f>IF('My Prediction of Match'!$B$2='Performance Cal'!$A180,'Performance Cal'!C180,"")</f>
        <v/>
      </c>
      <c r="E180" t="str">
        <f>IF('My Prediction of Match'!$B$2='Performance Cal'!$A180,'Performance Cal'!D180,"")</f>
        <v/>
      </c>
      <c r="F180" t="str">
        <f>IF('My Prediction of Match'!$B$2='Performance Cal'!$A180,'Performance Cal'!E180,"")</f>
        <v/>
      </c>
      <c r="G180" t="str">
        <f>IF('My Prediction of Match'!$B$2='Performance Cal'!$A180,'Performance Cal'!F180,"")</f>
        <v/>
      </c>
      <c r="H180" s="25" t="str">
        <f t="shared" si="44"/>
        <v/>
      </c>
      <c r="I180" s="25" t="str">
        <f t="shared" si="45"/>
        <v/>
      </c>
      <c r="J180" s="25" t="str">
        <f t="shared" si="46"/>
        <v/>
      </c>
      <c r="K180" s="25" t="str">
        <f t="shared" si="47"/>
        <v xml:space="preserve"> </v>
      </c>
      <c r="L180" s="25" t="str">
        <f t="shared" si="48"/>
        <v xml:space="preserve"> </v>
      </c>
      <c r="M180" s="25" t="str">
        <f t="shared" si="48"/>
        <v xml:space="preserve"> </v>
      </c>
      <c r="N180" s="25" t="str">
        <f t="shared" si="49"/>
        <v xml:space="preserve"> </v>
      </c>
      <c r="O180" s="25" t="str">
        <f t="shared" si="50"/>
        <v xml:space="preserve"> </v>
      </c>
      <c r="P180" s="25" t="str">
        <f t="shared" si="51"/>
        <v/>
      </c>
      <c r="Q180" s="25" t="str">
        <f t="shared" si="52"/>
        <v/>
      </c>
      <c r="R180" s="25" t="str">
        <f t="shared" si="53"/>
        <v/>
      </c>
      <c r="S180" s="25" t="str">
        <f t="shared" si="54"/>
        <v/>
      </c>
      <c r="T180" s="25" t="str">
        <f t="shared" si="55"/>
        <v/>
      </c>
      <c r="U180" s="25" t="str">
        <f t="shared" si="56"/>
        <v/>
      </c>
      <c r="V180" s="25" t="str">
        <f t="shared" si="57"/>
        <v/>
      </c>
      <c r="W180" s="25" t="str">
        <f t="shared" si="58"/>
        <v/>
      </c>
      <c r="X180" s="25" t="str">
        <f t="shared" si="59"/>
        <v/>
      </c>
      <c r="Y180" s="25" t="str">
        <f t="shared" si="60"/>
        <v xml:space="preserve"> </v>
      </c>
      <c r="Z180" s="25" t="str">
        <f t="shared" si="61"/>
        <v xml:space="preserve"> </v>
      </c>
      <c r="AA180" s="25" t="str">
        <f t="shared" si="62"/>
        <v xml:space="preserve"> </v>
      </c>
      <c r="AB180" t="str">
        <f t="shared" si="63"/>
        <v/>
      </c>
      <c r="AC180" t="str">
        <f t="shared" si="64"/>
        <v xml:space="preserve"> </v>
      </c>
      <c r="AD180" t="str">
        <f t="shared" si="65"/>
        <v/>
      </c>
    </row>
    <row r="181" spans="1:30" x14ac:dyDescent="0.35">
      <c r="A181" t="str">
        <f>IF('My Prediction of Match'!$B$2='Performance Cal'!$A181,'Performance Cal'!A181,"")</f>
        <v/>
      </c>
      <c r="B181" t="str">
        <f>IF('My Prediction of Match'!$B$2='Performance Cal'!$A181,'Performance Cal'!B181,"")</f>
        <v/>
      </c>
      <c r="C181" t="str">
        <f>_xlfn.XLOOKUP(B181,'Team Player and role'!A:A,'Team Player and role'!C:C," ")</f>
        <v xml:space="preserve"> </v>
      </c>
      <c r="D181" t="str">
        <f>IF('My Prediction of Match'!$B$2='Performance Cal'!$A181,'Performance Cal'!C181,"")</f>
        <v/>
      </c>
      <c r="E181" t="str">
        <f>IF('My Prediction of Match'!$B$2='Performance Cal'!$A181,'Performance Cal'!D181,"")</f>
        <v/>
      </c>
      <c r="F181" t="str">
        <f>IF('My Prediction of Match'!$B$2='Performance Cal'!$A181,'Performance Cal'!E181,"")</f>
        <v/>
      </c>
      <c r="G181" t="str">
        <f>IF('My Prediction of Match'!$B$2='Performance Cal'!$A181,'Performance Cal'!F181,"")</f>
        <v/>
      </c>
      <c r="H181" s="25" t="str">
        <f t="shared" si="44"/>
        <v/>
      </c>
      <c r="I181" s="25" t="str">
        <f t="shared" si="45"/>
        <v/>
      </c>
      <c r="J181" s="25" t="str">
        <f t="shared" si="46"/>
        <v/>
      </c>
      <c r="K181" s="25" t="str">
        <f t="shared" si="47"/>
        <v xml:space="preserve"> </v>
      </c>
      <c r="L181" s="25" t="str">
        <f t="shared" si="48"/>
        <v xml:space="preserve"> </v>
      </c>
      <c r="M181" s="25" t="str">
        <f t="shared" si="48"/>
        <v xml:space="preserve"> </v>
      </c>
      <c r="N181" s="25" t="str">
        <f t="shared" si="49"/>
        <v xml:space="preserve"> </v>
      </c>
      <c r="O181" s="25" t="str">
        <f t="shared" si="50"/>
        <v xml:space="preserve"> </v>
      </c>
      <c r="P181" s="25" t="str">
        <f t="shared" si="51"/>
        <v/>
      </c>
      <c r="Q181" s="25" t="str">
        <f t="shared" si="52"/>
        <v/>
      </c>
      <c r="R181" s="25" t="str">
        <f t="shared" si="53"/>
        <v/>
      </c>
      <c r="S181" s="25" t="str">
        <f t="shared" si="54"/>
        <v/>
      </c>
      <c r="T181" s="25" t="str">
        <f t="shared" si="55"/>
        <v/>
      </c>
      <c r="U181" s="25" t="str">
        <f t="shared" si="56"/>
        <v/>
      </c>
      <c r="V181" s="25" t="str">
        <f t="shared" si="57"/>
        <v/>
      </c>
      <c r="W181" s="25" t="str">
        <f t="shared" si="58"/>
        <v/>
      </c>
      <c r="X181" s="25" t="str">
        <f t="shared" si="59"/>
        <v/>
      </c>
      <c r="Y181" s="25" t="str">
        <f t="shared" si="60"/>
        <v xml:space="preserve"> </v>
      </c>
      <c r="Z181" s="25" t="str">
        <f t="shared" si="61"/>
        <v xml:space="preserve"> </v>
      </c>
      <c r="AA181" s="25" t="str">
        <f t="shared" si="62"/>
        <v xml:space="preserve"> </v>
      </c>
      <c r="AB181" t="str">
        <f t="shared" si="63"/>
        <v/>
      </c>
      <c r="AC181" t="str">
        <f t="shared" si="64"/>
        <v xml:space="preserve"> </v>
      </c>
      <c r="AD181" t="str">
        <f t="shared" si="65"/>
        <v/>
      </c>
    </row>
    <row r="182" spans="1:30" x14ac:dyDescent="0.35">
      <c r="A182" t="str">
        <f>IF('My Prediction of Match'!$B$2='Performance Cal'!$A182,'Performance Cal'!A182,"")</f>
        <v/>
      </c>
      <c r="B182" t="str">
        <f>IF('My Prediction of Match'!$B$2='Performance Cal'!$A182,'Performance Cal'!B182,"")</f>
        <v/>
      </c>
      <c r="C182" t="str">
        <f>_xlfn.XLOOKUP(B182,'Team Player and role'!A:A,'Team Player and role'!C:C," ")</f>
        <v xml:space="preserve"> </v>
      </c>
      <c r="D182" t="str">
        <f>IF('My Prediction of Match'!$B$2='Performance Cal'!$A182,'Performance Cal'!C182,"")</f>
        <v/>
      </c>
      <c r="E182" t="str">
        <f>IF('My Prediction of Match'!$B$2='Performance Cal'!$A182,'Performance Cal'!D182,"")</f>
        <v/>
      </c>
      <c r="F182" t="str">
        <f>IF('My Prediction of Match'!$B$2='Performance Cal'!$A182,'Performance Cal'!E182,"")</f>
        <v/>
      </c>
      <c r="G182" t="str">
        <f>IF('My Prediction of Match'!$B$2='Performance Cal'!$A182,'Performance Cal'!F182,"")</f>
        <v/>
      </c>
      <c r="H182" s="25" t="str">
        <f t="shared" si="44"/>
        <v/>
      </c>
      <c r="I182" s="25" t="str">
        <f t="shared" si="45"/>
        <v/>
      </c>
      <c r="J182" s="25" t="str">
        <f t="shared" si="46"/>
        <v/>
      </c>
      <c r="K182" s="25" t="str">
        <f t="shared" si="47"/>
        <v xml:space="preserve"> </v>
      </c>
      <c r="L182" s="25" t="str">
        <f t="shared" si="48"/>
        <v xml:space="preserve"> </v>
      </c>
      <c r="M182" s="25" t="str">
        <f t="shared" si="48"/>
        <v xml:space="preserve"> </v>
      </c>
      <c r="N182" s="25" t="str">
        <f t="shared" si="49"/>
        <v xml:space="preserve"> </v>
      </c>
      <c r="O182" s="25" t="str">
        <f t="shared" si="50"/>
        <v xml:space="preserve"> </v>
      </c>
      <c r="P182" s="25" t="str">
        <f t="shared" si="51"/>
        <v/>
      </c>
      <c r="Q182" s="25" t="str">
        <f t="shared" si="52"/>
        <v/>
      </c>
      <c r="R182" s="25" t="str">
        <f t="shared" si="53"/>
        <v/>
      </c>
      <c r="S182" s="25" t="str">
        <f t="shared" si="54"/>
        <v/>
      </c>
      <c r="T182" s="25" t="str">
        <f t="shared" si="55"/>
        <v/>
      </c>
      <c r="U182" s="25" t="str">
        <f t="shared" si="56"/>
        <v/>
      </c>
      <c r="V182" s="25" t="str">
        <f t="shared" si="57"/>
        <v/>
      </c>
      <c r="W182" s="25" t="str">
        <f t="shared" si="58"/>
        <v/>
      </c>
      <c r="X182" s="25" t="str">
        <f t="shared" si="59"/>
        <v/>
      </c>
      <c r="Y182" s="25" t="str">
        <f t="shared" si="60"/>
        <v xml:space="preserve"> </v>
      </c>
      <c r="Z182" s="25" t="str">
        <f t="shared" si="61"/>
        <v xml:space="preserve"> </v>
      </c>
      <c r="AA182" s="25" t="str">
        <f t="shared" si="62"/>
        <v xml:space="preserve"> </v>
      </c>
      <c r="AB182" t="str">
        <f t="shared" si="63"/>
        <v/>
      </c>
      <c r="AC182" t="str">
        <f t="shared" si="64"/>
        <v xml:space="preserve"> </v>
      </c>
      <c r="AD182" t="str">
        <f t="shared" si="65"/>
        <v/>
      </c>
    </row>
    <row r="183" spans="1:30" x14ac:dyDescent="0.35">
      <c r="A183" t="str">
        <f>IF('My Prediction of Match'!$B$2='Performance Cal'!$A183,'Performance Cal'!A183,"")</f>
        <v/>
      </c>
      <c r="B183" t="str">
        <f>IF('My Prediction of Match'!$B$2='Performance Cal'!$A183,'Performance Cal'!B183,"")</f>
        <v/>
      </c>
      <c r="C183" t="str">
        <f>_xlfn.XLOOKUP(B183,'Team Player and role'!A:A,'Team Player and role'!C:C," ")</f>
        <v xml:space="preserve"> </v>
      </c>
      <c r="D183" t="str">
        <f>IF('My Prediction of Match'!$B$2='Performance Cal'!$A183,'Performance Cal'!C183,"")</f>
        <v/>
      </c>
      <c r="E183" t="str">
        <f>IF('My Prediction of Match'!$B$2='Performance Cal'!$A183,'Performance Cal'!D183,"")</f>
        <v/>
      </c>
      <c r="F183" t="str">
        <f>IF('My Prediction of Match'!$B$2='Performance Cal'!$A183,'Performance Cal'!E183,"")</f>
        <v/>
      </c>
      <c r="G183" t="str">
        <f>IF('My Prediction of Match'!$B$2='Performance Cal'!$A183,'Performance Cal'!F183,"")</f>
        <v/>
      </c>
      <c r="H183" s="25" t="str">
        <f t="shared" si="44"/>
        <v/>
      </c>
      <c r="I183" s="25" t="str">
        <f t="shared" si="45"/>
        <v/>
      </c>
      <c r="J183" s="25" t="str">
        <f t="shared" si="46"/>
        <v/>
      </c>
      <c r="K183" s="25" t="str">
        <f t="shared" si="47"/>
        <v xml:space="preserve"> </v>
      </c>
      <c r="L183" s="25" t="str">
        <f t="shared" si="48"/>
        <v xml:space="preserve"> </v>
      </c>
      <c r="M183" s="25" t="str">
        <f t="shared" si="48"/>
        <v xml:space="preserve"> </v>
      </c>
      <c r="N183" s="25" t="str">
        <f t="shared" si="49"/>
        <v xml:space="preserve"> </v>
      </c>
      <c r="O183" s="25" t="str">
        <f t="shared" si="50"/>
        <v xml:space="preserve"> </v>
      </c>
      <c r="P183" s="25" t="str">
        <f t="shared" si="51"/>
        <v/>
      </c>
      <c r="Q183" s="25" t="str">
        <f t="shared" si="52"/>
        <v/>
      </c>
      <c r="R183" s="25" t="str">
        <f t="shared" si="53"/>
        <v/>
      </c>
      <c r="S183" s="25" t="str">
        <f t="shared" si="54"/>
        <v/>
      </c>
      <c r="T183" s="25" t="str">
        <f t="shared" si="55"/>
        <v/>
      </c>
      <c r="U183" s="25" t="str">
        <f t="shared" si="56"/>
        <v/>
      </c>
      <c r="V183" s="25" t="str">
        <f t="shared" si="57"/>
        <v/>
      </c>
      <c r="W183" s="25" t="str">
        <f t="shared" si="58"/>
        <v/>
      </c>
      <c r="X183" s="25" t="str">
        <f t="shared" si="59"/>
        <v/>
      </c>
      <c r="Y183" s="25" t="str">
        <f t="shared" si="60"/>
        <v xml:space="preserve"> </v>
      </c>
      <c r="Z183" s="25" t="str">
        <f t="shared" si="61"/>
        <v xml:space="preserve"> </v>
      </c>
      <c r="AA183" s="25" t="str">
        <f t="shared" si="62"/>
        <v xml:space="preserve"> </v>
      </c>
      <c r="AB183" t="str">
        <f t="shared" si="63"/>
        <v/>
      </c>
      <c r="AC183" t="str">
        <f t="shared" si="64"/>
        <v xml:space="preserve"> </v>
      </c>
      <c r="AD183" t="str">
        <f t="shared" si="65"/>
        <v/>
      </c>
    </row>
    <row r="184" spans="1:30" x14ac:dyDescent="0.35">
      <c r="A184" t="str">
        <f>IF('My Prediction of Match'!$B$2='Performance Cal'!$A184,'Performance Cal'!A184,"")</f>
        <v/>
      </c>
      <c r="B184" t="str">
        <f>IF('My Prediction of Match'!$B$2='Performance Cal'!$A184,'Performance Cal'!B184,"")</f>
        <v/>
      </c>
      <c r="C184" t="str">
        <f>_xlfn.XLOOKUP(B184,'Team Player and role'!A:A,'Team Player and role'!C:C," ")</f>
        <v xml:space="preserve"> </v>
      </c>
      <c r="D184" t="str">
        <f>IF('My Prediction of Match'!$B$2='Performance Cal'!$A184,'Performance Cal'!C184,"")</f>
        <v/>
      </c>
      <c r="E184" t="str">
        <f>IF('My Prediction of Match'!$B$2='Performance Cal'!$A184,'Performance Cal'!D184,"")</f>
        <v/>
      </c>
      <c r="F184" t="str">
        <f>IF('My Prediction of Match'!$B$2='Performance Cal'!$A184,'Performance Cal'!E184,"")</f>
        <v/>
      </c>
      <c r="G184" t="str">
        <f>IF('My Prediction of Match'!$B$2='Performance Cal'!$A184,'Performance Cal'!F184,"")</f>
        <v/>
      </c>
      <c r="H184" s="25" t="str">
        <f t="shared" si="44"/>
        <v/>
      </c>
      <c r="I184" s="25" t="str">
        <f t="shared" si="45"/>
        <v/>
      </c>
      <c r="J184" s="25" t="str">
        <f t="shared" si="46"/>
        <v/>
      </c>
      <c r="K184" s="25" t="str">
        <f t="shared" si="47"/>
        <v xml:space="preserve"> </v>
      </c>
      <c r="L184" s="25" t="str">
        <f t="shared" si="48"/>
        <v xml:space="preserve"> </v>
      </c>
      <c r="M184" s="25" t="str">
        <f t="shared" si="48"/>
        <v xml:space="preserve"> </v>
      </c>
      <c r="N184" s="25" t="str">
        <f t="shared" si="49"/>
        <v xml:space="preserve"> </v>
      </c>
      <c r="O184" s="25" t="str">
        <f t="shared" si="50"/>
        <v xml:space="preserve"> </v>
      </c>
      <c r="P184" s="25" t="str">
        <f t="shared" si="51"/>
        <v/>
      </c>
      <c r="Q184" s="25" t="str">
        <f t="shared" si="52"/>
        <v/>
      </c>
      <c r="R184" s="25" t="str">
        <f t="shared" si="53"/>
        <v/>
      </c>
      <c r="S184" s="25" t="str">
        <f t="shared" si="54"/>
        <v/>
      </c>
      <c r="T184" s="25" t="str">
        <f t="shared" si="55"/>
        <v/>
      </c>
      <c r="U184" s="25" t="str">
        <f t="shared" si="56"/>
        <v/>
      </c>
      <c r="V184" s="25" t="str">
        <f t="shared" si="57"/>
        <v/>
      </c>
      <c r="W184" s="25" t="str">
        <f t="shared" si="58"/>
        <v/>
      </c>
      <c r="X184" s="25" t="str">
        <f t="shared" si="59"/>
        <v/>
      </c>
      <c r="Y184" s="25" t="str">
        <f t="shared" si="60"/>
        <v xml:space="preserve"> </v>
      </c>
      <c r="Z184" s="25" t="str">
        <f t="shared" si="61"/>
        <v xml:space="preserve"> </v>
      </c>
      <c r="AA184" s="25" t="str">
        <f t="shared" si="62"/>
        <v xml:space="preserve"> </v>
      </c>
      <c r="AB184" t="str">
        <f t="shared" si="63"/>
        <v/>
      </c>
      <c r="AC184" t="str">
        <f t="shared" si="64"/>
        <v xml:space="preserve"> </v>
      </c>
      <c r="AD184" t="str">
        <f t="shared" si="65"/>
        <v/>
      </c>
    </row>
    <row r="185" spans="1:30" x14ac:dyDescent="0.35">
      <c r="A185" t="str">
        <f>IF('My Prediction of Match'!$B$2='Performance Cal'!$A185,'Performance Cal'!A185,"")</f>
        <v/>
      </c>
      <c r="B185" t="str">
        <f>IF('My Prediction of Match'!$B$2='Performance Cal'!$A185,'Performance Cal'!B185,"")</f>
        <v/>
      </c>
      <c r="C185" t="str">
        <f>_xlfn.XLOOKUP(B185,'Team Player and role'!A:A,'Team Player and role'!C:C," ")</f>
        <v xml:space="preserve"> </v>
      </c>
      <c r="D185" t="str">
        <f>IF('My Prediction of Match'!$B$2='Performance Cal'!$A185,'Performance Cal'!C185,"")</f>
        <v/>
      </c>
      <c r="E185" t="str">
        <f>IF('My Prediction of Match'!$B$2='Performance Cal'!$A185,'Performance Cal'!D185,"")</f>
        <v/>
      </c>
      <c r="F185" t="str">
        <f>IF('My Prediction of Match'!$B$2='Performance Cal'!$A185,'Performance Cal'!E185,"")</f>
        <v/>
      </c>
      <c r="G185" t="str">
        <f>IF('My Prediction of Match'!$B$2='Performance Cal'!$A185,'Performance Cal'!F185,"")</f>
        <v/>
      </c>
      <c r="H185" s="25" t="str">
        <f t="shared" si="44"/>
        <v/>
      </c>
      <c r="I185" s="25" t="str">
        <f t="shared" si="45"/>
        <v/>
      </c>
      <c r="J185" s="25" t="str">
        <f t="shared" si="46"/>
        <v/>
      </c>
      <c r="K185" s="25" t="str">
        <f t="shared" si="47"/>
        <v xml:space="preserve"> </v>
      </c>
      <c r="L185" s="25" t="str">
        <f t="shared" si="48"/>
        <v xml:space="preserve"> </v>
      </c>
      <c r="M185" s="25" t="str">
        <f t="shared" si="48"/>
        <v xml:space="preserve"> </v>
      </c>
      <c r="N185" s="25" t="str">
        <f t="shared" si="49"/>
        <v xml:space="preserve"> </v>
      </c>
      <c r="O185" s="25" t="str">
        <f t="shared" si="50"/>
        <v xml:space="preserve"> </v>
      </c>
      <c r="P185" s="25" t="str">
        <f t="shared" si="51"/>
        <v/>
      </c>
      <c r="Q185" s="25" t="str">
        <f t="shared" si="52"/>
        <v/>
      </c>
      <c r="R185" s="25" t="str">
        <f t="shared" si="53"/>
        <v/>
      </c>
      <c r="S185" s="25" t="str">
        <f t="shared" si="54"/>
        <v/>
      </c>
      <c r="T185" s="25" t="str">
        <f t="shared" si="55"/>
        <v/>
      </c>
      <c r="U185" s="25" t="str">
        <f t="shared" si="56"/>
        <v/>
      </c>
      <c r="V185" s="25" t="str">
        <f t="shared" si="57"/>
        <v/>
      </c>
      <c r="W185" s="25" t="str">
        <f t="shared" si="58"/>
        <v/>
      </c>
      <c r="X185" s="25" t="str">
        <f t="shared" si="59"/>
        <v/>
      </c>
      <c r="Y185" s="25" t="str">
        <f t="shared" si="60"/>
        <v xml:space="preserve"> </v>
      </c>
      <c r="Z185" s="25" t="str">
        <f t="shared" si="61"/>
        <v xml:space="preserve"> </v>
      </c>
      <c r="AA185" s="25" t="str">
        <f t="shared" si="62"/>
        <v xml:space="preserve"> </v>
      </c>
      <c r="AB185" t="str">
        <f t="shared" si="63"/>
        <v/>
      </c>
      <c r="AC185" t="str">
        <f t="shared" si="64"/>
        <v xml:space="preserve"> </v>
      </c>
      <c r="AD185" t="str">
        <f t="shared" si="65"/>
        <v/>
      </c>
    </row>
    <row r="186" spans="1:30" x14ac:dyDescent="0.35">
      <c r="A186" t="str">
        <f>IF('My Prediction of Match'!$B$2='Performance Cal'!$A186,'Performance Cal'!A186,"")</f>
        <v/>
      </c>
      <c r="B186" t="str">
        <f>IF('My Prediction of Match'!$B$2='Performance Cal'!$A186,'Performance Cal'!B186,"")</f>
        <v/>
      </c>
      <c r="C186" t="str">
        <f>_xlfn.XLOOKUP(B186,'Team Player and role'!A:A,'Team Player and role'!C:C," ")</f>
        <v xml:space="preserve"> </v>
      </c>
      <c r="D186" t="str">
        <f>IF('My Prediction of Match'!$B$2='Performance Cal'!$A186,'Performance Cal'!C186,"")</f>
        <v/>
      </c>
      <c r="E186" t="str">
        <f>IF('My Prediction of Match'!$B$2='Performance Cal'!$A186,'Performance Cal'!D186,"")</f>
        <v/>
      </c>
      <c r="F186" t="str">
        <f>IF('My Prediction of Match'!$B$2='Performance Cal'!$A186,'Performance Cal'!E186,"")</f>
        <v/>
      </c>
      <c r="G186" t="str">
        <f>IF('My Prediction of Match'!$B$2='Performance Cal'!$A186,'Performance Cal'!F186,"")</f>
        <v/>
      </c>
      <c r="H186" s="25" t="str">
        <f t="shared" si="44"/>
        <v/>
      </c>
      <c r="I186" s="25" t="str">
        <f t="shared" si="45"/>
        <v/>
      </c>
      <c r="J186" s="25" t="str">
        <f t="shared" si="46"/>
        <v/>
      </c>
      <c r="K186" s="25" t="str">
        <f t="shared" si="47"/>
        <v xml:space="preserve"> </v>
      </c>
      <c r="L186" s="25" t="str">
        <f t="shared" si="48"/>
        <v xml:space="preserve"> </v>
      </c>
      <c r="M186" s="25" t="str">
        <f t="shared" si="48"/>
        <v xml:space="preserve"> </v>
      </c>
      <c r="N186" s="25" t="str">
        <f t="shared" si="49"/>
        <v xml:space="preserve"> </v>
      </c>
      <c r="O186" s="25" t="str">
        <f t="shared" si="50"/>
        <v xml:space="preserve"> </v>
      </c>
      <c r="P186" s="25" t="str">
        <f t="shared" si="51"/>
        <v/>
      </c>
      <c r="Q186" s="25" t="str">
        <f t="shared" si="52"/>
        <v/>
      </c>
      <c r="R186" s="25" t="str">
        <f t="shared" si="53"/>
        <v/>
      </c>
      <c r="S186" s="25" t="str">
        <f t="shared" si="54"/>
        <v/>
      </c>
      <c r="T186" s="25" t="str">
        <f t="shared" si="55"/>
        <v/>
      </c>
      <c r="U186" s="25" t="str">
        <f t="shared" si="56"/>
        <v/>
      </c>
      <c r="V186" s="25" t="str">
        <f t="shared" si="57"/>
        <v/>
      </c>
      <c r="W186" s="25" t="str">
        <f t="shared" si="58"/>
        <v/>
      </c>
      <c r="X186" s="25" t="str">
        <f t="shared" si="59"/>
        <v/>
      </c>
      <c r="Y186" s="25" t="str">
        <f t="shared" si="60"/>
        <v xml:space="preserve"> </v>
      </c>
      <c r="Z186" s="25" t="str">
        <f t="shared" si="61"/>
        <v xml:space="preserve"> </v>
      </c>
      <c r="AA186" s="25" t="str">
        <f t="shared" si="62"/>
        <v xml:space="preserve"> </v>
      </c>
      <c r="AB186" t="str">
        <f t="shared" si="63"/>
        <v/>
      </c>
      <c r="AC186" t="str">
        <f t="shared" si="64"/>
        <v xml:space="preserve"> </v>
      </c>
      <c r="AD186" t="str">
        <f t="shared" si="65"/>
        <v/>
      </c>
    </row>
    <row r="187" spans="1:30" x14ac:dyDescent="0.35">
      <c r="A187" t="str">
        <f>IF('My Prediction of Match'!$B$2='Performance Cal'!$A187,'Performance Cal'!A187,"")</f>
        <v/>
      </c>
      <c r="B187" t="str">
        <f>IF('My Prediction of Match'!$B$2='Performance Cal'!$A187,'Performance Cal'!B187,"")</f>
        <v/>
      </c>
      <c r="C187" t="str">
        <f>_xlfn.XLOOKUP(B187,'Team Player and role'!A:A,'Team Player and role'!C:C," ")</f>
        <v xml:space="preserve"> </v>
      </c>
      <c r="D187" t="str">
        <f>IF('My Prediction of Match'!$B$2='Performance Cal'!$A187,'Performance Cal'!C187,"")</f>
        <v/>
      </c>
      <c r="E187" t="str">
        <f>IF('My Prediction of Match'!$B$2='Performance Cal'!$A187,'Performance Cal'!D187,"")</f>
        <v/>
      </c>
      <c r="F187" t="str">
        <f>IF('My Prediction of Match'!$B$2='Performance Cal'!$A187,'Performance Cal'!E187,"")</f>
        <v/>
      </c>
      <c r="G187" t="str">
        <f>IF('My Prediction of Match'!$B$2='Performance Cal'!$A187,'Performance Cal'!F187,"")</f>
        <v/>
      </c>
      <c r="H187" s="25" t="str">
        <f t="shared" si="44"/>
        <v/>
      </c>
      <c r="I187" s="25" t="str">
        <f t="shared" si="45"/>
        <v/>
      </c>
      <c r="J187" s="25" t="str">
        <f t="shared" si="46"/>
        <v/>
      </c>
      <c r="K187" s="25" t="str">
        <f t="shared" si="47"/>
        <v xml:space="preserve"> </v>
      </c>
      <c r="L187" s="25" t="str">
        <f t="shared" si="48"/>
        <v xml:space="preserve"> </v>
      </c>
      <c r="M187" s="25" t="str">
        <f t="shared" si="48"/>
        <v xml:space="preserve"> </v>
      </c>
      <c r="N187" s="25" t="str">
        <f t="shared" si="49"/>
        <v xml:space="preserve"> </v>
      </c>
      <c r="O187" s="25" t="str">
        <f t="shared" si="50"/>
        <v xml:space="preserve"> </v>
      </c>
      <c r="P187" s="25" t="str">
        <f t="shared" si="51"/>
        <v/>
      </c>
      <c r="Q187" s="25" t="str">
        <f t="shared" si="52"/>
        <v/>
      </c>
      <c r="R187" s="25" t="str">
        <f t="shared" si="53"/>
        <v/>
      </c>
      <c r="S187" s="25" t="str">
        <f t="shared" si="54"/>
        <v/>
      </c>
      <c r="T187" s="25" t="str">
        <f t="shared" si="55"/>
        <v/>
      </c>
      <c r="U187" s="25" t="str">
        <f t="shared" si="56"/>
        <v/>
      </c>
      <c r="V187" s="25" t="str">
        <f t="shared" si="57"/>
        <v/>
      </c>
      <c r="W187" s="25" t="str">
        <f t="shared" si="58"/>
        <v/>
      </c>
      <c r="X187" s="25" t="str">
        <f t="shared" si="59"/>
        <v/>
      </c>
      <c r="Y187" s="25" t="str">
        <f t="shared" si="60"/>
        <v xml:space="preserve"> </v>
      </c>
      <c r="Z187" s="25" t="str">
        <f t="shared" si="61"/>
        <v xml:space="preserve"> </v>
      </c>
      <c r="AA187" s="25" t="str">
        <f t="shared" si="62"/>
        <v xml:space="preserve"> </v>
      </c>
      <c r="AB187" t="str">
        <f t="shared" si="63"/>
        <v/>
      </c>
      <c r="AC187" t="str">
        <f t="shared" si="64"/>
        <v xml:space="preserve"> </v>
      </c>
      <c r="AD187" t="str">
        <f t="shared" si="65"/>
        <v/>
      </c>
    </row>
    <row r="188" spans="1:30" x14ac:dyDescent="0.35">
      <c r="A188" t="str">
        <f>IF('My Prediction of Match'!$B$2='Performance Cal'!$A188,'Performance Cal'!A188,"")</f>
        <v/>
      </c>
      <c r="B188" t="str">
        <f>IF('My Prediction of Match'!$B$2='Performance Cal'!$A188,'Performance Cal'!B188,"")</f>
        <v/>
      </c>
      <c r="C188" t="str">
        <f>_xlfn.XLOOKUP(B188,'Team Player and role'!A:A,'Team Player and role'!C:C," ")</f>
        <v xml:space="preserve"> </v>
      </c>
      <c r="D188" t="str">
        <f>IF('My Prediction of Match'!$B$2='Performance Cal'!$A188,'Performance Cal'!C188,"")</f>
        <v/>
      </c>
      <c r="E188" t="str">
        <f>IF('My Prediction of Match'!$B$2='Performance Cal'!$A188,'Performance Cal'!D188,"")</f>
        <v/>
      </c>
      <c r="F188" t="str">
        <f>IF('My Prediction of Match'!$B$2='Performance Cal'!$A188,'Performance Cal'!E188,"")</f>
        <v/>
      </c>
      <c r="G188" t="str">
        <f>IF('My Prediction of Match'!$B$2='Performance Cal'!$A188,'Performance Cal'!F188,"")</f>
        <v/>
      </c>
      <c r="H188" s="25" t="str">
        <f t="shared" si="44"/>
        <v/>
      </c>
      <c r="I188" s="25" t="str">
        <f t="shared" si="45"/>
        <v/>
      </c>
      <c r="J188" s="25" t="str">
        <f t="shared" si="46"/>
        <v/>
      </c>
      <c r="K188" s="25" t="str">
        <f t="shared" si="47"/>
        <v xml:space="preserve"> </v>
      </c>
      <c r="L188" s="25" t="str">
        <f t="shared" si="48"/>
        <v xml:space="preserve"> </v>
      </c>
      <c r="M188" s="25" t="str">
        <f t="shared" si="48"/>
        <v xml:space="preserve"> </v>
      </c>
      <c r="N188" s="25" t="str">
        <f t="shared" si="49"/>
        <v xml:space="preserve"> </v>
      </c>
      <c r="O188" s="25" t="str">
        <f t="shared" si="50"/>
        <v xml:space="preserve"> </v>
      </c>
      <c r="P188" s="25" t="str">
        <f t="shared" si="51"/>
        <v/>
      </c>
      <c r="Q188" s="25" t="str">
        <f t="shared" si="52"/>
        <v/>
      </c>
      <c r="R188" s="25" t="str">
        <f t="shared" si="53"/>
        <v/>
      </c>
      <c r="S188" s="25" t="str">
        <f t="shared" si="54"/>
        <v/>
      </c>
      <c r="T188" s="25" t="str">
        <f t="shared" si="55"/>
        <v/>
      </c>
      <c r="U188" s="25" t="str">
        <f t="shared" si="56"/>
        <v/>
      </c>
      <c r="V188" s="25" t="str">
        <f t="shared" si="57"/>
        <v/>
      </c>
      <c r="W188" s="25" t="str">
        <f t="shared" si="58"/>
        <v/>
      </c>
      <c r="X188" s="25" t="str">
        <f t="shared" si="59"/>
        <v/>
      </c>
      <c r="Y188" s="25" t="str">
        <f t="shared" si="60"/>
        <v xml:space="preserve"> </v>
      </c>
      <c r="Z188" s="25" t="str">
        <f t="shared" si="61"/>
        <v xml:space="preserve"> </v>
      </c>
      <c r="AA188" s="25" t="str">
        <f t="shared" si="62"/>
        <v xml:space="preserve"> </v>
      </c>
      <c r="AB188" t="str">
        <f t="shared" si="63"/>
        <v/>
      </c>
      <c r="AC188" t="str">
        <f t="shared" si="64"/>
        <v xml:space="preserve"> </v>
      </c>
      <c r="AD188" t="str">
        <f t="shared" si="65"/>
        <v/>
      </c>
    </row>
    <row r="189" spans="1:30" x14ac:dyDescent="0.35">
      <c r="A189" t="str">
        <f>IF('My Prediction of Match'!$B$2='Performance Cal'!$A189,'Performance Cal'!A189,"")</f>
        <v/>
      </c>
      <c r="B189" t="str">
        <f>IF('My Prediction of Match'!$B$2='Performance Cal'!$A189,'Performance Cal'!B189,"")</f>
        <v/>
      </c>
      <c r="C189" t="str">
        <f>_xlfn.XLOOKUP(B189,'Team Player and role'!A:A,'Team Player and role'!C:C," ")</f>
        <v xml:space="preserve"> </v>
      </c>
      <c r="D189" t="str">
        <f>IF('My Prediction of Match'!$B$2='Performance Cal'!$A189,'Performance Cal'!C189,"")</f>
        <v/>
      </c>
      <c r="E189" t="str">
        <f>IF('My Prediction of Match'!$B$2='Performance Cal'!$A189,'Performance Cal'!D189,"")</f>
        <v/>
      </c>
      <c r="F189" t="str">
        <f>IF('My Prediction of Match'!$B$2='Performance Cal'!$A189,'Performance Cal'!E189,"")</f>
        <v/>
      </c>
      <c r="G189" t="str">
        <f>IF('My Prediction of Match'!$B$2='Performance Cal'!$A189,'Performance Cal'!F189,"")</f>
        <v/>
      </c>
      <c r="H189" s="25" t="str">
        <f t="shared" si="44"/>
        <v/>
      </c>
      <c r="I189" s="25" t="str">
        <f t="shared" si="45"/>
        <v/>
      </c>
      <c r="J189" s="25" t="str">
        <f t="shared" si="46"/>
        <v/>
      </c>
      <c r="K189" s="25" t="str">
        <f t="shared" si="47"/>
        <v xml:space="preserve"> </v>
      </c>
      <c r="L189" s="25" t="str">
        <f t="shared" si="48"/>
        <v xml:space="preserve"> </v>
      </c>
      <c r="M189" s="25" t="str">
        <f t="shared" si="48"/>
        <v xml:space="preserve"> </v>
      </c>
      <c r="N189" s="25" t="str">
        <f t="shared" si="49"/>
        <v xml:space="preserve"> </v>
      </c>
      <c r="O189" s="25" t="str">
        <f t="shared" si="50"/>
        <v xml:space="preserve"> </v>
      </c>
      <c r="P189" s="25" t="str">
        <f t="shared" si="51"/>
        <v/>
      </c>
      <c r="Q189" s="25" t="str">
        <f t="shared" si="52"/>
        <v/>
      </c>
      <c r="R189" s="25" t="str">
        <f t="shared" si="53"/>
        <v/>
      </c>
      <c r="S189" s="25" t="str">
        <f t="shared" si="54"/>
        <v/>
      </c>
      <c r="T189" s="25" t="str">
        <f t="shared" si="55"/>
        <v/>
      </c>
      <c r="U189" s="25" t="str">
        <f t="shared" si="56"/>
        <v/>
      </c>
      <c r="V189" s="25" t="str">
        <f t="shared" si="57"/>
        <v/>
      </c>
      <c r="W189" s="25" t="str">
        <f t="shared" si="58"/>
        <v/>
      </c>
      <c r="X189" s="25" t="str">
        <f t="shared" si="59"/>
        <v/>
      </c>
      <c r="Y189" s="25" t="str">
        <f t="shared" si="60"/>
        <v xml:space="preserve"> </v>
      </c>
      <c r="Z189" s="25" t="str">
        <f t="shared" si="61"/>
        <v xml:space="preserve"> </v>
      </c>
      <c r="AA189" s="25" t="str">
        <f t="shared" si="62"/>
        <v xml:space="preserve"> </v>
      </c>
      <c r="AB189" t="str">
        <f t="shared" si="63"/>
        <v/>
      </c>
      <c r="AC189" t="str">
        <f t="shared" si="64"/>
        <v xml:space="preserve"> </v>
      </c>
      <c r="AD189" t="str">
        <f t="shared" si="65"/>
        <v/>
      </c>
    </row>
    <row r="190" spans="1:30" x14ac:dyDescent="0.35">
      <c r="A190" t="str">
        <f>IF('My Prediction of Match'!$B$2='Performance Cal'!$A190,'Performance Cal'!A190,"")</f>
        <v/>
      </c>
      <c r="B190" t="str">
        <f>IF('My Prediction of Match'!$B$2='Performance Cal'!$A190,'Performance Cal'!B190,"")</f>
        <v/>
      </c>
      <c r="C190" t="str">
        <f>_xlfn.XLOOKUP(B190,'Team Player and role'!A:A,'Team Player and role'!C:C," ")</f>
        <v xml:space="preserve"> </v>
      </c>
      <c r="D190" t="str">
        <f>IF('My Prediction of Match'!$B$2='Performance Cal'!$A190,'Performance Cal'!C190,"")</f>
        <v/>
      </c>
      <c r="E190" t="str">
        <f>IF('My Prediction of Match'!$B$2='Performance Cal'!$A190,'Performance Cal'!D190,"")</f>
        <v/>
      </c>
      <c r="F190" t="str">
        <f>IF('My Prediction of Match'!$B$2='Performance Cal'!$A190,'Performance Cal'!E190,"")</f>
        <v/>
      </c>
      <c r="G190" t="str">
        <f>IF('My Prediction of Match'!$B$2='Performance Cal'!$A190,'Performance Cal'!F190,"")</f>
        <v/>
      </c>
      <c r="H190" s="25" t="str">
        <f t="shared" si="44"/>
        <v/>
      </c>
      <c r="I190" s="25" t="str">
        <f t="shared" si="45"/>
        <v/>
      </c>
      <c r="J190" s="25" t="str">
        <f t="shared" si="46"/>
        <v/>
      </c>
      <c r="K190" s="25" t="str">
        <f t="shared" si="47"/>
        <v xml:space="preserve"> </v>
      </c>
      <c r="L190" s="25" t="str">
        <f t="shared" si="48"/>
        <v xml:space="preserve"> </v>
      </c>
      <c r="M190" s="25" t="str">
        <f t="shared" si="48"/>
        <v xml:space="preserve"> </v>
      </c>
      <c r="N190" s="25" t="str">
        <f t="shared" si="49"/>
        <v xml:space="preserve"> </v>
      </c>
      <c r="O190" s="25" t="str">
        <f t="shared" si="50"/>
        <v xml:space="preserve"> </v>
      </c>
      <c r="P190" s="25" t="str">
        <f t="shared" si="51"/>
        <v/>
      </c>
      <c r="Q190" s="25" t="str">
        <f t="shared" si="52"/>
        <v/>
      </c>
      <c r="R190" s="25" t="str">
        <f t="shared" si="53"/>
        <v/>
      </c>
      <c r="S190" s="25" t="str">
        <f t="shared" si="54"/>
        <v/>
      </c>
      <c r="T190" s="25" t="str">
        <f t="shared" si="55"/>
        <v/>
      </c>
      <c r="U190" s="25" t="str">
        <f t="shared" si="56"/>
        <v/>
      </c>
      <c r="V190" s="25" t="str">
        <f t="shared" si="57"/>
        <v/>
      </c>
      <c r="W190" s="25" t="str">
        <f t="shared" si="58"/>
        <v/>
      </c>
      <c r="X190" s="25" t="str">
        <f t="shared" si="59"/>
        <v/>
      </c>
      <c r="Y190" s="25" t="str">
        <f t="shared" si="60"/>
        <v xml:space="preserve"> </v>
      </c>
      <c r="Z190" s="25" t="str">
        <f t="shared" si="61"/>
        <v xml:space="preserve"> </v>
      </c>
      <c r="AA190" s="25" t="str">
        <f t="shared" si="62"/>
        <v xml:space="preserve"> </v>
      </c>
      <c r="AB190" t="str">
        <f t="shared" si="63"/>
        <v/>
      </c>
      <c r="AC190" t="str">
        <f t="shared" si="64"/>
        <v xml:space="preserve"> </v>
      </c>
      <c r="AD190" t="str">
        <f t="shared" si="65"/>
        <v/>
      </c>
    </row>
    <row r="191" spans="1:30" x14ac:dyDescent="0.35">
      <c r="A191" t="str">
        <f>IF('My Prediction of Match'!$B$2='Performance Cal'!$A191,'Performance Cal'!A191,"")</f>
        <v/>
      </c>
      <c r="B191" t="str">
        <f>IF('My Prediction of Match'!$B$2='Performance Cal'!$A191,'Performance Cal'!B191,"")</f>
        <v/>
      </c>
      <c r="C191" t="str">
        <f>_xlfn.XLOOKUP(B191,'Team Player and role'!A:A,'Team Player and role'!C:C," ")</f>
        <v xml:space="preserve"> </v>
      </c>
      <c r="D191" t="str">
        <f>IF('My Prediction of Match'!$B$2='Performance Cal'!$A191,'Performance Cal'!C191,"")</f>
        <v/>
      </c>
      <c r="E191" t="str">
        <f>IF('My Prediction of Match'!$B$2='Performance Cal'!$A191,'Performance Cal'!D191,"")</f>
        <v/>
      </c>
      <c r="F191" t="str">
        <f>IF('My Prediction of Match'!$B$2='Performance Cal'!$A191,'Performance Cal'!E191,"")</f>
        <v/>
      </c>
      <c r="G191" t="str">
        <f>IF('My Prediction of Match'!$B$2='Performance Cal'!$A191,'Performance Cal'!F191,"")</f>
        <v/>
      </c>
      <c r="H191" s="25" t="str">
        <f t="shared" si="44"/>
        <v/>
      </c>
      <c r="I191" s="25" t="str">
        <f t="shared" si="45"/>
        <v/>
      </c>
      <c r="J191" s="25" t="str">
        <f t="shared" si="46"/>
        <v/>
      </c>
      <c r="K191" s="25" t="str">
        <f t="shared" si="47"/>
        <v xml:space="preserve"> </v>
      </c>
      <c r="L191" s="25" t="str">
        <f t="shared" si="48"/>
        <v xml:space="preserve"> </v>
      </c>
      <c r="M191" s="25" t="str">
        <f t="shared" si="48"/>
        <v xml:space="preserve"> </v>
      </c>
      <c r="N191" s="25" t="str">
        <f t="shared" si="49"/>
        <v xml:space="preserve"> </v>
      </c>
      <c r="O191" s="25" t="str">
        <f t="shared" si="50"/>
        <v xml:space="preserve"> </v>
      </c>
      <c r="P191" s="25" t="str">
        <f t="shared" si="51"/>
        <v/>
      </c>
      <c r="Q191" s="25" t="str">
        <f t="shared" si="52"/>
        <v/>
      </c>
      <c r="R191" s="25" t="str">
        <f t="shared" si="53"/>
        <v/>
      </c>
      <c r="S191" s="25" t="str">
        <f t="shared" si="54"/>
        <v/>
      </c>
      <c r="T191" s="25" t="str">
        <f t="shared" si="55"/>
        <v/>
      </c>
      <c r="U191" s="25" t="str">
        <f t="shared" si="56"/>
        <v/>
      </c>
      <c r="V191" s="25" t="str">
        <f t="shared" si="57"/>
        <v/>
      </c>
      <c r="W191" s="25" t="str">
        <f t="shared" si="58"/>
        <v/>
      </c>
      <c r="X191" s="25" t="str">
        <f t="shared" si="59"/>
        <v/>
      </c>
      <c r="Y191" s="25" t="str">
        <f t="shared" si="60"/>
        <v xml:space="preserve"> </v>
      </c>
      <c r="Z191" s="25" t="str">
        <f t="shared" si="61"/>
        <v xml:space="preserve"> </v>
      </c>
      <c r="AA191" s="25" t="str">
        <f t="shared" si="62"/>
        <v xml:space="preserve"> </v>
      </c>
      <c r="AB191" t="str">
        <f t="shared" si="63"/>
        <v/>
      </c>
      <c r="AC191" t="str">
        <f t="shared" si="64"/>
        <v xml:space="preserve"> </v>
      </c>
      <c r="AD191" t="str">
        <f t="shared" si="65"/>
        <v/>
      </c>
    </row>
    <row r="192" spans="1:30" x14ac:dyDescent="0.35">
      <c r="A192" t="str">
        <f>IF('My Prediction of Match'!$B$2='Performance Cal'!$A192,'Performance Cal'!A192,"")</f>
        <v/>
      </c>
      <c r="B192" t="str">
        <f>IF('My Prediction of Match'!$B$2='Performance Cal'!$A192,'Performance Cal'!B192,"")</f>
        <v/>
      </c>
      <c r="C192" t="str">
        <f>_xlfn.XLOOKUP(B192,'Team Player and role'!A:A,'Team Player and role'!C:C," ")</f>
        <v xml:space="preserve"> </v>
      </c>
      <c r="D192" t="str">
        <f>IF('My Prediction of Match'!$B$2='Performance Cal'!$A192,'Performance Cal'!C192,"")</f>
        <v/>
      </c>
      <c r="E192" t="str">
        <f>IF('My Prediction of Match'!$B$2='Performance Cal'!$A192,'Performance Cal'!D192,"")</f>
        <v/>
      </c>
      <c r="F192" t="str">
        <f>IF('My Prediction of Match'!$B$2='Performance Cal'!$A192,'Performance Cal'!E192,"")</f>
        <v/>
      </c>
      <c r="G192" t="str">
        <f>IF('My Prediction of Match'!$B$2='Performance Cal'!$A192,'Performance Cal'!F192,"")</f>
        <v/>
      </c>
      <c r="H192" s="25" t="str">
        <f t="shared" si="44"/>
        <v/>
      </c>
      <c r="I192" s="25" t="str">
        <f t="shared" si="45"/>
        <v/>
      </c>
      <c r="J192" s="25" t="str">
        <f t="shared" si="46"/>
        <v/>
      </c>
      <c r="K192" s="25" t="str">
        <f t="shared" si="47"/>
        <v xml:space="preserve"> </v>
      </c>
      <c r="L192" s="25" t="str">
        <f t="shared" si="48"/>
        <v xml:space="preserve"> </v>
      </c>
      <c r="M192" s="25" t="str">
        <f t="shared" si="48"/>
        <v xml:space="preserve"> </v>
      </c>
      <c r="N192" s="25" t="str">
        <f t="shared" si="49"/>
        <v xml:space="preserve"> </v>
      </c>
      <c r="O192" s="25" t="str">
        <f t="shared" si="50"/>
        <v xml:space="preserve"> </v>
      </c>
      <c r="P192" s="25" t="str">
        <f t="shared" si="51"/>
        <v/>
      </c>
      <c r="Q192" s="25" t="str">
        <f t="shared" si="52"/>
        <v/>
      </c>
      <c r="R192" s="25" t="str">
        <f t="shared" si="53"/>
        <v/>
      </c>
      <c r="S192" s="25" t="str">
        <f t="shared" si="54"/>
        <v/>
      </c>
      <c r="T192" s="25" t="str">
        <f t="shared" si="55"/>
        <v/>
      </c>
      <c r="U192" s="25" t="str">
        <f t="shared" si="56"/>
        <v/>
      </c>
      <c r="V192" s="25" t="str">
        <f t="shared" si="57"/>
        <v/>
      </c>
      <c r="W192" s="25" t="str">
        <f t="shared" si="58"/>
        <v/>
      </c>
      <c r="X192" s="25" t="str">
        <f t="shared" si="59"/>
        <v/>
      </c>
      <c r="Y192" s="25" t="str">
        <f t="shared" si="60"/>
        <v xml:space="preserve"> </v>
      </c>
      <c r="Z192" s="25" t="str">
        <f t="shared" si="61"/>
        <v xml:space="preserve"> </v>
      </c>
      <c r="AA192" s="25" t="str">
        <f t="shared" si="62"/>
        <v xml:space="preserve"> </v>
      </c>
      <c r="AB192" t="str">
        <f t="shared" si="63"/>
        <v/>
      </c>
      <c r="AC192" t="str">
        <f t="shared" si="64"/>
        <v xml:space="preserve"> </v>
      </c>
      <c r="AD192" t="str">
        <f t="shared" si="65"/>
        <v/>
      </c>
    </row>
    <row r="193" spans="1:30" x14ac:dyDescent="0.35">
      <c r="A193" t="str">
        <f>IF('My Prediction of Match'!$B$2='Performance Cal'!$A193,'Performance Cal'!A193,"")</f>
        <v/>
      </c>
      <c r="B193" t="str">
        <f>IF('My Prediction of Match'!$B$2='Performance Cal'!$A193,'Performance Cal'!B193,"")</f>
        <v/>
      </c>
      <c r="C193" t="str">
        <f>_xlfn.XLOOKUP(B193,'Team Player and role'!A:A,'Team Player and role'!C:C," ")</f>
        <v xml:space="preserve"> </v>
      </c>
      <c r="D193" t="str">
        <f>IF('My Prediction of Match'!$B$2='Performance Cal'!$A193,'Performance Cal'!C193,"")</f>
        <v/>
      </c>
      <c r="E193" t="str">
        <f>IF('My Prediction of Match'!$B$2='Performance Cal'!$A193,'Performance Cal'!D193,"")</f>
        <v/>
      </c>
      <c r="F193" t="str">
        <f>IF('My Prediction of Match'!$B$2='Performance Cal'!$A193,'Performance Cal'!E193,"")</f>
        <v/>
      </c>
      <c r="G193" t="str">
        <f>IF('My Prediction of Match'!$B$2='Performance Cal'!$A193,'Performance Cal'!F193,"")</f>
        <v/>
      </c>
      <c r="H193" s="25" t="str">
        <f t="shared" si="44"/>
        <v/>
      </c>
      <c r="I193" s="25" t="str">
        <f t="shared" si="45"/>
        <v/>
      </c>
      <c r="J193" s="25" t="str">
        <f t="shared" si="46"/>
        <v/>
      </c>
      <c r="K193" s="25" t="str">
        <f t="shared" si="47"/>
        <v xml:space="preserve"> </v>
      </c>
      <c r="L193" s="25" t="str">
        <f t="shared" si="48"/>
        <v xml:space="preserve"> </v>
      </c>
      <c r="M193" s="25" t="str">
        <f t="shared" si="48"/>
        <v xml:space="preserve"> </v>
      </c>
      <c r="N193" s="25" t="str">
        <f t="shared" si="49"/>
        <v xml:space="preserve"> </v>
      </c>
      <c r="O193" s="25" t="str">
        <f t="shared" si="50"/>
        <v xml:space="preserve"> </v>
      </c>
      <c r="P193" s="25" t="str">
        <f t="shared" si="51"/>
        <v/>
      </c>
      <c r="Q193" s="25" t="str">
        <f t="shared" si="52"/>
        <v/>
      </c>
      <c r="R193" s="25" t="str">
        <f t="shared" si="53"/>
        <v/>
      </c>
      <c r="S193" s="25" t="str">
        <f t="shared" si="54"/>
        <v/>
      </c>
      <c r="T193" s="25" t="str">
        <f t="shared" si="55"/>
        <v/>
      </c>
      <c r="U193" s="25" t="str">
        <f t="shared" si="56"/>
        <v/>
      </c>
      <c r="V193" s="25" t="str">
        <f t="shared" si="57"/>
        <v/>
      </c>
      <c r="W193" s="25" t="str">
        <f t="shared" si="58"/>
        <v/>
      </c>
      <c r="X193" s="25" t="str">
        <f t="shared" si="59"/>
        <v/>
      </c>
      <c r="Y193" s="25" t="str">
        <f t="shared" si="60"/>
        <v xml:space="preserve"> </v>
      </c>
      <c r="Z193" s="25" t="str">
        <f t="shared" si="61"/>
        <v xml:space="preserve"> </v>
      </c>
      <c r="AA193" s="25" t="str">
        <f t="shared" si="62"/>
        <v xml:space="preserve"> </v>
      </c>
      <c r="AB193" t="str">
        <f t="shared" si="63"/>
        <v/>
      </c>
      <c r="AC193" t="str">
        <f t="shared" si="64"/>
        <v xml:space="preserve"> </v>
      </c>
      <c r="AD193" t="str">
        <f t="shared" si="65"/>
        <v/>
      </c>
    </row>
    <row r="194" spans="1:30" x14ac:dyDescent="0.35">
      <c r="A194" t="str">
        <f>IF('My Prediction of Match'!$B$2='Performance Cal'!$A194,'Performance Cal'!A194,"")</f>
        <v/>
      </c>
      <c r="B194" t="str">
        <f>IF('My Prediction of Match'!$B$2='Performance Cal'!$A194,'Performance Cal'!B194,"")</f>
        <v/>
      </c>
      <c r="C194" t="str">
        <f>_xlfn.XLOOKUP(B194,'Team Player and role'!A:A,'Team Player and role'!C:C," ")</f>
        <v xml:space="preserve"> </v>
      </c>
      <c r="D194" t="str">
        <f>IF('My Prediction of Match'!$B$2='Performance Cal'!$A194,'Performance Cal'!C194,"")</f>
        <v/>
      </c>
      <c r="E194" t="str">
        <f>IF('My Prediction of Match'!$B$2='Performance Cal'!$A194,'Performance Cal'!D194,"")</f>
        <v/>
      </c>
      <c r="F194" t="str">
        <f>IF('My Prediction of Match'!$B$2='Performance Cal'!$A194,'Performance Cal'!E194,"")</f>
        <v/>
      </c>
      <c r="G194" t="str">
        <f>IF('My Prediction of Match'!$B$2='Performance Cal'!$A194,'Performance Cal'!F194,"")</f>
        <v/>
      </c>
      <c r="H194" s="25" t="str">
        <f t="shared" si="44"/>
        <v/>
      </c>
      <c r="I194" s="25" t="str">
        <f t="shared" si="45"/>
        <v/>
      </c>
      <c r="J194" s="25" t="str">
        <f t="shared" si="46"/>
        <v/>
      </c>
      <c r="K194" s="25" t="str">
        <f t="shared" si="47"/>
        <v xml:space="preserve"> </v>
      </c>
      <c r="L194" s="25" t="str">
        <f t="shared" si="48"/>
        <v xml:space="preserve"> </v>
      </c>
      <c r="M194" s="25" t="str">
        <f t="shared" si="48"/>
        <v xml:space="preserve"> </v>
      </c>
      <c r="N194" s="25" t="str">
        <f t="shared" si="49"/>
        <v xml:space="preserve"> </v>
      </c>
      <c r="O194" s="25" t="str">
        <f t="shared" si="50"/>
        <v xml:space="preserve"> </v>
      </c>
      <c r="P194" s="25" t="str">
        <f t="shared" si="51"/>
        <v/>
      </c>
      <c r="Q194" s="25" t="str">
        <f t="shared" si="52"/>
        <v/>
      </c>
      <c r="R194" s="25" t="str">
        <f t="shared" si="53"/>
        <v/>
      </c>
      <c r="S194" s="25" t="str">
        <f t="shared" si="54"/>
        <v/>
      </c>
      <c r="T194" s="25" t="str">
        <f t="shared" si="55"/>
        <v/>
      </c>
      <c r="U194" s="25" t="str">
        <f t="shared" si="56"/>
        <v/>
      </c>
      <c r="V194" s="25" t="str">
        <f t="shared" si="57"/>
        <v/>
      </c>
      <c r="W194" s="25" t="str">
        <f t="shared" si="58"/>
        <v/>
      </c>
      <c r="X194" s="25" t="str">
        <f t="shared" si="59"/>
        <v/>
      </c>
      <c r="Y194" s="25" t="str">
        <f t="shared" si="60"/>
        <v xml:space="preserve"> </v>
      </c>
      <c r="Z194" s="25" t="str">
        <f t="shared" si="61"/>
        <v xml:space="preserve"> </v>
      </c>
      <c r="AA194" s="25" t="str">
        <f t="shared" si="62"/>
        <v xml:space="preserve"> </v>
      </c>
      <c r="AB194" t="str">
        <f t="shared" si="63"/>
        <v/>
      </c>
      <c r="AC194" t="str">
        <f t="shared" si="64"/>
        <v xml:space="preserve"> </v>
      </c>
      <c r="AD194" t="str">
        <f t="shared" si="65"/>
        <v/>
      </c>
    </row>
    <row r="195" spans="1:30" x14ac:dyDescent="0.35">
      <c r="A195" t="str">
        <f>IF('My Prediction of Match'!$B$2='Performance Cal'!$A195,'Performance Cal'!A195,"")</f>
        <v/>
      </c>
      <c r="B195" t="str">
        <f>IF('My Prediction of Match'!$B$2='Performance Cal'!$A195,'Performance Cal'!B195,"")</f>
        <v/>
      </c>
      <c r="C195" t="str">
        <f>_xlfn.XLOOKUP(B195,'Team Player and role'!A:A,'Team Player and role'!C:C," ")</f>
        <v xml:space="preserve"> </v>
      </c>
      <c r="D195" t="str">
        <f>IF('My Prediction of Match'!$B$2='Performance Cal'!$A195,'Performance Cal'!C195,"")</f>
        <v/>
      </c>
      <c r="E195" t="str">
        <f>IF('My Prediction of Match'!$B$2='Performance Cal'!$A195,'Performance Cal'!D195,"")</f>
        <v/>
      </c>
      <c r="F195" t="str">
        <f>IF('My Prediction of Match'!$B$2='Performance Cal'!$A195,'Performance Cal'!E195,"")</f>
        <v/>
      </c>
      <c r="G195" t="str">
        <f>IF('My Prediction of Match'!$B$2='Performance Cal'!$A195,'Performance Cal'!F195,"")</f>
        <v/>
      </c>
      <c r="H195" s="25" t="str">
        <f t="shared" ref="H195:H254" si="66">IF($C195=" ","",IF($C195="Seamer",($E195*150/100),($E195*120/100)))</f>
        <v/>
      </c>
      <c r="I195" s="25" t="str">
        <f t="shared" ref="I195:I248" si="67">IF($C195=" ","",IF($C195="Seamer",($E195*75/100),($E195*75/100)))</f>
        <v/>
      </c>
      <c r="J195" s="25" t="str">
        <f t="shared" ref="J195:J248" si="68">IF($C195=" ","",IF($C195="Seamer",($E195*122/100),($E195*122/100)))</f>
        <v/>
      </c>
      <c r="K195" s="25" t="str">
        <f t="shared" ref="K195:K248" si="69">IF($C195=" "," ",IF($C195="Seamer",($E195*83/100),($E195*90/100)))</f>
        <v xml:space="preserve"> </v>
      </c>
      <c r="L195" s="25" t="str">
        <f t="shared" ref="L195:M248" si="70">IF($C195=" "," ",IF($C195="Seamer",($E195*70/100),($E195*60/100)))</f>
        <v xml:space="preserve"> </v>
      </c>
      <c r="M195" s="25" t="str">
        <f t="shared" si="70"/>
        <v xml:space="preserve"> </v>
      </c>
      <c r="N195" s="25" t="str">
        <f t="shared" ref="N195:N248" si="71">IF($C195=" "," ",IF($C195="Seamer",($E195*130/100),($E195*100/100)))</f>
        <v xml:space="preserve"> </v>
      </c>
      <c r="O195" s="25" t="str">
        <f t="shared" ref="O195:O248" si="72">IF($C195=" "," ",IF($C195="Seamer",($E195*120/100),($E195*120/100)))</f>
        <v xml:space="preserve"> </v>
      </c>
      <c r="P195" s="25" t="str">
        <f t="shared" ref="P195:P248" si="73">IF(H195="",H195,((H195+L195)/2))</f>
        <v/>
      </c>
      <c r="Q195" s="25" t="str">
        <f t="shared" ref="Q195:Q248" si="74">IF(H195="",H195,((H195+N195)/2))</f>
        <v/>
      </c>
      <c r="R195" s="25" t="str">
        <f t="shared" ref="R195:R248" si="75">H195</f>
        <v/>
      </c>
      <c r="S195" s="25" t="str">
        <f t="shared" ref="S195:S248" si="76">IF(I195="",I195,((I195+L195)/2))</f>
        <v/>
      </c>
      <c r="T195" s="25" t="str">
        <f t="shared" ref="T195:T248" si="77">IF(I195="",I195,((I195+N195)/2))</f>
        <v/>
      </c>
      <c r="U195" s="25" t="str">
        <f t="shared" ref="U195:U248" si="78">IF(I195="",I195,((I195+O195)/2))</f>
        <v/>
      </c>
      <c r="V195" s="25" t="str">
        <f t="shared" ref="V195:V248" si="79">IF(J195="",J195,((J195+L195)/2))</f>
        <v/>
      </c>
      <c r="W195" s="25" t="str">
        <f t="shared" ref="W195:W248" si="80">IF(J195="",J195,((J195+N195)/2))</f>
        <v/>
      </c>
      <c r="X195" s="25" t="str">
        <f t="shared" ref="X195:X248" si="81">IF(J195="",J195,((J195+O195)/2))</f>
        <v/>
      </c>
      <c r="Y195" s="25" t="str">
        <f t="shared" ref="Y195:Y248" si="82">IF(K195=" ",K195,((K195+L195)/2))</f>
        <v xml:space="preserve"> </v>
      </c>
      <c r="Z195" s="25" t="str">
        <f t="shared" ref="Z195:Z248" si="83">IF(K195=" ",K195,((K195+N195)/2))</f>
        <v xml:space="preserve"> </v>
      </c>
      <c r="AA195" s="25" t="str">
        <f t="shared" ref="AA195:AA248" si="84">IF(K195=" ",K195,((K195+O195)/2))</f>
        <v xml:space="preserve"> </v>
      </c>
      <c r="AB195" t="str">
        <f t="shared" ref="AB195:AB254" si="85">A195</f>
        <v/>
      </c>
      <c r="AC195" t="str">
        <f t="shared" ref="AC195:AC254" si="86">C195</f>
        <v xml:space="preserve"> </v>
      </c>
      <c r="AD195" t="str">
        <f t="shared" ref="AD195:AD254" si="87">B195</f>
        <v/>
      </c>
    </row>
    <row r="196" spans="1:30" x14ac:dyDescent="0.35">
      <c r="A196" t="str">
        <f>IF('My Prediction of Match'!$B$2='Performance Cal'!$A196,'Performance Cal'!A196,"")</f>
        <v/>
      </c>
      <c r="B196" t="str">
        <f>IF('My Prediction of Match'!$B$2='Performance Cal'!$A196,'Performance Cal'!B196,"")</f>
        <v/>
      </c>
      <c r="C196" t="str">
        <f>_xlfn.XLOOKUP(B196,'Team Player and role'!A:A,'Team Player and role'!C:C," ")</f>
        <v xml:space="preserve"> </v>
      </c>
      <c r="D196" t="str">
        <f>IF('My Prediction of Match'!$B$2='Performance Cal'!$A196,'Performance Cal'!C196,"")</f>
        <v/>
      </c>
      <c r="E196" t="str">
        <f>IF('My Prediction of Match'!$B$2='Performance Cal'!$A196,'Performance Cal'!D196,"")</f>
        <v/>
      </c>
      <c r="F196" t="str">
        <f>IF('My Prediction of Match'!$B$2='Performance Cal'!$A196,'Performance Cal'!E196,"")</f>
        <v/>
      </c>
      <c r="G196" t="str">
        <f>IF('My Prediction of Match'!$B$2='Performance Cal'!$A196,'Performance Cal'!F196,"")</f>
        <v/>
      </c>
      <c r="H196" s="25" t="str">
        <f t="shared" si="66"/>
        <v/>
      </c>
      <c r="I196" s="25" t="str">
        <f t="shared" si="67"/>
        <v/>
      </c>
      <c r="J196" s="25" t="str">
        <f t="shared" si="68"/>
        <v/>
      </c>
      <c r="K196" s="25" t="str">
        <f t="shared" si="69"/>
        <v xml:space="preserve"> </v>
      </c>
      <c r="L196" s="25" t="str">
        <f t="shared" si="70"/>
        <v xml:space="preserve"> </v>
      </c>
      <c r="M196" s="25" t="str">
        <f t="shared" si="70"/>
        <v xml:space="preserve"> </v>
      </c>
      <c r="N196" s="25" t="str">
        <f t="shared" si="71"/>
        <v xml:space="preserve"> </v>
      </c>
      <c r="O196" s="25" t="str">
        <f t="shared" si="72"/>
        <v xml:space="preserve"> </v>
      </c>
      <c r="P196" s="25" t="str">
        <f t="shared" si="73"/>
        <v/>
      </c>
      <c r="Q196" s="25" t="str">
        <f t="shared" si="74"/>
        <v/>
      </c>
      <c r="R196" s="25" t="str">
        <f t="shared" si="75"/>
        <v/>
      </c>
      <c r="S196" s="25" t="str">
        <f t="shared" si="76"/>
        <v/>
      </c>
      <c r="T196" s="25" t="str">
        <f t="shared" si="77"/>
        <v/>
      </c>
      <c r="U196" s="25" t="str">
        <f t="shared" si="78"/>
        <v/>
      </c>
      <c r="V196" s="25" t="str">
        <f t="shared" si="79"/>
        <v/>
      </c>
      <c r="W196" s="25" t="str">
        <f t="shared" si="80"/>
        <v/>
      </c>
      <c r="X196" s="25" t="str">
        <f t="shared" si="81"/>
        <v/>
      </c>
      <c r="Y196" s="25" t="str">
        <f t="shared" si="82"/>
        <v xml:space="preserve"> </v>
      </c>
      <c r="Z196" s="25" t="str">
        <f t="shared" si="83"/>
        <v xml:space="preserve"> </v>
      </c>
      <c r="AA196" s="25" t="str">
        <f t="shared" si="84"/>
        <v xml:space="preserve"> </v>
      </c>
      <c r="AB196" t="str">
        <f t="shared" si="85"/>
        <v/>
      </c>
      <c r="AC196" t="str">
        <f t="shared" si="86"/>
        <v xml:space="preserve"> </v>
      </c>
      <c r="AD196" t="str">
        <f t="shared" si="87"/>
        <v/>
      </c>
    </row>
    <row r="197" spans="1:30" x14ac:dyDescent="0.35">
      <c r="A197" t="str">
        <f>IF('My Prediction of Match'!$B$2='Performance Cal'!$A197,'Performance Cal'!A197,"")</f>
        <v/>
      </c>
      <c r="B197" t="str">
        <f>IF('My Prediction of Match'!$B$2='Performance Cal'!$A197,'Performance Cal'!B197,"")</f>
        <v/>
      </c>
      <c r="C197" t="str">
        <f>_xlfn.XLOOKUP(B197,'Team Player and role'!A:A,'Team Player and role'!C:C," ")</f>
        <v xml:space="preserve"> </v>
      </c>
      <c r="D197" t="str">
        <f>IF('My Prediction of Match'!$B$2='Performance Cal'!$A197,'Performance Cal'!C197,"")</f>
        <v/>
      </c>
      <c r="E197" t="str">
        <f>IF('My Prediction of Match'!$B$2='Performance Cal'!$A197,'Performance Cal'!D197,"")</f>
        <v/>
      </c>
      <c r="F197" t="str">
        <f>IF('My Prediction of Match'!$B$2='Performance Cal'!$A197,'Performance Cal'!E197,"")</f>
        <v/>
      </c>
      <c r="G197" t="str">
        <f>IF('My Prediction of Match'!$B$2='Performance Cal'!$A197,'Performance Cal'!F197,"")</f>
        <v/>
      </c>
      <c r="H197" s="25" t="str">
        <f t="shared" si="66"/>
        <v/>
      </c>
      <c r="I197" s="25" t="str">
        <f t="shared" si="67"/>
        <v/>
      </c>
      <c r="J197" s="25" t="str">
        <f t="shared" si="68"/>
        <v/>
      </c>
      <c r="K197" s="25" t="str">
        <f t="shared" si="69"/>
        <v xml:space="preserve"> </v>
      </c>
      <c r="L197" s="25" t="str">
        <f t="shared" si="70"/>
        <v xml:space="preserve"> </v>
      </c>
      <c r="M197" s="25" t="str">
        <f t="shared" si="70"/>
        <v xml:space="preserve"> </v>
      </c>
      <c r="N197" s="25" t="str">
        <f t="shared" si="71"/>
        <v xml:space="preserve"> </v>
      </c>
      <c r="O197" s="25" t="str">
        <f t="shared" si="72"/>
        <v xml:space="preserve"> </v>
      </c>
      <c r="P197" s="25" t="str">
        <f t="shared" si="73"/>
        <v/>
      </c>
      <c r="Q197" s="25" t="str">
        <f t="shared" si="74"/>
        <v/>
      </c>
      <c r="R197" s="25" t="str">
        <f t="shared" si="75"/>
        <v/>
      </c>
      <c r="S197" s="25" t="str">
        <f t="shared" si="76"/>
        <v/>
      </c>
      <c r="T197" s="25" t="str">
        <f t="shared" si="77"/>
        <v/>
      </c>
      <c r="U197" s="25" t="str">
        <f t="shared" si="78"/>
        <v/>
      </c>
      <c r="V197" s="25" t="str">
        <f t="shared" si="79"/>
        <v/>
      </c>
      <c r="W197" s="25" t="str">
        <f t="shared" si="80"/>
        <v/>
      </c>
      <c r="X197" s="25" t="str">
        <f t="shared" si="81"/>
        <v/>
      </c>
      <c r="Y197" s="25" t="str">
        <f t="shared" si="82"/>
        <v xml:space="preserve"> </v>
      </c>
      <c r="Z197" s="25" t="str">
        <f t="shared" si="83"/>
        <v xml:space="preserve"> </v>
      </c>
      <c r="AA197" s="25" t="str">
        <f t="shared" si="84"/>
        <v xml:space="preserve"> </v>
      </c>
      <c r="AB197" t="str">
        <f t="shared" si="85"/>
        <v/>
      </c>
      <c r="AC197" t="str">
        <f t="shared" si="86"/>
        <v xml:space="preserve"> </v>
      </c>
      <c r="AD197" t="str">
        <f t="shared" si="87"/>
        <v/>
      </c>
    </row>
    <row r="198" spans="1:30" x14ac:dyDescent="0.35">
      <c r="A198" t="str">
        <f>IF('My Prediction of Match'!$B$2='Performance Cal'!$A198,'Performance Cal'!A198,"")</f>
        <v/>
      </c>
      <c r="B198" t="str">
        <f>IF('My Prediction of Match'!$B$2='Performance Cal'!$A198,'Performance Cal'!B198,"")</f>
        <v/>
      </c>
      <c r="C198" t="str">
        <f>_xlfn.XLOOKUP(B198,'Team Player and role'!A:A,'Team Player and role'!C:C," ")</f>
        <v xml:space="preserve"> </v>
      </c>
      <c r="D198" t="str">
        <f>IF('My Prediction of Match'!$B$2='Performance Cal'!$A198,'Performance Cal'!C198,"")</f>
        <v/>
      </c>
      <c r="E198" t="str">
        <f>IF('My Prediction of Match'!$B$2='Performance Cal'!$A198,'Performance Cal'!D198,"")</f>
        <v/>
      </c>
      <c r="F198" t="str">
        <f>IF('My Prediction of Match'!$B$2='Performance Cal'!$A198,'Performance Cal'!E198,"")</f>
        <v/>
      </c>
      <c r="G198" t="str">
        <f>IF('My Prediction of Match'!$B$2='Performance Cal'!$A198,'Performance Cal'!F198,"")</f>
        <v/>
      </c>
      <c r="H198" s="25" t="str">
        <f t="shared" si="66"/>
        <v/>
      </c>
      <c r="I198" s="25" t="str">
        <f t="shared" si="67"/>
        <v/>
      </c>
      <c r="J198" s="25" t="str">
        <f t="shared" si="68"/>
        <v/>
      </c>
      <c r="K198" s="25" t="str">
        <f t="shared" si="69"/>
        <v xml:space="preserve"> </v>
      </c>
      <c r="L198" s="25" t="str">
        <f t="shared" si="70"/>
        <v xml:space="preserve"> </v>
      </c>
      <c r="M198" s="25" t="str">
        <f t="shared" si="70"/>
        <v xml:space="preserve"> </v>
      </c>
      <c r="N198" s="25" t="str">
        <f t="shared" si="71"/>
        <v xml:space="preserve"> </v>
      </c>
      <c r="O198" s="25" t="str">
        <f t="shared" si="72"/>
        <v xml:space="preserve"> </v>
      </c>
      <c r="P198" s="25" t="str">
        <f t="shared" si="73"/>
        <v/>
      </c>
      <c r="Q198" s="25" t="str">
        <f t="shared" si="74"/>
        <v/>
      </c>
      <c r="R198" s="25" t="str">
        <f t="shared" si="75"/>
        <v/>
      </c>
      <c r="S198" s="25" t="str">
        <f t="shared" si="76"/>
        <v/>
      </c>
      <c r="T198" s="25" t="str">
        <f t="shared" si="77"/>
        <v/>
      </c>
      <c r="U198" s="25" t="str">
        <f t="shared" si="78"/>
        <v/>
      </c>
      <c r="V198" s="25" t="str">
        <f t="shared" si="79"/>
        <v/>
      </c>
      <c r="W198" s="25" t="str">
        <f t="shared" si="80"/>
        <v/>
      </c>
      <c r="X198" s="25" t="str">
        <f t="shared" si="81"/>
        <v/>
      </c>
      <c r="Y198" s="25" t="str">
        <f t="shared" si="82"/>
        <v xml:space="preserve"> </v>
      </c>
      <c r="Z198" s="25" t="str">
        <f t="shared" si="83"/>
        <v xml:space="preserve"> </v>
      </c>
      <c r="AA198" s="25" t="str">
        <f t="shared" si="84"/>
        <v xml:space="preserve"> </v>
      </c>
      <c r="AB198" t="str">
        <f t="shared" si="85"/>
        <v/>
      </c>
      <c r="AC198" t="str">
        <f t="shared" si="86"/>
        <v xml:space="preserve"> </v>
      </c>
      <c r="AD198" t="str">
        <f t="shared" si="87"/>
        <v/>
      </c>
    </row>
    <row r="199" spans="1:30" x14ac:dyDescent="0.35">
      <c r="A199" t="str">
        <f>IF('My Prediction of Match'!$B$2='Performance Cal'!$A199,'Performance Cal'!A199,"")</f>
        <v/>
      </c>
      <c r="B199" t="str">
        <f>IF('My Prediction of Match'!$B$2='Performance Cal'!$A199,'Performance Cal'!B199,"")</f>
        <v/>
      </c>
      <c r="C199" t="str">
        <f>_xlfn.XLOOKUP(B199,'Team Player and role'!A:A,'Team Player and role'!C:C," ")</f>
        <v xml:space="preserve"> </v>
      </c>
      <c r="D199" t="str">
        <f>IF('My Prediction of Match'!$B$2='Performance Cal'!$A199,'Performance Cal'!C199,"")</f>
        <v/>
      </c>
      <c r="E199" t="str">
        <f>IF('My Prediction of Match'!$B$2='Performance Cal'!$A199,'Performance Cal'!D199,"")</f>
        <v/>
      </c>
      <c r="F199" t="str">
        <f>IF('My Prediction of Match'!$B$2='Performance Cal'!$A199,'Performance Cal'!E199,"")</f>
        <v/>
      </c>
      <c r="G199" t="str">
        <f>IF('My Prediction of Match'!$B$2='Performance Cal'!$A199,'Performance Cal'!F199,"")</f>
        <v/>
      </c>
      <c r="H199" s="25" t="str">
        <f t="shared" si="66"/>
        <v/>
      </c>
      <c r="I199" s="25" t="str">
        <f t="shared" si="67"/>
        <v/>
      </c>
      <c r="J199" s="25" t="str">
        <f t="shared" si="68"/>
        <v/>
      </c>
      <c r="K199" s="25" t="str">
        <f t="shared" si="69"/>
        <v xml:space="preserve"> </v>
      </c>
      <c r="L199" s="25" t="str">
        <f t="shared" si="70"/>
        <v xml:space="preserve"> </v>
      </c>
      <c r="M199" s="25" t="str">
        <f t="shared" si="70"/>
        <v xml:space="preserve"> </v>
      </c>
      <c r="N199" s="25" t="str">
        <f t="shared" si="71"/>
        <v xml:space="preserve"> </v>
      </c>
      <c r="O199" s="25" t="str">
        <f t="shared" si="72"/>
        <v xml:space="preserve"> </v>
      </c>
      <c r="P199" s="25" t="str">
        <f t="shared" si="73"/>
        <v/>
      </c>
      <c r="Q199" s="25" t="str">
        <f t="shared" si="74"/>
        <v/>
      </c>
      <c r="R199" s="25" t="str">
        <f t="shared" si="75"/>
        <v/>
      </c>
      <c r="S199" s="25" t="str">
        <f t="shared" si="76"/>
        <v/>
      </c>
      <c r="T199" s="25" t="str">
        <f t="shared" si="77"/>
        <v/>
      </c>
      <c r="U199" s="25" t="str">
        <f t="shared" si="78"/>
        <v/>
      </c>
      <c r="V199" s="25" t="str">
        <f t="shared" si="79"/>
        <v/>
      </c>
      <c r="W199" s="25" t="str">
        <f t="shared" si="80"/>
        <v/>
      </c>
      <c r="X199" s="25" t="str">
        <f t="shared" si="81"/>
        <v/>
      </c>
      <c r="Y199" s="25" t="str">
        <f t="shared" si="82"/>
        <v xml:space="preserve"> </v>
      </c>
      <c r="Z199" s="25" t="str">
        <f t="shared" si="83"/>
        <v xml:space="preserve"> </v>
      </c>
      <c r="AA199" s="25" t="str">
        <f t="shared" si="84"/>
        <v xml:space="preserve"> </v>
      </c>
      <c r="AB199" t="str">
        <f t="shared" si="85"/>
        <v/>
      </c>
      <c r="AC199" t="str">
        <f t="shared" si="86"/>
        <v xml:space="preserve"> </v>
      </c>
      <c r="AD199" t="str">
        <f t="shared" si="87"/>
        <v/>
      </c>
    </row>
    <row r="200" spans="1:30" x14ac:dyDescent="0.35">
      <c r="A200" t="str">
        <f>IF('My Prediction of Match'!$B$2='Performance Cal'!$A200,'Performance Cal'!A200,"")</f>
        <v/>
      </c>
      <c r="B200" t="str">
        <f>IF('My Prediction of Match'!$B$2='Performance Cal'!$A200,'Performance Cal'!B200,"")</f>
        <v/>
      </c>
      <c r="C200" t="str">
        <f>_xlfn.XLOOKUP(B200,'Team Player and role'!A:A,'Team Player and role'!C:C," ")</f>
        <v xml:space="preserve"> </v>
      </c>
      <c r="D200" t="str">
        <f>IF('My Prediction of Match'!$B$2='Performance Cal'!$A200,'Performance Cal'!C200,"")</f>
        <v/>
      </c>
      <c r="E200" t="str">
        <f>IF('My Prediction of Match'!$B$2='Performance Cal'!$A200,'Performance Cal'!D200,"")</f>
        <v/>
      </c>
      <c r="F200" t="str">
        <f>IF('My Prediction of Match'!$B$2='Performance Cal'!$A200,'Performance Cal'!E200,"")</f>
        <v/>
      </c>
      <c r="G200" t="str">
        <f>IF('My Prediction of Match'!$B$2='Performance Cal'!$A200,'Performance Cal'!F200,"")</f>
        <v/>
      </c>
      <c r="H200" s="25" t="str">
        <f t="shared" si="66"/>
        <v/>
      </c>
      <c r="I200" s="25" t="str">
        <f t="shared" si="67"/>
        <v/>
      </c>
      <c r="J200" s="25" t="str">
        <f t="shared" si="68"/>
        <v/>
      </c>
      <c r="K200" s="25" t="str">
        <f t="shared" si="69"/>
        <v xml:space="preserve"> </v>
      </c>
      <c r="L200" s="25" t="str">
        <f t="shared" si="70"/>
        <v xml:space="preserve"> </v>
      </c>
      <c r="M200" s="25" t="str">
        <f t="shared" si="70"/>
        <v xml:space="preserve"> </v>
      </c>
      <c r="N200" s="25" t="str">
        <f t="shared" si="71"/>
        <v xml:space="preserve"> </v>
      </c>
      <c r="O200" s="25" t="str">
        <f t="shared" si="72"/>
        <v xml:space="preserve"> </v>
      </c>
      <c r="P200" s="25" t="str">
        <f t="shared" si="73"/>
        <v/>
      </c>
      <c r="Q200" s="25" t="str">
        <f t="shared" si="74"/>
        <v/>
      </c>
      <c r="R200" s="25" t="str">
        <f t="shared" si="75"/>
        <v/>
      </c>
      <c r="S200" s="25" t="str">
        <f t="shared" si="76"/>
        <v/>
      </c>
      <c r="T200" s="25" t="str">
        <f t="shared" si="77"/>
        <v/>
      </c>
      <c r="U200" s="25" t="str">
        <f t="shared" si="78"/>
        <v/>
      </c>
      <c r="V200" s="25" t="str">
        <f t="shared" si="79"/>
        <v/>
      </c>
      <c r="W200" s="25" t="str">
        <f t="shared" si="80"/>
        <v/>
      </c>
      <c r="X200" s="25" t="str">
        <f t="shared" si="81"/>
        <v/>
      </c>
      <c r="Y200" s="25" t="str">
        <f t="shared" si="82"/>
        <v xml:space="preserve"> </v>
      </c>
      <c r="Z200" s="25" t="str">
        <f t="shared" si="83"/>
        <v xml:space="preserve"> </v>
      </c>
      <c r="AA200" s="25" t="str">
        <f t="shared" si="84"/>
        <v xml:space="preserve"> </v>
      </c>
      <c r="AB200" t="str">
        <f t="shared" si="85"/>
        <v/>
      </c>
      <c r="AC200" t="str">
        <f t="shared" si="86"/>
        <v xml:space="preserve"> </v>
      </c>
      <c r="AD200" t="str">
        <f t="shared" si="87"/>
        <v/>
      </c>
    </row>
    <row r="201" spans="1:30" x14ac:dyDescent="0.35">
      <c r="A201" t="str">
        <f>IF('My Prediction of Match'!$B$2='Performance Cal'!$A201,'Performance Cal'!A201,"")</f>
        <v/>
      </c>
      <c r="B201" t="str">
        <f>IF('My Prediction of Match'!$B$2='Performance Cal'!$A201,'Performance Cal'!B201,"")</f>
        <v/>
      </c>
      <c r="C201" t="str">
        <f>_xlfn.XLOOKUP(B201,'Team Player and role'!A:A,'Team Player and role'!C:C," ")</f>
        <v xml:space="preserve"> </v>
      </c>
      <c r="D201" t="str">
        <f>IF('My Prediction of Match'!$B$2='Performance Cal'!$A201,'Performance Cal'!C201,"")</f>
        <v/>
      </c>
      <c r="E201" t="str">
        <f>IF('My Prediction of Match'!$B$2='Performance Cal'!$A201,'Performance Cal'!D201,"")</f>
        <v/>
      </c>
      <c r="F201" t="str">
        <f>IF('My Prediction of Match'!$B$2='Performance Cal'!$A201,'Performance Cal'!E201,"")</f>
        <v/>
      </c>
      <c r="G201" t="str">
        <f>IF('My Prediction of Match'!$B$2='Performance Cal'!$A201,'Performance Cal'!F201,"")</f>
        <v/>
      </c>
      <c r="H201" s="25" t="str">
        <f t="shared" si="66"/>
        <v/>
      </c>
      <c r="I201" s="25" t="str">
        <f t="shared" si="67"/>
        <v/>
      </c>
      <c r="J201" s="25" t="str">
        <f t="shared" si="68"/>
        <v/>
      </c>
      <c r="K201" s="25" t="str">
        <f t="shared" si="69"/>
        <v xml:space="preserve"> </v>
      </c>
      <c r="L201" s="25" t="str">
        <f t="shared" si="70"/>
        <v xml:space="preserve"> </v>
      </c>
      <c r="M201" s="25" t="str">
        <f t="shared" si="70"/>
        <v xml:space="preserve"> </v>
      </c>
      <c r="N201" s="25" t="str">
        <f t="shared" si="71"/>
        <v xml:space="preserve"> </v>
      </c>
      <c r="O201" s="25" t="str">
        <f t="shared" si="72"/>
        <v xml:space="preserve"> </v>
      </c>
      <c r="P201" s="25" t="str">
        <f t="shared" si="73"/>
        <v/>
      </c>
      <c r="Q201" s="25" t="str">
        <f t="shared" si="74"/>
        <v/>
      </c>
      <c r="R201" s="25" t="str">
        <f t="shared" si="75"/>
        <v/>
      </c>
      <c r="S201" s="25" t="str">
        <f t="shared" si="76"/>
        <v/>
      </c>
      <c r="T201" s="25" t="str">
        <f t="shared" si="77"/>
        <v/>
      </c>
      <c r="U201" s="25" t="str">
        <f t="shared" si="78"/>
        <v/>
      </c>
      <c r="V201" s="25" t="str">
        <f t="shared" si="79"/>
        <v/>
      </c>
      <c r="W201" s="25" t="str">
        <f t="shared" si="80"/>
        <v/>
      </c>
      <c r="X201" s="25" t="str">
        <f t="shared" si="81"/>
        <v/>
      </c>
      <c r="Y201" s="25" t="str">
        <f t="shared" si="82"/>
        <v xml:space="preserve"> </v>
      </c>
      <c r="Z201" s="25" t="str">
        <f t="shared" si="83"/>
        <v xml:space="preserve"> </v>
      </c>
      <c r="AA201" s="25" t="str">
        <f t="shared" si="84"/>
        <v xml:space="preserve"> </v>
      </c>
      <c r="AB201" t="str">
        <f t="shared" si="85"/>
        <v/>
      </c>
      <c r="AC201" t="str">
        <f t="shared" si="86"/>
        <v xml:space="preserve"> </v>
      </c>
      <c r="AD201" t="str">
        <f t="shared" si="87"/>
        <v/>
      </c>
    </row>
    <row r="202" spans="1:30" x14ac:dyDescent="0.35">
      <c r="A202" t="str">
        <f>IF('My Prediction of Match'!$B$2='Performance Cal'!$A202,'Performance Cal'!A202,"")</f>
        <v/>
      </c>
      <c r="B202" t="str">
        <f>IF('My Prediction of Match'!$B$2='Performance Cal'!$A202,'Performance Cal'!B202,"")</f>
        <v/>
      </c>
      <c r="C202" t="str">
        <f>_xlfn.XLOOKUP(B202,'Team Player and role'!A:A,'Team Player and role'!C:C," ")</f>
        <v xml:space="preserve"> </v>
      </c>
      <c r="D202" t="str">
        <f>IF('My Prediction of Match'!$B$2='Performance Cal'!$A202,'Performance Cal'!C202,"")</f>
        <v/>
      </c>
      <c r="E202" t="str">
        <f>IF('My Prediction of Match'!$B$2='Performance Cal'!$A202,'Performance Cal'!D202,"")</f>
        <v/>
      </c>
      <c r="F202" t="str">
        <f>IF('My Prediction of Match'!$B$2='Performance Cal'!$A202,'Performance Cal'!E202,"")</f>
        <v/>
      </c>
      <c r="G202" t="str">
        <f>IF('My Prediction of Match'!$B$2='Performance Cal'!$A202,'Performance Cal'!F202,"")</f>
        <v/>
      </c>
      <c r="H202" s="25" t="str">
        <f t="shared" si="66"/>
        <v/>
      </c>
      <c r="I202" s="25" t="str">
        <f t="shared" si="67"/>
        <v/>
      </c>
      <c r="J202" s="25" t="str">
        <f t="shared" si="68"/>
        <v/>
      </c>
      <c r="K202" s="25" t="str">
        <f t="shared" si="69"/>
        <v xml:space="preserve"> </v>
      </c>
      <c r="L202" s="25" t="str">
        <f t="shared" si="70"/>
        <v xml:space="preserve"> </v>
      </c>
      <c r="M202" s="25" t="str">
        <f t="shared" si="70"/>
        <v xml:space="preserve"> </v>
      </c>
      <c r="N202" s="25" t="str">
        <f t="shared" si="71"/>
        <v xml:space="preserve"> </v>
      </c>
      <c r="O202" s="25" t="str">
        <f t="shared" si="72"/>
        <v xml:space="preserve"> </v>
      </c>
      <c r="P202" s="25" t="str">
        <f t="shared" si="73"/>
        <v/>
      </c>
      <c r="Q202" s="25" t="str">
        <f t="shared" si="74"/>
        <v/>
      </c>
      <c r="R202" s="25" t="str">
        <f t="shared" si="75"/>
        <v/>
      </c>
      <c r="S202" s="25" t="str">
        <f t="shared" si="76"/>
        <v/>
      </c>
      <c r="T202" s="25" t="str">
        <f t="shared" si="77"/>
        <v/>
      </c>
      <c r="U202" s="25" t="str">
        <f t="shared" si="78"/>
        <v/>
      </c>
      <c r="V202" s="25" t="str">
        <f t="shared" si="79"/>
        <v/>
      </c>
      <c r="W202" s="25" t="str">
        <f t="shared" si="80"/>
        <v/>
      </c>
      <c r="X202" s="25" t="str">
        <f t="shared" si="81"/>
        <v/>
      </c>
      <c r="Y202" s="25" t="str">
        <f t="shared" si="82"/>
        <v xml:space="preserve"> </v>
      </c>
      <c r="Z202" s="25" t="str">
        <f t="shared" si="83"/>
        <v xml:space="preserve"> </v>
      </c>
      <c r="AA202" s="25" t="str">
        <f t="shared" si="84"/>
        <v xml:space="preserve"> </v>
      </c>
      <c r="AB202" t="str">
        <f t="shared" si="85"/>
        <v/>
      </c>
      <c r="AC202" t="str">
        <f t="shared" si="86"/>
        <v xml:space="preserve"> </v>
      </c>
      <c r="AD202" t="str">
        <f t="shared" si="87"/>
        <v/>
      </c>
    </row>
    <row r="203" spans="1:30" x14ac:dyDescent="0.35">
      <c r="A203" t="str">
        <f>IF('My Prediction of Match'!$B$2='Performance Cal'!$A203,'Performance Cal'!A203,"")</f>
        <v/>
      </c>
      <c r="B203" t="str">
        <f>IF('My Prediction of Match'!$B$2='Performance Cal'!$A203,'Performance Cal'!B203,"")</f>
        <v/>
      </c>
      <c r="C203" t="str">
        <f>_xlfn.XLOOKUP(B203,'Team Player and role'!A:A,'Team Player and role'!C:C," ")</f>
        <v xml:space="preserve"> </v>
      </c>
      <c r="D203" t="str">
        <f>IF('My Prediction of Match'!$B$2='Performance Cal'!$A203,'Performance Cal'!C203,"")</f>
        <v/>
      </c>
      <c r="E203" t="str">
        <f>IF('My Prediction of Match'!$B$2='Performance Cal'!$A203,'Performance Cal'!D203,"")</f>
        <v/>
      </c>
      <c r="F203" t="str">
        <f>IF('My Prediction of Match'!$B$2='Performance Cal'!$A203,'Performance Cal'!E203,"")</f>
        <v/>
      </c>
      <c r="G203" t="str">
        <f>IF('My Prediction of Match'!$B$2='Performance Cal'!$A203,'Performance Cal'!F203,"")</f>
        <v/>
      </c>
      <c r="H203" s="25" t="str">
        <f t="shared" si="66"/>
        <v/>
      </c>
      <c r="I203" s="25" t="str">
        <f t="shared" si="67"/>
        <v/>
      </c>
      <c r="J203" s="25" t="str">
        <f t="shared" si="68"/>
        <v/>
      </c>
      <c r="K203" s="25" t="str">
        <f t="shared" si="69"/>
        <v xml:space="preserve"> </v>
      </c>
      <c r="L203" s="25" t="str">
        <f t="shared" si="70"/>
        <v xml:space="preserve"> </v>
      </c>
      <c r="M203" s="25" t="str">
        <f t="shared" si="70"/>
        <v xml:space="preserve"> </v>
      </c>
      <c r="N203" s="25" t="str">
        <f t="shared" si="71"/>
        <v xml:space="preserve"> </v>
      </c>
      <c r="O203" s="25" t="str">
        <f t="shared" si="72"/>
        <v xml:space="preserve"> </v>
      </c>
      <c r="P203" s="25" t="str">
        <f t="shared" si="73"/>
        <v/>
      </c>
      <c r="Q203" s="25" t="str">
        <f t="shared" si="74"/>
        <v/>
      </c>
      <c r="R203" s="25" t="str">
        <f t="shared" si="75"/>
        <v/>
      </c>
      <c r="S203" s="25" t="str">
        <f t="shared" si="76"/>
        <v/>
      </c>
      <c r="T203" s="25" t="str">
        <f t="shared" si="77"/>
        <v/>
      </c>
      <c r="U203" s="25" t="str">
        <f t="shared" si="78"/>
        <v/>
      </c>
      <c r="V203" s="25" t="str">
        <f t="shared" si="79"/>
        <v/>
      </c>
      <c r="W203" s="25" t="str">
        <f t="shared" si="80"/>
        <v/>
      </c>
      <c r="X203" s="25" t="str">
        <f t="shared" si="81"/>
        <v/>
      </c>
      <c r="Y203" s="25" t="str">
        <f t="shared" si="82"/>
        <v xml:space="preserve"> </v>
      </c>
      <c r="Z203" s="25" t="str">
        <f t="shared" si="83"/>
        <v xml:space="preserve"> </v>
      </c>
      <c r="AA203" s="25" t="str">
        <f t="shared" si="84"/>
        <v xml:space="preserve"> </v>
      </c>
      <c r="AB203" t="str">
        <f t="shared" si="85"/>
        <v/>
      </c>
      <c r="AC203" t="str">
        <f t="shared" si="86"/>
        <v xml:space="preserve"> </v>
      </c>
      <c r="AD203" t="str">
        <f t="shared" si="87"/>
        <v/>
      </c>
    </row>
    <row r="204" spans="1:30" x14ac:dyDescent="0.35">
      <c r="A204" t="str">
        <f>IF('My Prediction of Match'!$B$2='Performance Cal'!$A204,'Performance Cal'!A204,"")</f>
        <v/>
      </c>
      <c r="B204" t="str">
        <f>IF('My Prediction of Match'!$B$2='Performance Cal'!$A204,'Performance Cal'!B204,"")</f>
        <v/>
      </c>
      <c r="C204" t="str">
        <f>_xlfn.XLOOKUP(B204,'Team Player and role'!A:A,'Team Player and role'!C:C," ")</f>
        <v xml:space="preserve"> </v>
      </c>
      <c r="D204" t="str">
        <f>IF('My Prediction of Match'!$B$2='Performance Cal'!$A204,'Performance Cal'!C204,"")</f>
        <v/>
      </c>
      <c r="E204" t="str">
        <f>IF('My Prediction of Match'!$B$2='Performance Cal'!$A204,'Performance Cal'!D204,"")</f>
        <v/>
      </c>
      <c r="F204" t="str">
        <f>IF('My Prediction of Match'!$B$2='Performance Cal'!$A204,'Performance Cal'!E204,"")</f>
        <v/>
      </c>
      <c r="G204" t="str">
        <f>IF('My Prediction of Match'!$B$2='Performance Cal'!$A204,'Performance Cal'!F204,"")</f>
        <v/>
      </c>
      <c r="H204" s="25" t="str">
        <f t="shared" si="66"/>
        <v/>
      </c>
      <c r="I204" s="25" t="str">
        <f t="shared" si="67"/>
        <v/>
      </c>
      <c r="J204" s="25" t="str">
        <f t="shared" si="68"/>
        <v/>
      </c>
      <c r="K204" s="25" t="str">
        <f t="shared" si="69"/>
        <v xml:space="preserve"> </v>
      </c>
      <c r="L204" s="25" t="str">
        <f t="shared" si="70"/>
        <v xml:space="preserve"> </v>
      </c>
      <c r="M204" s="25" t="str">
        <f t="shared" si="70"/>
        <v xml:space="preserve"> </v>
      </c>
      <c r="N204" s="25" t="str">
        <f t="shared" si="71"/>
        <v xml:space="preserve"> </v>
      </c>
      <c r="O204" s="25" t="str">
        <f t="shared" si="72"/>
        <v xml:space="preserve"> </v>
      </c>
      <c r="P204" s="25" t="str">
        <f t="shared" si="73"/>
        <v/>
      </c>
      <c r="Q204" s="25" t="str">
        <f t="shared" si="74"/>
        <v/>
      </c>
      <c r="R204" s="25" t="str">
        <f t="shared" si="75"/>
        <v/>
      </c>
      <c r="S204" s="25" t="str">
        <f t="shared" si="76"/>
        <v/>
      </c>
      <c r="T204" s="25" t="str">
        <f t="shared" si="77"/>
        <v/>
      </c>
      <c r="U204" s="25" t="str">
        <f t="shared" si="78"/>
        <v/>
      </c>
      <c r="V204" s="25" t="str">
        <f t="shared" si="79"/>
        <v/>
      </c>
      <c r="W204" s="25" t="str">
        <f t="shared" si="80"/>
        <v/>
      </c>
      <c r="X204" s="25" t="str">
        <f t="shared" si="81"/>
        <v/>
      </c>
      <c r="Y204" s="25" t="str">
        <f t="shared" si="82"/>
        <v xml:space="preserve"> </v>
      </c>
      <c r="Z204" s="25" t="str">
        <f t="shared" si="83"/>
        <v xml:space="preserve"> </v>
      </c>
      <c r="AA204" s="25" t="str">
        <f t="shared" si="84"/>
        <v xml:space="preserve"> </v>
      </c>
      <c r="AB204" t="str">
        <f t="shared" si="85"/>
        <v/>
      </c>
      <c r="AC204" t="str">
        <f t="shared" si="86"/>
        <v xml:space="preserve"> </v>
      </c>
      <c r="AD204" t="str">
        <f t="shared" si="87"/>
        <v/>
      </c>
    </row>
    <row r="205" spans="1:30" x14ac:dyDescent="0.35">
      <c r="A205" t="str">
        <f>IF('My Prediction of Match'!$B$2='Performance Cal'!$A205,'Performance Cal'!A205,"")</f>
        <v/>
      </c>
      <c r="B205" t="str">
        <f>IF('My Prediction of Match'!$B$2='Performance Cal'!$A205,'Performance Cal'!B205,"")</f>
        <v/>
      </c>
      <c r="C205" t="str">
        <f>_xlfn.XLOOKUP(B205,'Team Player and role'!A:A,'Team Player and role'!C:C," ")</f>
        <v xml:space="preserve"> </v>
      </c>
      <c r="D205" t="str">
        <f>IF('My Prediction of Match'!$B$2='Performance Cal'!$A205,'Performance Cal'!C205,"")</f>
        <v/>
      </c>
      <c r="E205" t="str">
        <f>IF('My Prediction of Match'!$B$2='Performance Cal'!$A205,'Performance Cal'!D205,"")</f>
        <v/>
      </c>
      <c r="F205" t="str">
        <f>IF('My Prediction of Match'!$B$2='Performance Cal'!$A205,'Performance Cal'!E205,"")</f>
        <v/>
      </c>
      <c r="G205" t="str">
        <f>IF('My Prediction of Match'!$B$2='Performance Cal'!$A205,'Performance Cal'!F205,"")</f>
        <v/>
      </c>
      <c r="H205" s="25" t="str">
        <f t="shared" si="66"/>
        <v/>
      </c>
      <c r="I205" s="25" t="str">
        <f t="shared" si="67"/>
        <v/>
      </c>
      <c r="J205" s="25" t="str">
        <f t="shared" si="68"/>
        <v/>
      </c>
      <c r="K205" s="25" t="str">
        <f t="shared" si="69"/>
        <v xml:space="preserve"> </v>
      </c>
      <c r="L205" s="25" t="str">
        <f t="shared" si="70"/>
        <v xml:space="preserve"> </v>
      </c>
      <c r="M205" s="25" t="str">
        <f t="shared" si="70"/>
        <v xml:space="preserve"> </v>
      </c>
      <c r="N205" s="25" t="str">
        <f t="shared" si="71"/>
        <v xml:space="preserve"> </v>
      </c>
      <c r="O205" s="25" t="str">
        <f t="shared" si="72"/>
        <v xml:space="preserve"> </v>
      </c>
      <c r="P205" s="25" t="str">
        <f t="shared" si="73"/>
        <v/>
      </c>
      <c r="Q205" s="25" t="str">
        <f t="shared" si="74"/>
        <v/>
      </c>
      <c r="R205" s="25" t="str">
        <f t="shared" si="75"/>
        <v/>
      </c>
      <c r="S205" s="25" t="str">
        <f t="shared" si="76"/>
        <v/>
      </c>
      <c r="T205" s="25" t="str">
        <f t="shared" si="77"/>
        <v/>
      </c>
      <c r="U205" s="25" t="str">
        <f t="shared" si="78"/>
        <v/>
      </c>
      <c r="V205" s="25" t="str">
        <f t="shared" si="79"/>
        <v/>
      </c>
      <c r="W205" s="25" t="str">
        <f t="shared" si="80"/>
        <v/>
      </c>
      <c r="X205" s="25" t="str">
        <f t="shared" si="81"/>
        <v/>
      </c>
      <c r="Y205" s="25" t="str">
        <f t="shared" si="82"/>
        <v xml:space="preserve"> </v>
      </c>
      <c r="Z205" s="25" t="str">
        <f t="shared" si="83"/>
        <v xml:space="preserve"> </v>
      </c>
      <c r="AA205" s="25" t="str">
        <f t="shared" si="84"/>
        <v xml:space="preserve"> </v>
      </c>
      <c r="AB205" t="str">
        <f t="shared" si="85"/>
        <v/>
      </c>
      <c r="AC205" t="str">
        <f t="shared" si="86"/>
        <v xml:space="preserve"> </v>
      </c>
      <c r="AD205" t="str">
        <f t="shared" si="87"/>
        <v/>
      </c>
    </row>
    <row r="206" spans="1:30" x14ac:dyDescent="0.35">
      <c r="A206" t="str">
        <f>IF('My Prediction of Match'!$B$2='Performance Cal'!$A206,'Performance Cal'!A206,"")</f>
        <v/>
      </c>
      <c r="B206" t="str">
        <f>IF('My Prediction of Match'!$B$2='Performance Cal'!$A206,'Performance Cal'!B206,"")</f>
        <v/>
      </c>
      <c r="C206" t="str">
        <f>_xlfn.XLOOKUP(B206,'Team Player and role'!A:A,'Team Player and role'!C:C," ")</f>
        <v xml:space="preserve"> </v>
      </c>
      <c r="D206" t="str">
        <f>IF('My Prediction of Match'!$B$2='Performance Cal'!$A206,'Performance Cal'!C206,"")</f>
        <v/>
      </c>
      <c r="E206" t="str">
        <f>IF('My Prediction of Match'!$B$2='Performance Cal'!$A206,'Performance Cal'!D206,"")</f>
        <v/>
      </c>
      <c r="F206" t="str">
        <f>IF('My Prediction of Match'!$B$2='Performance Cal'!$A206,'Performance Cal'!E206,"")</f>
        <v/>
      </c>
      <c r="G206" t="str">
        <f>IF('My Prediction of Match'!$B$2='Performance Cal'!$A206,'Performance Cal'!F206,"")</f>
        <v/>
      </c>
      <c r="H206" s="25" t="str">
        <f t="shared" si="66"/>
        <v/>
      </c>
      <c r="I206" s="25" t="str">
        <f t="shared" si="67"/>
        <v/>
      </c>
      <c r="J206" s="25" t="str">
        <f t="shared" si="68"/>
        <v/>
      </c>
      <c r="K206" s="25" t="str">
        <f t="shared" si="69"/>
        <v xml:space="preserve"> </v>
      </c>
      <c r="L206" s="25" t="str">
        <f t="shared" si="70"/>
        <v xml:space="preserve"> </v>
      </c>
      <c r="M206" s="25" t="str">
        <f t="shared" si="70"/>
        <v xml:space="preserve"> </v>
      </c>
      <c r="N206" s="25" t="str">
        <f t="shared" si="71"/>
        <v xml:space="preserve"> </v>
      </c>
      <c r="O206" s="25" t="str">
        <f t="shared" si="72"/>
        <v xml:space="preserve"> </v>
      </c>
      <c r="P206" s="25" t="str">
        <f t="shared" si="73"/>
        <v/>
      </c>
      <c r="Q206" s="25" t="str">
        <f t="shared" si="74"/>
        <v/>
      </c>
      <c r="R206" s="25" t="str">
        <f t="shared" si="75"/>
        <v/>
      </c>
      <c r="S206" s="25" t="str">
        <f t="shared" si="76"/>
        <v/>
      </c>
      <c r="T206" s="25" t="str">
        <f t="shared" si="77"/>
        <v/>
      </c>
      <c r="U206" s="25" t="str">
        <f t="shared" si="78"/>
        <v/>
      </c>
      <c r="V206" s="25" t="str">
        <f t="shared" si="79"/>
        <v/>
      </c>
      <c r="W206" s="25" t="str">
        <f t="shared" si="80"/>
        <v/>
      </c>
      <c r="X206" s="25" t="str">
        <f t="shared" si="81"/>
        <v/>
      </c>
      <c r="Y206" s="25" t="str">
        <f t="shared" si="82"/>
        <v xml:space="preserve"> </v>
      </c>
      <c r="Z206" s="25" t="str">
        <f t="shared" si="83"/>
        <v xml:space="preserve"> </v>
      </c>
      <c r="AA206" s="25" t="str">
        <f t="shared" si="84"/>
        <v xml:space="preserve"> </v>
      </c>
      <c r="AB206" t="str">
        <f t="shared" si="85"/>
        <v/>
      </c>
      <c r="AC206" t="str">
        <f t="shared" si="86"/>
        <v xml:space="preserve"> </v>
      </c>
      <c r="AD206" t="str">
        <f t="shared" si="87"/>
        <v/>
      </c>
    </row>
    <row r="207" spans="1:30" x14ac:dyDescent="0.35">
      <c r="A207" t="str">
        <f>IF('My Prediction of Match'!$B$2='Performance Cal'!$A207,'Performance Cal'!A207,"")</f>
        <v/>
      </c>
      <c r="B207" t="str">
        <f>IF('My Prediction of Match'!$B$2='Performance Cal'!$A207,'Performance Cal'!B207,"")</f>
        <v/>
      </c>
      <c r="C207" t="str">
        <f>_xlfn.XLOOKUP(B207,'Team Player and role'!A:A,'Team Player and role'!C:C," ")</f>
        <v xml:space="preserve"> </v>
      </c>
      <c r="D207" t="str">
        <f>IF('My Prediction of Match'!$B$2='Performance Cal'!$A207,'Performance Cal'!C207,"")</f>
        <v/>
      </c>
      <c r="E207" t="str">
        <f>IF('My Prediction of Match'!$B$2='Performance Cal'!$A207,'Performance Cal'!D207,"")</f>
        <v/>
      </c>
      <c r="F207" t="str">
        <f>IF('My Prediction of Match'!$B$2='Performance Cal'!$A207,'Performance Cal'!E207,"")</f>
        <v/>
      </c>
      <c r="G207" t="str">
        <f>IF('My Prediction of Match'!$B$2='Performance Cal'!$A207,'Performance Cal'!F207,"")</f>
        <v/>
      </c>
      <c r="H207" s="25" t="str">
        <f t="shared" si="66"/>
        <v/>
      </c>
      <c r="I207" s="25" t="str">
        <f t="shared" si="67"/>
        <v/>
      </c>
      <c r="J207" s="25" t="str">
        <f t="shared" si="68"/>
        <v/>
      </c>
      <c r="K207" s="25" t="str">
        <f t="shared" si="69"/>
        <v xml:space="preserve"> </v>
      </c>
      <c r="L207" s="25" t="str">
        <f t="shared" si="70"/>
        <v xml:space="preserve"> </v>
      </c>
      <c r="M207" s="25" t="str">
        <f t="shared" si="70"/>
        <v xml:space="preserve"> </v>
      </c>
      <c r="N207" s="25" t="str">
        <f t="shared" si="71"/>
        <v xml:space="preserve"> </v>
      </c>
      <c r="O207" s="25" t="str">
        <f t="shared" si="72"/>
        <v xml:space="preserve"> </v>
      </c>
      <c r="P207" s="25" t="str">
        <f t="shared" si="73"/>
        <v/>
      </c>
      <c r="Q207" s="25" t="str">
        <f t="shared" si="74"/>
        <v/>
      </c>
      <c r="R207" s="25" t="str">
        <f t="shared" si="75"/>
        <v/>
      </c>
      <c r="S207" s="25" t="str">
        <f t="shared" si="76"/>
        <v/>
      </c>
      <c r="T207" s="25" t="str">
        <f t="shared" si="77"/>
        <v/>
      </c>
      <c r="U207" s="25" t="str">
        <f t="shared" si="78"/>
        <v/>
      </c>
      <c r="V207" s="25" t="str">
        <f t="shared" si="79"/>
        <v/>
      </c>
      <c r="W207" s="25" t="str">
        <f t="shared" si="80"/>
        <v/>
      </c>
      <c r="X207" s="25" t="str">
        <f t="shared" si="81"/>
        <v/>
      </c>
      <c r="Y207" s="25" t="str">
        <f t="shared" si="82"/>
        <v xml:space="preserve"> </v>
      </c>
      <c r="Z207" s="25" t="str">
        <f t="shared" si="83"/>
        <v xml:space="preserve"> </v>
      </c>
      <c r="AA207" s="25" t="str">
        <f t="shared" si="84"/>
        <v xml:space="preserve"> </v>
      </c>
      <c r="AB207" t="str">
        <f t="shared" si="85"/>
        <v/>
      </c>
      <c r="AC207" t="str">
        <f t="shared" si="86"/>
        <v xml:space="preserve"> </v>
      </c>
      <c r="AD207" t="str">
        <f t="shared" si="87"/>
        <v/>
      </c>
    </row>
    <row r="208" spans="1:30" x14ac:dyDescent="0.35">
      <c r="A208" t="str">
        <f>IF('My Prediction of Match'!$B$2='Performance Cal'!$A208,'Performance Cal'!A208,"")</f>
        <v/>
      </c>
      <c r="B208" t="str">
        <f>IF('My Prediction of Match'!$B$2='Performance Cal'!$A208,'Performance Cal'!B208,"")</f>
        <v/>
      </c>
      <c r="C208" t="str">
        <f>_xlfn.XLOOKUP(B208,'Team Player and role'!A:A,'Team Player and role'!C:C," ")</f>
        <v xml:space="preserve"> </v>
      </c>
      <c r="D208" t="str">
        <f>IF('My Prediction of Match'!$B$2='Performance Cal'!$A208,'Performance Cal'!C208,"")</f>
        <v/>
      </c>
      <c r="E208" t="str">
        <f>IF('My Prediction of Match'!$B$2='Performance Cal'!$A208,'Performance Cal'!D208,"")</f>
        <v/>
      </c>
      <c r="F208" t="str">
        <f>IF('My Prediction of Match'!$B$2='Performance Cal'!$A208,'Performance Cal'!E208,"")</f>
        <v/>
      </c>
      <c r="G208" t="str">
        <f>IF('My Prediction of Match'!$B$2='Performance Cal'!$A208,'Performance Cal'!F208,"")</f>
        <v/>
      </c>
      <c r="H208" s="25" t="str">
        <f t="shared" si="66"/>
        <v/>
      </c>
      <c r="I208" s="25" t="str">
        <f t="shared" si="67"/>
        <v/>
      </c>
      <c r="J208" s="25" t="str">
        <f t="shared" si="68"/>
        <v/>
      </c>
      <c r="K208" s="25" t="str">
        <f t="shared" si="69"/>
        <v xml:space="preserve"> </v>
      </c>
      <c r="L208" s="25" t="str">
        <f t="shared" si="70"/>
        <v xml:space="preserve"> </v>
      </c>
      <c r="M208" s="25" t="str">
        <f t="shared" si="70"/>
        <v xml:space="preserve"> </v>
      </c>
      <c r="N208" s="25" t="str">
        <f t="shared" si="71"/>
        <v xml:space="preserve"> </v>
      </c>
      <c r="O208" s="25" t="str">
        <f t="shared" si="72"/>
        <v xml:space="preserve"> </v>
      </c>
      <c r="P208" s="25" t="str">
        <f t="shared" si="73"/>
        <v/>
      </c>
      <c r="Q208" s="25" t="str">
        <f t="shared" si="74"/>
        <v/>
      </c>
      <c r="R208" s="25" t="str">
        <f t="shared" si="75"/>
        <v/>
      </c>
      <c r="S208" s="25" t="str">
        <f t="shared" si="76"/>
        <v/>
      </c>
      <c r="T208" s="25" t="str">
        <f t="shared" si="77"/>
        <v/>
      </c>
      <c r="U208" s="25" t="str">
        <f t="shared" si="78"/>
        <v/>
      </c>
      <c r="V208" s="25" t="str">
        <f t="shared" si="79"/>
        <v/>
      </c>
      <c r="W208" s="25" t="str">
        <f t="shared" si="80"/>
        <v/>
      </c>
      <c r="X208" s="25" t="str">
        <f t="shared" si="81"/>
        <v/>
      </c>
      <c r="Y208" s="25" t="str">
        <f t="shared" si="82"/>
        <v xml:space="preserve"> </v>
      </c>
      <c r="Z208" s="25" t="str">
        <f t="shared" si="83"/>
        <v xml:space="preserve"> </v>
      </c>
      <c r="AA208" s="25" t="str">
        <f t="shared" si="84"/>
        <v xml:space="preserve"> </v>
      </c>
      <c r="AB208" t="str">
        <f t="shared" si="85"/>
        <v/>
      </c>
      <c r="AC208" t="str">
        <f t="shared" si="86"/>
        <v xml:space="preserve"> </v>
      </c>
      <c r="AD208" t="str">
        <f t="shared" si="87"/>
        <v/>
      </c>
    </row>
    <row r="209" spans="1:30" x14ac:dyDescent="0.35">
      <c r="A209" t="str">
        <f>IF('My Prediction of Match'!$B$2='Performance Cal'!$A209,'Performance Cal'!A209,"")</f>
        <v/>
      </c>
      <c r="B209" t="str">
        <f>IF('My Prediction of Match'!$B$2='Performance Cal'!$A209,'Performance Cal'!B209,"")</f>
        <v/>
      </c>
      <c r="C209" t="str">
        <f>_xlfn.XLOOKUP(B209,'Team Player and role'!A:A,'Team Player and role'!C:C," ")</f>
        <v xml:space="preserve"> </v>
      </c>
      <c r="D209" t="str">
        <f>IF('My Prediction of Match'!$B$2='Performance Cal'!$A209,'Performance Cal'!C209,"")</f>
        <v/>
      </c>
      <c r="E209" t="str">
        <f>IF('My Prediction of Match'!$B$2='Performance Cal'!$A209,'Performance Cal'!D209,"")</f>
        <v/>
      </c>
      <c r="F209" t="str">
        <f>IF('My Prediction of Match'!$B$2='Performance Cal'!$A209,'Performance Cal'!E209,"")</f>
        <v/>
      </c>
      <c r="G209" t="str">
        <f>IF('My Prediction of Match'!$B$2='Performance Cal'!$A209,'Performance Cal'!F209,"")</f>
        <v/>
      </c>
      <c r="H209" s="25" t="str">
        <f t="shared" si="66"/>
        <v/>
      </c>
      <c r="I209" s="25" t="str">
        <f t="shared" si="67"/>
        <v/>
      </c>
      <c r="J209" s="25" t="str">
        <f t="shared" si="68"/>
        <v/>
      </c>
      <c r="K209" s="25" t="str">
        <f t="shared" si="69"/>
        <v xml:space="preserve"> </v>
      </c>
      <c r="L209" s="25" t="str">
        <f t="shared" si="70"/>
        <v xml:space="preserve"> </v>
      </c>
      <c r="M209" s="25" t="str">
        <f t="shared" si="70"/>
        <v xml:space="preserve"> </v>
      </c>
      <c r="N209" s="25" t="str">
        <f t="shared" si="71"/>
        <v xml:space="preserve"> </v>
      </c>
      <c r="O209" s="25" t="str">
        <f t="shared" si="72"/>
        <v xml:space="preserve"> </v>
      </c>
      <c r="P209" s="25" t="str">
        <f t="shared" si="73"/>
        <v/>
      </c>
      <c r="Q209" s="25" t="str">
        <f t="shared" si="74"/>
        <v/>
      </c>
      <c r="R209" s="25" t="str">
        <f t="shared" si="75"/>
        <v/>
      </c>
      <c r="S209" s="25" t="str">
        <f t="shared" si="76"/>
        <v/>
      </c>
      <c r="T209" s="25" t="str">
        <f t="shared" si="77"/>
        <v/>
      </c>
      <c r="U209" s="25" t="str">
        <f t="shared" si="78"/>
        <v/>
      </c>
      <c r="V209" s="25" t="str">
        <f t="shared" si="79"/>
        <v/>
      </c>
      <c r="W209" s="25" t="str">
        <f t="shared" si="80"/>
        <v/>
      </c>
      <c r="X209" s="25" t="str">
        <f t="shared" si="81"/>
        <v/>
      </c>
      <c r="Y209" s="25" t="str">
        <f t="shared" si="82"/>
        <v xml:space="preserve"> </v>
      </c>
      <c r="Z209" s="25" t="str">
        <f t="shared" si="83"/>
        <v xml:space="preserve"> </v>
      </c>
      <c r="AA209" s="25" t="str">
        <f t="shared" si="84"/>
        <v xml:space="preserve"> </v>
      </c>
      <c r="AB209" t="str">
        <f t="shared" si="85"/>
        <v/>
      </c>
      <c r="AC209" t="str">
        <f t="shared" si="86"/>
        <v xml:space="preserve"> </v>
      </c>
      <c r="AD209" t="str">
        <f t="shared" si="87"/>
        <v/>
      </c>
    </row>
    <row r="210" spans="1:30" x14ac:dyDescent="0.35">
      <c r="A210" t="str">
        <f>IF('My Prediction of Match'!$B$2='Performance Cal'!$A210,'Performance Cal'!A210,"")</f>
        <v/>
      </c>
      <c r="B210" t="str">
        <f>IF('My Prediction of Match'!$B$2='Performance Cal'!$A210,'Performance Cal'!B210,"")</f>
        <v/>
      </c>
      <c r="C210" t="str">
        <f>_xlfn.XLOOKUP(B210,'Team Player and role'!A:A,'Team Player and role'!C:C," ")</f>
        <v xml:space="preserve"> </v>
      </c>
      <c r="D210" t="str">
        <f>IF('My Prediction of Match'!$B$2='Performance Cal'!$A210,'Performance Cal'!C210,"")</f>
        <v/>
      </c>
      <c r="E210" t="str">
        <f>IF('My Prediction of Match'!$B$2='Performance Cal'!$A210,'Performance Cal'!D210,"")</f>
        <v/>
      </c>
      <c r="F210" t="str">
        <f>IF('My Prediction of Match'!$B$2='Performance Cal'!$A210,'Performance Cal'!E210,"")</f>
        <v/>
      </c>
      <c r="G210" t="str">
        <f>IF('My Prediction of Match'!$B$2='Performance Cal'!$A210,'Performance Cal'!F210,"")</f>
        <v/>
      </c>
      <c r="H210" s="25" t="str">
        <f t="shared" si="66"/>
        <v/>
      </c>
      <c r="I210" s="25" t="str">
        <f t="shared" si="67"/>
        <v/>
      </c>
      <c r="J210" s="25" t="str">
        <f t="shared" si="68"/>
        <v/>
      </c>
      <c r="K210" s="25" t="str">
        <f t="shared" si="69"/>
        <v xml:space="preserve"> </v>
      </c>
      <c r="L210" s="25" t="str">
        <f t="shared" si="70"/>
        <v xml:space="preserve"> </v>
      </c>
      <c r="M210" s="25" t="str">
        <f t="shared" si="70"/>
        <v xml:space="preserve"> </v>
      </c>
      <c r="N210" s="25" t="str">
        <f t="shared" si="71"/>
        <v xml:space="preserve"> </v>
      </c>
      <c r="O210" s="25" t="str">
        <f t="shared" si="72"/>
        <v xml:space="preserve"> </v>
      </c>
      <c r="P210" s="25" t="str">
        <f t="shared" si="73"/>
        <v/>
      </c>
      <c r="Q210" s="25" t="str">
        <f t="shared" si="74"/>
        <v/>
      </c>
      <c r="R210" s="25" t="str">
        <f t="shared" si="75"/>
        <v/>
      </c>
      <c r="S210" s="25" t="str">
        <f t="shared" si="76"/>
        <v/>
      </c>
      <c r="T210" s="25" t="str">
        <f t="shared" si="77"/>
        <v/>
      </c>
      <c r="U210" s="25" t="str">
        <f t="shared" si="78"/>
        <v/>
      </c>
      <c r="V210" s="25" t="str">
        <f t="shared" si="79"/>
        <v/>
      </c>
      <c r="W210" s="25" t="str">
        <f t="shared" si="80"/>
        <v/>
      </c>
      <c r="X210" s="25" t="str">
        <f t="shared" si="81"/>
        <v/>
      </c>
      <c r="Y210" s="25" t="str">
        <f t="shared" si="82"/>
        <v xml:space="preserve"> </v>
      </c>
      <c r="Z210" s="25" t="str">
        <f t="shared" si="83"/>
        <v xml:space="preserve"> </v>
      </c>
      <c r="AA210" s="25" t="str">
        <f t="shared" si="84"/>
        <v xml:space="preserve"> </v>
      </c>
      <c r="AB210" t="str">
        <f t="shared" si="85"/>
        <v/>
      </c>
      <c r="AC210" t="str">
        <f t="shared" si="86"/>
        <v xml:space="preserve"> </v>
      </c>
      <c r="AD210" t="str">
        <f t="shared" si="87"/>
        <v/>
      </c>
    </row>
    <row r="211" spans="1:30" x14ac:dyDescent="0.35">
      <c r="A211" t="str">
        <f>IF('My Prediction of Match'!$B$2='Performance Cal'!$A211,'Performance Cal'!A211,"")</f>
        <v/>
      </c>
      <c r="B211" t="str">
        <f>IF('My Prediction of Match'!$B$2='Performance Cal'!$A211,'Performance Cal'!B211,"")</f>
        <v/>
      </c>
      <c r="C211" t="str">
        <f>_xlfn.XLOOKUP(B211,'Team Player and role'!A:A,'Team Player and role'!C:C," ")</f>
        <v xml:space="preserve"> </v>
      </c>
      <c r="D211" t="str">
        <f>IF('My Prediction of Match'!$B$2='Performance Cal'!$A211,'Performance Cal'!C211,"")</f>
        <v/>
      </c>
      <c r="E211" t="str">
        <f>IF('My Prediction of Match'!$B$2='Performance Cal'!$A211,'Performance Cal'!D211,"")</f>
        <v/>
      </c>
      <c r="F211" t="str">
        <f>IF('My Prediction of Match'!$B$2='Performance Cal'!$A211,'Performance Cal'!E211,"")</f>
        <v/>
      </c>
      <c r="G211" t="str">
        <f>IF('My Prediction of Match'!$B$2='Performance Cal'!$A211,'Performance Cal'!F211,"")</f>
        <v/>
      </c>
      <c r="H211" s="25" t="str">
        <f t="shared" si="66"/>
        <v/>
      </c>
      <c r="I211" s="25" t="str">
        <f t="shared" si="67"/>
        <v/>
      </c>
      <c r="J211" s="25" t="str">
        <f t="shared" si="68"/>
        <v/>
      </c>
      <c r="K211" s="25" t="str">
        <f t="shared" si="69"/>
        <v xml:space="preserve"> </v>
      </c>
      <c r="L211" s="25" t="str">
        <f t="shared" si="70"/>
        <v xml:space="preserve"> </v>
      </c>
      <c r="M211" s="25" t="str">
        <f t="shared" si="70"/>
        <v xml:space="preserve"> </v>
      </c>
      <c r="N211" s="25" t="str">
        <f t="shared" si="71"/>
        <v xml:space="preserve"> </v>
      </c>
      <c r="O211" s="25" t="str">
        <f t="shared" si="72"/>
        <v xml:space="preserve"> </v>
      </c>
      <c r="P211" s="25" t="str">
        <f t="shared" si="73"/>
        <v/>
      </c>
      <c r="Q211" s="25" t="str">
        <f t="shared" si="74"/>
        <v/>
      </c>
      <c r="R211" s="25" t="str">
        <f t="shared" si="75"/>
        <v/>
      </c>
      <c r="S211" s="25" t="str">
        <f t="shared" si="76"/>
        <v/>
      </c>
      <c r="T211" s="25" t="str">
        <f t="shared" si="77"/>
        <v/>
      </c>
      <c r="U211" s="25" t="str">
        <f t="shared" si="78"/>
        <v/>
      </c>
      <c r="V211" s="25" t="str">
        <f t="shared" si="79"/>
        <v/>
      </c>
      <c r="W211" s="25" t="str">
        <f t="shared" si="80"/>
        <v/>
      </c>
      <c r="X211" s="25" t="str">
        <f t="shared" si="81"/>
        <v/>
      </c>
      <c r="Y211" s="25" t="str">
        <f t="shared" si="82"/>
        <v xml:space="preserve"> </v>
      </c>
      <c r="Z211" s="25" t="str">
        <f t="shared" si="83"/>
        <v xml:space="preserve"> </v>
      </c>
      <c r="AA211" s="25" t="str">
        <f t="shared" si="84"/>
        <v xml:space="preserve"> </v>
      </c>
      <c r="AB211" t="str">
        <f t="shared" si="85"/>
        <v/>
      </c>
      <c r="AC211" t="str">
        <f t="shared" si="86"/>
        <v xml:space="preserve"> </v>
      </c>
      <c r="AD211" t="str">
        <f t="shared" si="87"/>
        <v/>
      </c>
    </row>
    <row r="212" spans="1:30" x14ac:dyDescent="0.35">
      <c r="A212" t="str">
        <f>IF('My Prediction of Match'!$B$2='Performance Cal'!$A212,'Performance Cal'!A212,"")</f>
        <v/>
      </c>
      <c r="B212" t="str">
        <f>IF('My Prediction of Match'!$B$2='Performance Cal'!$A212,'Performance Cal'!B212,"")</f>
        <v/>
      </c>
      <c r="C212" t="str">
        <f>_xlfn.XLOOKUP(B212,'Team Player and role'!A:A,'Team Player and role'!C:C," ")</f>
        <v xml:space="preserve"> </v>
      </c>
      <c r="D212" t="str">
        <f>IF('My Prediction of Match'!$B$2='Performance Cal'!$A212,'Performance Cal'!C212,"")</f>
        <v/>
      </c>
      <c r="E212" t="str">
        <f>IF('My Prediction of Match'!$B$2='Performance Cal'!$A212,'Performance Cal'!D212,"")</f>
        <v/>
      </c>
      <c r="F212" t="str">
        <f>IF('My Prediction of Match'!$B$2='Performance Cal'!$A212,'Performance Cal'!E212,"")</f>
        <v/>
      </c>
      <c r="G212" t="str">
        <f>IF('My Prediction of Match'!$B$2='Performance Cal'!$A212,'Performance Cal'!F212,"")</f>
        <v/>
      </c>
      <c r="H212" s="25" t="str">
        <f t="shared" si="66"/>
        <v/>
      </c>
      <c r="I212" s="25" t="str">
        <f t="shared" si="67"/>
        <v/>
      </c>
      <c r="J212" s="25" t="str">
        <f t="shared" si="68"/>
        <v/>
      </c>
      <c r="K212" s="25" t="str">
        <f t="shared" si="69"/>
        <v xml:space="preserve"> </v>
      </c>
      <c r="L212" s="25" t="str">
        <f t="shared" si="70"/>
        <v xml:space="preserve"> </v>
      </c>
      <c r="M212" s="25" t="str">
        <f t="shared" si="70"/>
        <v xml:space="preserve"> </v>
      </c>
      <c r="N212" s="25" t="str">
        <f t="shared" si="71"/>
        <v xml:space="preserve"> </v>
      </c>
      <c r="O212" s="25" t="str">
        <f t="shared" si="72"/>
        <v xml:space="preserve"> </v>
      </c>
      <c r="P212" s="25" t="str">
        <f t="shared" si="73"/>
        <v/>
      </c>
      <c r="Q212" s="25" t="str">
        <f t="shared" si="74"/>
        <v/>
      </c>
      <c r="R212" s="25" t="str">
        <f t="shared" si="75"/>
        <v/>
      </c>
      <c r="S212" s="25" t="str">
        <f t="shared" si="76"/>
        <v/>
      </c>
      <c r="T212" s="25" t="str">
        <f t="shared" si="77"/>
        <v/>
      </c>
      <c r="U212" s="25" t="str">
        <f t="shared" si="78"/>
        <v/>
      </c>
      <c r="V212" s="25" t="str">
        <f t="shared" si="79"/>
        <v/>
      </c>
      <c r="W212" s="25" t="str">
        <f t="shared" si="80"/>
        <v/>
      </c>
      <c r="X212" s="25" t="str">
        <f t="shared" si="81"/>
        <v/>
      </c>
      <c r="Y212" s="25" t="str">
        <f t="shared" si="82"/>
        <v xml:space="preserve"> </v>
      </c>
      <c r="Z212" s="25" t="str">
        <f t="shared" si="83"/>
        <v xml:space="preserve"> </v>
      </c>
      <c r="AA212" s="25" t="str">
        <f t="shared" si="84"/>
        <v xml:space="preserve"> </v>
      </c>
      <c r="AB212" t="str">
        <f t="shared" si="85"/>
        <v/>
      </c>
      <c r="AC212" t="str">
        <f t="shared" si="86"/>
        <v xml:space="preserve"> </v>
      </c>
      <c r="AD212" t="str">
        <f t="shared" si="87"/>
        <v/>
      </c>
    </row>
    <row r="213" spans="1:30" x14ac:dyDescent="0.35">
      <c r="A213" t="str">
        <f>IF('My Prediction of Match'!$B$2='Performance Cal'!$A213,'Performance Cal'!A213,"")</f>
        <v/>
      </c>
      <c r="B213" t="str">
        <f>IF('My Prediction of Match'!$B$2='Performance Cal'!$A213,'Performance Cal'!B213,"")</f>
        <v/>
      </c>
      <c r="C213" t="str">
        <f>_xlfn.XLOOKUP(B213,'Team Player and role'!A:A,'Team Player and role'!C:C," ")</f>
        <v xml:space="preserve"> </v>
      </c>
      <c r="D213" t="str">
        <f>IF('My Prediction of Match'!$B$2='Performance Cal'!$A213,'Performance Cal'!C213,"")</f>
        <v/>
      </c>
      <c r="E213" t="str">
        <f>IF('My Prediction of Match'!$B$2='Performance Cal'!$A213,'Performance Cal'!D213,"")</f>
        <v/>
      </c>
      <c r="F213" t="str">
        <f>IF('My Prediction of Match'!$B$2='Performance Cal'!$A213,'Performance Cal'!E213,"")</f>
        <v/>
      </c>
      <c r="G213" t="str">
        <f>IF('My Prediction of Match'!$B$2='Performance Cal'!$A213,'Performance Cal'!F213,"")</f>
        <v/>
      </c>
      <c r="H213" s="25" t="str">
        <f t="shared" si="66"/>
        <v/>
      </c>
      <c r="I213" s="25" t="str">
        <f t="shared" si="67"/>
        <v/>
      </c>
      <c r="J213" s="25" t="str">
        <f t="shared" si="68"/>
        <v/>
      </c>
      <c r="K213" s="25" t="str">
        <f t="shared" si="69"/>
        <v xml:space="preserve"> </v>
      </c>
      <c r="L213" s="25" t="str">
        <f t="shared" si="70"/>
        <v xml:space="preserve"> </v>
      </c>
      <c r="M213" s="25" t="str">
        <f t="shared" si="70"/>
        <v xml:space="preserve"> </v>
      </c>
      <c r="N213" s="25" t="str">
        <f t="shared" si="71"/>
        <v xml:space="preserve"> </v>
      </c>
      <c r="O213" s="25" t="str">
        <f t="shared" si="72"/>
        <v xml:space="preserve"> </v>
      </c>
      <c r="P213" s="25" t="str">
        <f t="shared" si="73"/>
        <v/>
      </c>
      <c r="Q213" s="25" t="str">
        <f t="shared" si="74"/>
        <v/>
      </c>
      <c r="R213" s="25" t="str">
        <f t="shared" si="75"/>
        <v/>
      </c>
      <c r="S213" s="25" t="str">
        <f t="shared" si="76"/>
        <v/>
      </c>
      <c r="T213" s="25" t="str">
        <f t="shared" si="77"/>
        <v/>
      </c>
      <c r="U213" s="25" t="str">
        <f t="shared" si="78"/>
        <v/>
      </c>
      <c r="V213" s="25" t="str">
        <f t="shared" si="79"/>
        <v/>
      </c>
      <c r="W213" s="25" t="str">
        <f t="shared" si="80"/>
        <v/>
      </c>
      <c r="X213" s="25" t="str">
        <f t="shared" si="81"/>
        <v/>
      </c>
      <c r="Y213" s="25" t="str">
        <f t="shared" si="82"/>
        <v xml:space="preserve"> </v>
      </c>
      <c r="Z213" s="25" t="str">
        <f t="shared" si="83"/>
        <v xml:space="preserve"> </v>
      </c>
      <c r="AA213" s="25" t="str">
        <f t="shared" si="84"/>
        <v xml:space="preserve"> </v>
      </c>
      <c r="AB213" t="str">
        <f t="shared" si="85"/>
        <v/>
      </c>
      <c r="AC213" t="str">
        <f t="shared" si="86"/>
        <v xml:space="preserve"> </v>
      </c>
      <c r="AD213" t="str">
        <f t="shared" si="87"/>
        <v/>
      </c>
    </row>
    <row r="214" spans="1:30" x14ac:dyDescent="0.35">
      <c r="A214" t="str">
        <f>IF('My Prediction of Match'!$B$2='Performance Cal'!$A214,'Performance Cal'!A214,"")</f>
        <v/>
      </c>
      <c r="B214" t="str">
        <f>IF('My Prediction of Match'!$B$2='Performance Cal'!$A214,'Performance Cal'!B214,"")</f>
        <v/>
      </c>
      <c r="C214" t="str">
        <f>_xlfn.XLOOKUP(B214,'Team Player and role'!A:A,'Team Player and role'!C:C," ")</f>
        <v xml:space="preserve"> </v>
      </c>
      <c r="D214" t="str">
        <f>IF('My Prediction of Match'!$B$2='Performance Cal'!$A214,'Performance Cal'!C214,"")</f>
        <v/>
      </c>
      <c r="E214" t="str">
        <f>IF('My Prediction of Match'!$B$2='Performance Cal'!$A214,'Performance Cal'!D214,"")</f>
        <v/>
      </c>
      <c r="F214" t="str">
        <f>IF('My Prediction of Match'!$B$2='Performance Cal'!$A214,'Performance Cal'!E214,"")</f>
        <v/>
      </c>
      <c r="G214" t="str">
        <f>IF('My Prediction of Match'!$B$2='Performance Cal'!$A214,'Performance Cal'!F214,"")</f>
        <v/>
      </c>
      <c r="H214" s="25" t="str">
        <f t="shared" si="66"/>
        <v/>
      </c>
      <c r="I214" s="25" t="str">
        <f t="shared" si="67"/>
        <v/>
      </c>
      <c r="J214" s="25" t="str">
        <f t="shared" si="68"/>
        <v/>
      </c>
      <c r="K214" s="25" t="str">
        <f t="shared" si="69"/>
        <v xml:space="preserve"> </v>
      </c>
      <c r="L214" s="25" t="str">
        <f t="shared" si="70"/>
        <v xml:space="preserve"> </v>
      </c>
      <c r="M214" s="25" t="str">
        <f t="shared" si="70"/>
        <v xml:space="preserve"> </v>
      </c>
      <c r="N214" s="25" t="str">
        <f t="shared" si="71"/>
        <v xml:space="preserve"> </v>
      </c>
      <c r="O214" s="25" t="str">
        <f t="shared" si="72"/>
        <v xml:space="preserve"> </v>
      </c>
      <c r="P214" s="25" t="str">
        <f t="shared" si="73"/>
        <v/>
      </c>
      <c r="Q214" s="25" t="str">
        <f t="shared" si="74"/>
        <v/>
      </c>
      <c r="R214" s="25" t="str">
        <f t="shared" si="75"/>
        <v/>
      </c>
      <c r="S214" s="25" t="str">
        <f t="shared" si="76"/>
        <v/>
      </c>
      <c r="T214" s="25" t="str">
        <f t="shared" si="77"/>
        <v/>
      </c>
      <c r="U214" s="25" t="str">
        <f t="shared" si="78"/>
        <v/>
      </c>
      <c r="V214" s="25" t="str">
        <f t="shared" si="79"/>
        <v/>
      </c>
      <c r="W214" s="25" t="str">
        <f t="shared" si="80"/>
        <v/>
      </c>
      <c r="X214" s="25" t="str">
        <f t="shared" si="81"/>
        <v/>
      </c>
      <c r="Y214" s="25" t="str">
        <f t="shared" si="82"/>
        <v xml:space="preserve"> </v>
      </c>
      <c r="Z214" s="25" t="str">
        <f t="shared" si="83"/>
        <v xml:space="preserve"> </v>
      </c>
      <c r="AA214" s="25" t="str">
        <f t="shared" si="84"/>
        <v xml:space="preserve"> </v>
      </c>
      <c r="AB214" t="str">
        <f t="shared" si="85"/>
        <v/>
      </c>
      <c r="AC214" t="str">
        <f t="shared" si="86"/>
        <v xml:space="preserve"> </v>
      </c>
      <c r="AD214" t="str">
        <f t="shared" si="87"/>
        <v/>
      </c>
    </row>
    <row r="215" spans="1:30" x14ac:dyDescent="0.35">
      <c r="A215" t="str">
        <f>IF('My Prediction of Match'!$B$2='Performance Cal'!$A215,'Performance Cal'!A215,"")</f>
        <v/>
      </c>
      <c r="B215" t="str">
        <f>IF('My Prediction of Match'!$B$2='Performance Cal'!$A215,'Performance Cal'!B215,"")</f>
        <v/>
      </c>
      <c r="C215" t="str">
        <f>_xlfn.XLOOKUP(B215,'Team Player and role'!A:A,'Team Player and role'!C:C," ")</f>
        <v xml:space="preserve"> </v>
      </c>
      <c r="D215" t="str">
        <f>IF('My Prediction of Match'!$B$2='Performance Cal'!$A215,'Performance Cal'!C215,"")</f>
        <v/>
      </c>
      <c r="E215" t="str">
        <f>IF('My Prediction of Match'!$B$2='Performance Cal'!$A215,'Performance Cal'!D215,"")</f>
        <v/>
      </c>
      <c r="F215" t="str">
        <f>IF('My Prediction of Match'!$B$2='Performance Cal'!$A215,'Performance Cal'!E215,"")</f>
        <v/>
      </c>
      <c r="G215" t="str">
        <f>IF('My Prediction of Match'!$B$2='Performance Cal'!$A215,'Performance Cal'!F215,"")</f>
        <v/>
      </c>
      <c r="H215" s="25" t="str">
        <f t="shared" si="66"/>
        <v/>
      </c>
      <c r="I215" s="25" t="str">
        <f t="shared" si="67"/>
        <v/>
      </c>
      <c r="J215" s="25" t="str">
        <f t="shared" si="68"/>
        <v/>
      </c>
      <c r="K215" s="25" t="str">
        <f t="shared" si="69"/>
        <v xml:space="preserve"> </v>
      </c>
      <c r="L215" s="25" t="str">
        <f t="shared" si="70"/>
        <v xml:space="preserve"> </v>
      </c>
      <c r="M215" s="25" t="str">
        <f t="shared" si="70"/>
        <v xml:space="preserve"> </v>
      </c>
      <c r="N215" s="25" t="str">
        <f t="shared" si="71"/>
        <v xml:space="preserve"> </v>
      </c>
      <c r="O215" s="25" t="str">
        <f t="shared" si="72"/>
        <v xml:space="preserve"> </v>
      </c>
      <c r="P215" s="25" t="str">
        <f t="shared" si="73"/>
        <v/>
      </c>
      <c r="Q215" s="25" t="str">
        <f t="shared" si="74"/>
        <v/>
      </c>
      <c r="R215" s="25" t="str">
        <f t="shared" si="75"/>
        <v/>
      </c>
      <c r="S215" s="25" t="str">
        <f t="shared" si="76"/>
        <v/>
      </c>
      <c r="T215" s="25" t="str">
        <f t="shared" si="77"/>
        <v/>
      </c>
      <c r="U215" s="25" t="str">
        <f t="shared" si="78"/>
        <v/>
      </c>
      <c r="V215" s="25" t="str">
        <f t="shared" si="79"/>
        <v/>
      </c>
      <c r="W215" s="25" t="str">
        <f t="shared" si="80"/>
        <v/>
      </c>
      <c r="X215" s="25" t="str">
        <f t="shared" si="81"/>
        <v/>
      </c>
      <c r="Y215" s="25" t="str">
        <f t="shared" si="82"/>
        <v xml:space="preserve"> </v>
      </c>
      <c r="Z215" s="25" t="str">
        <f t="shared" si="83"/>
        <v xml:space="preserve"> </v>
      </c>
      <c r="AA215" s="25" t="str">
        <f t="shared" si="84"/>
        <v xml:space="preserve"> </v>
      </c>
      <c r="AB215" t="str">
        <f t="shared" si="85"/>
        <v/>
      </c>
      <c r="AC215" t="str">
        <f t="shared" si="86"/>
        <v xml:space="preserve"> </v>
      </c>
      <c r="AD215" t="str">
        <f t="shared" si="87"/>
        <v/>
      </c>
    </row>
    <row r="216" spans="1:30" x14ac:dyDescent="0.35">
      <c r="A216" t="str">
        <f>IF('My Prediction of Match'!$B$2='Performance Cal'!$A216,'Performance Cal'!A216,"")</f>
        <v/>
      </c>
      <c r="B216" t="str">
        <f>IF('My Prediction of Match'!$B$2='Performance Cal'!$A216,'Performance Cal'!B216,"")</f>
        <v/>
      </c>
      <c r="C216" t="str">
        <f>_xlfn.XLOOKUP(B216,'Team Player and role'!A:A,'Team Player and role'!C:C," ")</f>
        <v xml:space="preserve"> </v>
      </c>
      <c r="D216" t="str">
        <f>IF('My Prediction of Match'!$B$2='Performance Cal'!$A216,'Performance Cal'!C216,"")</f>
        <v/>
      </c>
      <c r="E216" t="str">
        <f>IF('My Prediction of Match'!$B$2='Performance Cal'!$A216,'Performance Cal'!D216,"")</f>
        <v/>
      </c>
      <c r="F216" t="str">
        <f>IF('My Prediction of Match'!$B$2='Performance Cal'!$A216,'Performance Cal'!E216,"")</f>
        <v/>
      </c>
      <c r="G216" t="str">
        <f>IF('My Prediction of Match'!$B$2='Performance Cal'!$A216,'Performance Cal'!F216,"")</f>
        <v/>
      </c>
      <c r="H216" s="25" t="str">
        <f t="shared" si="66"/>
        <v/>
      </c>
      <c r="I216" s="25" t="str">
        <f t="shared" si="67"/>
        <v/>
      </c>
      <c r="J216" s="25" t="str">
        <f t="shared" si="68"/>
        <v/>
      </c>
      <c r="K216" s="25" t="str">
        <f t="shared" si="69"/>
        <v xml:space="preserve"> </v>
      </c>
      <c r="L216" s="25" t="str">
        <f t="shared" si="70"/>
        <v xml:space="preserve"> </v>
      </c>
      <c r="M216" s="25" t="str">
        <f t="shared" si="70"/>
        <v xml:space="preserve"> </v>
      </c>
      <c r="N216" s="25" t="str">
        <f t="shared" si="71"/>
        <v xml:space="preserve"> </v>
      </c>
      <c r="O216" s="25" t="str">
        <f t="shared" si="72"/>
        <v xml:space="preserve"> </v>
      </c>
      <c r="P216" s="25" t="str">
        <f t="shared" si="73"/>
        <v/>
      </c>
      <c r="Q216" s="25" t="str">
        <f t="shared" si="74"/>
        <v/>
      </c>
      <c r="R216" s="25" t="str">
        <f t="shared" si="75"/>
        <v/>
      </c>
      <c r="S216" s="25" t="str">
        <f t="shared" si="76"/>
        <v/>
      </c>
      <c r="T216" s="25" t="str">
        <f t="shared" si="77"/>
        <v/>
      </c>
      <c r="U216" s="25" t="str">
        <f t="shared" si="78"/>
        <v/>
      </c>
      <c r="V216" s="25" t="str">
        <f t="shared" si="79"/>
        <v/>
      </c>
      <c r="W216" s="25" t="str">
        <f t="shared" si="80"/>
        <v/>
      </c>
      <c r="X216" s="25" t="str">
        <f t="shared" si="81"/>
        <v/>
      </c>
      <c r="Y216" s="25" t="str">
        <f t="shared" si="82"/>
        <v xml:space="preserve"> </v>
      </c>
      <c r="Z216" s="25" t="str">
        <f t="shared" si="83"/>
        <v xml:space="preserve"> </v>
      </c>
      <c r="AA216" s="25" t="str">
        <f t="shared" si="84"/>
        <v xml:space="preserve"> </v>
      </c>
      <c r="AB216" t="str">
        <f t="shared" si="85"/>
        <v/>
      </c>
      <c r="AC216" t="str">
        <f t="shared" si="86"/>
        <v xml:space="preserve"> </v>
      </c>
      <c r="AD216" t="str">
        <f t="shared" si="87"/>
        <v/>
      </c>
    </row>
    <row r="217" spans="1:30" x14ac:dyDescent="0.35">
      <c r="A217" t="str">
        <f>IF('My Prediction of Match'!$B$2='Performance Cal'!$A217,'Performance Cal'!A217,"")</f>
        <v/>
      </c>
      <c r="B217" t="str">
        <f>IF('My Prediction of Match'!$B$2='Performance Cal'!$A217,'Performance Cal'!B217,"")</f>
        <v/>
      </c>
      <c r="C217" t="str">
        <f>_xlfn.XLOOKUP(B217,'Team Player and role'!A:A,'Team Player and role'!C:C," ")</f>
        <v xml:space="preserve"> </v>
      </c>
      <c r="D217" t="str">
        <f>IF('My Prediction of Match'!$B$2='Performance Cal'!$A217,'Performance Cal'!C217,"")</f>
        <v/>
      </c>
      <c r="E217" t="str">
        <f>IF('My Prediction of Match'!$B$2='Performance Cal'!$A217,'Performance Cal'!D217,"")</f>
        <v/>
      </c>
      <c r="F217" t="str">
        <f>IF('My Prediction of Match'!$B$2='Performance Cal'!$A217,'Performance Cal'!E217,"")</f>
        <v/>
      </c>
      <c r="G217" t="str">
        <f>IF('My Prediction of Match'!$B$2='Performance Cal'!$A217,'Performance Cal'!F217,"")</f>
        <v/>
      </c>
      <c r="H217" s="25" t="str">
        <f t="shared" si="66"/>
        <v/>
      </c>
      <c r="I217" s="25" t="str">
        <f t="shared" si="67"/>
        <v/>
      </c>
      <c r="J217" s="25" t="str">
        <f t="shared" si="68"/>
        <v/>
      </c>
      <c r="K217" s="25" t="str">
        <f t="shared" si="69"/>
        <v xml:space="preserve"> </v>
      </c>
      <c r="L217" s="25" t="str">
        <f t="shared" si="70"/>
        <v xml:space="preserve"> </v>
      </c>
      <c r="M217" s="25" t="str">
        <f t="shared" si="70"/>
        <v xml:space="preserve"> </v>
      </c>
      <c r="N217" s="25" t="str">
        <f t="shared" si="71"/>
        <v xml:space="preserve"> </v>
      </c>
      <c r="O217" s="25" t="str">
        <f t="shared" si="72"/>
        <v xml:space="preserve"> </v>
      </c>
      <c r="P217" s="25" t="str">
        <f t="shared" si="73"/>
        <v/>
      </c>
      <c r="Q217" s="25" t="str">
        <f t="shared" si="74"/>
        <v/>
      </c>
      <c r="R217" s="25" t="str">
        <f t="shared" si="75"/>
        <v/>
      </c>
      <c r="S217" s="25" t="str">
        <f t="shared" si="76"/>
        <v/>
      </c>
      <c r="T217" s="25" t="str">
        <f t="shared" si="77"/>
        <v/>
      </c>
      <c r="U217" s="25" t="str">
        <f t="shared" si="78"/>
        <v/>
      </c>
      <c r="V217" s="25" t="str">
        <f t="shared" si="79"/>
        <v/>
      </c>
      <c r="W217" s="25" t="str">
        <f t="shared" si="80"/>
        <v/>
      </c>
      <c r="X217" s="25" t="str">
        <f t="shared" si="81"/>
        <v/>
      </c>
      <c r="Y217" s="25" t="str">
        <f t="shared" si="82"/>
        <v xml:space="preserve"> </v>
      </c>
      <c r="Z217" s="25" t="str">
        <f t="shared" si="83"/>
        <v xml:space="preserve"> </v>
      </c>
      <c r="AA217" s="25" t="str">
        <f t="shared" si="84"/>
        <v xml:space="preserve"> </v>
      </c>
      <c r="AB217" t="str">
        <f t="shared" si="85"/>
        <v/>
      </c>
      <c r="AC217" t="str">
        <f t="shared" si="86"/>
        <v xml:space="preserve"> </v>
      </c>
      <c r="AD217" t="str">
        <f t="shared" si="87"/>
        <v/>
      </c>
    </row>
    <row r="218" spans="1:30" x14ac:dyDescent="0.35">
      <c r="A218" t="str">
        <f>IF('My Prediction of Match'!$B$2='Performance Cal'!$A218,'Performance Cal'!A218,"")</f>
        <v/>
      </c>
      <c r="B218" t="str">
        <f>IF('My Prediction of Match'!$B$2='Performance Cal'!$A218,'Performance Cal'!B218,"")</f>
        <v/>
      </c>
      <c r="C218" t="str">
        <f>_xlfn.XLOOKUP(B218,'Team Player and role'!A:A,'Team Player and role'!C:C," ")</f>
        <v xml:space="preserve"> </v>
      </c>
      <c r="D218" t="str">
        <f>IF('My Prediction of Match'!$B$2='Performance Cal'!$A218,'Performance Cal'!C218,"")</f>
        <v/>
      </c>
      <c r="E218" t="str">
        <f>IF('My Prediction of Match'!$B$2='Performance Cal'!$A218,'Performance Cal'!D218,"")</f>
        <v/>
      </c>
      <c r="F218" t="str">
        <f>IF('My Prediction of Match'!$B$2='Performance Cal'!$A218,'Performance Cal'!E218,"")</f>
        <v/>
      </c>
      <c r="G218" t="str">
        <f>IF('My Prediction of Match'!$B$2='Performance Cal'!$A218,'Performance Cal'!F218,"")</f>
        <v/>
      </c>
      <c r="H218" s="25" t="str">
        <f t="shared" si="66"/>
        <v/>
      </c>
      <c r="I218" s="25" t="str">
        <f t="shared" si="67"/>
        <v/>
      </c>
      <c r="J218" s="25" t="str">
        <f t="shared" si="68"/>
        <v/>
      </c>
      <c r="K218" s="25" t="str">
        <f t="shared" si="69"/>
        <v xml:space="preserve"> </v>
      </c>
      <c r="L218" s="25" t="str">
        <f t="shared" si="70"/>
        <v xml:space="preserve"> </v>
      </c>
      <c r="M218" s="25" t="str">
        <f t="shared" si="70"/>
        <v xml:space="preserve"> </v>
      </c>
      <c r="N218" s="25" t="str">
        <f t="shared" si="71"/>
        <v xml:space="preserve"> </v>
      </c>
      <c r="O218" s="25" t="str">
        <f t="shared" si="72"/>
        <v xml:space="preserve"> </v>
      </c>
      <c r="P218" s="25" t="str">
        <f t="shared" si="73"/>
        <v/>
      </c>
      <c r="Q218" s="25" t="str">
        <f t="shared" si="74"/>
        <v/>
      </c>
      <c r="R218" s="25" t="str">
        <f t="shared" si="75"/>
        <v/>
      </c>
      <c r="S218" s="25" t="str">
        <f t="shared" si="76"/>
        <v/>
      </c>
      <c r="T218" s="25" t="str">
        <f t="shared" si="77"/>
        <v/>
      </c>
      <c r="U218" s="25" t="str">
        <f t="shared" si="78"/>
        <v/>
      </c>
      <c r="V218" s="25" t="str">
        <f t="shared" si="79"/>
        <v/>
      </c>
      <c r="W218" s="25" t="str">
        <f t="shared" si="80"/>
        <v/>
      </c>
      <c r="X218" s="25" t="str">
        <f t="shared" si="81"/>
        <v/>
      </c>
      <c r="Y218" s="25" t="str">
        <f t="shared" si="82"/>
        <v xml:space="preserve"> </v>
      </c>
      <c r="Z218" s="25" t="str">
        <f t="shared" si="83"/>
        <v xml:space="preserve"> </v>
      </c>
      <c r="AA218" s="25" t="str">
        <f t="shared" si="84"/>
        <v xml:space="preserve"> </v>
      </c>
      <c r="AB218" t="str">
        <f t="shared" si="85"/>
        <v/>
      </c>
      <c r="AC218" t="str">
        <f t="shared" si="86"/>
        <v xml:space="preserve"> </v>
      </c>
      <c r="AD218" t="str">
        <f t="shared" si="87"/>
        <v/>
      </c>
    </row>
    <row r="219" spans="1:30" x14ac:dyDescent="0.35">
      <c r="A219" t="str">
        <f>IF('My Prediction of Match'!$B$2='Performance Cal'!$A219,'Performance Cal'!A219,"")</f>
        <v/>
      </c>
      <c r="B219" t="str">
        <f>IF('My Prediction of Match'!$B$2='Performance Cal'!$A219,'Performance Cal'!B219,"")</f>
        <v/>
      </c>
      <c r="C219" t="str">
        <f>_xlfn.XLOOKUP(B219,'Team Player and role'!A:A,'Team Player and role'!C:C," ")</f>
        <v xml:space="preserve"> </v>
      </c>
      <c r="D219" t="str">
        <f>IF('My Prediction of Match'!$B$2='Performance Cal'!$A219,'Performance Cal'!C219,"")</f>
        <v/>
      </c>
      <c r="E219" t="str">
        <f>IF('My Prediction of Match'!$B$2='Performance Cal'!$A219,'Performance Cal'!D219,"")</f>
        <v/>
      </c>
      <c r="F219" t="str">
        <f>IF('My Prediction of Match'!$B$2='Performance Cal'!$A219,'Performance Cal'!E219,"")</f>
        <v/>
      </c>
      <c r="G219" t="str">
        <f>IF('My Prediction of Match'!$B$2='Performance Cal'!$A219,'Performance Cal'!F219,"")</f>
        <v/>
      </c>
      <c r="H219" s="25" t="str">
        <f t="shared" si="66"/>
        <v/>
      </c>
      <c r="I219" s="25" t="str">
        <f t="shared" si="67"/>
        <v/>
      </c>
      <c r="J219" s="25" t="str">
        <f t="shared" si="68"/>
        <v/>
      </c>
      <c r="K219" s="25" t="str">
        <f t="shared" si="69"/>
        <v xml:space="preserve"> </v>
      </c>
      <c r="L219" s="25" t="str">
        <f t="shared" si="70"/>
        <v xml:space="preserve"> </v>
      </c>
      <c r="M219" s="25" t="str">
        <f t="shared" si="70"/>
        <v xml:space="preserve"> </v>
      </c>
      <c r="N219" s="25" t="str">
        <f t="shared" si="71"/>
        <v xml:space="preserve"> </v>
      </c>
      <c r="O219" s="25" t="str">
        <f t="shared" si="72"/>
        <v xml:space="preserve"> </v>
      </c>
      <c r="P219" s="25" t="str">
        <f t="shared" si="73"/>
        <v/>
      </c>
      <c r="Q219" s="25" t="str">
        <f t="shared" si="74"/>
        <v/>
      </c>
      <c r="R219" s="25" t="str">
        <f t="shared" si="75"/>
        <v/>
      </c>
      <c r="S219" s="25" t="str">
        <f t="shared" si="76"/>
        <v/>
      </c>
      <c r="T219" s="25" t="str">
        <f t="shared" si="77"/>
        <v/>
      </c>
      <c r="U219" s="25" t="str">
        <f t="shared" si="78"/>
        <v/>
      </c>
      <c r="V219" s="25" t="str">
        <f t="shared" si="79"/>
        <v/>
      </c>
      <c r="W219" s="25" t="str">
        <f t="shared" si="80"/>
        <v/>
      </c>
      <c r="X219" s="25" t="str">
        <f t="shared" si="81"/>
        <v/>
      </c>
      <c r="Y219" s="25" t="str">
        <f t="shared" si="82"/>
        <v xml:space="preserve"> </v>
      </c>
      <c r="Z219" s="25" t="str">
        <f t="shared" si="83"/>
        <v xml:space="preserve"> </v>
      </c>
      <c r="AA219" s="25" t="str">
        <f t="shared" si="84"/>
        <v xml:space="preserve"> </v>
      </c>
      <c r="AB219" t="str">
        <f t="shared" si="85"/>
        <v/>
      </c>
      <c r="AC219" t="str">
        <f t="shared" si="86"/>
        <v xml:space="preserve"> </v>
      </c>
      <c r="AD219" t="str">
        <f t="shared" si="87"/>
        <v/>
      </c>
    </row>
    <row r="220" spans="1:30" x14ac:dyDescent="0.35">
      <c r="A220" t="str">
        <f>IF('My Prediction of Match'!$B$2='Performance Cal'!$A220,'Performance Cal'!A220,"")</f>
        <v/>
      </c>
      <c r="B220" t="str">
        <f>IF('My Prediction of Match'!$B$2='Performance Cal'!$A220,'Performance Cal'!B220,"")</f>
        <v/>
      </c>
      <c r="C220" t="str">
        <f>_xlfn.XLOOKUP(B220,'Team Player and role'!A:A,'Team Player and role'!C:C," ")</f>
        <v xml:space="preserve"> </v>
      </c>
      <c r="D220" t="str">
        <f>IF('My Prediction of Match'!$B$2='Performance Cal'!$A220,'Performance Cal'!C220,"")</f>
        <v/>
      </c>
      <c r="E220" t="str">
        <f>IF('My Prediction of Match'!$B$2='Performance Cal'!$A220,'Performance Cal'!D220,"")</f>
        <v/>
      </c>
      <c r="F220" t="str">
        <f>IF('My Prediction of Match'!$B$2='Performance Cal'!$A220,'Performance Cal'!E220,"")</f>
        <v/>
      </c>
      <c r="G220" t="str">
        <f>IF('My Prediction of Match'!$B$2='Performance Cal'!$A220,'Performance Cal'!F220,"")</f>
        <v/>
      </c>
      <c r="H220" s="25" t="str">
        <f t="shared" si="66"/>
        <v/>
      </c>
      <c r="I220" s="25" t="str">
        <f t="shared" si="67"/>
        <v/>
      </c>
      <c r="J220" s="25" t="str">
        <f t="shared" si="68"/>
        <v/>
      </c>
      <c r="K220" s="25" t="str">
        <f t="shared" si="69"/>
        <v xml:space="preserve"> </v>
      </c>
      <c r="L220" s="25" t="str">
        <f t="shared" si="70"/>
        <v xml:space="preserve"> </v>
      </c>
      <c r="M220" s="25" t="str">
        <f t="shared" si="70"/>
        <v xml:space="preserve"> </v>
      </c>
      <c r="N220" s="25" t="str">
        <f t="shared" si="71"/>
        <v xml:space="preserve"> </v>
      </c>
      <c r="O220" s="25" t="str">
        <f t="shared" si="72"/>
        <v xml:space="preserve"> </v>
      </c>
      <c r="P220" s="25" t="str">
        <f t="shared" si="73"/>
        <v/>
      </c>
      <c r="Q220" s="25" t="str">
        <f t="shared" si="74"/>
        <v/>
      </c>
      <c r="R220" s="25" t="str">
        <f t="shared" si="75"/>
        <v/>
      </c>
      <c r="S220" s="25" t="str">
        <f t="shared" si="76"/>
        <v/>
      </c>
      <c r="T220" s="25" t="str">
        <f t="shared" si="77"/>
        <v/>
      </c>
      <c r="U220" s="25" t="str">
        <f t="shared" si="78"/>
        <v/>
      </c>
      <c r="V220" s="25" t="str">
        <f t="shared" si="79"/>
        <v/>
      </c>
      <c r="W220" s="25" t="str">
        <f t="shared" si="80"/>
        <v/>
      </c>
      <c r="X220" s="25" t="str">
        <f t="shared" si="81"/>
        <v/>
      </c>
      <c r="Y220" s="25" t="str">
        <f t="shared" si="82"/>
        <v xml:space="preserve"> </v>
      </c>
      <c r="Z220" s="25" t="str">
        <f t="shared" si="83"/>
        <v xml:space="preserve"> </v>
      </c>
      <c r="AA220" s="25" t="str">
        <f t="shared" si="84"/>
        <v xml:space="preserve"> </v>
      </c>
      <c r="AB220" t="str">
        <f t="shared" si="85"/>
        <v/>
      </c>
      <c r="AC220" t="str">
        <f t="shared" si="86"/>
        <v xml:space="preserve"> </v>
      </c>
      <c r="AD220" t="str">
        <f t="shared" si="87"/>
        <v/>
      </c>
    </row>
    <row r="221" spans="1:30" x14ac:dyDescent="0.35">
      <c r="A221" t="str">
        <f>IF('My Prediction of Match'!$B$2='Performance Cal'!$A221,'Performance Cal'!A221,"")</f>
        <v/>
      </c>
      <c r="B221" t="str">
        <f>IF('My Prediction of Match'!$B$2='Performance Cal'!$A221,'Performance Cal'!B221,"")</f>
        <v/>
      </c>
      <c r="C221" t="str">
        <f>_xlfn.XLOOKUP(B221,'Team Player and role'!A:A,'Team Player and role'!C:C," ")</f>
        <v xml:space="preserve"> </v>
      </c>
      <c r="D221" t="str">
        <f>IF('My Prediction of Match'!$B$2='Performance Cal'!$A221,'Performance Cal'!C221,"")</f>
        <v/>
      </c>
      <c r="E221" t="str">
        <f>IF('My Prediction of Match'!$B$2='Performance Cal'!$A221,'Performance Cal'!D221,"")</f>
        <v/>
      </c>
      <c r="F221" t="str">
        <f>IF('My Prediction of Match'!$B$2='Performance Cal'!$A221,'Performance Cal'!E221,"")</f>
        <v/>
      </c>
      <c r="G221" t="str">
        <f>IF('My Prediction of Match'!$B$2='Performance Cal'!$A221,'Performance Cal'!F221,"")</f>
        <v/>
      </c>
      <c r="H221" s="25" t="str">
        <f t="shared" si="66"/>
        <v/>
      </c>
      <c r="I221" s="25" t="str">
        <f t="shared" si="67"/>
        <v/>
      </c>
      <c r="J221" s="25" t="str">
        <f t="shared" si="68"/>
        <v/>
      </c>
      <c r="K221" s="25" t="str">
        <f t="shared" si="69"/>
        <v xml:space="preserve"> </v>
      </c>
      <c r="L221" s="25" t="str">
        <f t="shared" si="70"/>
        <v xml:space="preserve"> </v>
      </c>
      <c r="M221" s="25" t="str">
        <f t="shared" si="70"/>
        <v xml:space="preserve"> </v>
      </c>
      <c r="N221" s="25" t="str">
        <f t="shared" si="71"/>
        <v xml:space="preserve"> </v>
      </c>
      <c r="O221" s="25" t="str">
        <f t="shared" si="72"/>
        <v xml:space="preserve"> </v>
      </c>
      <c r="P221" s="25" t="str">
        <f t="shared" si="73"/>
        <v/>
      </c>
      <c r="Q221" s="25" t="str">
        <f t="shared" si="74"/>
        <v/>
      </c>
      <c r="R221" s="25" t="str">
        <f t="shared" si="75"/>
        <v/>
      </c>
      <c r="S221" s="25" t="str">
        <f t="shared" si="76"/>
        <v/>
      </c>
      <c r="T221" s="25" t="str">
        <f t="shared" si="77"/>
        <v/>
      </c>
      <c r="U221" s="25" t="str">
        <f t="shared" si="78"/>
        <v/>
      </c>
      <c r="V221" s="25" t="str">
        <f t="shared" si="79"/>
        <v/>
      </c>
      <c r="W221" s="25" t="str">
        <f t="shared" si="80"/>
        <v/>
      </c>
      <c r="X221" s="25" t="str">
        <f t="shared" si="81"/>
        <v/>
      </c>
      <c r="Y221" s="25" t="str">
        <f t="shared" si="82"/>
        <v xml:space="preserve"> </v>
      </c>
      <c r="Z221" s="25" t="str">
        <f t="shared" si="83"/>
        <v xml:space="preserve"> </v>
      </c>
      <c r="AA221" s="25" t="str">
        <f t="shared" si="84"/>
        <v xml:space="preserve"> </v>
      </c>
      <c r="AB221" t="str">
        <f t="shared" si="85"/>
        <v/>
      </c>
      <c r="AC221" t="str">
        <f t="shared" si="86"/>
        <v xml:space="preserve"> </v>
      </c>
      <c r="AD221" t="str">
        <f t="shared" si="87"/>
        <v/>
      </c>
    </row>
    <row r="222" spans="1:30" x14ac:dyDescent="0.35">
      <c r="A222" t="str">
        <f>IF('My Prediction of Match'!$B$2='Performance Cal'!$A222,'Performance Cal'!A222,"")</f>
        <v/>
      </c>
      <c r="B222" t="str">
        <f>IF('My Prediction of Match'!$B$2='Performance Cal'!$A222,'Performance Cal'!B222,"")</f>
        <v/>
      </c>
      <c r="C222" t="str">
        <f>_xlfn.XLOOKUP(B222,'Team Player and role'!A:A,'Team Player and role'!C:C," ")</f>
        <v xml:space="preserve"> </v>
      </c>
      <c r="D222" t="str">
        <f>IF('My Prediction of Match'!$B$2='Performance Cal'!$A222,'Performance Cal'!C222,"")</f>
        <v/>
      </c>
      <c r="E222" t="str">
        <f>IF('My Prediction of Match'!$B$2='Performance Cal'!$A222,'Performance Cal'!D222,"")</f>
        <v/>
      </c>
      <c r="F222" t="str">
        <f>IF('My Prediction of Match'!$B$2='Performance Cal'!$A222,'Performance Cal'!E222,"")</f>
        <v/>
      </c>
      <c r="G222" t="str">
        <f>IF('My Prediction of Match'!$B$2='Performance Cal'!$A222,'Performance Cal'!F222,"")</f>
        <v/>
      </c>
      <c r="H222" s="25" t="str">
        <f t="shared" si="66"/>
        <v/>
      </c>
      <c r="I222" s="25" t="str">
        <f t="shared" si="67"/>
        <v/>
      </c>
      <c r="J222" s="25" t="str">
        <f t="shared" si="68"/>
        <v/>
      </c>
      <c r="K222" s="25" t="str">
        <f t="shared" si="69"/>
        <v xml:space="preserve"> </v>
      </c>
      <c r="L222" s="25" t="str">
        <f t="shared" si="70"/>
        <v xml:space="preserve"> </v>
      </c>
      <c r="M222" s="25" t="str">
        <f t="shared" si="70"/>
        <v xml:space="preserve"> </v>
      </c>
      <c r="N222" s="25" t="str">
        <f t="shared" si="71"/>
        <v xml:space="preserve"> </v>
      </c>
      <c r="O222" s="25" t="str">
        <f t="shared" si="72"/>
        <v xml:space="preserve"> </v>
      </c>
      <c r="P222" s="25" t="str">
        <f t="shared" si="73"/>
        <v/>
      </c>
      <c r="Q222" s="25" t="str">
        <f t="shared" si="74"/>
        <v/>
      </c>
      <c r="R222" s="25" t="str">
        <f t="shared" si="75"/>
        <v/>
      </c>
      <c r="S222" s="25" t="str">
        <f t="shared" si="76"/>
        <v/>
      </c>
      <c r="T222" s="25" t="str">
        <f t="shared" si="77"/>
        <v/>
      </c>
      <c r="U222" s="25" t="str">
        <f t="shared" si="78"/>
        <v/>
      </c>
      <c r="V222" s="25" t="str">
        <f t="shared" si="79"/>
        <v/>
      </c>
      <c r="W222" s="25" t="str">
        <f t="shared" si="80"/>
        <v/>
      </c>
      <c r="X222" s="25" t="str">
        <f t="shared" si="81"/>
        <v/>
      </c>
      <c r="Y222" s="25" t="str">
        <f t="shared" si="82"/>
        <v xml:space="preserve"> </v>
      </c>
      <c r="Z222" s="25" t="str">
        <f t="shared" si="83"/>
        <v xml:space="preserve"> </v>
      </c>
      <c r="AA222" s="25" t="str">
        <f t="shared" si="84"/>
        <v xml:space="preserve"> </v>
      </c>
      <c r="AB222" t="str">
        <f t="shared" si="85"/>
        <v/>
      </c>
      <c r="AC222" t="str">
        <f t="shared" si="86"/>
        <v xml:space="preserve"> </v>
      </c>
      <c r="AD222" t="str">
        <f t="shared" si="87"/>
        <v/>
      </c>
    </row>
    <row r="223" spans="1:30" x14ac:dyDescent="0.35">
      <c r="A223" t="str">
        <f>IF('My Prediction of Match'!$B$2='Performance Cal'!$A223,'Performance Cal'!A223,"")</f>
        <v/>
      </c>
      <c r="B223" t="str">
        <f>IF('My Prediction of Match'!$B$2='Performance Cal'!$A223,'Performance Cal'!B223,"")</f>
        <v/>
      </c>
      <c r="C223" t="str">
        <f>_xlfn.XLOOKUP(B223,'Team Player and role'!A:A,'Team Player and role'!C:C," ")</f>
        <v xml:space="preserve"> </v>
      </c>
      <c r="D223" t="str">
        <f>IF('My Prediction of Match'!$B$2='Performance Cal'!$A223,'Performance Cal'!C223,"")</f>
        <v/>
      </c>
      <c r="E223" t="str">
        <f>IF('My Prediction of Match'!$B$2='Performance Cal'!$A223,'Performance Cal'!D223,"")</f>
        <v/>
      </c>
      <c r="F223" t="str">
        <f>IF('My Prediction of Match'!$B$2='Performance Cal'!$A223,'Performance Cal'!E223,"")</f>
        <v/>
      </c>
      <c r="G223" t="str">
        <f>IF('My Prediction of Match'!$B$2='Performance Cal'!$A223,'Performance Cal'!F223,"")</f>
        <v/>
      </c>
      <c r="H223" s="25" t="str">
        <f t="shared" si="66"/>
        <v/>
      </c>
      <c r="I223" s="25" t="str">
        <f t="shared" si="67"/>
        <v/>
      </c>
      <c r="J223" s="25" t="str">
        <f t="shared" si="68"/>
        <v/>
      </c>
      <c r="K223" s="25" t="str">
        <f t="shared" si="69"/>
        <v xml:space="preserve"> </v>
      </c>
      <c r="L223" s="25" t="str">
        <f t="shared" si="70"/>
        <v xml:space="preserve"> </v>
      </c>
      <c r="M223" s="25" t="str">
        <f t="shared" si="70"/>
        <v xml:space="preserve"> </v>
      </c>
      <c r="N223" s="25" t="str">
        <f t="shared" si="71"/>
        <v xml:space="preserve"> </v>
      </c>
      <c r="O223" s="25" t="str">
        <f t="shared" si="72"/>
        <v xml:space="preserve"> </v>
      </c>
      <c r="P223" s="25" t="str">
        <f t="shared" si="73"/>
        <v/>
      </c>
      <c r="Q223" s="25" t="str">
        <f t="shared" si="74"/>
        <v/>
      </c>
      <c r="R223" s="25" t="str">
        <f t="shared" si="75"/>
        <v/>
      </c>
      <c r="S223" s="25" t="str">
        <f t="shared" si="76"/>
        <v/>
      </c>
      <c r="T223" s="25" t="str">
        <f t="shared" si="77"/>
        <v/>
      </c>
      <c r="U223" s="25" t="str">
        <f t="shared" si="78"/>
        <v/>
      </c>
      <c r="V223" s="25" t="str">
        <f t="shared" si="79"/>
        <v/>
      </c>
      <c r="W223" s="25" t="str">
        <f t="shared" si="80"/>
        <v/>
      </c>
      <c r="X223" s="25" t="str">
        <f t="shared" si="81"/>
        <v/>
      </c>
      <c r="Y223" s="25" t="str">
        <f t="shared" si="82"/>
        <v xml:space="preserve"> </v>
      </c>
      <c r="Z223" s="25" t="str">
        <f t="shared" si="83"/>
        <v xml:space="preserve"> </v>
      </c>
      <c r="AA223" s="25" t="str">
        <f t="shared" si="84"/>
        <v xml:space="preserve"> </v>
      </c>
      <c r="AB223" t="str">
        <f t="shared" si="85"/>
        <v/>
      </c>
      <c r="AC223" t="str">
        <f t="shared" si="86"/>
        <v xml:space="preserve"> </v>
      </c>
      <c r="AD223" t="str">
        <f t="shared" si="87"/>
        <v/>
      </c>
    </row>
    <row r="224" spans="1:30" x14ac:dyDescent="0.35">
      <c r="A224" t="str">
        <f>IF('My Prediction of Match'!$B$2='Performance Cal'!$A224,'Performance Cal'!A224,"")</f>
        <v/>
      </c>
      <c r="B224" t="str">
        <f>IF('My Prediction of Match'!$B$2='Performance Cal'!$A224,'Performance Cal'!B224,"")</f>
        <v/>
      </c>
      <c r="C224" t="str">
        <f>_xlfn.XLOOKUP(B224,'Team Player and role'!A:A,'Team Player and role'!C:C," ")</f>
        <v xml:space="preserve"> </v>
      </c>
      <c r="D224" t="str">
        <f>IF('My Prediction of Match'!$B$2='Performance Cal'!$A224,'Performance Cal'!C224,"")</f>
        <v/>
      </c>
      <c r="E224" t="str">
        <f>IF('My Prediction of Match'!$B$2='Performance Cal'!$A224,'Performance Cal'!D224,"")</f>
        <v/>
      </c>
      <c r="F224" t="str">
        <f>IF('My Prediction of Match'!$B$2='Performance Cal'!$A224,'Performance Cal'!E224,"")</f>
        <v/>
      </c>
      <c r="G224" t="str">
        <f>IF('My Prediction of Match'!$B$2='Performance Cal'!$A224,'Performance Cal'!F224,"")</f>
        <v/>
      </c>
      <c r="H224" s="25" t="str">
        <f t="shared" si="66"/>
        <v/>
      </c>
      <c r="I224" s="25" t="str">
        <f t="shared" si="67"/>
        <v/>
      </c>
      <c r="J224" s="25" t="str">
        <f t="shared" si="68"/>
        <v/>
      </c>
      <c r="K224" s="25" t="str">
        <f t="shared" si="69"/>
        <v xml:space="preserve"> </v>
      </c>
      <c r="L224" s="25" t="str">
        <f t="shared" si="70"/>
        <v xml:space="preserve"> </v>
      </c>
      <c r="M224" s="25" t="str">
        <f t="shared" si="70"/>
        <v xml:space="preserve"> </v>
      </c>
      <c r="N224" s="25" t="str">
        <f t="shared" si="71"/>
        <v xml:space="preserve"> </v>
      </c>
      <c r="O224" s="25" t="str">
        <f t="shared" si="72"/>
        <v xml:space="preserve"> </v>
      </c>
      <c r="P224" s="25" t="str">
        <f t="shared" si="73"/>
        <v/>
      </c>
      <c r="Q224" s="25" t="str">
        <f t="shared" si="74"/>
        <v/>
      </c>
      <c r="R224" s="25" t="str">
        <f t="shared" si="75"/>
        <v/>
      </c>
      <c r="S224" s="25" t="str">
        <f t="shared" si="76"/>
        <v/>
      </c>
      <c r="T224" s="25" t="str">
        <f t="shared" si="77"/>
        <v/>
      </c>
      <c r="U224" s="25" t="str">
        <f t="shared" si="78"/>
        <v/>
      </c>
      <c r="V224" s="25" t="str">
        <f t="shared" si="79"/>
        <v/>
      </c>
      <c r="W224" s="25" t="str">
        <f t="shared" si="80"/>
        <v/>
      </c>
      <c r="X224" s="25" t="str">
        <f t="shared" si="81"/>
        <v/>
      </c>
      <c r="Y224" s="25" t="str">
        <f t="shared" si="82"/>
        <v xml:space="preserve"> </v>
      </c>
      <c r="Z224" s="25" t="str">
        <f t="shared" si="83"/>
        <v xml:space="preserve"> </v>
      </c>
      <c r="AA224" s="25" t="str">
        <f t="shared" si="84"/>
        <v xml:space="preserve"> </v>
      </c>
      <c r="AB224" t="str">
        <f t="shared" si="85"/>
        <v/>
      </c>
      <c r="AC224" t="str">
        <f t="shared" si="86"/>
        <v xml:space="preserve"> </v>
      </c>
      <c r="AD224" t="str">
        <f t="shared" si="87"/>
        <v/>
      </c>
    </row>
    <row r="225" spans="1:30" x14ac:dyDescent="0.35">
      <c r="A225" t="str">
        <f>IF('My Prediction of Match'!$B$2='Performance Cal'!$A225,'Performance Cal'!A225,"")</f>
        <v/>
      </c>
      <c r="B225" t="str">
        <f>IF('My Prediction of Match'!$B$2='Performance Cal'!$A225,'Performance Cal'!B225,"")</f>
        <v/>
      </c>
      <c r="C225" t="str">
        <f>_xlfn.XLOOKUP(B225,'Team Player and role'!A:A,'Team Player and role'!C:C," ")</f>
        <v xml:space="preserve"> </v>
      </c>
      <c r="D225" t="str">
        <f>IF('My Prediction of Match'!$B$2='Performance Cal'!$A225,'Performance Cal'!C225,"")</f>
        <v/>
      </c>
      <c r="E225" t="str">
        <f>IF('My Prediction of Match'!$B$2='Performance Cal'!$A225,'Performance Cal'!D225,"")</f>
        <v/>
      </c>
      <c r="F225" t="str">
        <f>IF('My Prediction of Match'!$B$2='Performance Cal'!$A225,'Performance Cal'!E225,"")</f>
        <v/>
      </c>
      <c r="G225" t="str">
        <f>IF('My Prediction of Match'!$B$2='Performance Cal'!$A225,'Performance Cal'!F225,"")</f>
        <v/>
      </c>
      <c r="H225" s="25" t="str">
        <f t="shared" si="66"/>
        <v/>
      </c>
      <c r="I225" s="25" t="str">
        <f t="shared" si="67"/>
        <v/>
      </c>
      <c r="J225" s="25" t="str">
        <f t="shared" si="68"/>
        <v/>
      </c>
      <c r="K225" s="25" t="str">
        <f t="shared" si="69"/>
        <v xml:space="preserve"> </v>
      </c>
      <c r="L225" s="25" t="str">
        <f t="shared" si="70"/>
        <v xml:space="preserve"> </v>
      </c>
      <c r="M225" s="25" t="str">
        <f t="shared" si="70"/>
        <v xml:space="preserve"> </v>
      </c>
      <c r="N225" s="25" t="str">
        <f t="shared" si="71"/>
        <v xml:space="preserve"> </v>
      </c>
      <c r="O225" s="25" t="str">
        <f t="shared" si="72"/>
        <v xml:space="preserve"> </v>
      </c>
      <c r="P225" s="25" t="str">
        <f t="shared" si="73"/>
        <v/>
      </c>
      <c r="Q225" s="25" t="str">
        <f t="shared" si="74"/>
        <v/>
      </c>
      <c r="R225" s="25" t="str">
        <f t="shared" si="75"/>
        <v/>
      </c>
      <c r="S225" s="25" t="str">
        <f t="shared" si="76"/>
        <v/>
      </c>
      <c r="T225" s="25" t="str">
        <f t="shared" si="77"/>
        <v/>
      </c>
      <c r="U225" s="25" t="str">
        <f t="shared" si="78"/>
        <v/>
      </c>
      <c r="V225" s="25" t="str">
        <f t="shared" si="79"/>
        <v/>
      </c>
      <c r="W225" s="25" t="str">
        <f t="shared" si="80"/>
        <v/>
      </c>
      <c r="X225" s="25" t="str">
        <f t="shared" si="81"/>
        <v/>
      </c>
      <c r="Y225" s="25" t="str">
        <f t="shared" si="82"/>
        <v xml:space="preserve"> </v>
      </c>
      <c r="Z225" s="25" t="str">
        <f t="shared" si="83"/>
        <v xml:space="preserve"> </v>
      </c>
      <c r="AA225" s="25" t="str">
        <f t="shared" si="84"/>
        <v xml:space="preserve"> </v>
      </c>
      <c r="AB225" t="str">
        <f t="shared" si="85"/>
        <v/>
      </c>
      <c r="AC225" t="str">
        <f t="shared" si="86"/>
        <v xml:space="preserve"> </v>
      </c>
      <c r="AD225" t="str">
        <f t="shared" si="87"/>
        <v/>
      </c>
    </row>
    <row r="226" spans="1:30" x14ac:dyDescent="0.35">
      <c r="A226" t="str">
        <f>IF('My Prediction of Match'!$B$2='Performance Cal'!$A226,'Performance Cal'!A226,"")</f>
        <v/>
      </c>
      <c r="B226" t="str">
        <f>IF('My Prediction of Match'!$B$2='Performance Cal'!$A226,'Performance Cal'!B226,"")</f>
        <v/>
      </c>
      <c r="C226" t="str">
        <f>_xlfn.XLOOKUP(B226,'Team Player and role'!A:A,'Team Player and role'!C:C," ")</f>
        <v xml:space="preserve"> </v>
      </c>
      <c r="D226" t="str">
        <f>IF('My Prediction of Match'!$B$2='Performance Cal'!$A226,'Performance Cal'!C226,"")</f>
        <v/>
      </c>
      <c r="E226" t="str">
        <f>IF('My Prediction of Match'!$B$2='Performance Cal'!$A226,'Performance Cal'!D226,"")</f>
        <v/>
      </c>
      <c r="F226" t="str">
        <f>IF('My Prediction of Match'!$B$2='Performance Cal'!$A226,'Performance Cal'!E226,"")</f>
        <v/>
      </c>
      <c r="G226" t="str">
        <f>IF('My Prediction of Match'!$B$2='Performance Cal'!$A226,'Performance Cal'!F226,"")</f>
        <v/>
      </c>
      <c r="H226" s="25" t="str">
        <f t="shared" si="66"/>
        <v/>
      </c>
      <c r="I226" s="25" t="str">
        <f t="shared" si="67"/>
        <v/>
      </c>
      <c r="J226" s="25" t="str">
        <f t="shared" si="68"/>
        <v/>
      </c>
      <c r="K226" s="25" t="str">
        <f t="shared" si="69"/>
        <v xml:space="preserve"> </v>
      </c>
      <c r="L226" s="25" t="str">
        <f t="shared" si="70"/>
        <v xml:space="preserve"> </v>
      </c>
      <c r="M226" s="25" t="str">
        <f t="shared" si="70"/>
        <v xml:space="preserve"> </v>
      </c>
      <c r="N226" s="25" t="str">
        <f t="shared" si="71"/>
        <v xml:space="preserve"> </v>
      </c>
      <c r="O226" s="25" t="str">
        <f t="shared" si="72"/>
        <v xml:space="preserve"> </v>
      </c>
      <c r="P226" s="25" t="str">
        <f t="shared" si="73"/>
        <v/>
      </c>
      <c r="Q226" s="25" t="str">
        <f t="shared" si="74"/>
        <v/>
      </c>
      <c r="R226" s="25" t="str">
        <f t="shared" si="75"/>
        <v/>
      </c>
      <c r="S226" s="25" t="str">
        <f t="shared" si="76"/>
        <v/>
      </c>
      <c r="T226" s="25" t="str">
        <f t="shared" si="77"/>
        <v/>
      </c>
      <c r="U226" s="25" t="str">
        <f t="shared" si="78"/>
        <v/>
      </c>
      <c r="V226" s="25" t="str">
        <f t="shared" si="79"/>
        <v/>
      </c>
      <c r="W226" s="25" t="str">
        <f t="shared" si="80"/>
        <v/>
      </c>
      <c r="X226" s="25" t="str">
        <f t="shared" si="81"/>
        <v/>
      </c>
      <c r="Y226" s="25" t="str">
        <f t="shared" si="82"/>
        <v xml:space="preserve"> </v>
      </c>
      <c r="Z226" s="25" t="str">
        <f t="shared" si="83"/>
        <v xml:space="preserve"> </v>
      </c>
      <c r="AA226" s="25" t="str">
        <f t="shared" si="84"/>
        <v xml:space="preserve"> </v>
      </c>
      <c r="AB226" t="str">
        <f t="shared" si="85"/>
        <v/>
      </c>
      <c r="AC226" t="str">
        <f t="shared" si="86"/>
        <v xml:space="preserve"> </v>
      </c>
      <c r="AD226" t="str">
        <f t="shared" si="87"/>
        <v/>
      </c>
    </row>
    <row r="227" spans="1:30" x14ac:dyDescent="0.35">
      <c r="A227" t="str">
        <f>IF('My Prediction of Match'!$B$2='Performance Cal'!$A227,'Performance Cal'!A227,"")</f>
        <v/>
      </c>
      <c r="B227" t="str">
        <f>IF('My Prediction of Match'!$B$2='Performance Cal'!$A227,'Performance Cal'!B227,"")</f>
        <v/>
      </c>
      <c r="C227" t="str">
        <f>_xlfn.XLOOKUP(B227,'Team Player and role'!A:A,'Team Player and role'!C:C," ")</f>
        <v xml:space="preserve"> </v>
      </c>
      <c r="D227" t="str">
        <f>IF('My Prediction of Match'!$B$2='Performance Cal'!$A227,'Performance Cal'!C227,"")</f>
        <v/>
      </c>
      <c r="E227" t="str">
        <f>IF('My Prediction of Match'!$B$2='Performance Cal'!$A227,'Performance Cal'!D227,"")</f>
        <v/>
      </c>
      <c r="F227" t="str">
        <f>IF('My Prediction of Match'!$B$2='Performance Cal'!$A227,'Performance Cal'!E227,"")</f>
        <v/>
      </c>
      <c r="G227" t="str">
        <f>IF('My Prediction of Match'!$B$2='Performance Cal'!$A227,'Performance Cal'!F227,"")</f>
        <v/>
      </c>
      <c r="H227" s="25" t="str">
        <f t="shared" si="66"/>
        <v/>
      </c>
      <c r="I227" s="25" t="str">
        <f t="shared" si="67"/>
        <v/>
      </c>
      <c r="J227" s="25" t="str">
        <f t="shared" si="68"/>
        <v/>
      </c>
      <c r="K227" s="25" t="str">
        <f t="shared" si="69"/>
        <v xml:space="preserve"> </v>
      </c>
      <c r="L227" s="25" t="str">
        <f t="shared" si="70"/>
        <v xml:space="preserve"> </v>
      </c>
      <c r="M227" s="25" t="str">
        <f t="shared" si="70"/>
        <v xml:space="preserve"> </v>
      </c>
      <c r="N227" s="25" t="str">
        <f t="shared" si="71"/>
        <v xml:space="preserve"> </v>
      </c>
      <c r="O227" s="25" t="str">
        <f t="shared" si="72"/>
        <v xml:space="preserve"> </v>
      </c>
      <c r="P227" s="25" t="str">
        <f t="shared" si="73"/>
        <v/>
      </c>
      <c r="Q227" s="25" t="str">
        <f t="shared" si="74"/>
        <v/>
      </c>
      <c r="R227" s="25" t="str">
        <f t="shared" si="75"/>
        <v/>
      </c>
      <c r="S227" s="25" t="str">
        <f t="shared" si="76"/>
        <v/>
      </c>
      <c r="T227" s="25" t="str">
        <f t="shared" si="77"/>
        <v/>
      </c>
      <c r="U227" s="25" t="str">
        <f t="shared" si="78"/>
        <v/>
      </c>
      <c r="V227" s="25" t="str">
        <f t="shared" si="79"/>
        <v/>
      </c>
      <c r="W227" s="25" t="str">
        <f t="shared" si="80"/>
        <v/>
      </c>
      <c r="X227" s="25" t="str">
        <f t="shared" si="81"/>
        <v/>
      </c>
      <c r="Y227" s="25" t="str">
        <f t="shared" si="82"/>
        <v xml:space="preserve"> </v>
      </c>
      <c r="Z227" s="25" t="str">
        <f t="shared" si="83"/>
        <v xml:space="preserve"> </v>
      </c>
      <c r="AA227" s="25" t="str">
        <f t="shared" si="84"/>
        <v xml:space="preserve"> </v>
      </c>
      <c r="AB227" t="str">
        <f t="shared" si="85"/>
        <v/>
      </c>
      <c r="AC227" t="str">
        <f t="shared" si="86"/>
        <v xml:space="preserve"> </v>
      </c>
      <c r="AD227" t="str">
        <f t="shared" si="87"/>
        <v/>
      </c>
    </row>
    <row r="228" spans="1:30" x14ac:dyDescent="0.35">
      <c r="A228" t="str">
        <f>IF('My Prediction of Match'!$B$2='Performance Cal'!$A228,'Performance Cal'!A228,"")</f>
        <v/>
      </c>
      <c r="B228" t="str">
        <f>IF('My Prediction of Match'!$B$2='Performance Cal'!$A228,'Performance Cal'!B228,"")</f>
        <v/>
      </c>
      <c r="C228" t="str">
        <f>_xlfn.XLOOKUP(B228,'Team Player and role'!A:A,'Team Player and role'!C:C," ")</f>
        <v xml:space="preserve"> </v>
      </c>
      <c r="D228" t="str">
        <f>IF('My Prediction of Match'!$B$2='Performance Cal'!$A228,'Performance Cal'!C228,"")</f>
        <v/>
      </c>
      <c r="E228" t="str">
        <f>IF('My Prediction of Match'!$B$2='Performance Cal'!$A228,'Performance Cal'!D228,"")</f>
        <v/>
      </c>
      <c r="F228" t="str">
        <f>IF('My Prediction of Match'!$B$2='Performance Cal'!$A228,'Performance Cal'!E228,"")</f>
        <v/>
      </c>
      <c r="G228" t="str">
        <f>IF('My Prediction of Match'!$B$2='Performance Cal'!$A228,'Performance Cal'!F228,"")</f>
        <v/>
      </c>
      <c r="H228" s="25" t="str">
        <f t="shared" si="66"/>
        <v/>
      </c>
      <c r="I228" s="25" t="str">
        <f t="shared" si="67"/>
        <v/>
      </c>
      <c r="J228" s="25" t="str">
        <f t="shared" si="68"/>
        <v/>
      </c>
      <c r="K228" s="25" t="str">
        <f t="shared" si="69"/>
        <v xml:space="preserve"> </v>
      </c>
      <c r="L228" s="25" t="str">
        <f t="shared" si="70"/>
        <v xml:space="preserve"> </v>
      </c>
      <c r="M228" s="25" t="str">
        <f t="shared" si="70"/>
        <v xml:space="preserve"> </v>
      </c>
      <c r="N228" s="25" t="str">
        <f t="shared" si="71"/>
        <v xml:space="preserve"> </v>
      </c>
      <c r="O228" s="25" t="str">
        <f t="shared" si="72"/>
        <v xml:space="preserve"> </v>
      </c>
      <c r="P228" s="25" t="str">
        <f t="shared" si="73"/>
        <v/>
      </c>
      <c r="Q228" s="25" t="str">
        <f t="shared" si="74"/>
        <v/>
      </c>
      <c r="R228" s="25" t="str">
        <f t="shared" si="75"/>
        <v/>
      </c>
      <c r="S228" s="25" t="str">
        <f t="shared" si="76"/>
        <v/>
      </c>
      <c r="T228" s="25" t="str">
        <f t="shared" si="77"/>
        <v/>
      </c>
      <c r="U228" s="25" t="str">
        <f t="shared" si="78"/>
        <v/>
      </c>
      <c r="V228" s="25" t="str">
        <f t="shared" si="79"/>
        <v/>
      </c>
      <c r="W228" s="25" t="str">
        <f t="shared" si="80"/>
        <v/>
      </c>
      <c r="X228" s="25" t="str">
        <f t="shared" si="81"/>
        <v/>
      </c>
      <c r="Y228" s="25" t="str">
        <f t="shared" si="82"/>
        <v xml:space="preserve"> </v>
      </c>
      <c r="Z228" s="25" t="str">
        <f t="shared" si="83"/>
        <v xml:space="preserve"> </v>
      </c>
      <c r="AA228" s="25" t="str">
        <f t="shared" si="84"/>
        <v xml:space="preserve"> </v>
      </c>
      <c r="AB228" t="str">
        <f t="shared" si="85"/>
        <v/>
      </c>
      <c r="AC228" t="str">
        <f t="shared" si="86"/>
        <v xml:space="preserve"> </v>
      </c>
      <c r="AD228" t="str">
        <f t="shared" si="87"/>
        <v/>
      </c>
    </row>
    <row r="229" spans="1:30" x14ac:dyDescent="0.35">
      <c r="A229" t="str">
        <f>IF('My Prediction of Match'!$B$2='Performance Cal'!$A229,'Performance Cal'!A229,"")</f>
        <v/>
      </c>
      <c r="B229" t="str">
        <f>IF('My Prediction of Match'!$B$2='Performance Cal'!$A229,'Performance Cal'!B229,"")</f>
        <v/>
      </c>
      <c r="C229" t="str">
        <f>_xlfn.XLOOKUP(B229,'Team Player and role'!A:A,'Team Player and role'!C:C," ")</f>
        <v xml:space="preserve"> </v>
      </c>
      <c r="D229" t="str">
        <f>IF('My Prediction of Match'!$B$2='Performance Cal'!$A229,'Performance Cal'!C229,"")</f>
        <v/>
      </c>
      <c r="E229" t="str">
        <f>IF('My Prediction of Match'!$B$2='Performance Cal'!$A229,'Performance Cal'!D229,"")</f>
        <v/>
      </c>
      <c r="F229" t="str">
        <f>IF('My Prediction of Match'!$B$2='Performance Cal'!$A229,'Performance Cal'!E229,"")</f>
        <v/>
      </c>
      <c r="G229" t="str">
        <f>IF('My Prediction of Match'!$B$2='Performance Cal'!$A229,'Performance Cal'!F229,"")</f>
        <v/>
      </c>
      <c r="H229" s="25" t="str">
        <f t="shared" si="66"/>
        <v/>
      </c>
      <c r="I229" s="25" t="str">
        <f t="shared" si="67"/>
        <v/>
      </c>
      <c r="J229" s="25" t="str">
        <f t="shared" si="68"/>
        <v/>
      </c>
      <c r="K229" s="25" t="str">
        <f t="shared" si="69"/>
        <v xml:space="preserve"> </v>
      </c>
      <c r="L229" s="25" t="str">
        <f t="shared" si="70"/>
        <v xml:space="preserve"> </v>
      </c>
      <c r="M229" s="25" t="str">
        <f t="shared" si="70"/>
        <v xml:space="preserve"> </v>
      </c>
      <c r="N229" s="25" t="str">
        <f t="shared" si="71"/>
        <v xml:space="preserve"> </v>
      </c>
      <c r="O229" s="25" t="str">
        <f t="shared" si="72"/>
        <v xml:space="preserve"> </v>
      </c>
      <c r="P229" s="25" t="str">
        <f t="shared" si="73"/>
        <v/>
      </c>
      <c r="Q229" s="25" t="str">
        <f t="shared" si="74"/>
        <v/>
      </c>
      <c r="R229" s="25" t="str">
        <f t="shared" si="75"/>
        <v/>
      </c>
      <c r="S229" s="25" t="str">
        <f t="shared" si="76"/>
        <v/>
      </c>
      <c r="T229" s="25" t="str">
        <f t="shared" si="77"/>
        <v/>
      </c>
      <c r="U229" s="25" t="str">
        <f t="shared" si="78"/>
        <v/>
      </c>
      <c r="V229" s="25" t="str">
        <f t="shared" si="79"/>
        <v/>
      </c>
      <c r="W229" s="25" t="str">
        <f t="shared" si="80"/>
        <v/>
      </c>
      <c r="X229" s="25" t="str">
        <f t="shared" si="81"/>
        <v/>
      </c>
      <c r="Y229" s="25" t="str">
        <f t="shared" si="82"/>
        <v xml:space="preserve"> </v>
      </c>
      <c r="Z229" s="25" t="str">
        <f t="shared" si="83"/>
        <v xml:space="preserve"> </v>
      </c>
      <c r="AA229" s="25" t="str">
        <f t="shared" si="84"/>
        <v xml:space="preserve"> </v>
      </c>
      <c r="AB229" t="str">
        <f t="shared" si="85"/>
        <v/>
      </c>
      <c r="AC229" t="str">
        <f t="shared" si="86"/>
        <v xml:space="preserve"> </v>
      </c>
      <c r="AD229" t="str">
        <f t="shared" si="87"/>
        <v/>
      </c>
    </row>
    <row r="230" spans="1:30" x14ac:dyDescent="0.35">
      <c r="A230" t="str">
        <f>IF('My Prediction of Match'!$B$2='Performance Cal'!$A230,'Performance Cal'!A230,"")</f>
        <v/>
      </c>
      <c r="B230" t="str">
        <f>IF('My Prediction of Match'!$B$2='Performance Cal'!$A230,'Performance Cal'!B230,"")</f>
        <v/>
      </c>
      <c r="C230" t="str">
        <f>_xlfn.XLOOKUP(B230,'Team Player and role'!A:A,'Team Player and role'!C:C," ")</f>
        <v xml:space="preserve"> </v>
      </c>
      <c r="D230" t="str">
        <f>IF('My Prediction of Match'!$B$2='Performance Cal'!$A230,'Performance Cal'!C230,"")</f>
        <v/>
      </c>
      <c r="E230" t="str">
        <f>IF('My Prediction of Match'!$B$2='Performance Cal'!$A230,'Performance Cal'!D230,"")</f>
        <v/>
      </c>
      <c r="F230" t="str">
        <f>IF('My Prediction of Match'!$B$2='Performance Cal'!$A230,'Performance Cal'!E230,"")</f>
        <v/>
      </c>
      <c r="G230" t="str">
        <f>IF('My Prediction of Match'!$B$2='Performance Cal'!$A230,'Performance Cal'!F230,"")</f>
        <v/>
      </c>
      <c r="H230" s="25" t="str">
        <f t="shared" si="66"/>
        <v/>
      </c>
      <c r="I230" s="25" t="str">
        <f t="shared" si="67"/>
        <v/>
      </c>
      <c r="J230" s="25" t="str">
        <f t="shared" si="68"/>
        <v/>
      </c>
      <c r="K230" s="25" t="str">
        <f t="shared" si="69"/>
        <v xml:space="preserve"> </v>
      </c>
      <c r="L230" s="25" t="str">
        <f t="shared" si="70"/>
        <v xml:space="preserve"> </v>
      </c>
      <c r="M230" s="25" t="str">
        <f t="shared" si="70"/>
        <v xml:space="preserve"> </v>
      </c>
      <c r="N230" s="25" t="str">
        <f t="shared" si="71"/>
        <v xml:space="preserve"> </v>
      </c>
      <c r="O230" s="25" t="str">
        <f t="shared" si="72"/>
        <v xml:space="preserve"> </v>
      </c>
      <c r="P230" s="25" t="str">
        <f t="shared" si="73"/>
        <v/>
      </c>
      <c r="Q230" s="25" t="str">
        <f t="shared" si="74"/>
        <v/>
      </c>
      <c r="R230" s="25" t="str">
        <f t="shared" si="75"/>
        <v/>
      </c>
      <c r="S230" s="25" t="str">
        <f t="shared" si="76"/>
        <v/>
      </c>
      <c r="T230" s="25" t="str">
        <f t="shared" si="77"/>
        <v/>
      </c>
      <c r="U230" s="25" t="str">
        <f t="shared" si="78"/>
        <v/>
      </c>
      <c r="V230" s="25" t="str">
        <f t="shared" si="79"/>
        <v/>
      </c>
      <c r="W230" s="25" t="str">
        <f t="shared" si="80"/>
        <v/>
      </c>
      <c r="X230" s="25" t="str">
        <f t="shared" si="81"/>
        <v/>
      </c>
      <c r="Y230" s="25" t="str">
        <f t="shared" si="82"/>
        <v xml:space="preserve"> </v>
      </c>
      <c r="Z230" s="25" t="str">
        <f t="shared" si="83"/>
        <v xml:space="preserve"> </v>
      </c>
      <c r="AA230" s="25" t="str">
        <f t="shared" si="84"/>
        <v xml:space="preserve"> </v>
      </c>
      <c r="AB230" t="str">
        <f t="shared" si="85"/>
        <v/>
      </c>
      <c r="AC230" t="str">
        <f t="shared" si="86"/>
        <v xml:space="preserve"> </v>
      </c>
      <c r="AD230" t="str">
        <f t="shared" si="87"/>
        <v/>
      </c>
    </row>
    <row r="231" spans="1:30" x14ac:dyDescent="0.35">
      <c r="A231" t="str">
        <f>IF('My Prediction of Match'!$B$2='Performance Cal'!$A231,'Performance Cal'!A231,"")</f>
        <v/>
      </c>
      <c r="B231" t="str">
        <f>IF('My Prediction of Match'!$B$2='Performance Cal'!$A231,'Performance Cal'!B231,"")</f>
        <v/>
      </c>
      <c r="C231" t="str">
        <f>_xlfn.XLOOKUP(B231,'Team Player and role'!A:A,'Team Player and role'!C:C," ")</f>
        <v xml:space="preserve"> </v>
      </c>
      <c r="D231" t="str">
        <f>IF('My Prediction of Match'!$B$2='Performance Cal'!$A231,'Performance Cal'!C231,"")</f>
        <v/>
      </c>
      <c r="E231" t="str">
        <f>IF('My Prediction of Match'!$B$2='Performance Cal'!$A231,'Performance Cal'!D231,"")</f>
        <v/>
      </c>
      <c r="F231" t="str">
        <f>IF('My Prediction of Match'!$B$2='Performance Cal'!$A231,'Performance Cal'!E231,"")</f>
        <v/>
      </c>
      <c r="G231" t="str">
        <f>IF('My Prediction of Match'!$B$2='Performance Cal'!$A231,'Performance Cal'!F231,"")</f>
        <v/>
      </c>
      <c r="H231" s="25" t="str">
        <f t="shared" si="66"/>
        <v/>
      </c>
      <c r="I231" s="25" t="str">
        <f t="shared" si="67"/>
        <v/>
      </c>
      <c r="J231" s="25" t="str">
        <f t="shared" si="68"/>
        <v/>
      </c>
      <c r="K231" s="25" t="str">
        <f t="shared" si="69"/>
        <v xml:space="preserve"> </v>
      </c>
      <c r="L231" s="25" t="str">
        <f t="shared" si="70"/>
        <v xml:space="preserve"> </v>
      </c>
      <c r="M231" s="25" t="str">
        <f t="shared" si="70"/>
        <v xml:space="preserve"> </v>
      </c>
      <c r="N231" s="25" t="str">
        <f t="shared" si="71"/>
        <v xml:space="preserve"> </v>
      </c>
      <c r="O231" s="25" t="str">
        <f t="shared" si="72"/>
        <v xml:space="preserve"> </v>
      </c>
      <c r="P231" s="25" t="str">
        <f t="shared" si="73"/>
        <v/>
      </c>
      <c r="Q231" s="25" t="str">
        <f t="shared" si="74"/>
        <v/>
      </c>
      <c r="R231" s="25" t="str">
        <f t="shared" si="75"/>
        <v/>
      </c>
      <c r="S231" s="25" t="str">
        <f t="shared" si="76"/>
        <v/>
      </c>
      <c r="T231" s="25" t="str">
        <f t="shared" si="77"/>
        <v/>
      </c>
      <c r="U231" s="25" t="str">
        <f t="shared" si="78"/>
        <v/>
      </c>
      <c r="V231" s="25" t="str">
        <f t="shared" si="79"/>
        <v/>
      </c>
      <c r="W231" s="25" t="str">
        <f t="shared" si="80"/>
        <v/>
      </c>
      <c r="X231" s="25" t="str">
        <f t="shared" si="81"/>
        <v/>
      </c>
      <c r="Y231" s="25" t="str">
        <f t="shared" si="82"/>
        <v xml:space="preserve"> </v>
      </c>
      <c r="Z231" s="25" t="str">
        <f t="shared" si="83"/>
        <v xml:space="preserve"> </v>
      </c>
      <c r="AA231" s="25" t="str">
        <f t="shared" si="84"/>
        <v xml:space="preserve"> </v>
      </c>
      <c r="AB231" t="str">
        <f t="shared" si="85"/>
        <v/>
      </c>
      <c r="AC231" t="str">
        <f t="shared" si="86"/>
        <v xml:space="preserve"> </v>
      </c>
      <c r="AD231" t="str">
        <f t="shared" si="87"/>
        <v/>
      </c>
    </row>
    <row r="232" spans="1:30" x14ac:dyDescent="0.35">
      <c r="A232" t="str">
        <f>IF('My Prediction of Match'!$B$2='Performance Cal'!$A232,'Performance Cal'!A232,"")</f>
        <v/>
      </c>
      <c r="B232" t="str">
        <f>IF('My Prediction of Match'!$B$2='Performance Cal'!$A232,'Performance Cal'!B232,"")</f>
        <v/>
      </c>
      <c r="C232" t="str">
        <f>_xlfn.XLOOKUP(B232,'Team Player and role'!A:A,'Team Player and role'!C:C," ")</f>
        <v xml:space="preserve"> </v>
      </c>
      <c r="D232" t="str">
        <f>IF('My Prediction of Match'!$B$2='Performance Cal'!$A232,'Performance Cal'!C232,"")</f>
        <v/>
      </c>
      <c r="E232" t="str">
        <f>IF('My Prediction of Match'!$B$2='Performance Cal'!$A232,'Performance Cal'!D232,"")</f>
        <v/>
      </c>
      <c r="F232" t="str">
        <f>IF('My Prediction of Match'!$B$2='Performance Cal'!$A232,'Performance Cal'!E232,"")</f>
        <v/>
      </c>
      <c r="G232" t="str">
        <f>IF('My Prediction of Match'!$B$2='Performance Cal'!$A232,'Performance Cal'!F232,"")</f>
        <v/>
      </c>
      <c r="H232" s="25" t="str">
        <f t="shared" si="66"/>
        <v/>
      </c>
      <c r="I232" s="25" t="str">
        <f t="shared" si="67"/>
        <v/>
      </c>
      <c r="J232" s="25" t="str">
        <f t="shared" si="68"/>
        <v/>
      </c>
      <c r="K232" s="25" t="str">
        <f t="shared" si="69"/>
        <v xml:space="preserve"> </v>
      </c>
      <c r="L232" s="25" t="str">
        <f t="shared" si="70"/>
        <v xml:space="preserve"> </v>
      </c>
      <c r="M232" s="25" t="str">
        <f t="shared" si="70"/>
        <v xml:space="preserve"> </v>
      </c>
      <c r="N232" s="25" t="str">
        <f t="shared" si="71"/>
        <v xml:space="preserve"> </v>
      </c>
      <c r="O232" s="25" t="str">
        <f t="shared" si="72"/>
        <v xml:space="preserve"> </v>
      </c>
      <c r="P232" s="25" t="str">
        <f t="shared" si="73"/>
        <v/>
      </c>
      <c r="Q232" s="25" t="str">
        <f t="shared" si="74"/>
        <v/>
      </c>
      <c r="R232" s="25" t="str">
        <f t="shared" si="75"/>
        <v/>
      </c>
      <c r="S232" s="25" t="str">
        <f t="shared" si="76"/>
        <v/>
      </c>
      <c r="T232" s="25" t="str">
        <f t="shared" si="77"/>
        <v/>
      </c>
      <c r="U232" s="25" t="str">
        <f t="shared" si="78"/>
        <v/>
      </c>
      <c r="V232" s="25" t="str">
        <f t="shared" si="79"/>
        <v/>
      </c>
      <c r="W232" s="25" t="str">
        <f t="shared" si="80"/>
        <v/>
      </c>
      <c r="X232" s="25" t="str">
        <f t="shared" si="81"/>
        <v/>
      </c>
      <c r="Y232" s="25" t="str">
        <f t="shared" si="82"/>
        <v xml:space="preserve"> </v>
      </c>
      <c r="Z232" s="25" t="str">
        <f t="shared" si="83"/>
        <v xml:space="preserve"> </v>
      </c>
      <c r="AA232" s="25" t="str">
        <f t="shared" si="84"/>
        <v xml:space="preserve"> </v>
      </c>
      <c r="AB232" t="str">
        <f t="shared" si="85"/>
        <v/>
      </c>
      <c r="AC232" t="str">
        <f t="shared" si="86"/>
        <v xml:space="preserve"> </v>
      </c>
      <c r="AD232" t="str">
        <f t="shared" si="87"/>
        <v/>
      </c>
    </row>
    <row r="233" spans="1:30" x14ac:dyDescent="0.35">
      <c r="A233" t="str">
        <f>IF('My Prediction of Match'!$B$2='Performance Cal'!$A233,'Performance Cal'!A233,"")</f>
        <v/>
      </c>
      <c r="B233" t="str">
        <f>IF('My Prediction of Match'!$B$2='Performance Cal'!$A233,'Performance Cal'!B233,"")</f>
        <v/>
      </c>
      <c r="C233" t="str">
        <f>_xlfn.XLOOKUP(B233,'Team Player and role'!A:A,'Team Player and role'!C:C," ")</f>
        <v xml:space="preserve"> </v>
      </c>
      <c r="D233" t="str">
        <f>IF('My Prediction of Match'!$B$2='Performance Cal'!$A233,'Performance Cal'!C233,"")</f>
        <v/>
      </c>
      <c r="E233" t="str">
        <f>IF('My Prediction of Match'!$B$2='Performance Cal'!$A233,'Performance Cal'!D233,"")</f>
        <v/>
      </c>
      <c r="F233" t="str">
        <f>IF('My Prediction of Match'!$B$2='Performance Cal'!$A233,'Performance Cal'!E233,"")</f>
        <v/>
      </c>
      <c r="G233" t="str">
        <f>IF('My Prediction of Match'!$B$2='Performance Cal'!$A233,'Performance Cal'!F233,"")</f>
        <v/>
      </c>
      <c r="H233" s="25" t="str">
        <f t="shared" si="66"/>
        <v/>
      </c>
      <c r="I233" s="25" t="str">
        <f t="shared" si="67"/>
        <v/>
      </c>
      <c r="J233" s="25" t="str">
        <f t="shared" si="68"/>
        <v/>
      </c>
      <c r="K233" s="25" t="str">
        <f t="shared" si="69"/>
        <v xml:space="preserve"> </v>
      </c>
      <c r="L233" s="25" t="str">
        <f t="shared" si="70"/>
        <v xml:space="preserve"> </v>
      </c>
      <c r="M233" s="25" t="str">
        <f t="shared" si="70"/>
        <v xml:space="preserve"> </v>
      </c>
      <c r="N233" s="25" t="str">
        <f t="shared" si="71"/>
        <v xml:space="preserve"> </v>
      </c>
      <c r="O233" s="25" t="str">
        <f t="shared" si="72"/>
        <v xml:space="preserve"> </v>
      </c>
      <c r="P233" s="25" t="str">
        <f t="shared" si="73"/>
        <v/>
      </c>
      <c r="Q233" s="25" t="str">
        <f t="shared" si="74"/>
        <v/>
      </c>
      <c r="R233" s="25" t="str">
        <f t="shared" si="75"/>
        <v/>
      </c>
      <c r="S233" s="25" t="str">
        <f t="shared" si="76"/>
        <v/>
      </c>
      <c r="T233" s="25" t="str">
        <f t="shared" si="77"/>
        <v/>
      </c>
      <c r="U233" s="25" t="str">
        <f t="shared" si="78"/>
        <v/>
      </c>
      <c r="V233" s="25" t="str">
        <f t="shared" si="79"/>
        <v/>
      </c>
      <c r="W233" s="25" t="str">
        <f t="shared" si="80"/>
        <v/>
      </c>
      <c r="X233" s="25" t="str">
        <f t="shared" si="81"/>
        <v/>
      </c>
      <c r="Y233" s="25" t="str">
        <f t="shared" si="82"/>
        <v xml:space="preserve"> </v>
      </c>
      <c r="Z233" s="25" t="str">
        <f t="shared" si="83"/>
        <v xml:space="preserve"> </v>
      </c>
      <c r="AA233" s="25" t="str">
        <f t="shared" si="84"/>
        <v xml:space="preserve"> </v>
      </c>
      <c r="AB233" t="str">
        <f t="shared" si="85"/>
        <v/>
      </c>
      <c r="AC233" t="str">
        <f t="shared" si="86"/>
        <v xml:space="preserve"> </v>
      </c>
      <c r="AD233" t="str">
        <f t="shared" si="87"/>
        <v/>
      </c>
    </row>
    <row r="234" spans="1:30" x14ac:dyDescent="0.35">
      <c r="A234" t="str">
        <f>IF('My Prediction of Match'!$B$2='Performance Cal'!$A234,'Performance Cal'!A234,"")</f>
        <v/>
      </c>
      <c r="B234" t="str">
        <f>IF('My Prediction of Match'!$B$2='Performance Cal'!$A234,'Performance Cal'!B234,"")</f>
        <v/>
      </c>
      <c r="C234" t="str">
        <f>_xlfn.XLOOKUP(B234,'Team Player and role'!A:A,'Team Player and role'!C:C," ")</f>
        <v xml:space="preserve"> </v>
      </c>
      <c r="D234" t="str">
        <f>IF('My Prediction of Match'!$B$2='Performance Cal'!$A234,'Performance Cal'!C234,"")</f>
        <v/>
      </c>
      <c r="E234" t="str">
        <f>IF('My Prediction of Match'!$B$2='Performance Cal'!$A234,'Performance Cal'!D234,"")</f>
        <v/>
      </c>
      <c r="F234" t="str">
        <f>IF('My Prediction of Match'!$B$2='Performance Cal'!$A234,'Performance Cal'!E234,"")</f>
        <v/>
      </c>
      <c r="G234" t="str">
        <f>IF('My Prediction of Match'!$B$2='Performance Cal'!$A234,'Performance Cal'!F234,"")</f>
        <v/>
      </c>
      <c r="H234" s="25" t="str">
        <f t="shared" si="66"/>
        <v/>
      </c>
      <c r="I234" s="25" t="str">
        <f t="shared" si="67"/>
        <v/>
      </c>
      <c r="J234" s="25" t="str">
        <f t="shared" si="68"/>
        <v/>
      </c>
      <c r="K234" s="25" t="str">
        <f t="shared" si="69"/>
        <v xml:space="preserve"> </v>
      </c>
      <c r="L234" s="25" t="str">
        <f t="shared" si="70"/>
        <v xml:space="preserve"> </v>
      </c>
      <c r="M234" s="25" t="str">
        <f t="shared" si="70"/>
        <v xml:space="preserve"> </v>
      </c>
      <c r="N234" s="25" t="str">
        <f t="shared" si="71"/>
        <v xml:space="preserve"> </v>
      </c>
      <c r="O234" s="25" t="str">
        <f t="shared" si="72"/>
        <v xml:space="preserve"> </v>
      </c>
      <c r="P234" s="25" t="str">
        <f t="shared" si="73"/>
        <v/>
      </c>
      <c r="Q234" s="25" t="str">
        <f t="shared" si="74"/>
        <v/>
      </c>
      <c r="R234" s="25" t="str">
        <f t="shared" si="75"/>
        <v/>
      </c>
      <c r="S234" s="25" t="str">
        <f t="shared" si="76"/>
        <v/>
      </c>
      <c r="T234" s="25" t="str">
        <f t="shared" si="77"/>
        <v/>
      </c>
      <c r="U234" s="25" t="str">
        <f t="shared" si="78"/>
        <v/>
      </c>
      <c r="V234" s="25" t="str">
        <f t="shared" si="79"/>
        <v/>
      </c>
      <c r="W234" s="25" t="str">
        <f t="shared" si="80"/>
        <v/>
      </c>
      <c r="X234" s="25" t="str">
        <f t="shared" si="81"/>
        <v/>
      </c>
      <c r="Y234" s="25" t="str">
        <f t="shared" si="82"/>
        <v xml:space="preserve"> </v>
      </c>
      <c r="Z234" s="25" t="str">
        <f t="shared" si="83"/>
        <v xml:space="preserve"> </v>
      </c>
      <c r="AA234" s="25" t="str">
        <f t="shared" si="84"/>
        <v xml:space="preserve"> </v>
      </c>
      <c r="AB234" t="str">
        <f t="shared" si="85"/>
        <v/>
      </c>
      <c r="AC234" t="str">
        <f t="shared" si="86"/>
        <v xml:space="preserve"> </v>
      </c>
      <c r="AD234" t="str">
        <f t="shared" si="87"/>
        <v/>
      </c>
    </row>
    <row r="235" spans="1:30" x14ac:dyDescent="0.35">
      <c r="A235" t="str">
        <f>IF('My Prediction of Match'!$B$2='Performance Cal'!$A235,'Performance Cal'!A235,"")</f>
        <v/>
      </c>
      <c r="B235" t="str">
        <f>IF('My Prediction of Match'!$B$2='Performance Cal'!$A235,'Performance Cal'!B235,"")</f>
        <v/>
      </c>
      <c r="C235" t="str">
        <f>_xlfn.XLOOKUP(B235,'Team Player and role'!A:A,'Team Player and role'!C:C," ")</f>
        <v xml:space="preserve"> </v>
      </c>
      <c r="D235" t="str">
        <f>IF('My Prediction of Match'!$B$2='Performance Cal'!$A235,'Performance Cal'!C235,"")</f>
        <v/>
      </c>
      <c r="E235" t="str">
        <f>IF('My Prediction of Match'!$B$2='Performance Cal'!$A235,'Performance Cal'!D235,"")</f>
        <v/>
      </c>
      <c r="F235" t="str">
        <f>IF('My Prediction of Match'!$B$2='Performance Cal'!$A235,'Performance Cal'!E235,"")</f>
        <v/>
      </c>
      <c r="G235" t="str">
        <f>IF('My Prediction of Match'!$B$2='Performance Cal'!$A235,'Performance Cal'!F235,"")</f>
        <v/>
      </c>
      <c r="H235" s="25" t="str">
        <f t="shared" si="66"/>
        <v/>
      </c>
      <c r="I235" s="25" t="str">
        <f t="shared" si="67"/>
        <v/>
      </c>
      <c r="J235" s="25" t="str">
        <f t="shared" si="68"/>
        <v/>
      </c>
      <c r="K235" s="25" t="str">
        <f t="shared" si="69"/>
        <v xml:space="preserve"> </v>
      </c>
      <c r="L235" s="25" t="str">
        <f t="shared" si="70"/>
        <v xml:space="preserve"> </v>
      </c>
      <c r="M235" s="25" t="str">
        <f t="shared" si="70"/>
        <v xml:space="preserve"> </v>
      </c>
      <c r="N235" s="25" t="str">
        <f t="shared" si="71"/>
        <v xml:space="preserve"> </v>
      </c>
      <c r="O235" s="25" t="str">
        <f t="shared" si="72"/>
        <v xml:space="preserve"> </v>
      </c>
      <c r="P235" s="25" t="str">
        <f t="shared" si="73"/>
        <v/>
      </c>
      <c r="Q235" s="25" t="str">
        <f t="shared" si="74"/>
        <v/>
      </c>
      <c r="R235" s="25" t="str">
        <f t="shared" si="75"/>
        <v/>
      </c>
      <c r="S235" s="25" t="str">
        <f t="shared" si="76"/>
        <v/>
      </c>
      <c r="T235" s="25" t="str">
        <f t="shared" si="77"/>
        <v/>
      </c>
      <c r="U235" s="25" t="str">
        <f t="shared" si="78"/>
        <v/>
      </c>
      <c r="V235" s="25" t="str">
        <f t="shared" si="79"/>
        <v/>
      </c>
      <c r="W235" s="25" t="str">
        <f t="shared" si="80"/>
        <v/>
      </c>
      <c r="X235" s="25" t="str">
        <f t="shared" si="81"/>
        <v/>
      </c>
      <c r="Y235" s="25" t="str">
        <f t="shared" si="82"/>
        <v xml:space="preserve"> </v>
      </c>
      <c r="Z235" s="25" t="str">
        <f t="shared" si="83"/>
        <v xml:space="preserve"> </v>
      </c>
      <c r="AA235" s="25" t="str">
        <f t="shared" si="84"/>
        <v xml:space="preserve"> </v>
      </c>
      <c r="AB235" t="str">
        <f t="shared" si="85"/>
        <v/>
      </c>
      <c r="AC235" t="str">
        <f t="shared" si="86"/>
        <v xml:space="preserve"> </v>
      </c>
      <c r="AD235" t="str">
        <f t="shared" si="87"/>
        <v/>
      </c>
    </row>
    <row r="236" spans="1:30" x14ac:dyDescent="0.35">
      <c r="A236" t="str">
        <f>IF('My Prediction of Match'!$B$2='Performance Cal'!$A236,'Performance Cal'!A236,"")</f>
        <v/>
      </c>
      <c r="B236" t="str">
        <f>IF('My Prediction of Match'!$B$2='Performance Cal'!$A236,'Performance Cal'!B236,"")</f>
        <v/>
      </c>
      <c r="C236" t="str">
        <f>_xlfn.XLOOKUP(B236,'Team Player and role'!A:A,'Team Player and role'!C:C," ")</f>
        <v xml:space="preserve"> </v>
      </c>
      <c r="D236" t="str">
        <f>IF('My Prediction of Match'!$B$2='Performance Cal'!$A236,'Performance Cal'!C236,"")</f>
        <v/>
      </c>
      <c r="E236" t="str">
        <f>IF('My Prediction of Match'!$B$2='Performance Cal'!$A236,'Performance Cal'!D236,"")</f>
        <v/>
      </c>
      <c r="F236" t="str">
        <f>IF('My Prediction of Match'!$B$2='Performance Cal'!$A236,'Performance Cal'!E236,"")</f>
        <v/>
      </c>
      <c r="G236" t="str">
        <f>IF('My Prediction of Match'!$B$2='Performance Cal'!$A236,'Performance Cal'!F236,"")</f>
        <v/>
      </c>
      <c r="H236" s="25" t="str">
        <f t="shared" si="66"/>
        <v/>
      </c>
      <c r="I236" s="25" t="str">
        <f t="shared" si="67"/>
        <v/>
      </c>
      <c r="J236" s="25" t="str">
        <f t="shared" si="68"/>
        <v/>
      </c>
      <c r="K236" s="25" t="str">
        <f t="shared" si="69"/>
        <v xml:space="preserve"> </v>
      </c>
      <c r="L236" s="25" t="str">
        <f t="shared" si="70"/>
        <v xml:space="preserve"> </v>
      </c>
      <c r="M236" s="25" t="str">
        <f t="shared" si="70"/>
        <v xml:space="preserve"> </v>
      </c>
      <c r="N236" s="25" t="str">
        <f t="shared" si="71"/>
        <v xml:space="preserve"> </v>
      </c>
      <c r="O236" s="25" t="str">
        <f t="shared" si="72"/>
        <v xml:space="preserve"> </v>
      </c>
      <c r="P236" s="25" t="str">
        <f t="shared" si="73"/>
        <v/>
      </c>
      <c r="Q236" s="25" t="str">
        <f t="shared" si="74"/>
        <v/>
      </c>
      <c r="R236" s="25" t="str">
        <f t="shared" si="75"/>
        <v/>
      </c>
      <c r="S236" s="25" t="str">
        <f t="shared" si="76"/>
        <v/>
      </c>
      <c r="T236" s="25" t="str">
        <f t="shared" si="77"/>
        <v/>
      </c>
      <c r="U236" s="25" t="str">
        <f t="shared" si="78"/>
        <v/>
      </c>
      <c r="V236" s="25" t="str">
        <f t="shared" si="79"/>
        <v/>
      </c>
      <c r="W236" s="25" t="str">
        <f t="shared" si="80"/>
        <v/>
      </c>
      <c r="X236" s="25" t="str">
        <f t="shared" si="81"/>
        <v/>
      </c>
      <c r="Y236" s="25" t="str">
        <f t="shared" si="82"/>
        <v xml:space="preserve"> </v>
      </c>
      <c r="Z236" s="25" t="str">
        <f t="shared" si="83"/>
        <v xml:space="preserve"> </v>
      </c>
      <c r="AA236" s="25" t="str">
        <f t="shared" si="84"/>
        <v xml:space="preserve"> </v>
      </c>
      <c r="AB236" t="str">
        <f t="shared" si="85"/>
        <v/>
      </c>
      <c r="AC236" t="str">
        <f t="shared" si="86"/>
        <v xml:space="preserve"> </v>
      </c>
      <c r="AD236" t="str">
        <f t="shared" si="87"/>
        <v/>
      </c>
    </row>
    <row r="237" spans="1:30" x14ac:dyDescent="0.35">
      <c r="A237" t="str">
        <f>IF('My Prediction of Match'!$B$2='Performance Cal'!$A237,'Performance Cal'!A237,"")</f>
        <v/>
      </c>
      <c r="B237" t="str">
        <f>IF('My Prediction of Match'!$B$2='Performance Cal'!$A237,'Performance Cal'!B237,"")</f>
        <v/>
      </c>
      <c r="C237" t="str">
        <f>_xlfn.XLOOKUP(B237,'Team Player and role'!A:A,'Team Player and role'!C:C," ")</f>
        <v xml:space="preserve"> </v>
      </c>
      <c r="D237" t="str">
        <f>IF('My Prediction of Match'!$B$2='Performance Cal'!$A237,'Performance Cal'!C237,"")</f>
        <v/>
      </c>
      <c r="E237" t="str">
        <f>IF('My Prediction of Match'!$B$2='Performance Cal'!$A237,'Performance Cal'!D237,"")</f>
        <v/>
      </c>
      <c r="F237" t="str">
        <f>IF('My Prediction of Match'!$B$2='Performance Cal'!$A237,'Performance Cal'!E237,"")</f>
        <v/>
      </c>
      <c r="G237" t="str">
        <f>IF('My Prediction of Match'!$B$2='Performance Cal'!$A237,'Performance Cal'!F237,"")</f>
        <v/>
      </c>
      <c r="H237" s="25" t="str">
        <f t="shared" si="66"/>
        <v/>
      </c>
      <c r="I237" s="25" t="str">
        <f t="shared" si="67"/>
        <v/>
      </c>
      <c r="J237" s="25" t="str">
        <f t="shared" si="68"/>
        <v/>
      </c>
      <c r="K237" s="25" t="str">
        <f t="shared" si="69"/>
        <v xml:space="preserve"> </v>
      </c>
      <c r="L237" s="25" t="str">
        <f t="shared" si="70"/>
        <v xml:space="preserve"> </v>
      </c>
      <c r="M237" s="25" t="str">
        <f t="shared" si="70"/>
        <v xml:space="preserve"> </v>
      </c>
      <c r="N237" s="25" t="str">
        <f t="shared" si="71"/>
        <v xml:space="preserve"> </v>
      </c>
      <c r="O237" s="25" t="str">
        <f t="shared" si="72"/>
        <v xml:space="preserve"> </v>
      </c>
      <c r="P237" s="25" t="str">
        <f t="shared" si="73"/>
        <v/>
      </c>
      <c r="Q237" s="25" t="str">
        <f t="shared" si="74"/>
        <v/>
      </c>
      <c r="R237" s="25" t="str">
        <f t="shared" si="75"/>
        <v/>
      </c>
      <c r="S237" s="25" t="str">
        <f t="shared" si="76"/>
        <v/>
      </c>
      <c r="T237" s="25" t="str">
        <f t="shared" si="77"/>
        <v/>
      </c>
      <c r="U237" s="25" t="str">
        <f t="shared" si="78"/>
        <v/>
      </c>
      <c r="V237" s="25" t="str">
        <f t="shared" si="79"/>
        <v/>
      </c>
      <c r="W237" s="25" t="str">
        <f t="shared" si="80"/>
        <v/>
      </c>
      <c r="X237" s="25" t="str">
        <f t="shared" si="81"/>
        <v/>
      </c>
      <c r="Y237" s="25" t="str">
        <f t="shared" si="82"/>
        <v xml:space="preserve"> </v>
      </c>
      <c r="Z237" s="25" t="str">
        <f t="shared" si="83"/>
        <v xml:space="preserve"> </v>
      </c>
      <c r="AA237" s="25" t="str">
        <f t="shared" si="84"/>
        <v xml:space="preserve"> </v>
      </c>
      <c r="AB237" t="str">
        <f t="shared" si="85"/>
        <v/>
      </c>
      <c r="AC237" t="str">
        <f t="shared" si="86"/>
        <v xml:space="preserve"> </v>
      </c>
      <c r="AD237" t="str">
        <f t="shared" si="87"/>
        <v/>
      </c>
    </row>
    <row r="238" spans="1:30" x14ac:dyDescent="0.35">
      <c r="A238" t="str">
        <f>IF('My Prediction of Match'!$B$2='Performance Cal'!$A238,'Performance Cal'!A238,"")</f>
        <v/>
      </c>
      <c r="B238" t="str">
        <f>IF('My Prediction of Match'!$B$2='Performance Cal'!$A238,'Performance Cal'!B238,"")</f>
        <v/>
      </c>
      <c r="C238" t="str">
        <f>_xlfn.XLOOKUP(B238,'Team Player and role'!A:A,'Team Player and role'!C:C," ")</f>
        <v xml:space="preserve"> </v>
      </c>
      <c r="D238" t="str">
        <f>IF('My Prediction of Match'!$B$2='Performance Cal'!$A238,'Performance Cal'!C238,"")</f>
        <v/>
      </c>
      <c r="E238" t="str">
        <f>IF('My Prediction of Match'!$B$2='Performance Cal'!$A238,'Performance Cal'!D238,"")</f>
        <v/>
      </c>
      <c r="F238" t="str">
        <f>IF('My Prediction of Match'!$B$2='Performance Cal'!$A238,'Performance Cal'!E238,"")</f>
        <v/>
      </c>
      <c r="G238" t="str">
        <f>IF('My Prediction of Match'!$B$2='Performance Cal'!$A238,'Performance Cal'!F238,"")</f>
        <v/>
      </c>
      <c r="H238" s="25" t="str">
        <f t="shared" si="66"/>
        <v/>
      </c>
      <c r="I238" s="25" t="str">
        <f t="shared" si="67"/>
        <v/>
      </c>
      <c r="J238" s="25" t="str">
        <f t="shared" si="68"/>
        <v/>
      </c>
      <c r="K238" s="25" t="str">
        <f t="shared" si="69"/>
        <v xml:space="preserve"> </v>
      </c>
      <c r="L238" s="25" t="str">
        <f t="shared" si="70"/>
        <v xml:space="preserve"> </v>
      </c>
      <c r="M238" s="25" t="str">
        <f t="shared" si="70"/>
        <v xml:space="preserve"> </v>
      </c>
      <c r="N238" s="25" t="str">
        <f t="shared" si="71"/>
        <v xml:space="preserve"> </v>
      </c>
      <c r="O238" s="25" t="str">
        <f t="shared" si="72"/>
        <v xml:space="preserve"> </v>
      </c>
      <c r="P238" s="25" t="str">
        <f t="shared" si="73"/>
        <v/>
      </c>
      <c r="Q238" s="25" t="str">
        <f t="shared" si="74"/>
        <v/>
      </c>
      <c r="R238" s="25" t="str">
        <f t="shared" si="75"/>
        <v/>
      </c>
      <c r="S238" s="25" t="str">
        <f t="shared" si="76"/>
        <v/>
      </c>
      <c r="T238" s="25" t="str">
        <f t="shared" si="77"/>
        <v/>
      </c>
      <c r="U238" s="25" t="str">
        <f t="shared" si="78"/>
        <v/>
      </c>
      <c r="V238" s="25" t="str">
        <f t="shared" si="79"/>
        <v/>
      </c>
      <c r="W238" s="25" t="str">
        <f t="shared" si="80"/>
        <v/>
      </c>
      <c r="X238" s="25" t="str">
        <f t="shared" si="81"/>
        <v/>
      </c>
      <c r="Y238" s="25" t="str">
        <f t="shared" si="82"/>
        <v xml:space="preserve"> </v>
      </c>
      <c r="Z238" s="25" t="str">
        <f t="shared" si="83"/>
        <v xml:space="preserve"> </v>
      </c>
      <c r="AA238" s="25" t="str">
        <f t="shared" si="84"/>
        <v xml:space="preserve"> </v>
      </c>
      <c r="AB238" t="str">
        <f t="shared" si="85"/>
        <v/>
      </c>
      <c r="AC238" t="str">
        <f t="shared" si="86"/>
        <v xml:space="preserve"> </v>
      </c>
      <c r="AD238" t="str">
        <f t="shared" si="87"/>
        <v/>
      </c>
    </row>
    <row r="239" spans="1:30" x14ac:dyDescent="0.35">
      <c r="A239" t="str">
        <f>IF('My Prediction of Match'!$B$2='Performance Cal'!$A239,'Performance Cal'!A239,"")</f>
        <v/>
      </c>
      <c r="B239" t="str">
        <f>IF('My Prediction of Match'!$B$2='Performance Cal'!$A239,'Performance Cal'!B239,"")</f>
        <v/>
      </c>
      <c r="C239" t="str">
        <f>_xlfn.XLOOKUP(B239,'Team Player and role'!A:A,'Team Player and role'!C:C," ")</f>
        <v xml:space="preserve"> </v>
      </c>
      <c r="D239" t="str">
        <f>IF('My Prediction of Match'!$B$2='Performance Cal'!$A239,'Performance Cal'!C239,"")</f>
        <v/>
      </c>
      <c r="E239" t="str">
        <f>IF('My Prediction of Match'!$B$2='Performance Cal'!$A239,'Performance Cal'!D239,"")</f>
        <v/>
      </c>
      <c r="F239" t="str">
        <f>IF('My Prediction of Match'!$B$2='Performance Cal'!$A239,'Performance Cal'!E239,"")</f>
        <v/>
      </c>
      <c r="G239" t="str">
        <f>IF('My Prediction of Match'!$B$2='Performance Cal'!$A239,'Performance Cal'!F239,"")</f>
        <v/>
      </c>
      <c r="H239" s="25" t="str">
        <f t="shared" si="66"/>
        <v/>
      </c>
      <c r="I239" s="25" t="str">
        <f t="shared" si="67"/>
        <v/>
      </c>
      <c r="J239" s="25" t="str">
        <f t="shared" si="68"/>
        <v/>
      </c>
      <c r="K239" s="25" t="str">
        <f t="shared" si="69"/>
        <v xml:space="preserve"> </v>
      </c>
      <c r="L239" s="25" t="str">
        <f t="shared" si="70"/>
        <v xml:space="preserve"> </v>
      </c>
      <c r="M239" s="25" t="str">
        <f t="shared" si="70"/>
        <v xml:space="preserve"> </v>
      </c>
      <c r="N239" s="25" t="str">
        <f t="shared" si="71"/>
        <v xml:space="preserve"> </v>
      </c>
      <c r="O239" s="25" t="str">
        <f t="shared" si="72"/>
        <v xml:space="preserve"> </v>
      </c>
      <c r="P239" s="25" t="str">
        <f t="shared" si="73"/>
        <v/>
      </c>
      <c r="Q239" s="25" t="str">
        <f t="shared" si="74"/>
        <v/>
      </c>
      <c r="R239" s="25" t="str">
        <f t="shared" si="75"/>
        <v/>
      </c>
      <c r="S239" s="25" t="str">
        <f t="shared" si="76"/>
        <v/>
      </c>
      <c r="T239" s="25" t="str">
        <f t="shared" si="77"/>
        <v/>
      </c>
      <c r="U239" s="25" t="str">
        <f t="shared" si="78"/>
        <v/>
      </c>
      <c r="V239" s="25" t="str">
        <f t="shared" si="79"/>
        <v/>
      </c>
      <c r="W239" s="25" t="str">
        <f t="shared" si="80"/>
        <v/>
      </c>
      <c r="X239" s="25" t="str">
        <f t="shared" si="81"/>
        <v/>
      </c>
      <c r="Y239" s="25" t="str">
        <f t="shared" si="82"/>
        <v xml:space="preserve"> </v>
      </c>
      <c r="Z239" s="25" t="str">
        <f t="shared" si="83"/>
        <v xml:space="preserve"> </v>
      </c>
      <c r="AA239" s="25" t="str">
        <f t="shared" si="84"/>
        <v xml:space="preserve"> </v>
      </c>
      <c r="AB239" t="str">
        <f t="shared" si="85"/>
        <v/>
      </c>
      <c r="AC239" t="str">
        <f t="shared" si="86"/>
        <v xml:space="preserve"> </v>
      </c>
      <c r="AD239" t="str">
        <f t="shared" si="87"/>
        <v/>
      </c>
    </row>
    <row r="240" spans="1:30" x14ac:dyDescent="0.35">
      <c r="A240" t="str">
        <f>IF('My Prediction of Match'!$B$2='Performance Cal'!$A240,'Performance Cal'!A240,"")</f>
        <v/>
      </c>
      <c r="B240" t="str">
        <f>IF('My Prediction of Match'!$B$2='Performance Cal'!$A240,'Performance Cal'!B240,"")</f>
        <v/>
      </c>
      <c r="C240" t="str">
        <f>_xlfn.XLOOKUP(B240,'Team Player and role'!A:A,'Team Player and role'!C:C," ")</f>
        <v xml:space="preserve"> </v>
      </c>
      <c r="D240" t="str">
        <f>IF('My Prediction of Match'!$B$2='Performance Cal'!$A240,'Performance Cal'!C240,"")</f>
        <v/>
      </c>
      <c r="E240" t="str">
        <f>IF('My Prediction of Match'!$B$2='Performance Cal'!$A240,'Performance Cal'!D240,"")</f>
        <v/>
      </c>
      <c r="F240" t="str">
        <f>IF('My Prediction of Match'!$B$2='Performance Cal'!$A240,'Performance Cal'!E240,"")</f>
        <v/>
      </c>
      <c r="G240" t="str">
        <f>IF('My Prediction of Match'!$B$2='Performance Cal'!$A240,'Performance Cal'!F240,"")</f>
        <v/>
      </c>
      <c r="H240" s="25" t="str">
        <f t="shared" si="66"/>
        <v/>
      </c>
      <c r="I240" s="25" t="str">
        <f t="shared" si="67"/>
        <v/>
      </c>
      <c r="J240" s="25" t="str">
        <f t="shared" si="68"/>
        <v/>
      </c>
      <c r="K240" s="25" t="str">
        <f t="shared" si="69"/>
        <v xml:space="preserve"> </v>
      </c>
      <c r="L240" s="25" t="str">
        <f t="shared" si="70"/>
        <v xml:space="preserve"> </v>
      </c>
      <c r="M240" s="25" t="str">
        <f t="shared" si="70"/>
        <v xml:space="preserve"> </v>
      </c>
      <c r="N240" s="25" t="str">
        <f t="shared" si="71"/>
        <v xml:space="preserve"> </v>
      </c>
      <c r="O240" s="25" t="str">
        <f t="shared" si="72"/>
        <v xml:space="preserve"> </v>
      </c>
      <c r="P240" s="25" t="str">
        <f t="shared" si="73"/>
        <v/>
      </c>
      <c r="Q240" s="25" t="str">
        <f t="shared" si="74"/>
        <v/>
      </c>
      <c r="R240" s="25" t="str">
        <f t="shared" si="75"/>
        <v/>
      </c>
      <c r="S240" s="25" t="str">
        <f t="shared" si="76"/>
        <v/>
      </c>
      <c r="T240" s="25" t="str">
        <f t="shared" si="77"/>
        <v/>
      </c>
      <c r="U240" s="25" t="str">
        <f t="shared" si="78"/>
        <v/>
      </c>
      <c r="V240" s="25" t="str">
        <f t="shared" si="79"/>
        <v/>
      </c>
      <c r="W240" s="25" t="str">
        <f t="shared" si="80"/>
        <v/>
      </c>
      <c r="X240" s="25" t="str">
        <f t="shared" si="81"/>
        <v/>
      </c>
      <c r="Y240" s="25" t="str">
        <f t="shared" si="82"/>
        <v xml:space="preserve"> </v>
      </c>
      <c r="Z240" s="25" t="str">
        <f t="shared" si="83"/>
        <v xml:space="preserve"> </v>
      </c>
      <c r="AA240" s="25" t="str">
        <f t="shared" si="84"/>
        <v xml:space="preserve"> </v>
      </c>
      <c r="AB240" t="str">
        <f t="shared" si="85"/>
        <v/>
      </c>
      <c r="AC240" t="str">
        <f t="shared" si="86"/>
        <v xml:space="preserve"> </v>
      </c>
      <c r="AD240" t="str">
        <f t="shared" si="87"/>
        <v/>
      </c>
    </row>
    <row r="241" spans="1:30" x14ac:dyDescent="0.35">
      <c r="A241" t="str">
        <f>IF('My Prediction of Match'!$B$2='Performance Cal'!$A241,'Performance Cal'!A241,"")</f>
        <v/>
      </c>
      <c r="B241" t="str">
        <f>IF('My Prediction of Match'!$B$2='Performance Cal'!$A241,'Performance Cal'!B241,"")</f>
        <v/>
      </c>
      <c r="C241" t="str">
        <f>_xlfn.XLOOKUP(B241,'Team Player and role'!A:A,'Team Player and role'!C:C," ")</f>
        <v xml:space="preserve"> </v>
      </c>
      <c r="D241" t="str">
        <f>IF('My Prediction of Match'!$B$2='Performance Cal'!$A241,'Performance Cal'!C241,"")</f>
        <v/>
      </c>
      <c r="E241" t="str">
        <f>IF('My Prediction of Match'!$B$2='Performance Cal'!$A241,'Performance Cal'!D241,"")</f>
        <v/>
      </c>
      <c r="F241" t="str">
        <f>IF('My Prediction of Match'!$B$2='Performance Cal'!$A241,'Performance Cal'!E241,"")</f>
        <v/>
      </c>
      <c r="G241" t="str">
        <f>IF('My Prediction of Match'!$B$2='Performance Cal'!$A241,'Performance Cal'!F241,"")</f>
        <v/>
      </c>
      <c r="H241" s="25" t="str">
        <f t="shared" si="66"/>
        <v/>
      </c>
      <c r="I241" s="25" t="str">
        <f t="shared" si="67"/>
        <v/>
      </c>
      <c r="J241" s="25" t="str">
        <f t="shared" si="68"/>
        <v/>
      </c>
      <c r="K241" s="25" t="str">
        <f t="shared" si="69"/>
        <v xml:space="preserve"> </v>
      </c>
      <c r="L241" s="25" t="str">
        <f t="shared" si="70"/>
        <v xml:space="preserve"> </v>
      </c>
      <c r="M241" s="25" t="str">
        <f t="shared" si="70"/>
        <v xml:space="preserve"> </v>
      </c>
      <c r="N241" s="25" t="str">
        <f t="shared" si="71"/>
        <v xml:space="preserve"> </v>
      </c>
      <c r="O241" s="25" t="str">
        <f t="shared" si="72"/>
        <v xml:space="preserve"> </v>
      </c>
      <c r="P241" s="25" t="str">
        <f t="shared" si="73"/>
        <v/>
      </c>
      <c r="Q241" s="25" t="str">
        <f t="shared" si="74"/>
        <v/>
      </c>
      <c r="R241" s="25" t="str">
        <f t="shared" si="75"/>
        <v/>
      </c>
      <c r="S241" s="25" t="str">
        <f t="shared" si="76"/>
        <v/>
      </c>
      <c r="T241" s="25" t="str">
        <f t="shared" si="77"/>
        <v/>
      </c>
      <c r="U241" s="25" t="str">
        <f t="shared" si="78"/>
        <v/>
      </c>
      <c r="V241" s="25" t="str">
        <f t="shared" si="79"/>
        <v/>
      </c>
      <c r="W241" s="25" t="str">
        <f t="shared" si="80"/>
        <v/>
      </c>
      <c r="X241" s="25" t="str">
        <f t="shared" si="81"/>
        <v/>
      </c>
      <c r="Y241" s="25" t="str">
        <f t="shared" si="82"/>
        <v xml:space="preserve"> </v>
      </c>
      <c r="Z241" s="25" t="str">
        <f t="shared" si="83"/>
        <v xml:space="preserve"> </v>
      </c>
      <c r="AA241" s="25" t="str">
        <f t="shared" si="84"/>
        <v xml:space="preserve"> </v>
      </c>
      <c r="AB241" t="str">
        <f t="shared" si="85"/>
        <v/>
      </c>
      <c r="AC241" t="str">
        <f t="shared" si="86"/>
        <v xml:space="preserve"> </v>
      </c>
      <c r="AD241" t="str">
        <f t="shared" si="87"/>
        <v/>
      </c>
    </row>
    <row r="242" spans="1:30" x14ac:dyDescent="0.35">
      <c r="A242" t="str">
        <f>IF('My Prediction of Match'!$B$2='Performance Cal'!$A242,'Performance Cal'!A242,"")</f>
        <v/>
      </c>
      <c r="B242" t="str">
        <f>IF('My Prediction of Match'!$B$2='Performance Cal'!$A242,'Performance Cal'!B242,"")</f>
        <v/>
      </c>
      <c r="C242" t="str">
        <f>_xlfn.XLOOKUP(B242,'Team Player and role'!A:A,'Team Player and role'!C:C," ")</f>
        <v xml:space="preserve"> </v>
      </c>
      <c r="D242" t="str">
        <f>IF('My Prediction of Match'!$B$2='Performance Cal'!$A242,'Performance Cal'!C242,"")</f>
        <v/>
      </c>
      <c r="E242" t="str">
        <f>IF('My Prediction of Match'!$B$2='Performance Cal'!$A242,'Performance Cal'!D242,"")</f>
        <v/>
      </c>
      <c r="F242" t="str">
        <f>IF('My Prediction of Match'!$B$2='Performance Cal'!$A242,'Performance Cal'!E242,"")</f>
        <v/>
      </c>
      <c r="G242" t="str">
        <f>IF('My Prediction of Match'!$B$2='Performance Cal'!$A242,'Performance Cal'!F242,"")</f>
        <v/>
      </c>
      <c r="H242" s="25" t="str">
        <f t="shared" si="66"/>
        <v/>
      </c>
      <c r="I242" s="25" t="str">
        <f t="shared" si="67"/>
        <v/>
      </c>
      <c r="J242" s="25" t="str">
        <f t="shared" si="68"/>
        <v/>
      </c>
      <c r="K242" s="25" t="str">
        <f t="shared" si="69"/>
        <v xml:space="preserve"> </v>
      </c>
      <c r="L242" s="25" t="str">
        <f t="shared" si="70"/>
        <v xml:space="preserve"> </v>
      </c>
      <c r="M242" s="25" t="str">
        <f t="shared" si="70"/>
        <v xml:space="preserve"> </v>
      </c>
      <c r="N242" s="25" t="str">
        <f t="shared" si="71"/>
        <v xml:space="preserve"> </v>
      </c>
      <c r="O242" s="25" t="str">
        <f t="shared" si="72"/>
        <v xml:space="preserve"> </v>
      </c>
      <c r="P242" s="25" t="str">
        <f t="shared" si="73"/>
        <v/>
      </c>
      <c r="Q242" s="25" t="str">
        <f t="shared" si="74"/>
        <v/>
      </c>
      <c r="R242" s="25" t="str">
        <f t="shared" si="75"/>
        <v/>
      </c>
      <c r="S242" s="25" t="str">
        <f t="shared" si="76"/>
        <v/>
      </c>
      <c r="T242" s="25" t="str">
        <f t="shared" si="77"/>
        <v/>
      </c>
      <c r="U242" s="25" t="str">
        <f t="shared" si="78"/>
        <v/>
      </c>
      <c r="V242" s="25" t="str">
        <f t="shared" si="79"/>
        <v/>
      </c>
      <c r="W242" s="25" t="str">
        <f t="shared" si="80"/>
        <v/>
      </c>
      <c r="X242" s="25" t="str">
        <f t="shared" si="81"/>
        <v/>
      </c>
      <c r="Y242" s="25" t="str">
        <f t="shared" si="82"/>
        <v xml:space="preserve"> </v>
      </c>
      <c r="Z242" s="25" t="str">
        <f t="shared" si="83"/>
        <v xml:space="preserve"> </v>
      </c>
      <c r="AA242" s="25" t="str">
        <f t="shared" si="84"/>
        <v xml:space="preserve"> </v>
      </c>
      <c r="AB242" t="str">
        <f t="shared" si="85"/>
        <v/>
      </c>
      <c r="AC242" t="str">
        <f t="shared" si="86"/>
        <v xml:space="preserve"> </v>
      </c>
      <c r="AD242" t="str">
        <f t="shared" si="87"/>
        <v/>
      </c>
    </row>
    <row r="243" spans="1:30" x14ac:dyDescent="0.35">
      <c r="A243" t="str">
        <f>IF('My Prediction of Match'!$B$2='Performance Cal'!$A243,'Performance Cal'!A243,"")</f>
        <v/>
      </c>
      <c r="B243" t="str">
        <f>IF('My Prediction of Match'!$B$2='Performance Cal'!$A243,'Performance Cal'!B243,"")</f>
        <v/>
      </c>
      <c r="C243" t="str">
        <f>_xlfn.XLOOKUP(B243,'Team Player and role'!A:A,'Team Player and role'!C:C," ")</f>
        <v xml:space="preserve"> </v>
      </c>
      <c r="D243" t="str">
        <f>IF('My Prediction of Match'!$B$2='Performance Cal'!$A243,'Performance Cal'!C243,"")</f>
        <v/>
      </c>
      <c r="E243" t="str">
        <f>IF('My Prediction of Match'!$B$2='Performance Cal'!$A243,'Performance Cal'!D243,"")</f>
        <v/>
      </c>
      <c r="F243" t="str">
        <f>IF('My Prediction of Match'!$B$2='Performance Cal'!$A243,'Performance Cal'!E243,"")</f>
        <v/>
      </c>
      <c r="G243" t="str">
        <f>IF('My Prediction of Match'!$B$2='Performance Cal'!$A243,'Performance Cal'!F243,"")</f>
        <v/>
      </c>
      <c r="H243" s="25" t="str">
        <f t="shared" si="66"/>
        <v/>
      </c>
      <c r="I243" s="25" t="str">
        <f t="shared" si="67"/>
        <v/>
      </c>
      <c r="J243" s="25" t="str">
        <f t="shared" si="68"/>
        <v/>
      </c>
      <c r="K243" s="25" t="str">
        <f t="shared" si="69"/>
        <v xml:space="preserve"> </v>
      </c>
      <c r="L243" s="25" t="str">
        <f t="shared" si="70"/>
        <v xml:space="preserve"> </v>
      </c>
      <c r="M243" s="25" t="str">
        <f t="shared" si="70"/>
        <v xml:space="preserve"> </v>
      </c>
      <c r="N243" s="25" t="str">
        <f t="shared" si="71"/>
        <v xml:space="preserve"> </v>
      </c>
      <c r="O243" s="25" t="str">
        <f t="shared" si="72"/>
        <v xml:space="preserve"> </v>
      </c>
      <c r="P243" s="25" t="str">
        <f t="shared" si="73"/>
        <v/>
      </c>
      <c r="Q243" s="25" t="str">
        <f t="shared" si="74"/>
        <v/>
      </c>
      <c r="R243" s="25" t="str">
        <f t="shared" si="75"/>
        <v/>
      </c>
      <c r="S243" s="25" t="str">
        <f t="shared" si="76"/>
        <v/>
      </c>
      <c r="T243" s="25" t="str">
        <f t="shared" si="77"/>
        <v/>
      </c>
      <c r="U243" s="25" t="str">
        <f t="shared" si="78"/>
        <v/>
      </c>
      <c r="V243" s="25" t="str">
        <f t="shared" si="79"/>
        <v/>
      </c>
      <c r="W243" s="25" t="str">
        <f t="shared" si="80"/>
        <v/>
      </c>
      <c r="X243" s="25" t="str">
        <f t="shared" si="81"/>
        <v/>
      </c>
      <c r="Y243" s="25" t="str">
        <f t="shared" si="82"/>
        <v xml:space="preserve"> </v>
      </c>
      <c r="Z243" s="25" t="str">
        <f t="shared" si="83"/>
        <v xml:space="preserve"> </v>
      </c>
      <c r="AA243" s="25" t="str">
        <f t="shared" si="84"/>
        <v xml:space="preserve"> </v>
      </c>
      <c r="AB243" t="str">
        <f t="shared" si="85"/>
        <v/>
      </c>
      <c r="AC243" t="str">
        <f t="shared" si="86"/>
        <v xml:space="preserve"> </v>
      </c>
      <c r="AD243" t="str">
        <f t="shared" si="87"/>
        <v/>
      </c>
    </row>
    <row r="244" spans="1:30" x14ac:dyDescent="0.35">
      <c r="A244" t="str">
        <f>IF('My Prediction of Match'!$B$2='Performance Cal'!$A244,'Performance Cal'!A244,"")</f>
        <v/>
      </c>
      <c r="B244" t="str">
        <f>IF('My Prediction of Match'!$B$2='Performance Cal'!$A244,'Performance Cal'!B244,"")</f>
        <v/>
      </c>
      <c r="C244" t="str">
        <f>_xlfn.XLOOKUP(B244,'Team Player and role'!A:A,'Team Player and role'!C:C," ")</f>
        <v xml:space="preserve"> </v>
      </c>
      <c r="D244" t="str">
        <f>IF('My Prediction of Match'!$B$2='Performance Cal'!$A244,'Performance Cal'!C244,"")</f>
        <v/>
      </c>
      <c r="E244" t="str">
        <f>IF('My Prediction of Match'!$B$2='Performance Cal'!$A244,'Performance Cal'!D244,"")</f>
        <v/>
      </c>
      <c r="F244" t="str">
        <f>IF('My Prediction of Match'!$B$2='Performance Cal'!$A244,'Performance Cal'!E244,"")</f>
        <v/>
      </c>
      <c r="G244" t="str">
        <f>IF('My Prediction of Match'!$B$2='Performance Cal'!$A244,'Performance Cal'!F244,"")</f>
        <v/>
      </c>
      <c r="H244" s="25" t="str">
        <f t="shared" si="66"/>
        <v/>
      </c>
      <c r="I244" s="25" t="str">
        <f t="shared" si="67"/>
        <v/>
      </c>
      <c r="J244" s="25" t="str">
        <f t="shared" si="68"/>
        <v/>
      </c>
      <c r="K244" s="25" t="str">
        <f t="shared" si="69"/>
        <v xml:space="preserve"> </v>
      </c>
      <c r="L244" s="25" t="str">
        <f t="shared" si="70"/>
        <v xml:space="preserve"> </v>
      </c>
      <c r="M244" s="25" t="str">
        <f t="shared" si="70"/>
        <v xml:space="preserve"> </v>
      </c>
      <c r="N244" s="25" t="str">
        <f t="shared" si="71"/>
        <v xml:space="preserve"> </v>
      </c>
      <c r="O244" s="25" t="str">
        <f t="shared" si="72"/>
        <v xml:space="preserve"> </v>
      </c>
      <c r="P244" s="25" t="str">
        <f t="shared" si="73"/>
        <v/>
      </c>
      <c r="Q244" s="25" t="str">
        <f t="shared" si="74"/>
        <v/>
      </c>
      <c r="R244" s="25" t="str">
        <f t="shared" si="75"/>
        <v/>
      </c>
      <c r="S244" s="25" t="str">
        <f t="shared" si="76"/>
        <v/>
      </c>
      <c r="T244" s="25" t="str">
        <f t="shared" si="77"/>
        <v/>
      </c>
      <c r="U244" s="25" t="str">
        <f t="shared" si="78"/>
        <v/>
      </c>
      <c r="V244" s="25" t="str">
        <f t="shared" si="79"/>
        <v/>
      </c>
      <c r="W244" s="25" t="str">
        <f t="shared" si="80"/>
        <v/>
      </c>
      <c r="X244" s="25" t="str">
        <f t="shared" si="81"/>
        <v/>
      </c>
      <c r="Y244" s="25" t="str">
        <f t="shared" si="82"/>
        <v xml:space="preserve"> </v>
      </c>
      <c r="Z244" s="25" t="str">
        <f t="shared" si="83"/>
        <v xml:space="preserve"> </v>
      </c>
      <c r="AA244" s="25" t="str">
        <f t="shared" si="84"/>
        <v xml:space="preserve"> </v>
      </c>
      <c r="AB244" t="str">
        <f t="shared" si="85"/>
        <v/>
      </c>
      <c r="AC244" t="str">
        <f t="shared" si="86"/>
        <v xml:space="preserve"> </v>
      </c>
      <c r="AD244" t="str">
        <f t="shared" si="87"/>
        <v/>
      </c>
    </row>
    <row r="245" spans="1:30" x14ac:dyDescent="0.35">
      <c r="A245" t="str">
        <f>IF('My Prediction of Match'!$B$2='Performance Cal'!$A245,'Performance Cal'!A245,"")</f>
        <v/>
      </c>
      <c r="B245" t="str">
        <f>IF('My Prediction of Match'!$B$2='Performance Cal'!$A245,'Performance Cal'!B245,"")</f>
        <v/>
      </c>
      <c r="C245" t="str">
        <f>_xlfn.XLOOKUP(B245,'Team Player and role'!A:A,'Team Player and role'!C:C," ")</f>
        <v xml:space="preserve"> </v>
      </c>
      <c r="D245" t="str">
        <f>IF('My Prediction of Match'!$B$2='Performance Cal'!$A245,'Performance Cal'!C245,"")</f>
        <v/>
      </c>
      <c r="E245" t="str">
        <f>IF('My Prediction of Match'!$B$2='Performance Cal'!$A245,'Performance Cal'!D245,"")</f>
        <v/>
      </c>
      <c r="F245" t="str">
        <f>IF('My Prediction of Match'!$B$2='Performance Cal'!$A245,'Performance Cal'!E245,"")</f>
        <v/>
      </c>
      <c r="G245" t="str">
        <f>IF('My Prediction of Match'!$B$2='Performance Cal'!$A245,'Performance Cal'!F245,"")</f>
        <v/>
      </c>
      <c r="H245" s="25" t="str">
        <f t="shared" si="66"/>
        <v/>
      </c>
      <c r="I245" s="25" t="str">
        <f t="shared" si="67"/>
        <v/>
      </c>
      <c r="J245" s="25" t="str">
        <f t="shared" si="68"/>
        <v/>
      </c>
      <c r="K245" s="25" t="str">
        <f t="shared" si="69"/>
        <v xml:space="preserve"> </v>
      </c>
      <c r="L245" s="25" t="str">
        <f t="shared" si="70"/>
        <v xml:space="preserve"> </v>
      </c>
      <c r="M245" s="25" t="str">
        <f t="shared" si="70"/>
        <v xml:space="preserve"> </v>
      </c>
      <c r="N245" s="25" t="str">
        <f t="shared" si="71"/>
        <v xml:space="preserve"> </v>
      </c>
      <c r="O245" s="25" t="str">
        <f t="shared" si="72"/>
        <v xml:space="preserve"> </v>
      </c>
      <c r="P245" s="25" t="str">
        <f t="shared" si="73"/>
        <v/>
      </c>
      <c r="Q245" s="25" t="str">
        <f t="shared" si="74"/>
        <v/>
      </c>
      <c r="R245" s="25" t="str">
        <f t="shared" si="75"/>
        <v/>
      </c>
      <c r="S245" s="25" t="str">
        <f t="shared" si="76"/>
        <v/>
      </c>
      <c r="T245" s="25" t="str">
        <f t="shared" si="77"/>
        <v/>
      </c>
      <c r="U245" s="25" t="str">
        <f t="shared" si="78"/>
        <v/>
      </c>
      <c r="V245" s="25" t="str">
        <f t="shared" si="79"/>
        <v/>
      </c>
      <c r="W245" s="25" t="str">
        <f t="shared" si="80"/>
        <v/>
      </c>
      <c r="X245" s="25" t="str">
        <f t="shared" si="81"/>
        <v/>
      </c>
      <c r="Y245" s="25" t="str">
        <f t="shared" si="82"/>
        <v xml:space="preserve"> </v>
      </c>
      <c r="Z245" s="25" t="str">
        <f t="shared" si="83"/>
        <v xml:space="preserve"> </v>
      </c>
      <c r="AA245" s="25" t="str">
        <f t="shared" si="84"/>
        <v xml:space="preserve"> </v>
      </c>
      <c r="AB245" t="str">
        <f t="shared" si="85"/>
        <v/>
      </c>
      <c r="AC245" t="str">
        <f t="shared" si="86"/>
        <v xml:space="preserve"> </v>
      </c>
      <c r="AD245" t="str">
        <f t="shared" si="87"/>
        <v/>
      </c>
    </row>
    <row r="246" spans="1:30" x14ac:dyDescent="0.35">
      <c r="A246" t="str">
        <f>IF('My Prediction of Match'!$B$2='Performance Cal'!$A246,'Performance Cal'!A246,"")</f>
        <v/>
      </c>
      <c r="B246" t="str">
        <f>IF('My Prediction of Match'!$B$2='Performance Cal'!$A246,'Performance Cal'!B246,"")</f>
        <v/>
      </c>
      <c r="C246" t="str">
        <f>_xlfn.XLOOKUP(B246,'Team Player and role'!A:A,'Team Player and role'!C:C," ")</f>
        <v xml:space="preserve"> </v>
      </c>
      <c r="D246" t="str">
        <f>IF('My Prediction of Match'!$B$2='Performance Cal'!$A246,'Performance Cal'!C246,"")</f>
        <v/>
      </c>
      <c r="E246" t="str">
        <f>IF('My Prediction of Match'!$B$2='Performance Cal'!$A246,'Performance Cal'!D246,"")</f>
        <v/>
      </c>
      <c r="F246" t="str">
        <f>IF('My Prediction of Match'!$B$2='Performance Cal'!$A246,'Performance Cal'!E246,"")</f>
        <v/>
      </c>
      <c r="G246" t="str">
        <f>IF('My Prediction of Match'!$B$2='Performance Cal'!$A246,'Performance Cal'!F246,"")</f>
        <v/>
      </c>
      <c r="H246" s="25" t="str">
        <f t="shared" si="66"/>
        <v/>
      </c>
      <c r="I246" s="25" t="str">
        <f t="shared" si="67"/>
        <v/>
      </c>
      <c r="J246" s="25" t="str">
        <f t="shared" si="68"/>
        <v/>
      </c>
      <c r="K246" s="25" t="str">
        <f t="shared" si="69"/>
        <v xml:space="preserve"> </v>
      </c>
      <c r="L246" s="25" t="str">
        <f t="shared" si="70"/>
        <v xml:space="preserve"> </v>
      </c>
      <c r="M246" s="25" t="str">
        <f t="shared" si="70"/>
        <v xml:space="preserve"> </v>
      </c>
      <c r="N246" s="25" t="str">
        <f t="shared" si="71"/>
        <v xml:space="preserve"> </v>
      </c>
      <c r="O246" s="25" t="str">
        <f t="shared" si="72"/>
        <v xml:space="preserve"> </v>
      </c>
      <c r="P246" s="25" t="str">
        <f t="shared" si="73"/>
        <v/>
      </c>
      <c r="Q246" s="25" t="str">
        <f t="shared" si="74"/>
        <v/>
      </c>
      <c r="R246" s="25" t="str">
        <f t="shared" si="75"/>
        <v/>
      </c>
      <c r="S246" s="25" t="str">
        <f t="shared" si="76"/>
        <v/>
      </c>
      <c r="T246" s="25" t="str">
        <f t="shared" si="77"/>
        <v/>
      </c>
      <c r="U246" s="25" t="str">
        <f t="shared" si="78"/>
        <v/>
      </c>
      <c r="V246" s="25" t="str">
        <f t="shared" si="79"/>
        <v/>
      </c>
      <c r="W246" s="25" t="str">
        <f t="shared" si="80"/>
        <v/>
      </c>
      <c r="X246" s="25" t="str">
        <f t="shared" si="81"/>
        <v/>
      </c>
      <c r="Y246" s="25" t="str">
        <f t="shared" si="82"/>
        <v xml:space="preserve"> </v>
      </c>
      <c r="Z246" s="25" t="str">
        <f t="shared" si="83"/>
        <v xml:space="preserve"> </v>
      </c>
      <c r="AA246" s="25" t="str">
        <f t="shared" si="84"/>
        <v xml:space="preserve"> </v>
      </c>
      <c r="AB246" t="str">
        <f t="shared" si="85"/>
        <v/>
      </c>
      <c r="AC246" t="str">
        <f t="shared" si="86"/>
        <v xml:space="preserve"> </v>
      </c>
      <c r="AD246" t="str">
        <f t="shared" si="87"/>
        <v/>
      </c>
    </row>
    <row r="247" spans="1:30" x14ac:dyDescent="0.35">
      <c r="A247" t="str">
        <f>IF('My Prediction of Match'!$B$2='Performance Cal'!$A247,'Performance Cal'!A247,"")</f>
        <v/>
      </c>
      <c r="B247" t="str">
        <f>IF('My Prediction of Match'!$B$2='Performance Cal'!$A247,'Performance Cal'!B247,"")</f>
        <v/>
      </c>
      <c r="C247" t="str">
        <f>_xlfn.XLOOKUP(B247,'Team Player and role'!A:A,'Team Player and role'!C:C," ")</f>
        <v xml:space="preserve"> </v>
      </c>
      <c r="D247" t="str">
        <f>IF('My Prediction of Match'!$B$2='Performance Cal'!$A247,'Performance Cal'!C247,"")</f>
        <v/>
      </c>
      <c r="E247" t="str">
        <f>IF('My Prediction of Match'!$B$2='Performance Cal'!$A247,'Performance Cal'!D247,"")</f>
        <v/>
      </c>
      <c r="F247" t="str">
        <f>IF('My Prediction of Match'!$B$2='Performance Cal'!$A247,'Performance Cal'!E247,"")</f>
        <v/>
      </c>
      <c r="G247" t="str">
        <f>IF('My Prediction of Match'!$B$2='Performance Cal'!$A247,'Performance Cal'!F247,"")</f>
        <v/>
      </c>
      <c r="H247" s="25" t="str">
        <f t="shared" si="66"/>
        <v/>
      </c>
      <c r="I247" s="25" t="str">
        <f t="shared" si="67"/>
        <v/>
      </c>
      <c r="J247" s="25" t="str">
        <f t="shared" si="68"/>
        <v/>
      </c>
      <c r="K247" s="25" t="str">
        <f t="shared" si="69"/>
        <v xml:space="preserve"> </v>
      </c>
      <c r="L247" s="25" t="str">
        <f t="shared" si="70"/>
        <v xml:space="preserve"> </v>
      </c>
      <c r="M247" s="25" t="str">
        <f t="shared" si="70"/>
        <v xml:space="preserve"> </v>
      </c>
      <c r="N247" s="25" t="str">
        <f t="shared" si="71"/>
        <v xml:space="preserve"> </v>
      </c>
      <c r="O247" s="25" t="str">
        <f t="shared" si="72"/>
        <v xml:space="preserve"> </v>
      </c>
      <c r="P247" s="25" t="str">
        <f t="shared" si="73"/>
        <v/>
      </c>
      <c r="Q247" s="25" t="str">
        <f t="shared" si="74"/>
        <v/>
      </c>
      <c r="R247" s="25" t="str">
        <f t="shared" si="75"/>
        <v/>
      </c>
      <c r="S247" s="25" t="str">
        <f t="shared" si="76"/>
        <v/>
      </c>
      <c r="T247" s="25" t="str">
        <f t="shared" si="77"/>
        <v/>
      </c>
      <c r="U247" s="25" t="str">
        <f t="shared" si="78"/>
        <v/>
      </c>
      <c r="V247" s="25" t="str">
        <f t="shared" si="79"/>
        <v/>
      </c>
      <c r="W247" s="25" t="str">
        <f t="shared" si="80"/>
        <v/>
      </c>
      <c r="X247" s="25" t="str">
        <f t="shared" si="81"/>
        <v/>
      </c>
      <c r="Y247" s="25" t="str">
        <f t="shared" si="82"/>
        <v xml:space="preserve"> </v>
      </c>
      <c r="Z247" s="25" t="str">
        <f t="shared" si="83"/>
        <v xml:space="preserve"> </v>
      </c>
      <c r="AA247" s="25" t="str">
        <f t="shared" si="84"/>
        <v xml:space="preserve"> </v>
      </c>
      <c r="AB247" t="str">
        <f t="shared" si="85"/>
        <v/>
      </c>
      <c r="AC247" t="str">
        <f t="shared" si="86"/>
        <v xml:space="preserve"> </v>
      </c>
      <c r="AD247" t="str">
        <f t="shared" si="87"/>
        <v/>
      </c>
    </row>
    <row r="248" spans="1:30" x14ac:dyDescent="0.35">
      <c r="A248" t="str">
        <f>IF('My Prediction of Match'!$B$2='Performance Cal'!$A248,'Performance Cal'!A248,"")</f>
        <v/>
      </c>
      <c r="B248" t="str">
        <f>IF('My Prediction of Match'!$B$2='Performance Cal'!$A248,'Performance Cal'!B248,"")</f>
        <v/>
      </c>
      <c r="C248" t="str">
        <f>_xlfn.XLOOKUP(B248,'Team Player and role'!A:A,'Team Player and role'!C:C," ")</f>
        <v xml:space="preserve"> </v>
      </c>
      <c r="D248" t="str">
        <f>IF('My Prediction of Match'!$B$2='Performance Cal'!$A248,'Performance Cal'!C248,"")</f>
        <v/>
      </c>
      <c r="E248" t="str">
        <f>IF('My Prediction of Match'!$B$2='Performance Cal'!$A248,'Performance Cal'!D248,"")</f>
        <v/>
      </c>
      <c r="F248" t="str">
        <f>IF('My Prediction of Match'!$B$2='Performance Cal'!$A248,'Performance Cal'!E248,"")</f>
        <v/>
      </c>
      <c r="G248" t="str">
        <f>IF('My Prediction of Match'!$B$2='Performance Cal'!$A248,'Performance Cal'!F248,"")</f>
        <v/>
      </c>
      <c r="H248" s="25" t="str">
        <f t="shared" si="66"/>
        <v/>
      </c>
      <c r="I248" s="25" t="str">
        <f t="shared" si="67"/>
        <v/>
      </c>
      <c r="J248" s="25" t="str">
        <f t="shared" si="68"/>
        <v/>
      </c>
      <c r="K248" s="25" t="str">
        <f t="shared" si="69"/>
        <v xml:space="preserve"> </v>
      </c>
      <c r="L248" s="25" t="str">
        <f t="shared" si="70"/>
        <v xml:space="preserve"> </v>
      </c>
      <c r="M248" s="25" t="str">
        <f t="shared" si="70"/>
        <v xml:space="preserve"> </v>
      </c>
      <c r="N248" s="25" t="str">
        <f t="shared" si="71"/>
        <v xml:space="preserve"> </v>
      </c>
      <c r="O248" s="25" t="str">
        <f t="shared" si="72"/>
        <v xml:space="preserve"> </v>
      </c>
      <c r="P248" s="25" t="str">
        <f t="shared" si="73"/>
        <v/>
      </c>
      <c r="Q248" s="25" t="str">
        <f t="shared" si="74"/>
        <v/>
      </c>
      <c r="R248" s="25" t="str">
        <f t="shared" si="75"/>
        <v/>
      </c>
      <c r="S248" s="25" t="str">
        <f t="shared" si="76"/>
        <v/>
      </c>
      <c r="T248" s="25" t="str">
        <f t="shared" si="77"/>
        <v/>
      </c>
      <c r="U248" s="25" t="str">
        <f t="shared" si="78"/>
        <v/>
      </c>
      <c r="V248" s="25" t="str">
        <f t="shared" si="79"/>
        <v/>
      </c>
      <c r="W248" s="25" t="str">
        <f t="shared" si="80"/>
        <v/>
      </c>
      <c r="X248" s="25" t="str">
        <f t="shared" si="81"/>
        <v/>
      </c>
      <c r="Y248" s="25" t="str">
        <f t="shared" si="82"/>
        <v xml:space="preserve"> </v>
      </c>
      <c r="Z248" s="25" t="str">
        <f t="shared" si="83"/>
        <v xml:space="preserve"> </v>
      </c>
      <c r="AA248" s="25" t="str">
        <f t="shared" si="84"/>
        <v xml:space="preserve"> </v>
      </c>
      <c r="AB248" t="str">
        <f t="shared" si="85"/>
        <v/>
      </c>
      <c r="AC248" t="str">
        <f t="shared" si="86"/>
        <v xml:space="preserve"> </v>
      </c>
      <c r="AD248" t="str">
        <f t="shared" si="87"/>
        <v/>
      </c>
    </row>
    <row r="249" spans="1:30" x14ac:dyDescent="0.35">
      <c r="A249" t="str">
        <f>IF('My Prediction of Match'!$B$2='Performance Cal'!$A249,'Performance Cal'!A249,"")</f>
        <v/>
      </c>
      <c r="B249" t="str">
        <f>IF('My Prediction of Match'!$B$2='Performance Cal'!$A249,'Performance Cal'!B249,"")</f>
        <v/>
      </c>
      <c r="C249" t="str">
        <f>_xlfn.XLOOKUP(B249,'Team Player and role'!A:A,'Team Player and role'!C:C," ")</f>
        <v xml:space="preserve"> </v>
      </c>
      <c r="D249" t="str">
        <f>IF('My Prediction of Match'!$B$2='Performance Cal'!$A249,'Performance Cal'!C249,"")</f>
        <v/>
      </c>
      <c r="E249" t="str">
        <f>IF('My Prediction of Match'!$B$2='Performance Cal'!$A249,'Performance Cal'!D249,"")</f>
        <v/>
      </c>
      <c r="F249" t="str">
        <f>IF('My Prediction of Match'!$B$2='Performance Cal'!$A249,'Performance Cal'!E249,"")</f>
        <v/>
      </c>
      <c r="G249" t="str">
        <f>IF('My Prediction of Match'!$B$2='Performance Cal'!$A249,'Performance Cal'!F249,"")</f>
        <v/>
      </c>
      <c r="H249" s="25" t="str">
        <f t="shared" si="66"/>
        <v/>
      </c>
      <c r="AB249" t="str">
        <f t="shared" si="85"/>
        <v/>
      </c>
      <c r="AC249" t="str">
        <f t="shared" si="86"/>
        <v xml:space="preserve"> </v>
      </c>
      <c r="AD249" t="str">
        <f t="shared" si="87"/>
        <v/>
      </c>
    </row>
    <row r="250" spans="1:30" x14ac:dyDescent="0.35">
      <c r="A250" t="str">
        <f>IF('My Prediction of Match'!$B$2='Performance Cal'!$A250,'Performance Cal'!A250,"")</f>
        <v/>
      </c>
      <c r="B250" t="str">
        <f>IF('My Prediction of Match'!$B$2='Performance Cal'!$A250,'Performance Cal'!B250,"")</f>
        <v/>
      </c>
      <c r="C250" t="str">
        <f>_xlfn.XLOOKUP(B250,'Team Player and role'!A:A,'Team Player and role'!C:C," ")</f>
        <v xml:space="preserve"> </v>
      </c>
      <c r="D250" t="str">
        <f>IF('My Prediction of Match'!$B$2='Performance Cal'!$A250,'Performance Cal'!C250,"")</f>
        <v/>
      </c>
      <c r="E250" t="str">
        <f>IF('My Prediction of Match'!$B$2='Performance Cal'!$A250,'Performance Cal'!D250,"")</f>
        <v/>
      </c>
      <c r="F250" t="str">
        <f>IF('My Prediction of Match'!$B$2='Performance Cal'!$A250,'Performance Cal'!E250,"")</f>
        <v/>
      </c>
      <c r="G250" t="str">
        <f>IF('My Prediction of Match'!$B$2='Performance Cal'!$A250,'Performance Cal'!F250,"")</f>
        <v/>
      </c>
      <c r="H250" s="25" t="str">
        <f t="shared" si="66"/>
        <v/>
      </c>
      <c r="AB250" t="str">
        <f t="shared" si="85"/>
        <v/>
      </c>
      <c r="AC250" t="str">
        <f t="shared" si="86"/>
        <v xml:space="preserve"> </v>
      </c>
      <c r="AD250" t="str">
        <f t="shared" si="87"/>
        <v/>
      </c>
    </row>
    <row r="251" spans="1:30" x14ac:dyDescent="0.35">
      <c r="A251" t="str">
        <f>IF('My Prediction of Match'!$B$2='Performance Cal'!$A251,'Performance Cal'!A251,"")</f>
        <v/>
      </c>
      <c r="B251" t="str">
        <f>IF('My Prediction of Match'!$B$2='Performance Cal'!$A251,'Performance Cal'!B251,"")</f>
        <v/>
      </c>
      <c r="C251" t="str">
        <f>_xlfn.XLOOKUP(B251,'Team Player and role'!A:A,'Team Player and role'!C:C," ")</f>
        <v xml:space="preserve"> </v>
      </c>
      <c r="D251" t="str">
        <f>IF('My Prediction of Match'!$B$2='Performance Cal'!$A251,'Performance Cal'!C251,"")</f>
        <v/>
      </c>
      <c r="E251" t="str">
        <f>IF('My Prediction of Match'!$B$2='Performance Cal'!$A251,'Performance Cal'!D251,"")</f>
        <v/>
      </c>
      <c r="F251" t="str">
        <f>IF('My Prediction of Match'!$B$2='Performance Cal'!$A251,'Performance Cal'!E251,"")</f>
        <v/>
      </c>
      <c r="G251" t="str">
        <f>IF('My Prediction of Match'!$B$2='Performance Cal'!$A251,'Performance Cal'!F251,"")</f>
        <v/>
      </c>
      <c r="H251" s="25" t="str">
        <f t="shared" si="66"/>
        <v/>
      </c>
      <c r="AB251" t="str">
        <f t="shared" si="85"/>
        <v/>
      </c>
      <c r="AC251" t="str">
        <f t="shared" si="86"/>
        <v xml:space="preserve"> </v>
      </c>
      <c r="AD251" t="str">
        <f t="shared" si="87"/>
        <v/>
      </c>
    </row>
    <row r="252" spans="1:30" x14ac:dyDescent="0.35">
      <c r="A252" t="str">
        <f>IF('My Prediction of Match'!$B$2='Performance Cal'!$A252,'Performance Cal'!A252,"")</f>
        <v/>
      </c>
      <c r="B252" t="str">
        <f>IF('My Prediction of Match'!$B$2='Performance Cal'!$A252,'Performance Cal'!B252,"")</f>
        <v/>
      </c>
      <c r="C252" t="str">
        <f>_xlfn.XLOOKUP(B252,'Team Player and role'!A:A,'Team Player and role'!C:C," ")</f>
        <v xml:space="preserve"> </v>
      </c>
      <c r="D252" t="str">
        <f>IF('My Prediction of Match'!$B$2='Performance Cal'!$A252,'Performance Cal'!C252,"")</f>
        <v/>
      </c>
      <c r="E252" t="str">
        <f>IF('My Prediction of Match'!$B$2='Performance Cal'!$A252,'Performance Cal'!D252,"")</f>
        <v/>
      </c>
      <c r="F252" t="str">
        <f>IF('My Prediction of Match'!$B$2='Performance Cal'!$A252,'Performance Cal'!E252,"")</f>
        <v/>
      </c>
      <c r="G252" t="str">
        <f>IF('My Prediction of Match'!$B$2='Performance Cal'!$A252,'Performance Cal'!F252,"")</f>
        <v/>
      </c>
      <c r="H252" s="25" t="str">
        <f t="shared" si="66"/>
        <v/>
      </c>
      <c r="AB252" t="str">
        <f t="shared" si="85"/>
        <v/>
      </c>
      <c r="AC252" t="str">
        <f t="shared" si="86"/>
        <v xml:space="preserve"> </v>
      </c>
      <c r="AD252" t="str">
        <f t="shared" si="87"/>
        <v/>
      </c>
    </row>
    <row r="253" spans="1:30" x14ac:dyDescent="0.35">
      <c r="A253" t="str">
        <f>IF('My Prediction of Match'!$B$2='Performance Cal'!$A253,'Performance Cal'!A253,"")</f>
        <v/>
      </c>
      <c r="B253" t="str">
        <f>IF('My Prediction of Match'!$B$2='Performance Cal'!$A253,'Performance Cal'!B253,"")</f>
        <v/>
      </c>
      <c r="C253" t="str">
        <f>_xlfn.XLOOKUP(B253,'Team Player and role'!A:A,'Team Player and role'!C:C," ")</f>
        <v xml:space="preserve"> </v>
      </c>
      <c r="D253" t="str">
        <f>IF('My Prediction of Match'!$B$2='Performance Cal'!$A253,'Performance Cal'!C253,"")</f>
        <v/>
      </c>
      <c r="E253" t="str">
        <f>IF('My Prediction of Match'!$B$2='Performance Cal'!$A253,'Performance Cal'!D253,"")</f>
        <v/>
      </c>
      <c r="F253" t="str">
        <f>IF('My Prediction of Match'!$B$2='Performance Cal'!$A253,'Performance Cal'!E253,"")</f>
        <v/>
      </c>
      <c r="G253" t="str">
        <f>IF('My Prediction of Match'!$B$2='Performance Cal'!$A253,'Performance Cal'!F253,"")</f>
        <v/>
      </c>
      <c r="H253" s="25" t="str">
        <f t="shared" si="66"/>
        <v/>
      </c>
      <c r="AB253" t="str">
        <f t="shared" si="85"/>
        <v/>
      </c>
      <c r="AC253" t="str">
        <f t="shared" si="86"/>
        <v xml:space="preserve"> </v>
      </c>
      <c r="AD253" t="str">
        <f t="shared" si="87"/>
        <v/>
      </c>
    </row>
    <row r="254" spans="1:30" x14ac:dyDescent="0.35">
      <c r="A254" t="str">
        <f>IF('My Prediction of Match'!$B$2='Performance Cal'!$A254,'Performance Cal'!A254,"")</f>
        <v/>
      </c>
      <c r="B254" t="str">
        <f>IF('My Prediction of Match'!$B$2='Performance Cal'!$A254,'Performance Cal'!B254,"")</f>
        <v/>
      </c>
      <c r="C254" t="str">
        <f>_xlfn.XLOOKUP(B254,'Team Player and role'!A:A,'Team Player and role'!C:C," ")</f>
        <v xml:space="preserve"> </v>
      </c>
      <c r="D254" t="str">
        <f>IF('My Prediction of Match'!$B$2='Performance Cal'!$A254,'Performance Cal'!C254,"")</f>
        <v/>
      </c>
      <c r="E254" t="str">
        <f>IF('My Prediction of Match'!$B$2='Performance Cal'!$A254,'Performance Cal'!D254,"")</f>
        <v/>
      </c>
      <c r="F254" t="str">
        <f>IF('My Prediction of Match'!$B$2='Performance Cal'!$A254,'Performance Cal'!E254,"")</f>
        <v/>
      </c>
      <c r="G254" t="str">
        <f>IF('My Prediction of Match'!$B$2='Performance Cal'!$A254,'Performance Cal'!F254,"")</f>
        <v/>
      </c>
      <c r="H254" s="25" t="str">
        <f t="shared" si="66"/>
        <v/>
      </c>
      <c r="AB254" t="str">
        <f t="shared" si="85"/>
        <v/>
      </c>
      <c r="AC254" t="str">
        <f t="shared" si="86"/>
        <v xml:space="preserve"> </v>
      </c>
      <c r="AD254" t="str">
        <f t="shared" si="87"/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40AA-447F-4E57-BEA1-FC6CD5589DC0}">
  <dimension ref="A1:AD254"/>
  <sheetViews>
    <sheetView workbookViewId="0">
      <selection activeCell="D2" sqref="D2"/>
    </sheetView>
  </sheetViews>
  <sheetFormatPr defaultRowHeight="14.5" x14ac:dyDescent="0.35"/>
  <cols>
    <col min="2" max="2" width="17" customWidth="1"/>
    <col min="8" max="8" width="12.1796875" customWidth="1"/>
    <col min="16" max="16" width="13" customWidth="1"/>
    <col min="17" max="17" width="10" customWidth="1"/>
    <col min="18" max="18" width="8.81640625" customWidth="1"/>
    <col min="19" max="19" width="8.26953125" customWidth="1"/>
  </cols>
  <sheetData>
    <row r="1" spans="1:30" x14ac:dyDescent="0.35">
      <c r="A1" s="8" t="s">
        <v>197</v>
      </c>
      <c r="B1" s="8" t="s">
        <v>1</v>
      </c>
      <c r="C1" s="26" t="s">
        <v>341</v>
      </c>
      <c r="D1" s="8" t="s">
        <v>338</v>
      </c>
      <c r="E1" s="26" t="s">
        <v>339</v>
      </c>
      <c r="F1" s="8" t="s">
        <v>340</v>
      </c>
      <c r="G1" s="8" t="s">
        <v>196</v>
      </c>
      <c r="H1" s="18" t="s">
        <v>356</v>
      </c>
      <c r="I1" s="19" t="s">
        <v>357</v>
      </c>
      <c r="J1" s="20" t="s">
        <v>358</v>
      </c>
      <c r="K1" s="21" t="s">
        <v>359</v>
      </c>
      <c r="L1" s="22" t="s">
        <v>360</v>
      </c>
      <c r="M1" s="22" t="s">
        <v>361</v>
      </c>
      <c r="N1" s="23" t="s">
        <v>362</v>
      </c>
      <c r="O1" s="24" t="s">
        <v>363</v>
      </c>
      <c r="P1" s="24" t="s">
        <v>364</v>
      </c>
      <c r="Q1" s="24" t="s">
        <v>365</v>
      </c>
      <c r="R1" s="24" t="s">
        <v>366</v>
      </c>
      <c r="S1" s="24" t="s">
        <v>367</v>
      </c>
      <c r="T1" s="24" t="s">
        <v>368</v>
      </c>
      <c r="U1" s="24" t="s">
        <v>369</v>
      </c>
      <c r="V1" s="24" t="s">
        <v>370</v>
      </c>
      <c r="W1" s="24" t="s">
        <v>371</v>
      </c>
      <c r="X1" s="24" t="s">
        <v>372</v>
      </c>
      <c r="Y1" s="24" t="s">
        <v>373</v>
      </c>
      <c r="Z1" s="24" t="s">
        <v>374</v>
      </c>
      <c r="AA1" s="24" t="s">
        <v>375</v>
      </c>
      <c r="AB1" s="8" t="s">
        <v>197</v>
      </c>
      <c r="AC1" s="8" t="s">
        <v>341</v>
      </c>
      <c r="AD1" s="8" t="s">
        <v>1</v>
      </c>
    </row>
    <row r="2" spans="1:30" x14ac:dyDescent="0.35">
      <c r="A2" t="str">
        <f>'Performance Cal'!A2</f>
        <v>GT</v>
      </c>
      <c r="B2" t="str">
        <f>'Performance Cal'!B2</f>
        <v>Shubman Gill</v>
      </c>
      <c r="C2" t="str">
        <f>_xlfn.XLOOKUP(B2,'Team Player and role'!A:A,'Team Player and role'!C:C," ")</f>
        <v>Batter</v>
      </c>
      <c r="D2">
        <f>'Performance Cal'!C2</f>
        <v>7709.6</v>
      </c>
      <c r="E2">
        <f>'Performance Cal'!D2</f>
        <v>0</v>
      </c>
      <c r="F2">
        <f>'Performance Cal'!E2</f>
        <v>6</v>
      </c>
      <c r="G2">
        <f>'Performance Cal'!F2</f>
        <v>7715.6</v>
      </c>
      <c r="H2" s="25">
        <f>IF($C2=" ","",IF($C2="Seamer",($E2*150/100),($E2*120/100)))</f>
        <v>0</v>
      </c>
      <c r="I2" s="25">
        <f>IF($C2=" ","",IF($C2="Seamer",($E2*75/100),($E2*75/100)))</f>
        <v>0</v>
      </c>
      <c r="J2" s="25">
        <f>IF($C2=" ","",IF($C2="Seamer",($E2*122/100),($E2*122/100)))</f>
        <v>0</v>
      </c>
      <c r="K2" s="25">
        <f>IF($C2=" "," ",IF($C2="Seamer",($E2*83/100),($E2*90/100)))</f>
        <v>0</v>
      </c>
      <c r="L2" s="25">
        <f>IF($C2=" "," ",IF($C2="Seamer",($E2*70/100),($E2*60/100)))</f>
        <v>0</v>
      </c>
      <c r="M2" s="25">
        <f>IF($C2=" "," ",IF($C2="Seamer",($E2*70/100),($E2*60/100)))</f>
        <v>0</v>
      </c>
      <c r="N2" s="25">
        <f>IF($C2=" "," ",IF($C2="Seamer",($E2*130/100),($E2*100/100)))</f>
        <v>0</v>
      </c>
      <c r="O2" s="25">
        <f>IF($C2=" "," ",IF($C2="Seamer",($E2*120/100),($E2*120/100)))</f>
        <v>0</v>
      </c>
      <c r="P2" s="25">
        <f>IF(H2="",H2,((H2+L2)/2))</f>
        <v>0</v>
      </c>
      <c r="Q2" s="25">
        <f>IF(H2="",H2,((H2+N2)/2))</f>
        <v>0</v>
      </c>
      <c r="R2" s="25">
        <f>H2</f>
        <v>0</v>
      </c>
      <c r="S2" s="25">
        <f>IF(I2="",I2,((I2+L2)/2))</f>
        <v>0</v>
      </c>
      <c r="T2" s="25">
        <f>IF(I2="",I2,((I2+N2)/2))</f>
        <v>0</v>
      </c>
      <c r="U2" s="25">
        <f>IF(I2="",I2,((I2+O2)/2))</f>
        <v>0</v>
      </c>
      <c r="V2" s="25">
        <f>IF(J2="",J2,((J2+L2)/2))</f>
        <v>0</v>
      </c>
      <c r="W2" s="25">
        <f>IF(J2="",J2,((J2+N2)/2))</f>
        <v>0</v>
      </c>
      <c r="X2" s="25">
        <f>IF(J2="",J2,((J2+O2)/2))</f>
        <v>0</v>
      </c>
      <c r="Y2" s="25">
        <f>IF(K2=" ",K2,((K2+L2)/2))</f>
        <v>0</v>
      </c>
      <c r="Z2" s="25">
        <f>IF(K2=" ",K2,((K2+N2)/2))</f>
        <v>0</v>
      </c>
      <c r="AA2" s="25">
        <f>IF(K2=" ",K2,((K2+O2)/2))</f>
        <v>0</v>
      </c>
      <c r="AB2" t="str">
        <f>A2</f>
        <v>GT</v>
      </c>
      <c r="AC2" t="str">
        <f>C2</f>
        <v>Batter</v>
      </c>
      <c r="AD2" t="str">
        <f>B2</f>
        <v>Shubman Gill</v>
      </c>
    </row>
    <row r="3" spans="1:30" x14ac:dyDescent="0.35">
      <c r="A3" t="str">
        <f>'Performance Cal'!A3</f>
        <v>RCB</v>
      </c>
      <c r="B3" t="str">
        <f>'Performance Cal'!B3</f>
        <v>Faf du Plessis</v>
      </c>
      <c r="C3" t="str">
        <f>_xlfn.XLOOKUP(B3,'Team Player and role'!A:A,'Team Player and role'!C:C," ")</f>
        <v>Batter</v>
      </c>
      <c r="D3">
        <f>'Performance Cal'!C3</f>
        <v>7243.2</v>
      </c>
      <c r="E3">
        <f>'Performance Cal'!D3</f>
        <v>0</v>
      </c>
      <c r="F3">
        <f>'Performance Cal'!E3</f>
        <v>5</v>
      </c>
      <c r="G3">
        <f>'Performance Cal'!F3</f>
        <v>7248.2</v>
      </c>
      <c r="H3" s="25">
        <f t="shared" ref="H3:H66" si="0">IF($C3=" ","",IF($C3="Seamer",($E3*150/100),($E3*120/100)))</f>
        <v>0</v>
      </c>
      <c r="I3" s="25">
        <f t="shared" ref="I3:I66" si="1">IF($C3=" ","",IF($C3="Seamer",($E3*75/100),($E3*75/100)))</f>
        <v>0</v>
      </c>
      <c r="J3" s="25">
        <f t="shared" ref="J3:J66" si="2">IF($C3=" ","",IF($C3="Seamer",($E3*122/100),($E3*122/100)))</f>
        <v>0</v>
      </c>
      <c r="K3" s="25">
        <f t="shared" ref="K3:K66" si="3">IF($C3=" "," ",IF($C3="Seamer",($E3*83/100),($E3*90/100)))</f>
        <v>0</v>
      </c>
      <c r="L3" s="25">
        <f t="shared" ref="L3:M66" si="4">IF($C3=" "," ",IF($C3="Seamer",($E3*70/100),($E3*60/100)))</f>
        <v>0</v>
      </c>
      <c r="M3" s="25">
        <f t="shared" si="4"/>
        <v>0</v>
      </c>
      <c r="N3" s="25">
        <f t="shared" ref="N3:N66" si="5">IF($C3=" "," ",IF($C3="Seamer",($E3*130/100),($E3*100/100)))</f>
        <v>0</v>
      </c>
      <c r="O3" s="25">
        <f t="shared" ref="O3:O66" si="6">IF($C3=" "," ",IF($C3="Seamer",($E3*120/100),($E3*120/100)))</f>
        <v>0</v>
      </c>
      <c r="P3" s="25">
        <f t="shared" ref="P3:P66" si="7">IF(H3="",H3,((H3+L3)/2))</f>
        <v>0</v>
      </c>
      <c r="Q3" s="25">
        <f t="shared" ref="Q3:Q66" si="8">IF(H3="",H3,((H3+N3)/2))</f>
        <v>0</v>
      </c>
      <c r="R3" s="25">
        <f t="shared" ref="R3:R66" si="9">H3</f>
        <v>0</v>
      </c>
      <c r="S3" s="25">
        <f t="shared" ref="S3:S66" si="10">IF(I3="",I3,((I3+L3)/2))</f>
        <v>0</v>
      </c>
      <c r="T3" s="25">
        <f t="shared" ref="T3:T66" si="11">IF(I3="",I3,((I3+N3)/2))</f>
        <v>0</v>
      </c>
      <c r="U3" s="25">
        <f t="shared" ref="U3:U66" si="12">IF(I3="",I3,((I3+O3)/2))</f>
        <v>0</v>
      </c>
      <c r="V3" s="25">
        <f t="shared" ref="V3:V66" si="13">IF(J3="",J3,((J3+L3)/2))</f>
        <v>0</v>
      </c>
      <c r="W3" s="25">
        <f t="shared" ref="W3:W66" si="14">IF(J3="",J3,((J3+N3)/2))</f>
        <v>0</v>
      </c>
      <c r="X3" s="25">
        <f t="shared" ref="X3:X66" si="15">IF(J3="",J3,((J3+O3)/2))</f>
        <v>0</v>
      </c>
      <c r="Y3" s="25">
        <f t="shared" ref="Y3:Y66" si="16">IF(K3=" ",K3,((K3+L3)/2))</f>
        <v>0</v>
      </c>
      <c r="Z3" s="25">
        <f t="shared" ref="Z3:Z66" si="17">IF(K3=" ",K3,((K3+N3)/2))</f>
        <v>0</v>
      </c>
      <c r="AA3" s="25">
        <f t="shared" ref="AA3:AA66" si="18">IF(K3=" ",K3,((K3+O3)/2))</f>
        <v>0</v>
      </c>
      <c r="AB3" t="str">
        <f t="shared" ref="AB3:AB66" si="19">A3</f>
        <v>RCB</v>
      </c>
      <c r="AC3" t="str">
        <f t="shared" ref="AC3:AC66" si="20">C3</f>
        <v>Batter</v>
      </c>
      <c r="AD3" t="str">
        <f t="shared" ref="AD3:AD66" si="21">B3</f>
        <v>Faf du Plessis</v>
      </c>
    </row>
    <row r="4" spans="1:30" x14ac:dyDescent="0.35">
      <c r="A4" t="str">
        <f>'Performance Cal'!A4</f>
        <v>MI</v>
      </c>
      <c r="B4" t="str">
        <f>'Performance Cal'!B4</f>
        <v>Suryakumar Yadav</v>
      </c>
      <c r="C4" t="str">
        <f>_xlfn.XLOOKUP(B4,'Team Player and role'!A:A,'Team Player and role'!C:C," ")</f>
        <v>Batter</v>
      </c>
      <c r="D4">
        <f>'Performance Cal'!C4</f>
        <v>6248</v>
      </c>
      <c r="E4">
        <f>'Performance Cal'!D4</f>
        <v>0</v>
      </c>
      <c r="F4">
        <f>'Performance Cal'!E4</f>
        <v>6</v>
      </c>
      <c r="G4">
        <f>'Performance Cal'!F4</f>
        <v>6254</v>
      </c>
      <c r="H4" s="25">
        <f t="shared" si="0"/>
        <v>0</v>
      </c>
      <c r="I4" s="25">
        <f t="shared" si="1"/>
        <v>0</v>
      </c>
      <c r="J4" s="25">
        <f t="shared" si="2"/>
        <v>0</v>
      </c>
      <c r="K4" s="25">
        <f t="shared" si="3"/>
        <v>0</v>
      </c>
      <c r="L4" s="25">
        <f t="shared" si="4"/>
        <v>0</v>
      </c>
      <c r="M4" s="25">
        <f t="shared" si="4"/>
        <v>0</v>
      </c>
      <c r="N4" s="25">
        <f t="shared" si="5"/>
        <v>0</v>
      </c>
      <c r="O4" s="25">
        <f t="shared" si="6"/>
        <v>0</v>
      </c>
      <c r="P4" s="25">
        <f t="shared" si="7"/>
        <v>0</v>
      </c>
      <c r="Q4" s="25">
        <f t="shared" si="8"/>
        <v>0</v>
      </c>
      <c r="R4" s="25">
        <f t="shared" si="9"/>
        <v>0</v>
      </c>
      <c r="S4" s="25">
        <f t="shared" si="10"/>
        <v>0</v>
      </c>
      <c r="T4" s="25">
        <f t="shared" si="11"/>
        <v>0</v>
      </c>
      <c r="U4" s="25">
        <f t="shared" si="12"/>
        <v>0</v>
      </c>
      <c r="V4" s="25">
        <f t="shared" si="13"/>
        <v>0</v>
      </c>
      <c r="W4" s="25">
        <f t="shared" si="14"/>
        <v>0</v>
      </c>
      <c r="X4" s="25">
        <f t="shared" si="15"/>
        <v>0</v>
      </c>
      <c r="Y4" s="25">
        <f t="shared" si="16"/>
        <v>0</v>
      </c>
      <c r="Z4" s="25">
        <f t="shared" si="17"/>
        <v>0</v>
      </c>
      <c r="AA4" s="25">
        <f t="shared" si="18"/>
        <v>0</v>
      </c>
      <c r="AB4" t="str">
        <f t="shared" si="19"/>
        <v>MI</v>
      </c>
      <c r="AC4" t="str">
        <f t="shared" si="20"/>
        <v>Batter</v>
      </c>
      <c r="AD4" t="str">
        <f t="shared" si="21"/>
        <v>Suryakumar Yadav</v>
      </c>
    </row>
    <row r="5" spans="1:30" x14ac:dyDescent="0.35">
      <c r="A5" t="str">
        <f>'Performance Cal'!A5</f>
        <v>CSK</v>
      </c>
      <c r="B5" t="str">
        <f>'Performance Cal'!B5</f>
        <v>Devon Conway</v>
      </c>
      <c r="C5" t="str">
        <f>_xlfn.XLOOKUP(B5,'Team Player and role'!A:A,'Team Player and role'!C:C," ")</f>
        <v>Batter</v>
      </c>
      <c r="D5">
        <f>'Performance Cal'!C5</f>
        <v>5106.3999999999996</v>
      </c>
      <c r="E5">
        <f>'Performance Cal'!D5</f>
        <v>0</v>
      </c>
      <c r="F5">
        <f>'Performance Cal'!E5</f>
        <v>6</v>
      </c>
      <c r="G5">
        <f>'Performance Cal'!F5</f>
        <v>5112.3999999999996</v>
      </c>
      <c r="H5" s="25">
        <f t="shared" si="0"/>
        <v>0</v>
      </c>
      <c r="I5" s="25">
        <f t="shared" si="1"/>
        <v>0</v>
      </c>
      <c r="J5" s="25">
        <f t="shared" si="2"/>
        <v>0</v>
      </c>
      <c r="K5" s="25">
        <f t="shared" si="3"/>
        <v>0</v>
      </c>
      <c r="L5" s="25">
        <f t="shared" si="4"/>
        <v>0</v>
      </c>
      <c r="M5" s="25">
        <f t="shared" si="4"/>
        <v>0</v>
      </c>
      <c r="N5" s="25">
        <f t="shared" si="5"/>
        <v>0</v>
      </c>
      <c r="O5" s="25">
        <f t="shared" si="6"/>
        <v>0</v>
      </c>
      <c r="P5" s="25">
        <f t="shared" si="7"/>
        <v>0</v>
      </c>
      <c r="Q5" s="25">
        <f t="shared" si="8"/>
        <v>0</v>
      </c>
      <c r="R5" s="25">
        <f t="shared" si="9"/>
        <v>0</v>
      </c>
      <c r="S5" s="25">
        <f t="shared" si="10"/>
        <v>0</v>
      </c>
      <c r="T5" s="25">
        <f t="shared" si="11"/>
        <v>0</v>
      </c>
      <c r="U5" s="25">
        <f t="shared" si="12"/>
        <v>0</v>
      </c>
      <c r="V5" s="25">
        <f t="shared" si="13"/>
        <v>0</v>
      </c>
      <c r="W5" s="25">
        <f t="shared" si="14"/>
        <v>0</v>
      </c>
      <c r="X5" s="25">
        <f t="shared" si="15"/>
        <v>0</v>
      </c>
      <c r="Y5" s="25">
        <f t="shared" si="16"/>
        <v>0</v>
      </c>
      <c r="Z5" s="25">
        <f t="shared" si="17"/>
        <v>0</v>
      </c>
      <c r="AA5" s="25">
        <f t="shared" si="18"/>
        <v>0</v>
      </c>
      <c r="AB5" t="str">
        <f t="shared" si="19"/>
        <v>CSK</v>
      </c>
      <c r="AC5" t="str">
        <f t="shared" si="20"/>
        <v>Batter</v>
      </c>
      <c r="AD5" t="str">
        <f t="shared" si="21"/>
        <v>Devon Conway</v>
      </c>
    </row>
    <row r="6" spans="1:30" x14ac:dyDescent="0.35">
      <c r="A6" t="str">
        <f>'Performance Cal'!A6</f>
        <v>CSK</v>
      </c>
      <c r="B6" t="str">
        <f>'Performance Cal'!B6</f>
        <v>Ruturaj Gaikwad</v>
      </c>
      <c r="C6" t="str">
        <f>_xlfn.XLOOKUP(B6,'Team Player and role'!A:A,'Team Player and role'!C:C," ")</f>
        <v>Batter</v>
      </c>
      <c r="D6">
        <f>'Performance Cal'!C6</f>
        <v>5099.8</v>
      </c>
      <c r="E6">
        <f>'Performance Cal'!D6</f>
        <v>0</v>
      </c>
      <c r="F6">
        <f>'Performance Cal'!E6</f>
        <v>10</v>
      </c>
      <c r="G6">
        <f>'Performance Cal'!F6</f>
        <v>5109.8</v>
      </c>
      <c r="H6" s="25">
        <f t="shared" si="0"/>
        <v>0</v>
      </c>
      <c r="I6" s="25">
        <f t="shared" si="1"/>
        <v>0</v>
      </c>
      <c r="J6" s="25">
        <f t="shared" si="2"/>
        <v>0</v>
      </c>
      <c r="K6" s="25">
        <f t="shared" si="3"/>
        <v>0</v>
      </c>
      <c r="L6" s="25">
        <f t="shared" si="4"/>
        <v>0</v>
      </c>
      <c r="M6" s="25">
        <f t="shared" si="4"/>
        <v>0</v>
      </c>
      <c r="N6" s="25">
        <f t="shared" si="5"/>
        <v>0</v>
      </c>
      <c r="O6" s="25">
        <f t="shared" si="6"/>
        <v>0</v>
      </c>
      <c r="P6" s="25">
        <f t="shared" si="7"/>
        <v>0</v>
      </c>
      <c r="Q6" s="25">
        <f t="shared" si="8"/>
        <v>0</v>
      </c>
      <c r="R6" s="25">
        <f t="shared" si="9"/>
        <v>0</v>
      </c>
      <c r="S6" s="25">
        <f t="shared" si="10"/>
        <v>0</v>
      </c>
      <c r="T6" s="25">
        <f t="shared" si="11"/>
        <v>0</v>
      </c>
      <c r="U6" s="25">
        <f t="shared" si="12"/>
        <v>0</v>
      </c>
      <c r="V6" s="25">
        <f t="shared" si="13"/>
        <v>0</v>
      </c>
      <c r="W6" s="25">
        <f t="shared" si="14"/>
        <v>0</v>
      </c>
      <c r="X6" s="25">
        <f t="shared" si="15"/>
        <v>0</v>
      </c>
      <c r="Y6" s="25">
        <f t="shared" si="16"/>
        <v>0</v>
      </c>
      <c r="Z6" s="25">
        <f t="shared" si="17"/>
        <v>0</v>
      </c>
      <c r="AA6" s="25">
        <f t="shared" si="18"/>
        <v>0</v>
      </c>
      <c r="AB6" t="str">
        <f t="shared" si="19"/>
        <v>CSK</v>
      </c>
      <c r="AC6" t="str">
        <f t="shared" si="20"/>
        <v>Batter</v>
      </c>
      <c r="AD6" t="str">
        <f t="shared" si="21"/>
        <v>Ruturaj Gaikwad</v>
      </c>
    </row>
    <row r="7" spans="1:30" x14ac:dyDescent="0.35">
      <c r="A7" t="str">
        <f>'Performance Cal'!A7</f>
        <v>RR</v>
      </c>
      <c r="B7" t="str">
        <f>'Performance Cal'!B7</f>
        <v>Yashasvi Jaiswal</v>
      </c>
      <c r="C7" t="str">
        <f>_xlfn.XLOOKUP(B7,'Team Player and role'!A:A,'Team Player and role'!C:C," ")</f>
        <v>Batter</v>
      </c>
      <c r="D7">
        <f>'Performance Cal'!C7</f>
        <v>4375.8</v>
      </c>
      <c r="E7">
        <f>'Performance Cal'!D7</f>
        <v>0</v>
      </c>
      <c r="F7">
        <f>'Performance Cal'!E7</f>
        <v>8</v>
      </c>
      <c r="G7">
        <f>'Performance Cal'!F7</f>
        <v>4383.8</v>
      </c>
      <c r="H7" s="25">
        <f t="shared" si="0"/>
        <v>0</v>
      </c>
      <c r="I7" s="25">
        <f t="shared" si="1"/>
        <v>0</v>
      </c>
      <c r="J7" s="25">
        <f t="shared" si="2"/>
        <v>0</v>
      </c>
      <c r="K7" s="25">
        <f t="shared" si="3"/>
        <v>0</v>
      </c>
      <c r="L7" s="25">
        <f t="shared" si="4"/>
        <v>0</v>
      </c>
      <c r="M7" s="25">
        <f t="shared" si="4"/>
        <v>0</v>
      </c>
      <c r="N7" s="25">
        <f t="shared" si="5"/>
        <v>0</v>
      </c>
      <c r="O7" s="25">
        <f t="shared" si="6"/>
        <v>0</v>
      </c>
      <c r="P7" s="25">
        <f t="shared" si="7"/>
        <v>0</v>
      </c>
      <c r="Q7" s="25">
        <f t="shared" si="8"/>
        <v>0</v>
      </c>
      <c r="R7" s="25">
        <f t="shared" si="9"/>
        <v>0</v>
      </c>
      <c r="S7" s="25">
        <f t="shared" si="10"/>
        <v>0</v>
      </c>
      <c r="T7" s="25">
        <f t="shared" si="11"/>
        <v>0</v>
      </c>
      <c r="U7" s="25">
        <f t="shared" si="12"/>
        <v>0</v>
      </c>
      <c r="V7" s="25">
        <f t="shared" si="13"/>
        <v>0</v>
      </c>
      <c r="W7" s="25">
        <f t="shared" si="14"/>
        <v>0</v>
      </c>
      <c r="X7" s="25">
        <f t="shared" si="15"/>
        <v>0</v>
      </c>
      <c r="Y7" s="25">
        <f t="shared" si="16"/>
        <v>0</v>
      </c>
      <c r="Z7" s="25">
        <f t="shared" si="17"/>
        <v>0</v>
      </c>
      <c r="AA7" s="25">
        <f t="shared" si="18"/>
        <v>0</v>
      </c>
      <c r="AB7" t="str">
        <f t="shared" si="19"/>
        <v>RR</v>
      </c>
      <c r="AC7" t="str">
        <f t="shared" si="20"/>
        <v>Batter</v>
      </c>
      <c r="AD7" t="str">
        <f t="shared" si="21"/>
        <v>Yashasvi Jaiswal</v>
      </c>
    </row>
    <row r="8" spans="1:30" x14ac:dyDescent="0.35">
      <c r="A8" t="str">
        <f>'Performance Cal'!A8</f>
        <v>RCB</v>
      </c>
      <c r="B8" t="str">
        <f>'Performance Cal'!B8</f>
        <v>Virat Kohli</v>
      </c>
      <c r="C8" t="str">
        <f>_xlfn.XLOOKUP(B8,'Team Player and role'!A:A,'Team Player and role'!C:C," ")</f>
        <v>Batter</v>
      </c>
      <c r="D8">
        <f>'Performance Cal'!C8</f>
        <v>5212</v>
      </c>
      <c r="E8">
        <f>'Performance Cal'!D8</f>
        <v>0</v>
      </c>
      <c r="F8">
        <f>'Performance Cal'!E8</f>
        <v>10</v>
      </c>
      <c r="G8">
        <f>'Performance Cal'!F8</f>
        <v>5222</v>
      </c>
      <c r="H8" s="25">
        <f t="shared" si="0"/>
        <v>0</v>
      </c>
      <c r="I8" s="25">
        <f t="shared" si="1"/>
        <v>0</v>
      </c>
      <c r="J8" s="25">
        <f t="shared" si="2"/>
        <v>0</v>
      </c>
      <c r="K8" s="25">
        <f t="shared" si="3"/>
        <v>0</v>
      </c>
      <c r="L8" s="25">
        <f t="shared" si="4"/>
        <v>0</v>
      </c>
      <c r="M8" s="25">
        <f t="shared" si="4"/>
        <v>0</v>
      </c>
      <c r="N8" s="25">
        <f t="shared" si="5"/>
        <v>0</v>
      </c>
      <c r="O8" s="25">
        <f t="shared" si="6"/>
        <v>0</v>
      </c>
      <c r="P8" s="25">
        <f t="shared" si="7"/>
        <v>0</v>
      </c>
      <c r="Q8" s="25">
        <f t="shared" si="8"/>
        <v>0</v>
      </c>
      <c r="R8" s="25">
        <f t="shared" si="9"/>
        <v>0</v>
      </c>
      <c r="S8" s="25">
        <f t="shared" si="10"/>
        <v>0</v>
      </c>
      <c r="T8" s="25">
        <f t="shared" si="11"/>
        <v>0</v>
      </c>
      <c r="U8" s="25">
        <f t="shared" si="12"/>
        <v>0</v>
      </c>
      <c r="V8" s="25">
        <f t="shared" si="13"/>
        <v>0</v>
      </c>
      <c r="W8" s="25">
        <f t="shared" si="14"/>
        <v>0</v>
      </c>
      <c r="X8" s="25">
        <f t="shared" si="15"/>
        <v>0</v>
      </c>
      <c r="Y8" s="25">
        <f t="shared" si="16"/>
        <v>0</v>
      </c>
      <c r="Z8" s="25">
        <f t="shared" si="17"/>
        <v>0</v>
      </c>
      <c r="AA8" s="25">
        <f t="shared" si="18"/>
        <v>0</v>
      </c>
      <c r="AB8" t="str">
        <f t="shared" si="19"/>
        <v>RCB</v>
      </c>
      <c r="AC8" t="str">
        <f t="shared" si="20"/>
        <v>Batter</v>
      </c>
      <c r="AD8" t="str">
        <f t="shared" si="21"/>
        <v>Virat Kohli</v>
      </c>
    </row>
    <row r="9" spans="1:30" x14ac:dyDescent="0.35">
      <c r="A9" t="str">
        <f>'Performance Cal'!A9</f>
        <v>MI</v>
      </c>
      <c r="B9" t="str">
        <f>'Performance Cal'!B9</f>
        <v>Cameron Green</v>
      </c>
      <c r="C9" t="str">
        <f>_xlfn.XLOOKUP(B9,'Team Player and role'!A:A,'Team Player and role'!C:C," ")</f>
        <v>Batter</v>
      </c>
      <c r="D9">
        <f>'Performance Cal'!C9</f>
        <v>3880.72</v>
      </c>
      <c r="E9">
        <f>'Performance Cal'!D9</f>
        <v>719.24</v>
      </c>
      <c r="F9">
        <f>'Performance Cal'!E9</f>
        <v>6</v>
      </c>
      <c r="G9">
        <f>'Performance Cal'!F9</f>
        <v>4605.96</v>
      </c>
      <c r="H9" s="25">
        <f t="shared" si="0"/>
        <v>863.08800000000008</v>
      </c>
      <c r="I9" s="25">
        <f t="shared" si="1"/>
        <v>539.42999999999995</v>
      </c>
      <c r="J9" s="25">
        <f t="shared" si="2"/>
        <v>877.47280000000001</v>
      </c>
      <c r="K9" s="25">
        <f t="shared" si="3"/>
        <v>647.31600000000003</v>
      </c>
      <c r="L9" s="25">
        <f t="shared" si="4"/>
        <v>431.54400000000004</v>
      </c>
      <c r="M9" s="25">
        <f t="shared" si="4"/>
        <v>431.54400000000004</v>
      </c>
      <c r="N9" s="25">
        <f t="shared" si="5"/>
        <v>719.24</v>
      </c>
      <c r="O9" s="25">
        <f t="shared" si="6"/>
        <v>863.08800000000008</v>
      </c>
      <c r="P9" s="25">
        <f t="shared" si="7"/>
        <v>647.31600000000003</v>
      </c>
      <c r="Q9" s="25">
        <f t="shared" si="8"/>
        <v>791.16399999999999</v>
      </c>
      <c r="R9" s="25">
        <f t="shared" si="9"/>
        <v>863.08800000000008</v>
      </c>
      <c r="S9" s="25">
        <f t="shared" si="10"/>
        <v>485.48699999999997</v>
      </c>
      <c r="T9" s="25">
        <f t="shared" si="11"/>
        <v>629.33500000000004</v>
      </c>
      <c r="U9" s="25">
        <f t="shared" si="12"/>
        <v>701.25900000000001</v>
      </c>
      <c r="V9" s="25">
        <f t="shared" si="13"/>
        <v>654.50840000000005</v>
      </c>
      <c r="W9" s="25">
        <f t="shared" si="14"/>
        <v>798.35640000000001</v>
      </c>
      <c r="X9" s="25">
        <f t="shared" si="15"/>
        <v>870.2804000000001</v>
      </c>
      <c r="Y9" s="25">
        <f t="shared" si="16"/>
        <v>539.43000000000006</v>
      </c>
      <c r="Z9" s="25">
        <f t="shared" si="17"/>
        <v>683.27800000000002</v>
      </c>
      <c r="AA9" s="25">
        <f t="shared" si="18"/>
        <v>755.202</v>
      </c>
      <c r="AB9" t="str">
        <f t="shared" si="19"/>
        <v>MI</v>
      </c>
      <c r="AC9" t="str">
        <f t="shared" si="20"/>
        <v>Batter</v>
      </c>
      <c r="AD9" t="str">
        <f t="shared" si="21"/>
        <v>Cameron Green</v>
      </c>
    </row>
    <row r="10" spans="1:30" x14ac:dyDescent="0.35">
      <c r="A10" t="str">
        <f>'Performance Cal'!A10</f>
        <v>KKR</v>
      </c>
      <c r="B10" t="str">
        <f>'Performance Cal'!B10</f>
        <v>Rinku Singh</v>
      </c>
      <c r="C10" t="str">
        <f>_xlfn.XLOOKUP(B10,'Team Player and role'!A:A,'Team Player and role'!C:C," ")</f>
        <v>Batter</v>
      </c>
      <c r="D10">
        <f>'Performance Cal'!C10</f>
        <v>3510.6</v>
      </c>
      <c r="E10">
        <f>'Performance Cal'!D10</f>
        <v>0</v>
      </c>
      <c r="F10">
        <f>'Performance Cal'!E10</f>
        <v>7</v>
      </c>
      <c r="G10">
        <f>'Performance Cal'!F10</f>
        <v>3517.6</v>
      </c>
      <c r="H10" s="25">
        <f t="shared" si="0"/>
        <v>0</v>
      </c>
      <c r="I10" s="25">
        <f t="shared" si="1"/>
        <v>0</v>
      </c>
      <c r="J10" s="25">
        <f t="shared" si="2"/>
        <v>0</v>
      </c>
      <c r="K10" s="25">
        <f t="shared" si="3"/>
        <v>0</v>
      </c>
      <c r="L10" s="25">
        <f t="shared" si="4"/>
        <v>0</v>
      </c>
      <c r="M10" s="25">
        <f t="shared" si="4"/>
        <v>0</v>
      </c>
      <c r="N10" s="25">
        <f t="shared" si="5"/>
        <v>0</v>
      </c>
      <c r="O10" s="25">
        <f t="shared" si="6"/>
        <v>0</v>
      </c>
      <c r="P10" s="25">
        <f t="shared" si="7"/>
        <v>0</v>
      </c>
      <c r="Q10" s="25">
        <f t="shared" si="8"/>
        <v>0</v>
      </c>
      <c r="R10" s="25">
        <f t="shared" si="9"/>
        <v>0</v>
      </c>
      <c r="S10" s="25">
        <f t="shared" si="10"/>
        <v>0</v>
      </c>
      <c r="T10" s="25">
        <f t="shared" si="11"/>
        <v>0</v>
      </c>
      <c r="U10" s="25">
        <f t="shared" si="12"/>
        <v>0</v>
      </c>
      <c r="V10" s="25">
        <f t="shared" si="13"/>
        <v>0</v>
      </c>
      <c r="W10" s="25">
        <f t="shared" si="14"/>
        <v>0</v>
      </c>
      <c r="X10" s="25">
        <f t="shared" si="15"/>
        <v>0</v>
      </c>
      <c r="Y10" s="25">
        <f t="shared" si="16"/>
        <v>0</v>
      </c>
      <c r="Z10" s="25">
        <f t="shared" si="17"/>
        <v>0</v>
      </c>
      <c r="AA10" s="25">
        <f t="shared" si="18"/>
        <v>0</v>
      </c>
      <c r="AB10" t="str">
        <f t="shared" si="19"/>
        <v>KKR</v>
      </c>
      <c r="AC10" t="str">
        <f t="shared" si="20"/>
        <v>Batter</v>
      </c>
      <c r="AD10" t="str">
        <f t="shared" si="21"/>
        <v>Rinku Singh</v>
      </c>
    </row>
    <row r="11" spans="1:30" x14ac:dyDescent="0.35">
      <c r="A11" t="str">
        <f>'Performance Cal'!A11</f>
        <v>SRH</v>
      </c>
      <c r="B11" t="str">
        <f>'Performance Cal'!B11</f>
        <v>Heinrich Klaasen</v>
      </c>
      <c r="C11" t="str">
        <f>_xlfn.XLOOKUP(B11,'Team Player and role'!A:A,'Team Player and role'!C:C," ")</f>
        <v>Batter</v>
      </c>
      <c r="D11">
        <f>'Performance Cal'!C11</f>
        <v>3143.32</v>
      </c>
      <c r="E11">
        <f>'Performance Cal'!D11</f>
        <v>0</v>
      </c>
      <c r="F11">
        <f>'Performance Cal'!E11</f>
        <v>6</v>
      </c>
      <c r="G11">
        <f>'Performance Cal'!F11</f>
        <v>3149.32</v>
      </c>
      <c r="H11" s="25">
        <f t="shared" si="0"/>
        <v>0</v>
      </c>
      <c r="I11" s="25">
        <f t="shared" si="1"/>
        <v>0</v>
      </c>
      <c r="J11" s="25">
        <f t="shared" si="2"/>
        <v>0</v>
      </c>
      <c r="K11" s="25">
        <f t="shared" si="3"/>
        <v>0</v>
      </c>
      <c r="L11" s="25">
        <f t="shared" si="4"/>
        <v>0</v>
      </c>
      <c r="M11" s="25">
        <f t="shared" si="4"/>
        <v>0</v>
      </c>
      <c r="N11" s="25">
        <f t="shared" si="5"/>
        <v>0</v>
      </c>
      <c r="O11" s="25">
        <f t="shared" si="6"/>
        <v>0</v>
      </c>
      <c r="P11" s="25">
        <f t="shared" si="7"/>
        <v>0</v>
      </c>
      <c r="Q11" s="25">
        <f t="shared" si="8"/>
        <v>0</v>
      </c>
      <c r="R11" s="25">
        <f t="shared" si="9"/>
        <v>0</v>
      </c>
      <c r="S11" s="25">
        <f t="shared" si="10"/>
        <v>0</v>
      </c>
      <c r="T11" s="25">
        <f t="shared" si="11"/>
        <v>0</v>
      </c>
      <c r="U11" s="25">
        <f t="shared" si="12"/>
        <v>0</v>
      </c>
      <c r="V11" s="25">
        <f t="shared" si="13"/>
        <v>0</v>
      </c>
      <c r="W11" s="25">
        <f t="shared" si="14"/>
        <v>0</v>
      </c>
      <c r="X11" s="25">
        <f t="shared" si="15"/>
        <v>0</v>
      </c>
      <c r="Y11" s="25">
        <f t="shared" si="16"/>
        <v>0</v>
      </c>
      <c r="Z11" s="25">
        <f t="shared" si="17"/>
        <v>0</v>
      </c>
      <c r="AA11" s="25">
        <f t="shared" si="18"/>
        <v>0</v>
      </c>
      <c r="AB11" t="str">
        <f t="shared" si="19"/>
        <v>SRH</v>
      </c>
      <c r="AC11" t="str">
        <f t="shared" si="20"/>
        <v>Batter</v>
      </c>
      <c r="AD11" t="str">
        <f t="shared" si="21"/>
        <v>Heinrich Klaasen</v>
      </c>
    </row>
    <row r="12" spans="1:30" x14ac:dyDescent="0.35">
      <c r="A12" t="str">
        <f>'Performance Cal'!A12</f>
        <v>LSG</v>
      </c>
      <c r="B12" t="str">
        <f>'Performance Cal'!B12</f>
        <v>Marcus Stoinis</v>
      </c>
      <c r="C12" t="str">
        <f>_xlfn.XLOOKUP(B12,'Team Player and role'!A:A,'Team Player and role'!C:C," ")</f>
        <v>Batter</v>
      </c>
      <c r="D12">
        <f>'Performance Cal'!C12</f>
        <v>3695</v>
      </c>
      <c r="E12">
        <f>'Performance Cal'!D12</f>
        <v>927.44</v>
      </c>
      <c r="F12">
        <f>'Performance Cal'!E12</f>
        <v>5</v>
      </c>
      <c r="G12">
        <f>'Performance Cal'!F12</f>
        <v>4627.4400000000005</v>
      </c>
      <c r="H12" s="25">
        <f t="shared" si="0"/>
        <v>1112.9280000000001</v>
      </c>
      <c r="I12" s="25">
        <f t="shared" si="1"/>
        <v>695.58</v>
      </c>
      <c r="J12" s="25">
        <f t="shared" si="2"/>
        <v>1131.4768000000001</v>
      </c>
      <c r="K12" s="25">
        <f t="shared" si="3"/>
        <v>834.69600000000003</v>
      </c>
      <c r="L12" s="25">
        <f t="shared" si="4"/>
        <v>556.46400000000006</v>
      </c>
      <c r="M12" s="25">
        <f t="shared" si="4"/>
        <v>556.46400000000006</v>
      </c>
      <c r="N12" s="25">
        <f t="shared" si="5"/>
        <v>927.44</v>
      </c>
      <c r="O12" s="25">
        <f t="shared" si="6"/>
        <v>1112.9280000000001</v>
      </c>
      <c r="P12" s="25">
        <f t="shared" si="7"/>
        <v>834.69600000000014</v>
      </c>
      <c r="Q12" s="25">
        <f t="shared" si="8"/>
        <v>1020.1840000000001</v>
      </c>
      <c r="R12" s="25">
        <f t="shared" si="9"/>
        <v>1112.9280000000001</v>
      </c>
      <c r="S12" s="25">
        <f t="shared" si="10"/>
        <v>626.02200000000005</v>
      </c>
      <c r="T12" s="25">
        <f t="shared" si="11"/>
        <v>811.51</v>
      </c>
      <c r="U12" s="25">
        <f t="shared" si="12"/>
        <v>904.25400000000013</v>
      </c>
      <c r="V12" s="25">
        <f t="shared" si="13"/>
        <v>843.97040000000015</v>
      </c>
      <c r="W12" s="25">
        <f t="shared" si="14"/>
        <v>1029.4584</v>
      </c>
      <c r="X12" s="25">
        <f t="shared" si="15"/>
        <v>1122.2024000000001</v>
      </c>
      <c r="Y12" s="25">
        <f t="shared" si="16"/>
        <v>695.58</v>
      </c>
      <c r="Z12" s="25">
        <f t="shared" si="17"/>
        <v>881.06799999999998</v>
      </c>
      <c r="AA12" s="25">
        <f t="shared" si="18"/>
        <v>973.81200000000013</v>
      </c>
      <c r="AB12" t="str">
        <f t="shared" si="19"/>
        <v>LSG</v>
      </c>
      <c r="AC12" t="str">
        <f t="shared" si="20"/>
        <v>Batter</v>
      </c>
      <c r="AD12" t="str">
        <f t="shared" si="21"/>
        <v>Marcus Stoinis</v>
      </c>
    </row>
    <row r="13" spans="1:30" x14ac:dyDescent="0.35">
      <c r="A13" t="str">
        <f>'Performance Cal'!A13</f>
        <v>DC</v>
      </c>
      <c r="B13" t="str">
        <f>'Performance Cal'!B13</f>
        <v>David Warner</v>
      </c>
      <c r="C13" t="str">
        <f>_xlfn.XLOOKUP(B13,'Team Player and role'!A:A,'Team Player and role'!C:C," ")</f>
        <v>Batter</v>
      </c>
      <c r="D13">
        <f>'Performance Cal'!C13</f>
        <v>3879.2000000000003</v>
      </c>
      <c r="E13">
        <f>'Performance Cal'!D13</f>
        <v>0</v>
      </c>
      <c r="F13">
        <f>'Performance Cal'!E13</f>
        <v>7</v>
      </c>
      <c r="G13">
        <f>'Performance Cal'!F13</f>
        <v>3886.2000000000003</v>
      </c>
      <c r="H13" s="25">
        <f t="shared" si="0"/>
        <v>0</v>
      </c>
      <c r="I13" s="25">
        <f t="shared" si="1"/>
        <v>0</v>
      </c>
      <c r="J13" s="25">
        <f t="shared" si="2"/>
        <v>0</v>
      </c>
      <c r="K13" s="25">
        <f t="shared" si="3"/>
        <v>0</v>
      </c>
      <c r="L13" s="25">
        <f t="shared" si="4"/>
        <v>0</v>
      </c>
      <c r="M13" s="25">
        <f t="shared" si="4"/>
        <v>0</v>
      </c>
      <c r="N13" s="25">
        <f t="shared" si="5"/>
        <v>0</v>
      </c>
      <c r="O13" s="25">
        <f t="shared" si="6"/>
        <v>0</v>
      </c>
      <c r="P13" s="25">
        <f t="shared" si="7"/>
        <v>0</v>
      </c>
      <c r="Q13" s="25">
        <f t="shared" si="8"/>
        <v>0</v>
      </c>
      <c r="R13" s="25">
        <f t="shared" si="9"/>
        <v>0</v>
      </c>
      <c r="S13" s="25">
        <f t="shared" si="10"/>
        <v>0</v>
      </c>
      <c r="T13" s="25">
        <f t="shared" si="11"/>
        <v>0</v>
      </c>
      <c r="U13" s="25">
        <f t="shared" si="12"/>
        <v>0</v>
      </c>
      <c r="V13" s="25">
        <f t="shared" si="13"/>
        <v>0</v>
      </c>
      <c r="W13" s="25">
        <f t="shared" si="14"/>
        <v>0</v>
      </c>
      <c r="X13" s="25">
        <f t="shared" si="15"/>
        <v>0</v>
      </c>
      <c r="Y13" s="25">
        <f t="shared" si="16"/>
        <v>0</v>
      </c>
      <c r="Z13" s="25">
        <f t="shared" si="17"/>
        <v>0</v>
      </c>
      <c r="AA13" s="25">
        <f t="shared" si="18"/>
        <v>0</v>
      </c>
      <c r="AB13" t="str">
        <f t="shared" si="19"/>
        <v>DC</v>
      </c>
      <c r="AC13" t="str">
        <f t="shared" si="20"/>
        <v>Batter</v>
      </c>
      <c r="AD13" t="str">
        <f t="shared" si="21"/>
        <v>David Warner</v>
      </c>
    </row>
    <row r="14" spans="1:30" x14ac:dyDescent="0.35">
      <c r="A14" t="str">
        <f>'Performance Cal'!A14</f>
        <v>CSK</v>
      </c>
      <c r="B14" t="str">
        <f>'Performance Cal'!B14</f>
        <v>Shivam Dube</v>
      </c>
      <c r="C14" t="str">
        <f>_xlfn.XLOOKUP(B14,'Team Player and role'!A:A,'Team Player and role'!C:C," ")</f>
        <v>Batter</v>
      </c>
      <c r="D14">
        <f>'Performance Cal'!C14</f>
        <v>3235.2</v>
      </c>
      <c r="E14">
        <f>'Performance Cal'!D14</f>
        <v>5</v>
      </c>
      <c r="F14">
        <f>'Performance Cal'!E14</f>
        <v>6</v>
      </c>
      <c r="G14">
        <f>'Performance Cal'!F14</f>
        <v>3246.2</v>
      </c>
      <c r="H14" s="25">
        <f t="shared" si="0"/>
        <v>6</v>
      </c>
      <c r="I14" s="25">
        <f t="shared" si="1"/>
        <v>3.75</v>
      </c>
      <c r="J14" s="25">
        <f t="shared" si="2"/>
        <v>6.1</v>
      </c>
      <c r="K14" s="25">
        <f t="shared" si="3"/>
        <v>4.5</v>
      </c>
      <c r="L14" s="25">
        <f t="shared" si="4"/>
        <v>3</v>
      </c>
      <c r="M14" s="25">
        <f t="shared" si="4"/>
        <v>3</v>
      </c>
      <c r="N14" s="25">
        <f t="shared" si="5"/>
        <v>5</v>
      </c>
      <c r="O14" s="25">
        <f t="shared" si="6"/>
        <v>6</v>
      </c>
      <c r="P14" s="25">
        <f t="shared" si="7"/>
        <v>4.5</v>
      </c>
      <c r="Q14" s="25">
        <f t="shared" si="8"/>
        <v>5.5</v>
      </c>
      <c r="R14" s="25">
        <f t="shared" si="9"/>
        <v>6</v>
      </c>
      <c r="S14" s="25">
        <f t="shared" si="10"/>
        <v>3.375</v>
      </c>
      <c r="T14" s="25">
        <f t="shared" si="11"/>
        <v>4.375</v>
      </c>
      <c r="U14" s="25">
        <f t="shared" si="12"/>
        <v>4.875</v>
      </c>
      <c r="V14" s="25">
        <f t="shared" si="13"/>
        <v>4.55</v>
      </c>
      <c r="W14" s="25">
        <f t="shared" si="14"/>
        <v>5.55</v>
      </c>
      <c r="X14" s="25">
        <f t="shared" si="15"/>
        <v>6.05</v>
      </c>
      <c r="Y14" s="25">
        <f t="shared" si="16"/>
        <v>3.75</v>
      </c>
      <c r="Z14" s="25">
        <f t="shared" si="17"/>
        <v>4.75</v>
      </c>
      <c r="AA14" s="25">
        <f t="shared" si="18"/>
        <v>5.25</v>
      </c>
      <c r="AB14" t="str">
        <f t="shared" si="19"/>
        <v>CSK</v>
      </c>
      <c r="AC14" t="str">
        <f t="shared" si="20"/>
        <v>Batter</v>
      </c>
      <c r="AD14" t="str">
        <f t="shared" si="21"/>
        <v>Shivam Dube</v>
      </c>
    </row>
    <row r="15" spans="1:30" x14ac:dyDescent="0.35">
      <c r="A15" t="str">
        <f>'Performance Cal'!A15</f>
        <v>MI</v>
      </c>
      <c r="B15" t="str">
        <f>'Performance Cal'!B15</f>
        <v>Ishan Kishan</v>
      </c>
      <c r="C15" t="str">
        <f>_xlfn.XLOOKUP(B15,'Team Player and role'!A:A,'Team Player and role'!C:C," ")</f>
        <v>Batter</v>
      </c>
      <c r="D15">
        <f>'Performance Cal'!C15</f>
        <v>3333.3999999999996</v>
      </c>
      <c r="E15">
        <f>'Performance Cal'!D15</f>
        <v>0</v>
      </c>
      <c r="F15">
        <f>'Performance Cal'!E15</f>
        <v>10</v>
      </c>
      <c r="G15">
        <f>'Performance Cal'!F15</f>
        <v>3343.3999999999996</v>
      </c>
      <c r="H15" s="25">
        <f t="shared" si="0"/>
        <v>0</v>
      </c>
      <c r="I15" s="25">
        <f t="shared" si="1"/>
        <v>0</v>
      </c>
      <c r="J15" s="25">
        <f t="shared" si="2"/>
        <v>0</v>
      </c>
      <c r="K15" s="25">
        <f t="shared" si="3"/>
        <v>0</v>
      </c>
      <c r="L15" s="25">
        <f t="shared" si="4"/>
        <v>0</v>
      </c>
      <c r="M15" s="25">
        <f t="shared" si="4"/>
        <v>0</v>
      </c>
      <c r="N15" s="25">
        <f t="shared" si="5"/>
        <v>0</v>
      </c>
      <c r="O15" s="25">
        <f t="shared" si="6"/>
        <v>0</v>
      </c>
      <c r="P15" s="25">
        <f t="shared" si="7"/>
        <v>0</v>
      </c>
      <c r="Q15" s="25">
        <f t="shared" si="8"/>
        <v>0</v>
      </c>
      <c r="R15" s="25">
        <f t="shared" si="9"/>
        <v>0</v>
      </c>
      <c r="S15" s="25">
        <f t="shared" si="10"/>
        <v>0</v>
      </c>
      <c r="T15" s="25">
        <f t="shared" si="11"/>
        <v>0</v>
      </c>
      <c r="U15" s="25">
        <f t="shared" si="12"/>
        <v>0</v>
      </c>
      <c r="V15" s="25">
        <f t="shared" si="13"/>
        <v>0</v>
      </c>
      <c r="W15" s="25">
        <f t="shared" si="14"/>
        <v>0</v>
      </c>
      <c r="X15" s="25">
        <f t="shared" si="15"/>
        <v>0</v>
      </c>
      <c r="Y15" s="25">
        <f t="shared" si="16"/>
        <v>0</v>
      </c>
      <c r="Z15" s="25">
        <f t="shared" si="17"/>
        <v>0</v>
      </c>
      <c r="AA15" s="25">
        <f t="shared" si="18"/>
        <v>0</v>
      </c>
      <c r="AB15" t="str">
        <f t="shared" si="19"/>
        <v>MI</v>
      </c>
      <c r="AC15" t="str">
        <f t="shared" si="20"/>
        <v>Batter</v>
      </c>
      <c r="AD15" t="str">
        <f t="shared" si="21"/>
        <v>Ishan Kishan</v>
      </c>
    </row>
    <row r="16" spans="1:30" x14ac:dyDescent="0.35">
      <c r="A16" t="str">
        <f>'Performance Cal'!A16</f>
        <v>KKR</v>
      </c>
      <c r="B16" t="str">
        <f>'Performance Cal'!B16</f>
        <v>Venkatesh Iyer</v>
      </c>
      <c r="C16" t="str">
        <f>_xlfn.XLOOKUP(B16,'Team Player and role'!A:A,'Team Player and role'!C:C," ")</f>
        <v>Batter</v>
      </c>
      <c r="D16">
        <f>'Performance Cal'!C16</f>
        <v>2494.7200000000003</v>
      </c>
      <c r="E16">
        <f>'Performance Cal'!D16</f>
        <v>5</v>
      </c>
      <c r="F16">
        <f>'Performance Cal'!E16</f>
        <v>5</v>
      </c>
      <c r="G16">
        <f>'Performance Cal'!F16</f>
        <v>2504.7200000000003</v>
      </c>
      <c r="H16" s="25">
        <f t="shared" si="0"/>
        <v>6</v>
      </c>
      <c r="I16" s="25">
        <f t="shared" si="1"/>
        <v>3.75</v>
      </c>
      <c r="J16" s="25">
        <f t="shared" si="2"/>
        <v>6.1</v>
      </c>
      <c r="K16" s="25">
        <f t="shared" si="3"/>
        <v>4.5</v>
      </c>
      <c r="L16" s="25">
        <f t="shared" si="4"/>
        <v>3</v>
      </c>
      <c r="M16" s="25">
        <f t="shared" si="4"/>
        <v>3</v>
      </c>
      <c r="N16" s="25">
        <f t="shared" si="5"/>
        <v>5</v>
      </c>
      <c r="O16" s="25">
        <f t="shared" si="6"/>
        <v>6</v>
      </c>
      <c r="P16" s="25">
        <f t="shared" si="7"/>
        <v>4.5</v>
      </c>
      <c r="Q16" s="25">
        <f t="shared" si="8"/>
        <v>5.5</v>
      </c>
      <c r="R16" s="25">
        <f t="shared" si="9"/>
        <v>6</v>
      </c>
      <c r="S16" s="25">
        <f t="shared" si="10"/>
        <v>3.375</v>
      </c>
      <c r="T16" s="25">
        <f t="shared" si="11"/>
        <v>4.375</v>
      </c>
      <c r="U16" s="25">
        <f t="shared" si="12"/>
        <v>4.875</v>
      </c>
      <c r="V16" s="25">
        <f t="shared" si="13"/>
        <v>4.55</v>
      </c>
      <c r="W16" s="25">
        <f t="shared" si="14"/>
        <v>5.55</v>
      </c>
      <c r="X16" s="25">
        <f t="shared" si="15"/>
        <v>6.05</v>
      </c>
      <c r="Y16" s="25">
        <f t="shared" si="16"/>
        <v>3.75</v>
      </c>
      <c r="Z16" s="25">
        <f t="shared" si="17"/>
        <v>4.75</v>
      </c>
      <c r="AA16" s="25">
        <f t="shared" si="18"/>
        <v>5.25</v>
      </c>
      <c r="AB16" t="str">
        <f t="shared" si="19"/>
        <v>KKR</v>
      </c>
      <c r="AC16" t="str">
        <f t="shared" si="20"/>
        <v>Batter</v>
      </c>
      <c r="AD16" t="str">
        <f t="shared" si="21"/>
        <v>Venkatesh Iyer</v>
      </c>
    </row>
    <row r="17" spans="1:30" x14ac:dyDescent="0.35">
      <c r="A17" t="str">
        <f>'Performance Cal'!A17</f>
        <v>KKR</v>
      </c>
      <c r="B17" t="str">
        <f>'Performance Cal'!B17</f>
        <v>Nitish Rana</v>
      </c>
      <c r="C17" t="str">
        <f>_xlfn.XLOOKUP(B17,'Team Player and role'!A:A,'Team Player and role'!C:C," ")</f>
        <v>Batter</v>
      </c>
      <c r="D17">
        <f>'Performance Cal'!C17</f>
        <v>3230</v>
      </c>
      <c r="E17">
        <f>'Performance Cal'!D17</f>
        <v>806.24</v>
      </c>
      <c r="F17">
        <f>'Performance Cal'!E17</f>
        <v>5</v>
      </c>
      <c r="G17">
        <f>'Performance Cal'!F17</f>
        <v>4041.24</v>
      </c>
      <c r="H17" s="25">
        <f t="shared" si="0"/>
        <v>967.48800000000006</v>
      </c>
      <c r="I17" s="25">
        <f t="shared" si="1"/>
        <v>604.67999999999995</v>
      </c>
      <c r="J17" s="25">
        <f t="shared" si="2"/>
        <v>983.61279999999999</v>
      </c>
      <c r="K17" s="25">
        <f t="shared" si="3"/>
        <v>725.6160000000001</v>
      </c>
      <c r="L17" s="25">
        <f t="shared" si="4"/>
        <v>483.74400000000003</v>
      </c>
      <c r="M17" s="25">
        <f t="shared" si="4"/>
        <v>483.74400000000003</v>
      </c>
      <c r="N17" s="25">
        <f t="shared" si="5"/>
        <v>806.24</v>
      </c>
      <c r="O17" s="25">
        <f t="shared" si="6"/>
        <v>967.48800000000006</v>
      </c>
      <c r="P17" s="25">
        <f t="shared" si="7"/>
        <v>725.61599999999999</v>
      </c>
      <c r="Q17" s="25">
        <f t="shared" si="8"/>
        <v>886.86400000000003</v>
      </c>
      <c r="R17" s="25">
        <f t="shared" si="9"/>
        <v>967.48800000000006</v>
      </c>
      <c r="S17" s="25">
        <f t="shared" si="10"/>
        <v>544.21199999999999</v>
      </c>
      <c r="T17" s="25">
        <f t="shared" si="11"/>
        <v>705.46</v>
      </c>
      <c r="U17" s="25">
        <f t="shared" si="12"/>
        <v>786.08400000000006</v>
      </c>
      <c r="V17" s="25">
        <f t="shared" si="13"/>
        <v>733.67840000000001</v>
      </c>
      <c r="W17" s="25">
        <f t="shared" si="14"/>
        <v>894.92640000000006</v>
      </c>
      <c r="X17" s="25">
        <f t="shared" si="15"/>
        <v>975.55040000000008</v>
      </c>
      <c r="Y17" s="25">
        <f t="shared" si="16"/>
        <v>604.68000000000006</v>
      </c>
      <c r="Z17" s="25">
        <f t="shared" si="17"/>
        <v>765.92800000000011</v>
      </c>
      <c r="AA17" s="25">
        <f t="shared" si="18"/>
        <v>846.55200000000013</v>
      </c>
      <c r="AB17" t="str">
        <f t="shared" si="19"/>
        <v>KKR</v>
      </c>
      <c r="AC17" t="str">
        <f t="shared" si="20"/>
        <v>Batter</v>
      </c>
      <c r="AD17" t="str">
        <f t="shared" si="21"/>
        <v>Nitish Rana</v>
      </c>
    </row>
    <row r="18" spans="1:30" x14ac:dyDescent="0.35">
      <c r="A18" t="str">
        <f>'Performance Cal'!A18</f>
        <v>RCB</v>
      </c>
      <c r="B18" t="str">
        <f>'Performance Cal'!B18</f>
        <v>Glenn Maxwell</v>
      </c>
      <c r="C18" t="str">
        <f>_xlfn.XLOOKUP(B18,'Team Player and role'!A:A,'Team Player and role'!C:C," ")</f>
        <v>Batter</v>
      </c>
      <c r="D18">
        <f>'Performance Cal'!C18</f>
        <v>2506.3999999999996</v>
      </c>
      <c r="E18">
        <f>'Performance Cal'!D18</f>
        <v>586.24</v>
      </c>
      <c r="F18">
        <f>'Performance Cal'!E18</f>
        <v>5</v>
      </c>
      <c r="G18">
        <f>'Performance Cal'!F18</f>
        <v>3097.6399999999994</v>
      </c>
      <c r="H18" s="25">
        <f t="shared" si="0"/>
        <v>703.48800000000006</v>
      </c>
      <c r="I18" s="25">
        <f t="shared" si="1"/>
        <v>439.68</v>
      </c>
      <c r="J18" s="25">
        <f t="shared" si="2"/>
        <v>715.21280000000002</v>
      </c>
      <c r="K18" s="25">
        <f t="shared" si="3"/>
        <v>527.61599999999999</v>
      </c>
      <c r="L18" s="25">
        <f t="shared" si="4"/>
        <v>351.74400000000003</v>
      </c>
      <c r="M18" s="25">
        <f t="shared" si="4"/>
        <v>351.74400000000003</v>
      </c>
      <c r="N18" s="25">
        <f t="shared" si="5"/>
        <v>586.24</v>
      </c>
      <c r="O18" s="25">
        <f t="shared" si="6"/>
        <v>703.48800000000006</v>
      </c>
      <c r="P18" s="25">
        <f t="shared" si="7"/>
        <v>527.61599999999999</v>
      </c>
      <c r="Q18" s="25">
        <f t="shared" si="8"/>
        <v>644.86400000000003</v>
      </c>
      <c r="R18" s="25">
        <f t="shared" si="9"/>
        <v>703.48800000000006</v>
      </c>
      <c r="S18" s="25">
        <f t="shared" si="10"/>
        <v>395.71199999999999</v>
      </c>
      <c r="T18" s="25">
        <f t="shared" si="11"/>
        <v>512.96</v>
      </c>
      <c r="U18" s="25">
        <f t="shared" si="12"/>
        <v>571.58400000000006</v>
      </c>
      <c r="V18" s="25">
        <f t="shared" si="13"/>
        <v>533.47839999999997</v>
      </c>
      <c r="W18" s="25">
        <f t="shared" si="14"/>
        <v>650.72640000000001</v>
      </c>
      <c r="X18" s="25">
        <f t="shared" si="15"/>
        <v>709.35040000000004</v>
      </c>
      <c r="Y18" s="25">
        <f t="shared" si="16"/>
        <v>439.68</v>
      </c>
      <c r="Z18" s="25">
        <f t="shared" si="17"/>
        <v>556.928</v>
      </c>
      <c r="AA18" s="25">
        <f t="shared" si="18"/>
        <v>615.55200000000002</v>
      </c>
      <c r="AB18" t="str">
        <f t="shared" si="19"/>
        <v>RCB</v>
      </c>
      <c r="AC18" t="str">
        <f t="shared" si="20"/>
        <v>Batter</v>
      </c>
      <c r="AD18" t="str">
        <f t="shared" si="21"/>
        <v>Glenn Maxwell</v>
      </c>
    </row>
    <row r="19" spans="1:30" x14ac:dyDescent="0.35">
      <c r="A19" t="str">
        <f>'Performance Cal'!A19</f>
        <v>LSG</v>
      </c>
      <c r="B19" t="str">
        <f>'Performance Cal'!B19</f>
        <v>Nicholas Pooran</v>
      </c>
      <c r="C19" t="str">
        <f>_xlfn.XLOOKUP(B19,'Team Player and role'!A:A,'Team Player and role'!C:C," ")</f>
        <v>Batter</v>
      </c>
      <c r="D19">
        <f>'Performance Cal'!C19</f>
        <v>2618.92</v>
      </c>
      <c r="E19">
        <f>'Performance Cal'!D19</f>
        <v>0</v>
      </c>
      <c r="F19">
        <f>'Performance Cal'!E19</f>
        <v>8</v>
      </c>
      <c r="G19">
        <f>'Performance Cal'!F19</f>
        <v>2626.92</v>
      </c>
      <c r="H19" s="25">
        <f t="shared" si="0"/>
        <v>0</v>
      </c>
      <c r="I19" s="25">
        <f t="shared" si="1"/>
        <v>0</v>
      </c>
      <c r="J19" s="25">
        <f t="shared" si="2"/>
        <v>0</v>
      </c>
      <c r="K19" s="25">
        <f t="shared" si="3"/>
        <v>0</v>
      </c>
      <c r="L19" s="25">
        <f t="shared" si="4"/>
        <v>0</v>
      </c>
      <c r="M19" s="25">
        <f t="shared" si="4"/>
        <v>0</v>
      </c>
      <c r="N19" s="25">
        <f t="shared" si="5"/>
        <v>0</v>
      </c>
      <c r="O19" s="25">
        <f t="shared" si="6"/>
        <v>0</v>
      </c>
      <c r="P19" s="25">
        <f t="shared" si="7"/>
        <v>0</v>
      </c>
      <c r="Q19" s="25">
        <f t="shared" si="8"/>
        <v>0</v>
      </c>
      <c r="R19" s="25">
        <f t="shared" si="9"/>
        <v>0</v>
      </c>
      <c r="S19" s="25">
        <f t="shared" si="10"/>
        <v>0</v>
      </c>
      <c r="T19" s="25">
        <f t="shared" si="11"/>
        <v>0</v>
      </c>
      <c r="U19" s="25">
        <f t="shared" si="12"/>
        <v>0</v>
      </c>
      <c r="V19" s="25">
        <f t="shared" si="13"/>
        <v>0</v>
      </c>
      <c r="W19" s="25">
        <f t="shared" si="14"/>
        <v>0</v>
      </c>
      <c r="X19" s="25">
        <f t="shared" si="15"/>
        <v>0</v>
      </c>
      <c r="Y19" s="25">
        <f t="shared" si="16"/>
        <v>0</v>
      </c>
      <c r="Z19" s="25">
        <f t="shared" si="17"/>
        <v>0</v>
      </c>
      <c r="AA19" s="25">
        <f t="shared" si="18"/>
        <v>0</v>
      </c>
      <c r="AB19" t="str">
        <f t="shared" si="19"/>
        <v>LSG</v>
      </c>
      <c r="AC19" t="str">
        <f t="shared" si="20"/>
        <v>Batter</v>
      </c>
      <c r="AD19" t="str">
        <f t="shared" si="21"/>
        <v>Nicholas Pooran</v>
      </c>
    </row>
    <row r="20" spans="1:30" x14ac:dyDescent="0.35">
      <c r="A20" t="str">
        <f>'Performance Cal'!A20</f>
        <v>RR</v>
      </c>
      <c r="B20" t="str">
        <f>'Performance Cal'!B20</f>
        <v>Sanju Samson</v>
      </c>
      <c r="C20" t="str">
        <f>_xlfn.XLOOKUP(B20,'Team Player and role'!A:A,'Team Player and role'!C:C," ")</f>
        <v>Batter</v>
      </c>
      <c r="D20">
        <f>'Performance Cal'!C20</f>
        <v>2897</v>
      </c>
      <c r="E20">
        <f>'Performance Cal'!D20</f>
        <v>0</v>
      </c>
      <c r="F20">
        <f>'Performance Cal'!E20</f>
        <v>7</v>
      </c>
      <c r="G20">
        <f>'Performance Cal'!F20</f>
        <v>2904</v>
      </c>
      <c r="H20" s="25">
        <f t="shared" si="0"/>
        <v>0</v>
      </c>
      <c r="I20" s="25">
        <f t="shared" si="1"/>
        <v>0</v>
      </c>
      <c r="J20" s="25">
        <f t="shared" si="2"/>
        <v>0</v>
      </c>
      <c r="K20" s="25">
        <f t="shared" si="3"/>
        <v>0</v>
      </c>
      <c r="L20" s="25">
        <f t="shared" si="4"/>
        <v>0</v>
      </c>
      <c r="M20" s="25">
        <f t="shared" si="4"/>
        <v>0</v>
      </c>
      <c r="N20" s="25">
        <f t="shared" si="5"/>
        <v>0</v>
      </c>
      <c r="O20" s="25">
        <f t="shared" si="6"/>
        <v>0</v>
      </c>
      <c r="P20" s="25">
        <f t="shared" si="7"/>
        <v>0</v>
      </c>
      <c r="Q20" s="25">
        <f t="shared" si="8"/>
        <v>0</v>
      </c>
      <c r="R20" s="25">
        <f t="shared" si="9"/>
        <v>0</v>
      </c>
      <c r="S20" s="25">
        <f t="shared" si="10"/>
        <v>0</v>
      </c>
      <c r="T20" s="25">
        <f t="shared" si="11"/>
        <v>0</v>
      </c>
      <c r="U20" s="25">
        <f t="shared" si="12"/>
        <v>0</v>
      </c>
      <c r="V20" s="25">
        <f t="shared" si="13"/>
        <v>0</v>
      </c>
      <c r="W20" s="25">
        <f t="shared" si="14"/>
        <v>0</v>
      </c>
      <c r="X20" s="25">
        <f t="shared" si="15"/>
        <v>0</v>
      </c>
      <c r="Y20" s="25">
        <f t="shared" si="16"/>
        <v>0</v>
      </c>
      <c r="Z20" s="25">
        <f t="shared" si="17"/>
        <v>0</v>
      </c>
      <c r="AA20" s="25">
        <f t="shared" si="18"/>
        <v>0</v>
      </c>
      <c r="AB20" t="str">
        <f t="shared" si="19"/>
        <v>RR</v>
      </c>
      <c r="AC20" t="str">
        <f t="shared" si="20"/>
        <v>Batter</v>
      </c>
      <c r="AD20" t="str">
        <f t="shared" si="21"/>
        <v>Sanju Samson</v>
      </c>
    </row>
    <row r="21" spans="1:30" x14ac:dyDescent="0.35">
      <c r="A21" t="str">
        <f>'Performance Cal'!A21</f>
        <v>MI</v>
      </c>
      <c r="B21" t="str">
        <f>'Performance Cal'!B21</f>
        <v>Tilak Varma</v>
      </c>
      <c r="C21" t="str">
        <f>_xlfn.XLOOKUP(B21,'Team Player and role'!A:A,'Team Player and role'!C:C," ")</f>
        <v>Batter</v>
      </c>
      <c r="D21">
        <f>'Performance Cal'!C21</f>
        <v>1879.32</v>
      </c>
      <c r="E21">
        <f>'Performance Cal'!D21</f>
        <v>0</v>
      </c>
      <c r="F21">
        <f>'Performance Cal'!E21</f>
        <v>6</v>
      </c>
      <c r="G21">
        <f>'Performance Cal'!F21</f>
        <v>1885.32</v>
      </c>
      <c r="H21" s="25">
        <f t="shared" si="0"/>
        <v>0</v>
      </c>
      <c r="I21" s="25">
        <f t="shared" si="1"/>
        <v>0</v>
      </c>
      <c r="J21" s="25">
        <f t="shared" si="2"/>
        <v>0</v>
      </c>
      <c r="K21" s="25">
        <f t="shared" si="3"/>
        <v>0</v>
      </c>
      <c r="L21" s="25">
        <f t="shared" si="4"/>
        <v>0</v>
      </c>
      <c r="M21" s="25">
        <f t="shared" si="4"/>
        <v>0</v>
      </c>
      <c r="N21" s="25">
        <f t="shared" si="5"/>
        <v>0</v>
      </c>
      <c r="O21" s="25">
        <f t="shared" si="6"/>
        <v>0</v>
      </c>
      <c r="P21" s="25">
        <f t="shared" si="7"/>
        <v>0</v>
      </c>
      <c r="Q21" s="25">
        <f t="shared" si="8"/>
        <v>0</v>
      </c>
      <c r="R21" s="25">
        <f t="shared" si="9"/>
        <v>0</v>
      </c>
      <c r="S21" s="25">
        <f t="shared" si="10"/>
        <v>0</v>
      </c>
      <c r="T21" s="25">
        <f t="shared" si="11"/>
        <v>0</v>
      </c>
      <c r="U21" s="25">
        <f t="shared" si="12"/>
        <v>0</v>
      </c>
      <c r="V21" s="25">
        <f t="shared" si="13"/>
        <v>0</v>
      </c>
      <c r="W21" s="25">
        <f t="shared" si="14"/>
        <v>0</v>
      </c>
      <c r="X21" s="25">
        <f t="shared" si="15"/>
        <v>0</v>
      </c>
      <c r="Y21" s="25">
        <f t="shared" si="16"/>
        <v>0</v>
      </c>
      <c r="Z21" s="25">
        <f t="shared" si="17"/>
        <v>0</v>
      </c>
      <c r="AA21" s="25">
        <f t="shared" si="18"/>
        <v>0</v>
      </c>
      <c r="AB21" t="str">
        <f t="shared" si="19"/>
        <v>MI</v>
      </c>
      <c r="AC21" t="str">
        <f t="shared" si="20"/>
        <v>Batter</v>
      </c>
      <c r="AD21" t="str">
        <f t="shared" si="21"/>
        <v>Tilak Varma</v>
      </c>
    </row>
    <row r="22" spans="1:30" x14ac:dyDescent="0.35">
      <c r="A22" t="str">
        <f>'Performance Cal'!A22</f>
        <v>CSK</v>
      </c>
      <c r="B22" t="str">
        <f>'Performance Cal'!B22</f>
        <v>Ajinkya Rahane</v>
      </c>
      <c r="C22" t="str">
        <f>_xlfn.XLOOKUP(B22,'Team Player and role'!A:A,'Team Player and role'!C:C," ")</f>
        <v>Batter</v>
      </c>
      <c r="D22">
        <f>'Performance Cal'!C22</f>
        <v>1933.1200000000001</v>
      </c>
      <c r="E22">
        <f>'Performance Cal'!D22</f>
        <v>0</v>
      </c>
      <c r="F22">
        <f>'Performance Cal'!E22</f>
        <v>8</v>
      </c>
      <c r="G22">
        <f>'Performance Cal'!F22</f>
        <v>1941.1200000000001</v>
      </c>
      <c r="H22" s="25">
        <f t="shared" si="0"/>
        <v>0</v>
      </c>
      <c r="I22" s="25">
        <f t="shared" si="1"/>
        <v>0</v>
      </c>
      <c r="J22" s="25">
        <f t="shared" si="2"/>
        <v>0</v>
      </c>
      <c r="K22" s="25">
        <f t="shared" si="3"/>
        <v>0</v>
      </c>
      <c r="L22" s="25">
        <f t="shared" si="4"/>
        <v>0</v>
      </c>
      <c r="M22" s="25">
        <f t="shared" si="4"/>
        <v>0</v>
      </c>
      <c r="N22" s="25">
        <f t="shared" si="5"/>
        <v>0</v>
      </c>
      <c r="O22" s="25">
        <f t="shared" si="6"/>
        <v>0</v>
      </c>
      <c r="P22" s="25">
        <f t="shared" si="7"/>
        <v>0</v>
      </c>
      <c r="Q22" s="25">
        <f t="shared" si="8"/>
        <v>0</v>
      </c>
      <c r="R22" s="25">
        <f t="shared" si="9"/>
        <v>0</v>
      </c>
      <c r="S22" s="25">
        <f t="shared" si="10"/>
        <v>0</v>
      </c>
      <c r="T22" s="25">
        <f t="shared" si="11"/>
        <v>0</v>
      </c>
      <c r="U22" s="25">
        <f t="shared" si="12"/>
        <v>0</v>
      </c>
      <c r="V22" s="25">
        <f t="shared" si="13"/>
        <v>0</v>
      </c>
      <c r="W22" s="25">
        <f t="shared" si="14"/>
        <v>0</v>
      </c>
      <c r="X22" s="25">
        <f t="shared" si="15"/>
        <v>0</v>
      </c>
      <c r="Y22" s="25">
        <f t="shared" si="16"/>
        <v>0</v>
      </c>
      <c r="Z22" s="25">
        <f t="shared" si="17"/>
        <v>0</v>
      </c>
      <c r="AA22" s="25">
        <f t="shared" si="18"/>
        <v>0</v>
      </c>
      <c r="AB22" t="str">
        <f t="shared" si="19"/>
        <v>CSK</v>
      </c>
      <c r="AC22" t="str">
        <f t="shared" si="20"/>
        <v>Batter</v>
      </c>
      <c r="AD22" t="str">
        <f t="shared" si="21"/>
        <v>Ajinkya Rahane</v>
      </c>
    </row>
    <row r="23" spans="1:30" x14ac:dyDescent="0.35">
      <c r="A23" t="str">
        <f>'Performance Cal'!A23</f>
        <v>GT</v>
      </c>
      <c r="B23" t="str">
        <f>'Performance Cal'!B23</f>
        <v>Hardik Pandya</v>
      </c>
      <c r="C23" t="str">
        <f>_xlfn.XLOOKUP(B23,'Team Player and role'!A:A,'Team Player and role'!C:C," ")</f>
        <v>Batter</v>
      </c>
      <c r="D23">
        <f>'Performance Cal'!C23</f>
        <v>2812.7200000000003</v>
      </c>
      <c r="E23">
        <f>'Performance Cal'!D23</f>
        <v>462.03999999999996</v>
      </c>
      <c r="F23">
        <f>'Performance Cal'!E23</f>
        <v>7</v>
      </c>
      <c r="G23">
        <f>'Performance Cal'!F23</f>
        <v>3281.76</v>
      </c>
      <c r="H23" s="25">
        <f t="shared" si="0"/>
        <v>554.44799999999998</v>
      </c>
      <c r="I23" s="25">
        <f t="shared" si="1"/>
        <v>346.53</v>
      </c>
      <c r="J23" s="25">
        <f t="shared" si="2"/>
        <v>563.68880000000001</v>
      </c>
      <c r="K23" s="25">
        <f t="shared" si="3"/>
        <v>415.83600000000001</v>
      </c>
      <c r="L23" s="25">
        <f t="shared" si="4"/>
        <v>277.22399999999999</v>
      </c>
      <c r="M23" s="25">
        <f t="shared" si="4"/>
        <v>277.22399999999999</v>
      </c>
      <c r="N23" s="25">
        <f t="shared" si="5"/>
        <v>462.04</v>
      </c>
      <c r="O23" s="25">
        <f t="shared" si="6"/>
        <v>554.44799999999998</v>
      </c>
      <c r="P23" s="25">
        <f t="shared" si="7"/>
        <v>415.83600000000001</v>
      </c>
      <c r="Q23" s="25">
        <f t="shared" si="8"/>
        <v>508.24400000000003</v>
      </c>
      <c r="R23" s="25">
        <f t="shared" si="9"/>
        <v>554.44799999999998</v>
      </c>
      <c r="S23" s="25">
        <f t="shared" si="10"/>
        <v>311.87699999999995</v>
      </c>
      <c r="T23" s="25">
        <f t="shared" si="11"/>
        <v>404.28499999999997</v>
      </c>
      <c r="U23" s="25">
        <f t="shared" si="12"/>
        <v>450.48899999999998</v>
      </c>
      <c r="V23" s="25">
        <f t="shared" si="13"/>
        <v>420.45640000000003</v>
      </c>
      <c r="W23" s="25">
        <f t="shared" si="14"/>
        <v>512.86440000000005</v>
      </c>
      <c r="X23" s="25">
        <f t="shared" si="15"/>
        <v>559.0684</v>
      </c>
      <c r="Y23" s="25">
        <f t="shared" si="16"/>
        <v>346.53</v>
      </c>
      <c r="Z23" s="25">
        <f t="shared" si="17"/>
        <v>438.93799999999999</v>
      </c>
      <c r="AA23" s="25">
        <f t="shared" si="18"/>
        <v>485.142</v>
      </c>
      <c r="AB23" t="str">
        <f t="shared" si="19"/>
        <v>GT</v>
      </c>
      <c r="AC23" t="str">
        <f t="shared" si="20"/>
        <v>Batter</v>
      </c>
      <c r="AD23" t="str">
        <f t="shared" si="21"/>
        <v>Hardik Pandya</v>
      </c>
    </row>
    <row r="24" spans="1:30" x14ac:dyDescent="0.35">
      <c r="A24" t="str">
        <f>'Performance Cal'!A24</f>
        <v>PBKS</v>
      </c>
      <c r="B24" t="str">
        <f>'Performance Cal'!B24</f>
        <v>Shikhar Dhawan</v>
      </c>
      <c r="C24" t="str">
        <f>_xlfn.XLOOKUP(B24,'Team Player and role'!A:A,'Team Player and role'!C:C," ")</f>
        <v>Batter</v>
      </c>
      <c r="D24">
        <f>'Performance Cal'!C24</f>
        <v>2910.4</v>
      </c>
      <c r="E24">
        <f>'Performance Cal'!D24</f>
        <v>0</v>
      </c>
      <c r="F24">
        <f>'Performance Cal'!E24</f>
        <v>5</v>
      </c>
      <c r="G24">
        <f>'Performance Cal'!F24</f>
        <v>2915.4</v>
      </c>
      <c r="H24" s="25">
        <f t="shared" si="0"/>
        <v>0</v>
      </c>
      <c r="I24" s="25">
        <f t="shared" si="1"/>
        <v>0</v>
      </c>
      <c r="J24" s="25">
        <f t="shared" si="2"/>
        <v>0</v>
      </c>
      <c r="K24" s="25">
        <f t="shared" si="3"/>
        <v>0</v>
      </c>
      <c r="L24" s="25">
        <f t="shared" si="4"/>
        <v>0</v>
      </c>
      <c r="M24" s="25">
        <f t="shared" si="4"/>
        <v>0</v>
      </c>
      <c r="N24" s="25">
        <f t="shared" si="5"/>
        <v>0</v>
      </c>
      <c r="O24" s="25">
        <f t="shared" si="6"/>
        <v>0</v>
      </c>
      <c r="P24" s="25">
        <f t="shared" si="7"/>
        <v>0</v>
      </c>
      <c r="Q24" s="25">
        <f t="shared" si="8"/>
        <v>0</v>
      </c>
      <c r="R24" s="25">
        <f t="shared" si="9"/>
        <v>0</v>
      </c>
      <c r="S24" s="25">
        <f t="shared" si="10"/>
        <v>0</v>
      </c>
      <c r="T24" s="25">
        <f t="shared" si="11"/>
        <v>0</v>
      </c>
      <c r="U24" s="25">
        <f t="shared" si="12"/>
        <v>0</v>
      </c>
      <c r="V24" s="25">
        <f t="shared" si="13"/>
        <v>0</v>
      </c>
      <c r="W24" s="25">
        <f t="shared" si="14"/>
        <v>0</v>
      </c>
      <c r="X24" s="25">
        <f t="shared" si="15"/>
        <v>0</v>
      </c>
      <c r="Y24" s="25">
        <f t="shared" si="16"/>
        <v>0</v>
      </c>
      <c r="Z24" s="25">
        <f t="shared" si="17"/>
        <v>0</v>
      </c>
      <c r="AA24" s="25">
        <f t="shared" si="18"/>
        <v>0</v>
      </c>
      <c r="AB24" t="str">
        <f t="shared" si="19"/>
        <v>PBKS</v>
      </c>
      <c r="AC24" t="str">
        <f t="shared" si="20"/>
        <v>Batter</v>
      </c>
      <c r="AD24" t="str">
        <f t="shared" si="21"/>
        <v>Shikhar Dhawan</v>
      </c>
    </row>
    <row r="25" spans="1:30" x14ac:dyDescent="0.35">
      <c r="A25" t="str">
        <f>'Performance Cal'!A25</f>
        <v>PBKS</v>
      </c>
      <c r="B25" t="str">
        <f>'Performance Cal'!B25</f>
        <v>Simran Singh</v>
      </c>
      <c r="C25" t="str">
        <f>_xlfn.XLOOKUP(B25,'Team Player and role'!A:A,'Team Player and role'!C:C," ")</f>
        <v>Batter</v>
      </c>
      <c r="D25">
        <f>'Performance Cal'!C25</f>
        <v>1651.52</v>
      </c>
      <c r="E25">
        <f>'Performance Cal'!D25</f>
        <v>0</v>
      </c>
      <c r="F25">
        <f>'Performance Cal'!E25</f>
        <v>0</v>
      </c>
      <c r="G25">
        <f>'Performance Cal'!F25</f>
        <v>1651.52</v>
      </c>
      <c r="H25" s="25">
        <f t="shared" si="0"/>
        <v>0</v>
      </c>
      <c r="I25" s="25">
        <f t="shared" si="1"/>
        <v>0</v>
      </c>
      <c r="J25" s="25">
        <f t="shared" si="2"/>
        <v>0</v>
      </c>
      <c r="K25" s="25">
        <f t="shared" si="3"/>
        <v>0</v>
      </c>
      <c r="L25" s="25">
        <f t="shared" si="4"/>
        <v>0</v>
      </c>
      <c r="M25" s="25">
        <f t="shared" si="4"/>
        <v>0</v>
      </c>
      <c r="N25" s="25">
        <f t="shared" si="5"/>
        <v>0</v>
      </c>
      <c r="O25" s="25">
        <f t="shared" si="6"/>
        <v>0</v>
      </c>
      <c r="P25" s="25">
        <f t="shared" si="7"/>
        <v>0</v>
      </c>
      <c r="Q25" s="25">
        <f t="shared" si="8"/>
        <v>0</v>
      </c>
      <c r="R25" s="25">
        <f t="shared" si="9"/>
        <v>0</v>
      </c>
      <c r="S25" s="25">
        <f t="shared" si="10"/>
        <v>0</v>
      </c>
      <c r="T25" s="25">
        <f t="shared" si="11"/>
        <v>0</v>
      </c>
      <c r="U25" s="25">
        <f t="shared" si="12"/>
        <v>0</v>
      </c>
      <c r="V25" s="25">
        <f t="shared" si="13"/>
        <v>0</v>
      </c>
      <c r="W25" s="25">
        <f t="shared" si="14"/>
        <v>0</v>
      </c>
      <c r="X25" s="25">
        <f t="shared" si="15"/>
        <v>0</v>
      </c>
      <c r="Y25" s="25">
        <f t="shared" si="16"/>
        <v>0</v>
      </c>
      <c r="Z25" s="25">
        <f t="shared" si="17"/>
        <v>0</v>
      </c>
      <c r="AA25" s="25">
        <f t="shared" si="18"/>
        <v>0</v>
      </c>
      <c r="AB25" t="str">
        <f t="shared" si="19"/>
        <v>PBKS</v>
      </c>
      <c r="AC25" t="str">
        <f t="shared" si="20"/>
        <v>Batter</v>
      </c>
      <c r="AD25" t="str">
        <f t="shared" si="21"/>
        <v>Simran Singh</v>
      </c>
    </row>
    <row r="26" spans="1:30" x14ac:dyDescent="0.35">
      <c r="A26" t="str">
        <f>'Performance Cal'!A26</f>
        <v>PBKS</v>
      </c>
      <c r="B26" t="str">
        <f>'Performance Cal'!B26</f>
        <v>Jitesh Sharma</v>
      </c>
      <c r="C26" t="str">
        <f>_xlfn.XLOOKUP(B26,'Team Player and role'!A:A,'Team Player and role'!C:C," ")</f>
        <v>Batter</v>
      </c>
      <c r="D26">
        <f>'Performance Cal'!C26</f>
        <v>1647.52</v>
      </c>
      <c r="E26">
        <f>'Performance Cal'!D26</f>
        <v>0</v>
      </c>
      <c r="F26">
        <f>'Performance Cal'!E26</f>
        <v>6</v>
      </c>
      <c r="G26">
        <f>'Performance Cal'!F26</f>
        <v>1653.52</v>
      </c>
      <c r="H26" s="25">
        <f t="shared" si="0"/>
        <v>0</v>
      </c>
      <c r="I26" s="25">
        <f t="shared" si="1"/>
        <v>0</v>
      </c>
      <c r="J26" s="25">
        <f t="shared" si="2"/>
        <v>0</v>
      </c>
      <c r="K26" s="25">
        <f t="shared" si="3"/>
        <v>0</v>
      </c>
      <c r="L26" s="25">
        <f t="shared" si="4"/>
        <v>0</v>
      </c>
      <c r="M26" s="25">
        <f t="shared" si="4"/>
        <v>0</v>
      </c>
      <c r="N26" s="25">
        <f t="shared" si="5"/>
        <v>0</v>
      </c>
      <c r="O26" s="25">
        <f t="shared" si="6"/>
        <v>0</v>
      </c>
      <c r="P26" s="25">
        <f t="shared" si="7"/>
        <v>0</v>
      </c>
      <c r="Q26" s="25">
        <f t="shared" si="8"/>
        <v>0</v>
      </c>
      <c r="R26" s="25">
        <f t="shared" si="9"/>
        <v>0</v>
      </c>
      <c r="S26" s="25">
        <f t="shared" si="10"/>
        <v>0</v>
      </c>
      <c r="T26" s="25">
        <f t="shared" si="11"/>
        <v>0</v>
      </c>
      <c r="U26" s="25">
        <f t="shared" si="12"/>
        <v>0</v>
      </c>
      <c r="V26" s="25">
        <f t="shared" si="13"/>
        <v>0</v>
      </c>
      <c r="W26" s="25">
        <f t="shared" si="14"/>
        <v>0</v>
      </c>
      <c r="X26" s="25">
        <f t="shared" si="15"/>
        <v>0</v>
      </c>
      <c r="Y26" s="25">
        <f t="shared" si="16"/>
        <v>0</v>
      </c>
      <c r="Z26" s="25">
        <f t="shared" si="17"/>
        <v>0</v>
      </c>
      <c r="AA26" s="25">
        <f t="shared" si="18"/>
        <v>0</v>
      </c>
      <c r="AB26" t="str">
        <f t="shared" si="19"/>
        <v>PBKS</v>
      </c>
      <c r="AC26" t="str">
        <f t="shared" si="20"/>
        <v>Batter</v>
      </c>
      <c r="AD26" t="str">
        <f t="shared" si="21"/>
        <v>Jitesh Sharma</v>
      </c>
    </row>
    <row r="27" spans="1:30" x14ac:dyDescent="0.35">
      <c r="A27" t="str">
        <f>'Performance Cal'!A27</f>
        <v>MI</v>
      </c>
      <c r="B27" t="str">
        <f>'Performance Cal'!B27</f>
        <v>Rohit Sharma</v>
      </c>
      <c r="C27" t="str">
        <f>_xlfn.XLOOKUP(B27,'Team Player and role'!A:A,'Team Player and role'!C:C," ")</f>
        <v>Batter</v>
      </c>
      <c r="D27">
        <f>'Performance Cal'!C27</f>
        <v>2286.92</v>
      </c>
      <c r="E27">
        <f>'Performance Cal'!D27</f>
        <v>0</v>
      </c>
      <c r="F27">
        <f>'Performance Cal'!E27</f>
        <v>0</v>
      </c>
      <c r="G27">
        <f>'Performance Cal'!F27</f>
        <v>2286.92</v>
      </c>
      <c r="H27" s="25">
        <f t="shared" si="0"/>
        <v>0</v>
      </c>
      <c r="I27" s="25">
        <f t="shared" si="1"/>
        <v>0</v>
      </c>
      <c r="J27" s="25">
        <f t="shared" si="2"/>
        <v>0</v>
      </c>
      <c r="K27" s="25">
        <f t="shared" si="3"/>
        <v>0</v>
      </c>
      <c r="L27" s="25">
        <f t="shared" si="4"/>
        <v>0</v>
      </c>
      <c r="M27" s="25">
        <f t="shared" si="4"/>
        <v>0</v>
      </c>
      <c r="N27" s="25">
        <f t="shared" si="5"/>
        <v>0</v>
      </c>
      <c r="O27" s="25">
        <f t="shared" si="6"/>
        <v>0</v>
      </c>
      <c r="P27" s="25">
        <f t="shared" si="7"/>
        <v>0</v>
      </c>
      <c r="Q27" s="25">
        <f t="shared" si="8"/>
        <v>0</v>
      </c>
      <c r="R27" s="25">
        <f t="shared" si="9"/>
        <v>0</v>
      </c>
      <c r="S27" s="25">
        <f t="shared" si="10"/>
        <v>0</v>
      </c>
      <c r="T27" s="25">
        <f t="shared" si="11"/>
        <v>0</v>
      </c>
      <c r="U27" s="25">
        <f t="shared" si="12"/>
        <v>0</v>
      </c>
      <c r="V27" s="25">
        <f t="shared" si="13"/>
        <v>0</v>
      </c>
      <c r="W27" s="25">
        <f t="shared" si="14"/>
        <v>0</v>
      </c>
      <c r="X27" s="25">
        <f t="shared" si="15"/>
        <v>0</v>
      </c>
      <c r="Y27" s="25">
        <f t="shared" si="16"/>
        <v>0</v>
      </c>
      <c r="Z27" s="25">
        <f t="shared" si="17"/>
        <v>0</v>
      </c>
      <c r="AA27" s="25">
        <f t="shared" si="18"/>
        <v>0</v>
      </c>
      <c r="AB27" t="str">
        <f t="shared" si="19"/>
        <v>MI</v>
      </c>
      <c r="AC27" t="str">
        <f t="shared" si="20"/>
        <v>Batter</v>
      </c>
      <c r="AD27" t="str">
        <f t="shared" si="21"/>
        <v>Rohit Sharma</v>
      </c>
    </row>
    <row r="28" spans="1:30" x14ac:dyDescent="0.35">
      <c r="A28" t="str">
        <f>'Performance Cal'!A28</f>
        <v>GT</v>
      </c>
      <c r="B28" t="str">
        <f>'Performance Cal'!B28</f>
        <v>Wriddhiman Saha</v>
      </c>
      <c r="C28" t="str">
        <f>_xlfn.XLOOKUP(B28,'Team Player and role'!A:A,'Team Player and role'!C:C," ")</f>
        <v>Batter</v>
      </c>
      <c r="D28">
        <f>'Performance Cal'!C28</f>
        <v>2041.3200000000002</v>
      </c>
      <c r="E28">
        <f>'Performance Cal'!D28</f>
        <v>0</v>
      </c>
      <c r="F28">
        <f>'Performance Cal'!E28</f>
        <v>9</v>
      </c>
      <c r="G28">
        <f>'Performance Cal'!F28</f>
        <v>2050.3200000000002</v>
      </c>
      <c r="H28" s="25">
        <f t="shared" si="0"/>
        <v>0</v>
      </c>
      <c r="I28" s="25">
        <f t="shared" si="1"/>
        <v>0</v>
      </c>
      <c r="J28" s="25">
        <f t="shared" si="2"/>
        <v>0</v>
      </c>
      <c r="K28" s="25">
        <f t="shared" si="3"/>
        <v>0</v>
      </c>
      <c r="L28" s="25">
        <f t="shared" si="4"/>
        <v>0</v>
      </c>
      <c r="M28" s="25">
        <f t="shared" si="4"/>
        <v>0</v>
      </c>
      <c r="N28" s="25">
        <f t="shared" si="5"/>
        <v>0</v>
      </c>
      <c r="O28" s="25">
        <f t="shared" si="6"/>
        <v>0</v>
      </c>
      <c r="P28" s="25">
        <f t="shared" si="7"/>
        <v>0</v>
      </c>
      <c r="Q28" s="25">
        <f t="shared" si="8"/>
        <v>0</v>
      </c>
      <c r="R28" s="25">
        <f t="shared" si="9"/>
        <v>0</v>
      </c>
      <c r="S28" s="25">
        <f t="shared" si="10"/>
        <v>0</v>
      </c>
      <c r="T28" s="25">
        <f t="shared" si="11"/>
        <v>0</v>
      </c>
      <c r="U28" s="25">
        <f t="shared" si="12"/>
        <v>0</v>
      </c>
      <c r="V28" s="25">
        <f t="shared" si="13"/>
        <v>0</v>
      </c>
      <c r="W28" s="25">
        <f t="shared" si="14"/>
        <v>0</v>
      </c>
      <c r="X28" s="25">
        <f t="shared" si="15"/>
        <v>0</v>
      </c>
      <c r="Y28" s="25">
        <f t="shared" si="16"/>
        <v>0</v>
      </c>
      <c r="Z28" s="25">
        <f t="shared" si="17"/>
        <v>0</v>
      </c>
      <c r="AA28" s="25">
        <f t="shared" si="18"/>
        <v>0</v>
      </c>
      <c r="AB28" t="str">
        <f t="shared" si="19"/>
        <v>GT</v>
      </c>
      <c r="AC28" t="str">
        <f t="shared" si="20"/>
        <v>Batter</v>
      </c>
      <c r="AD28" t="str">
        <f t="shared" si="21"/>
        <v>Wriddhiman Saha</v>
      </c>
    </row>
    <row r="29" spans="1:30" x14ac:dyDescent="0.35">
      <c r="A29" t="str">
        <f>'Performance Cal'!A29</f>
        <v>GT</v>
      </c>
      <c r="B29" t="str">
        <f>'Performance Cal'!B29</f>
        <v>Vijay Shankar</v>
      </c>
      <c r="C29" t="str">
        <f>_xlfn.XLOOKUP(B29,'Team Player and role'!A:A,'Team Player and role'!C:C," ")</f>
        <v>Batter</v>
      </c>
      <c r="D29">
        <f>'Performance Cal'!C29</f>
        <v>1487.4</v>
      </c>
      <c r="E29">
        <f>'Performance Cal'!D29</f>
        <v>14</v>
      </c>
      <c r="F29">
        <f>'Performance Cal'!E29</f>
        <v>5</v>
      </c>
      <c r="G29">
        <f>'Performance Cal'!F29</f>
        <v>1506.4</v>
      </c>
      <c r="H29" s="25">
        <f t="shared" si="0"/>
        <v>16.8</v>
      </c>
      <c r="I29" s="25">
        <f t="shared" si="1"/>
        <v>10.5</v>
      </c>
      <c r="J29" s="25">
        <f t="shared" si="2"/>
        <v>17.079999999999998</v>
      </c>
      <c r="K29" s="25">
        <f t="shared" si="3"/>
        <v>12.6</v>
      </c>
      <c r="L29" s="25">
        <f t="shared" si="4"/>
        <v>8.4</v>
      </c>
      <c r="M29" s="25">
        <f t="shared" si="4"/>
        <v>8.4</v>
      </c>
      <c r="N29" s="25">
        <f t="shared" si="5"/>
        <v>14</v>
      </c>
      <c r="O29" s="25">
        <f t="shared" si="6"/>
        <v>16.8</v>
      </c>
      <c r="P29" s="25">
        <f t="shared" si="7"/>
        <v>12.600000000000001</v>
      </c>
      <c r="Q29" s="25">
        <f t="shared" si="8"/>
        <v>15.4</v>
      </c>
      <c r="R29" s="25">
        <f t="shared" si="9"/>
        <v>16.8</v>
      </c>
      <c r="S29" s="25">
        <f t="shared" si="10"/>
        <v>9.4499999999999993</v>
      </c>
      <c r="T29" s="25">
        <f t="shared" si="11"/>
        <v>12.25</v>
      </c>
      <c r="U29" s="25">
        <f t="shared" si="12"/>
        <v>13.65</v>
      </c>
      <c r="V29" s="25">
        <f t="shared" si="13"/>
        <v>12.739999999999998</v>
      </c>
      <c r="W29" s="25">
        <f t="shared" si="14"/>
        <v>15.54</v>
      </c>
      <c r="X29" s="25">
        <f t="shared" si="15"/>
        <v>16.939999999999998</v>
      </c>
      <c r="Y29" s="25">
        <f t="shared" si="16"/>
        <v>10.5</v>
      </c>
      <c r="Z29" s="25">
        <f t="shared" si="17"/>
        <v>13.3</v>
      </c>
      <c r="AA29" s="25">
        <f t="shared" si="18"/>
        <v>14.7</v>
      </c>
      <c r="AB29" t="str">
        <f t="shared" si="19"/>
        <v>GT</v>
      </c>
      <c r="AC29" t="str">
        <f t="shared" si="20"/>
        <v>Batter</v>
      </c>
      <c r="AD29" t="str">
        <f t="shared" si="21"/>
        <v>Vijay Shankar</v>
      </c>
    </row>
    <row r="30" spans="1:30" x14ac:dyDescent="0.35">
      <c r="A30" t="str">
        <f>'Performance Cal'!A30</f>
        <v>LSG</v>
      </c>
      <c r="B30" t="str">
        <f>'Performance Cal'!B30</f>
        <v>Kyle Mayers</v>
      </c>
      <c r="C30" t="str">
        <f>_xlfn.XLOOKUP(B30,'Team Player and role'!A:A,'Team Player and role'!C:C," ")</f>
        <v>Batter</v>
      </c>
      <c r="D30">
        <f>'Performance Cal'!C30</f>
        <v>1444.6</v>
      </c>
      <c r="E30">
        <f>'Performance Cal'!D30</f>
        <v>0</v>
      </c>
      <c r="F30">
        <f>'Performance Cal'!E30</f>
        <v>4</v>
      </c>
      <c r="G30">
        <f>'Performance Cal'!F30</f>
        <v>1448.6</v>
      </c>
      <c r="H30" s="25">
        <f t="shared" si="0"/>
        <v>0</v>
      </c>
      <c r="I30" s="25">
        <f t="shared" si="1"/>
        <v>0</v>
      </c>
      <c r="J30" s="25">
        <f t="shared" si="2"/>
        <v>0</v>
      </c>
      <c r="K30" s="25">
        <f t="shared" si="3"/>
        <v>0</v>
      </c>
      <c r="L30" s="25">
        <f t="shared" si="4"/>
        <v>0</v>
      </c>
      <c r="M30" s="25">
        <f t="shared" si="4"/>
        <v>0</v>
      </c>
      <c r="N30" s="25">
        <f t="shared" si="5"/>
        <v>0</v>
      </c>
      <c r="O30" s="25">
        <f t="shared" si="6"/>
        <v>0</v>
      </c>
      <c r="P30" s="25">
        <f t="shared" si="7"/>
        <v>0</v>
      </c>
      <c r="Q30" s="25">
        <f t="shared" si="8"/>
        <v>0</v>
      </c>
      <c r="R30" s="25">
        <f t="shared" si="9"/>
        <v>0</v>
      </c>
      <c r="S30" s="25">
        <f t="shared" si="10"/>
        <v>0</v>
      </c>
      <c r="T30" s="25">
        <f t="shared" si="11"/>
        <v>0</v>
      </c>
      <c r="U30" s="25">
        <f t="shared" si="12"/>
        <v>0</v>
      </c>
      <c r="V30" s="25">
        <f t="shared" si="13"/>
        <v>0</v>
      </c>
      <c r="W30" s="25">
        <f t="shared" si="14"/>
        <v>0</v>
      </c>
      <c r="X30" s="25">
        <f t="shared" si="15"/>
        <v>0</v>
      </c>
      <c r="Y30" s="25">
        <f t="shared" si="16"/>
        <v>0</v>
      </c>
      <c r="Z30" s="25">
        <f t="shared" si="17"/>
        <v>0</v>
      </c>
      <c r="AA30" s="25">
        <f t="shared" si="18"/>
        <v>0</v>
      </c>
      <c r="AB30" t="str">
        <f t="shared" si="19"/>
        <v>LSG</v>
      </c>
      <c r="AC30" t="str">
        <f t="shared" si="20"/>
        <v>Batter</v>
      </c>
      <c r="AD30" t="str">
        <f t="shared" si="21"/>
        <v>Kyle Mayers</v>
      </c>
    </row>
    <row r="31" spans="1:30" x14ac:dyDescent="0.35">
      <c r="A31" t="str">
        <f>'Performance Cal'!A31</f>
        <v>RR</v>
      </c>
      <c r="B31" t="str">
        <f>'Performance Cal'!B31</f>
        <v>Jos Buttler</v>
      </c>
      <c r="C31" t="str">
        <f>_xlfn.XLOOKUP(B31,'Team Player and role'!A:A,'Team Player and role'!C:C," ")</f>
        <v>Batter</v>
      </c>
      <c r="D31">
        <f>'Performance Cal'!C31</f>
        <v>2236.1999999999998</v>
      </c>
      <c r="E31">
        <f>'Performance Cal'!D31</f>
        <v>0</v>
      </c>
      <c r="F31">
        <f>'Performance Cal'!E31</f>
        <v>9</v>
      </c>
      <c r="G31">
        <f>'Performance Cal'!F31</f>
        <v>2245.1999999999998</v>
      </c>
      <c r="H31" s="25">
        <f t="shared" si="0"/>
        <v>0</v>
      </c>
      <c r="I31" s="25">
        <f t="shared" si="1"/>
        <v>0</v>
      </c>
      <c r="J31" s="25">
        <f t="shared" si="2"/>
        <v>0</v>
      </c>
      <c r="K31" s="25">
        <f t="shared" si="3"/>
        <v>0</v>
      </c>
      <c r="L31" s="25">
        <f t="shared" si="4"/>
        <v>0</v>
      </c>
      <c r="M31" s="25">
        <f t="shared" si="4"/>
        <v>0</v>
      </c>
      <c r="N31" s="25">
        <f t="shared" si="5"/>
        <v>0</v>
      </c>
      <c r="O31" s="25">
        <f t="shared" si="6"/>
        <v>0</v>
      </c>
      <c r="P31" s="25">
        <f t="shared" si="7"/>
        <v>0</v>
      </c>
      <c r="Q31" s="25">
        <f t="shared" si="8"/>
        <v>0</v>
      </c>
      <c r="R31" s="25">
        <f t="shared" si="9"/>
        <v>0</v>
      </c>
      <c r="S31" s="25">
        <f t="shared" si="10"/>
        <v>0</v>
      </c>
      <c r="T31" s="25">
        <f t="shared" si="11"/>
        <v>0</v>
      </c>
      <c r="U31" s="25">
        <f t="shared" si="12"/>
        <v>0</v>
      </c>
      <c r="V31" s="25">
        <f t="shared" si="13"/>
        <v>0</v>
      </c>
      <c r="W31" s="25">
        <f t="shared" si="14"/>
        <v>0</v>
      </c>
      <c r="X31" s="25">
        <f t="shared" si="15"/>
        <v>0</v>
      </c>
      <c r="Y31" s="25">
        <f t="shared" si="16"/>
        <v>0</v>
      </c>
      <c r="Z31" s="25">
        <f t="shared" si="17"/>
        <v>0</v>
      </c>
      <c r="AA31" s="25">
        <f t="shared" si="18"/>
        <v>0</v>
      </c>
      <c r="AB31" t="str">
        <f t="shared" si="19"/>
        <v>RR</v>
      </c>
      <c r="AC31" t="str">
        <f t="shared" si="20"/>
        <v>Batter</v>
      </c>
      <c r="AD31" t="str">
        <f t="shared" si="21"/>
        <v>Jos Buttler</v>
      </c>
    </row>
    <row r="32" spans="1:30" x14ac:dyDescent="0.35">
      <c r="A32" t="str">
        <f>'Performance Cal'!A32</f>
        <v>GT</v>
      </c>
      <c r="B32" t="str">
        <f>'Performance Cal'!B32</f>
        <v>Sai Sudharsan</v>
      </c>
      <c r="C32" t="str">
        <f>_xlfn.XLOOKUP(B32,'Team Player and role'!A:A,'Team Player and role'!C:C," ")</f>
        <v>Batter</v>
      </c>
      <c r="D32">
        <f>'Performance Cal'!C32</f>
        <v>1382.1999999999998</v>
      </c>
      <c r="E32">
        <f>'Performance Cal'!D32</f>
        <v>0</v>
      </c>
      <c r="F32">
        <f>'Performance Cal'!E32</f>
        <v>4</v>
      </c>
      <c r="G32">
        <f>'Performance Cal'!F32</f>
        <v>1386.1999999999998</v>
      </c>
      <c r="H32" s="25">
        <f t="shared" si="0"/>
        <v>0</v>
      </c>
      <c r="I32" s="25">
        <f t="shared" si="1"/>
        <v>0</v>
      </c>
      <c r="J32" s="25">
        <f t="shared" si="2"/>
        <v>0</v>
      </c>
      <c r="K32" s="25">
        <f t="shared" si="3"/>
        <v>0</v>
      </c>
      <c r="L32" s="25">
        <f t="shared" si="4"/>
        <v>0</v>
      </c>
      <c r="M32" s="25">
        <f t="shared" si="4"/>
        <v>0</v>
      </c>
      <c r="N32" s="25">
        <f t="shared" si="5"/>
        <v>0</v>
      </c>
      <c r="O32" s="25">
        <f t="shared" si="6"/>
        <v>0</v>
      </c>
      <c r="P32" s="25">
        <f t="shared" si="7"/>
        <v>0</v>
      </c>
      <c r="Q32" s="25">
        <f t="shared" si="8"/>
        <v>0</v>
      </c>
      <c r="R32" s="25">
        <f t="shared" si="9"/>
        <v>0</v>
      </c>
      <c r="S32" s="25">
        <f t="shared" si="10"/>
        <v>0</v>
      </c>
      <c r="T32" s="25">
        <f t="shared" si="11"/>
        <v>0</v>
      </c>
      <c r="U32" s="25">
        <f t="shared" si="12"/>
        <v>0</v>
      </c>
      <c r="V32" s="25">
        <f t="shared" si="13"/>
        <v>0</v>
      </c>
      <c r="W32" s="25">
        <f t="shared" si="14"/>
        <v>0</v>
      </c>
      <c r="X32" s="25">
        <f t="shared" si="15"/>
        <v>0</v>
      </c>
      <c r="Y32" s="25">
        <f t="shared" si="16"/>
        <v>0</v>
      </c>
      <c r="Z32" s="25">
        <f t="shared" si="17"/>
        <v>0</v>
      </c>
      <c r="AA32" s="25">
        <f t="shared" si="18"/>
        <v>0</v>
      </c>
      <c r="AB32" t="str">
        <f t="shared" si="19"/>
        <v>GT</v>
      </c>
      <c r="AC32" t="str">
        <f t="shared" si="20"/>
        <v>Batter</v>
      </c>
      <c r="AD32" t="str">
        <f t="shared" si="21"/>
        <v>Sai Sudharsan</v>
      </c>
    </row>
    <row r="33" spans="1:30" x14ac:dyDescent="0.35">
      <c r="A33" t="str">
        <f>'Performance Cal'!A33</f>
        <v>RR</v>
      </c>
      <c r="B33" t="str">
        <f>'Performance Cal'!B33</f>
        <v>Shimron Hetmyer</v>
      </c>
      <c r="C33" t="str">
        <f>_xlfn.XLOOKUP(B33,'Team Player and role'!A:A,'Team Player and role'!C:C," ")</f>
        <v>Batter</v>
      </c>
      <c r="D33">
        <f>'Performance Cal'!C33</f>
        <v>1538.92</v>
      </c>
      <c r="E33">
        <f>'Performance Cal'!D33</f>
        <v>0</v>
      </c>
      <c r="F33">
        <f>'Performance Cal'!E33</f>
        <v>9</v>
      </c>
      <c r="G33">
        <f>'Performance Cal'!F33</f>
        <v>1547.92</v>
      </c>
      <c r="H33" s="25">
        <f t="shared" si="0"/>
        <v>0</v>
      </c>
      <c r="I33" s="25">
        <f t="shared" si="1"/>
        <v>0</v>
      </c>
      <c r="J33" s="25">
        <f t="shared" si="2"/>
        <v>0</v>
      </c>
      <c r="K33" s="25">
        <f t="shared" si="3"/>
        <v>0</v>
      </c>
      <c r="L33" s="25">
        <f t="shared" si="4"/>
        <v>0</v>
      </c>
      <c r="M33" s="25">
        <f t="shared" si="4"/>
        <v>0</v>
      </c>
      <c r="N33" s="25">
        <f t="shared" si="5"/>
        <v>0</v>
      </c>
      <c r="O33" s="25">
        <f t="shared" si="6"/>
        <v>0</v>
      </c>
      <c r="P33" s="25">
        <f t="shared" si="7"/>
        <v>0</v>
      </c>
      <c r="Q33" s="25">
        <f t="shared" si="8"/>
        <v>0</v>
      </c>
      <c r="R33" s="25">
        <f t="shared" si="9"/>
        <v>0</v>
      </c>
      <c r="S33" s="25">
        <f t="shared" si="10"/>
        <v>0</v>
      </c>
      <c r="T33" s="25">
        <f t="shared" si="11"/>
        <v>0</v>
      </c>
      <c r="U33" s="25">
        <f t="shared" si="12"/>
        <v>0</v>
      </c>
      <c r="V33" s="25">
        <f t="shared" si="13"/>
        <v>0</v>
      </c>
      <c r="W33" s="25">
        <f t="shared" si="14"/>
        <v>0</v>
      </c>
      <c r="X33" s="25">
        <f t="shared" si="15"/>
        <v>0</v>
      </c>
      <c r="Y33" s="25">
        <f t="shared" si="16"/>
        <v>0</v>
      </c>
      <c r="Z33" s="25">
        <f t="shared" si="17"/>
        <v>0</v>
      </c>
      <c r="AA33" s="25">
        <f t="shared" si="18"/>
        <v>0</v>
      </c>
      <c r="AB33" t="str">
        <f t="shared" si="19"/>
        <v>RR</v>
      </c>
      <c r="AC33" t="str">
        <f t="shared" si="20"/>
        <v>Batter</v>
      </c>
      <c r="AD33" t="str">
        <f t="shared" si="21"/>
        <v>Shimron Hetmyer</v>
      </c>
    </row>
    <row r="34" spans="1:30" x14ac:dyDescent="0.35">
      <c r="A34" t="str">
        <f>'Performance Cal'!A34</f>
        <v>GT</v>
      </c>
      <c r="B34" t="str">
        <f>'Performance Cal'!B34</f>
        <v>David Miller</v>
      </c>
      <c r="C34" t="str">
        <f>_xlfn.XLOOKUP(B34,'Team Player and role'!A:A,'Team Player and role'!C:C," ")</f>
        <v>Batter</v>
      </c>
      <c r="D34">
        <f>'Performance Cal'!C34</f>
        <v>1162.72</v>
      </c>
      <c r="E34">
        <f>'Performance Cal'!D34</f>
        <v>0</v>
      </c>
      <c r="F34">
        <f>'Performance Cal'!E34</f>
        <v>9</v>
      </c>
      <c r="G34">
        <f>'Performance Cal'!F34</f>
        <v>1171.72</v>
      </c>
      <c r="H34" s="25">
        <f t="shared" si="0"/>
        <v>0</v>
      </c>
      <c r="I34" s="25">
        <f t="shared" si="1"/>
        <v>0</v>
      </c>
      <c r="J34" s="25">
        <f t="shared" si="2"/>
        <v>0</v>
      </c>
      <c r="K34" s="25">
        <f t="shared" si="3"/>
        <v>0</v>
      </c>
      <c r="L34" s="25">
        <f t="shared" si="4"/>
        <v>0</v>
      </c>
      <c r="M34" s="25">
        <f t="shared" si="4"/>
        <v>0</v>
      </c>
      <c r="N34" s="25">
        <f t="shared" si="5"/>
        <v>0</v>
      </c>
      <c r="O34" s="25">
        <f t="shared" si="6"/>
        <v>0</v>
      </c>
      <c r="P34" s="25">
        <f t="shared" si="7"/>
        <v>0</v>
      </c>
      <c r="Q34" s="25">
        <f t="shared" si="8"/>
        <v>0</v>
      </c>
      <c r="R34" s="25">
        <f t="shared" si="9"/>
        <v>0</v>
      </c>
      <c r="S34" s="25">
        <f t="shared" si="10"/>
        <v>0</v>
      </c>
      <c r="T34" s="25">
        <f t="shared" si="11"/>
        <v>0</v>
      </c>
      <c r="U34" s="25">
        <f t="shared" si="12"/>
        <v>0</v>
      </c>
      <c r="V34" s="25">
        <f t="shared" si="13"/>
        <v>0</v>
      </c>
      <c r="W34" s="25">
        <f t="shared" si="14"/>
        <v>0</v>
      </c>
      <c r="X34" s="25">
        <f t="shared" si="15"/>
        <v>0</v>
      </c>
      <c r="Y34" s="25">
        <f t="shared" si="16"/>
        <v>0</v>
      </c>
      <c r="Z34" s="25">
        <f t="shared" si="17"/>
        <v>0</v>
      </c>
      <c r="AA34" s="25">
        <f t="shared" si="18"/>
        <v>0</v>
      </c>
      <c r="AB34" t="str">
        <f t="shared" si="19"/>
        <v>GT</v>
      </c>
      <c r="AC34" t="str">
        <f t="shared" si="20"/>
        <v>Batter</v>
      </c>
      <c r="AD34" t="str">
        <f t="shared" si="21"/>
        <v>David Miller</v>
      </c>
    </row>
    <row r="35" spans="1:30" x14ac:dyDescent="0.35">
      <c r="A35" t="str">
        <f>'Performance Cal'!A35</f>
        <v>PBKS</v>
      </c>
      <c r="B35" t="str">
        <f>'Performance Cal'!B35</f>
        <v>Shahrukh Khan</v>
      </c>
      <c r="C35" t="str">
        <f>_xlfn.XLOOKUP(B35,'Team Player and role'!A:A,'Team Player and role'!C:C," ")</f>
        <v>Batter</v>
      </c>
      <c r="D35">
        <f>'Performance Cal'!C35</f>
        <v>945.32000000000016</v>
      </c>
      <c r="E35">
        <f>'Performance Cal'!D35</f>
        <v>0</v>
      </c>
      <c r="F35">
        <f>'Performance Cal'!E35</f>
        <v>7</v>
      </c>
      <c r="G35">
        <f>'Performance Cal'!F35</f>
        <v>952.32000000000016</v>
      </c>
      <c r="H35" s="25">
        <f t="shared" si="0"/>
        <v>0</v>
      </c>
      <c r="I35" s="25">
        <f t="shared" si="1"/>
        <v>0</v>
      </c>
      <c r="J35" s="25">
        <f t="shared" si="2"/>
        <v>0</v>
      </c>
      <c r="K35" s="25">
        <f t="shared" si="3"/>
        <v>0</v>
      </c>
      <c r="L35" s="25">
        <f t="shared" si="4"/>
        <v>0</v>
      </c>
      <c r="M35" s="25">
        <f t="shared" si="4"/>
        <v>0</v>
      </c>
      <c r="N35" s="25">
        <f t="shared" si="5"/>
        <v>0</v>
      </c>
      <c r="O35" s="25">
        <f t="shared" si="6"/>
        <v>0</v>
      </c>
      <c r="P35" s="25">
        <f t="shared" si="7"/>
        <v>0</v>
      </c>
      <c r="Q35" s="25">
        <f t="shared" si="8"/>
        <v>0</v>
      </c>
      <c r="R35" s="25">
        <f t="shared" si="9"/>
        <v>0</v>
      </c>
      <c r="S35" s="25">
        <f t="shared" si="10"/>
        <v>0</v>
      </c>
      <c r="T35" s="25">
        <f t="shared" si="11"/>
        <v>0</v>
      </c>
      <c r="U35" s="25">
        <f t="shared" si="12"/>
        <v>0</v>
      </c>
      <c r="V35" s="25">
        <f t="shared" si="13"/>
        <v>0</v>
      </c>
      <c r="W35" s="25">
        <f t="shared" si="14"/>
        <v>0</v>
      </c>
      <c r="X35" s="25">
        <f t="shared" si="15"/>
        <v>0</v>
      </c>
      <c r="Y35" s="25">
        <f t="shared" si="16"/>
        <v>0</v>
      </c>
      <c r="Z35" s="25">
        <f t="shared" si="17"/>
        <v>0</v>
      </c>
      <c r="AA35" s="25">
        <f t="shared" si="18"/>
        <v>0</v>
      </c>
      <c r="AB35" t="str">
        <f t="shared" si="19"/>
        <v>PBKS</v>
      </c>
      <c r="AC35" t="str">
        <f t="shared" si="20"/>
        <v>Batter</v>
      </c>
      <c r="AD35" t="str">
        <f t="shared" si="21"/>
        <v>Shahrukh Khan</v>
      </c>
    </row>
    <row r="36" spans="1:30" x14ac:dyDescent="0.35">
      <c r="A36" t="str">
        <f>'Performance Cal'!A36</f>
        <v>MI</v>
      </c>
      <c r="B36" t="str">
        <f>'Performance Cal'!B36</f>
        <v>Tim David</v>
      </c>
      <c r="C36" t="str">
        <f>_xlfn.XLOOKUP(B36,'Team Player and role'!A:A,'Team Player and role'!C:C," ")</f>
        <v>Batter</v>
      </c>
      <c r="D36">
        <f>'Performance Cal'!C36</f>
        <v>928.52</v>
      </c>
      <c r="E36">
        <f>'Performance Cal'!D36</f>
        <v>0</v>
      </c>
      <c r="F36">
        <f>'Performance Cal'!E36</f>
        <v>9</v>
      </c>
      <c r="G36">
        <f>'Performance Cal'!F36</f>
        <v>937.52</v>
      </c>
      <c r="H36" s="25">
        <f t="shared" si="0"/>
        <v>0</v>
      </c>
      <c r="I36" s="25">
        <f t="shared" si="1"/>
        <v>0</v>
      </c>
      <c r="J36" s="25">
        <f t="shared" si="2"/>
        <v>0</v>
      </c>
      <c r="K36" s="25">
        <f t="shared" si="3"/>
        <v>0</v>
      </c>
      <c r="L36" s="25">
        <f t="shared" si="4"/>
        <v>0</v>
      </c>
      <c r="M36" s="25">
        <f t="shared" si="4"/>
        <v>0</v>
      </c>
      <c r="N36" s="25">
        <f t="shared" si="5"/>
        <v>0</v>
      </c>
      <c r="O36" s="25">
        <f t="shared" si="6"/>
        <v>0</v>
      </c>
      <c r="P36" s="25">
        <f t="shared" si="7"/>
        <v>0</v>
      </c>
      <c r="Q36" s="25">
        <f t="shared" si="8"/>
        <v>0</v>
      </c>
      <c r="R36" s="25">
        <f t="shared" si="9"/>
        <v>0</v>
      </c>
      <c r="S36" s="25">
        <f t="shared" si="10"/>
        <v>0</v>
      </c>
      <c r="T36" s="25">
        <f t="shared" si="11"/>
        <v>0</v>
      </c>
      <c r="U36" s="25">
        <f t="shared" si="12"/>
        <v>0</v>
      </c>
      <c r="V36" s="25">
        <f t="shared" si="13"/>
        <v>0</v>
      </c>
      <c r="W36" s="25">
        <f t="shared" si="14"/>
        <v>0</v>
      </c>
      <c r="X36" s="25">
        <f t="shared" si="15"/>
        <v>0</v>
      </c>
      <c r="Y36" s="25">
        <f t="shared" si="16"/>
        <v>0</v>
      </c>
      <c r="Z36" s="25">
        <f t="shared" si="17"/>
        <v>0</v>
      </c>
      <c r="AA36" s="25">
        <f t="shared" si="18"/>
        <v>0</v>
      </c>
      <c r="AB36" t="str">
        <f t="shared" si="19"/>
        <v>MI</v>
      </c>
      <c r="AC36" t="str">
        <f t="shared" si="20"/>
        <v>Batter</v>
      </c>
      <c r="AD36" t="str">
        <f t="shared" si="21"/>
        <v>Tim David</v>
      </c>
    </row>
    <row r="37" spans="1:30" x14ac:dyDescent="0.35">
      <c r="A37" t="str">
        <f>'Performance Cal'!A37</f>
        <v>GT</v>
      </c>
      <c r="B37" t="str">
        <f>'Performance Cal'!B37</f>
        <v>Rashid Khan</v>
      </c>
      <c r="C37" t="str">
        <f>_xlfn.XLOOKUP(B37,'Team Player and role'!A:A,'Team Player and role'!C:C," ")</f>
        <v>Spinner</v>
      </c>
      <c r="D37">
        <f>'Performance Cal'!C37</f>
        <v>1050.72</v>
      </c>
      <c r="E37">
        <f>'Performance Cal'!D37</f>
        <v>7894.9199999999992</v>
      </c>
      <c r="F37">
        <f>'Performance Cal'!E37</f>
        <v>9</v>
      </c>
      <c r="G37">
        <f>'Performance Cal'!F37</f>
        <v>8954.64</v>
      </c>
      <c r="H37" s="25">
        <f t="shared" si="0"/>
        <v>9473.9039999999986</v>
      </c>
      <c r="I37" s="25">
        <f t="shared" si="1"/>
        <v>5921.1899999999987</v>
      </c>
      <c r="J37" s="25">
        <f t="shared" si="2"/>
        <v>9631.8023999999987</v>
      </c>
      <c r="K37" s="25">
        <f t="shared" si="3"/>
        <v>7105.427999999999</v>
      </c>
      <c r="L37" s="25">
        <f t="shared" si="4"/>
        <v>4736.9519999999993</v>
      </c>
      <c r="M37" s="25">
        <f t="shared" si="4"/>
        <v>4736.9519999999993</v>
      </c>
      <c r="N37" s="25">
        <f t="shared" si="5"/>
        <v>7894.9199999999992</v>
      </c>
      <c r="O37" s="25">
        <f t="shared" si="6"/>
        <v>9473.9039999999986</v>
      </c>
      <c r="P37" s="25">
        <f t="shared" si="7"/>
        <v>7105.427999999999</v>
      </c>
      <c r="Q37" s="25">
        <f t="shared" si="8"/>
        <v>8684.4119999999984</v>
      </c>
      <c r="R37" s="25">
        <f t="shared" si="9"/>
        <v>9473.9039999999986</v>
      </c>
      <c r="S37" s="25">
        <f t="shared" si="10"/>
        <v>5329.070999999999</v>
      </c>
      <c r="T37" s="25">
        <f t="shared" si="11"/>
        <v>6908.0549999999985</v>
      </c>
      <c r="U37" s="25">
        <f t="shared" si="12"/>
        <v>7697.5469999999987</v>
      </c>
      <c r="V37" s="25">
        <f t="shared" si="13"/>
        <v>7184.377199999999</v>
      </c>
      <c r="W37" s="25">
        <f t="shared" si="14"/>
        <v>8763.3611999999994</v>
      </c>
      <c r="X37" s="25">
        <f t="shared" si="15"/>
        <v>9552.8531999999977</v>
      </c>
      <c r="Y37" s="25">
        <f t="shared" si="16"/>
        <v>5921.1899999999987</v>
      </c>
      <c r="Z37" s="25">
        <f t="shared" si="17"/>
        <v>7500.1739999999991</v>
      </c>
      <c r="AA37" s="25">
        <f t="shared" si="18"/>
        <v>8289.6659999999993</v>
      </c>
      <c r="AB37" t="str">
        <f t="shared" si="19"/>
        <v>GT</v>
      </c>
      <c r="AC37" t="str">
        <f t="shared" si="20"/>
        <v>Spinner</v>
      </c>
      <c r="AD37" t="str">
        <f t="shared" si="21"/>
        <v>Rashid Khan</v>
      </c>
    </row>
    <row r="38" spans="1:30" x14ac:dyDescent="0.35">
      <c r="A38" t="str">
        <f>'Performance Cal'!A38</f>
        <v>KKR</v>
      </c>
      <c r="B38" t="str">
        <f>'Performance Cal'!B38</f>
        <v>Andre Russell</v>
      </c>
      <c r="C38" t="str">
        <f>_xlfn.XLOOKUP(B38,'Team Player and role'!A:A,'Team Player and role'!C:C," ")</f>
        <v>Batter</v>
      </c>
      <c r="D38">
        <f>'Performance Cal'!C38</f>
        <v>1489.52</v>
      </c>
      <c r="E38">
        <f>'Performance Cal'!D38</f>
        <v>967.04</v>
      </c>
      <c r="F38">
        <f>'Performance Cal'!E38</f>
        <v>7</v>
      </c>
      <c r="G38">
        <f>'Performance Cal'!F38</f>
        <v>2463.56</v>
      </c>
      <c r="H38" s="25">
        <f t="shared" si="0"/>
        <v>1160.4479999999999</v>
      </c>
      <c r="I38" s="25">
        <f t="shared" si="1"/>
        <v>725.28</v>
      </c>
      <c r="J38" s="25">
        <f t="shared" si="2"/>
        <v>1179.7887999999998</v>
      </c>
      <c r="K38" s="25">
        <f t="shared" si="3"/>
        <v>870.3359999999999</v>
      </c>
      <c r="L38" s="25">
        <f t="shared" si="4"/>
        <v>580.22399999999993</v>
      </c>
      <c r="M38" s="25">
        <f t="shared" si="4"/>
        <v>580.22399999999993</v>
      </c>
      <c r="N38" s="25">
        <f t="shared" si="5"/>
        <v>967.04</v>
      </c>
      <c r="O38" s="25">
        <f t="shared" si="6"/>
        <v>1160.4479999999999</v>
      </c>
      <c r="P38" s="25">
        <f t="shared" si="7"/>
        <v>870.3359999999999</v>
      </c>
      <c r="Q38" s="25">
        <f t="shared" si="8"/>
        <v>1063.7439999999999</v>
      </c>
      <c r="R38" s="25">
        <f t="shared" si="9"/>
        <v>1160.4479999999999</v>
      </c>
      <c r="S38" s="25">
        <f t="shared" si="10"/>
        <v>652.75199999999995</v>
      </c>
      <c r="T38" s="25">
        <f t="shared" si="11"/>
        <v>846.16</v>
      </c>
      <c r="U38" s="25">
        <f t="shared" si="12"/>
        <v>942.86399999999992</v>
      </c>
      <c r="V38" s="25">
        <f t="shared" si="13"/>
        <v>880.00639999999987</v>
      </c>
      <c r="W38" s="25">
        <f t="shared" si="14"/>
        <v>1073.4143999999999</v>
      </c>
      <c r="X38" s="25">
        <f t="shared" si="15"/>
        <v>1170.1183999999998</v>
      </c>
      <c r="Y38" s="25">
        <f t="shared" si="16"/>
        <v>725.28</v>
      </c>
      <c r="Z38" s="25">
        <f t="shared" si="17"/>
        <v>918.68799999999987</v>
      </c>
      <c r="AA38" s="25">
        <f t="shared" si="18"/>
        <v>1015.3919999999998</v>
      </c>
      <c r="AB38" t="str">
        <f t="shared" si="19"/>
        <v>KKR</v>
      </c>
      <c r="AC38" t="str">
        <f t="shared" si="20"/>
        <v>Batter</v>
      </c>
      <c r="AD38" t="str">
        <f t="shared" si="21"/>
        <v>Andre Russell</v>
      </c>
    </row>
    <row r="39" spans="1:30" x14ac:dyDescent="0.35">
      <c r="A39" t="str">
        <f>'Performance Cal'!A39</f>
        <v>RR</v>
      </c>
      <c r="B39" t="str">
        <f>'Performance Cal'!B39</f>
        <v>Dhruv Jurel</v>
      </c>
      <c r="C39" t="str">
        <f>_xlfn.XLOOKUP(B39,'Team Player and role'!A:A,'Team Player and role'!C:C," ")</f>
        <v>Batter</v>
      </c>
      <c r="D39">
        <f>'Performance Cal'!C39</f>
        <v>826.11999999999989</v>
      </c>
      <c r="E39">
        <f>'Performance Cal'!D39</f>
        <v>0</v>
      </c>
      <c r="F39">
        <f>'Performance Cal'!E39</f>
        <v>0</v>
      </c>
      <c r="G39">
        <f>'Performance Cal'!F39</f>
        <v>826.11999999999989</v>
      </c>
      <c r="H39" s="25">
        <f t="shared" si="0"/>
        <v>0</v>
      </c>
      <c r="I39" s="25">
        <f t="shared" si="1"/>
        <v>0</v>
      </c>
      <c r="J39" s="25">
        <f t="shared" si="2"/>
        <v>0</v>
      </c>
      <c r="K39" s="25">
        <f t="shared" si="3"/>
        <v>0</v>
      </c>
      <c r="L39" s="25">
        <f t="shared" si="4"/>
        <v>0</v>
      </c>
      <c r="M39" s="25">
        <f t="shared" si="4"/>
        <v>0</v>
      </c>
      <c r="N39" s="25">
        <f t="shared" si="5"/>
        <v>0</v>
      </c>
      <c r="O39" s="25">
        <f t="shared" si="6"/>
        <v>0</v>
      </c>
      <c r="P39" s="25">
        <f t="shared" si="7"/>
        <v>0</v>
      </c>
      <c r="Q39" s="25">
        <f t="shared" si="8"/>
        <v>0</v>
      </c>
      <c r="R39" s="25">
        <f t="shared" si="9"/>
        <v>0</v>
      </c>
      <c r="S39" s="25">
        <f t="shared" si="10"/>
        <v>0</v>
      </c>
      <c r="T39" s="25">
        <f t="shared" si="11"/>
        <v>0</v>
      </c>
      <c r="U39" s="25">
        <f t="shared" si="12"/>
        <v>0</v>
      </c>
      <c r="V39" s="25">
        <f t="shared" si="13"/>
        <v>0</v>
      </c>
      <c r="W39" s="25">
        <f t="shared" si="14"/>
        <v>0</v>
      </c>
      <c r="X39" s="25">
        <f t="shared" si="15"/>
        <v>0</v>
      </c>
      <c r="Y39" s="25">
        <f t="shared" si="16"/>
        <v>0</v>
      </c>
      <c r="Z39" s="25">
        <f t="shared" si="17"/>
        <v>0</v>
      </c>
      <c r="AA39" s="25">
        <f t="shared" si="18"/>
        <v>0</v>
      </c>
      <c r="AB39" t="str">
        <f t="shared" si="19"/>
        <v>RR</v>
      </c>
      <c r="AC39" t="str">
        <f t="shared" si="20"/>
        <v>Batter</v>
      </c>
      <c r="AD39" t="str">
        <f t="shared" si="21"/>
        <v>Dhruv Jurel</v>
      </c>
    </row>
    <row r="40" spans="1:30" x14ac:dyDescent="0.35">
      <c r="A40" t="str">
        <f>'Performance Cal'!A40</f>
        <v>CSK</v>
      </c>
      <c r="B40" t="str">
        <f>'Performance Cal'!B40</f>
        <v>MS Dhoni</v>
      </c>
      <c r="C40" t="str">
        <f>_xlfn.XLOOKUP(B40,'Team Player and role'!A:A,'Team Player and role'!C:C," ")</f>
        <v>Batter</v>
      </c>
      <c r="D40">
        <f>'Performance Cal'!C40</f>
        <v>1224.52</v>
      </c>
      <c r="E40">
        <f>'Performance Cal'!D40</f>
        <v>0</v>
      </c>
      <c r="F40">
        <f>'Performance Cal'!E40</f>
        <v>9</v>
      </c>
      <c r="G40">
        <f>'Performance Cal'!F40</f>
        <v>1233.52</v>
      </c>
      <c r="H40" s="25">
        <f t="shared" si="0"/>
        <v>0</v>
      </c>
      <c r="I40" s="25">
        <f t="shared" si="1"/>
        <v>0</v>
      </c>
      <c r="J40" s="25">
        <f t="shared" si="2"/>
        <v>0</v>
      </c>
      <c r="K40" s="25">
        <f t="shared" si="3"/>
        <v>0</v>
      </c>
      <c r="L40" s="25">
        <f t="shared" si="4"/>
        <v>0</v>
      </c>
      <c r="M40" s="25">
        <f t="shared" si="4"/>
        <v>0</v>
      </c>
      <c r="N40" s="25">
        <f t="shared" si="5"/>
        <v>0</v>
      </c>
      <c r="O40" s="25">
        <f t="shared" si="6"/>
        <v>0</v>
      </c>
      <c r="P40" s="25">
        <f t="shared" si="7"/>
        <v>0</v>
      </c>
      <c r="Q40" s="25">
        <f t="shared" si="8"/>
        <v>0</v>
      </c>
      <c r="R40" s="25">
        <f t="shared" si="9"/>
        <v>0</v>
      </c>
      <c r="S40" s="25">
        <f t="shared" si="10"/>
        <v>0</v>
      </c>
      <c r="T40" s="25">
        <f t="shared" si="11"/>
        <v>0</v>
      </c>
      <c r="U40" s="25">
        <f t="shared" si="12"/>
        <v>0</v>
      </c>
      <c r="V40" s="25">
        <f t="shared" si="13"/>
        <v>0</v>
      </c>
      <c r="W40" s="25">
        <f t="shared" si="14"/>
        <v>0</v>
      </c>
      <c r="X40" s="25">
        <f t="shared" si="15"/>
        <v>0</v>
      </c>
      <c r="Y40" s="25">
        <f t="shared" si="16"/>
        <v>0</v>
      </c>
      <c r="Z40" s="25">
        <f t="shared" si="17"/>
        <v>0</v>
      </c>
      <c r="AA40" s="25">
        <f t="shared" si="18"/>
        <v>0</v>
      </c>
      <c r="AB40" t="str">
        <f t="shared" si="19"/>
        <v>CSK</v>
      </c>
      <c r="AC40" t="str">
        <f t="shared" si="20"/>
        <v>Batter</v>
      </c>
      <c r="AD40" t="str">
        <f t="shared" si="21"/>
        <v>MS Dhoni</v>
      </c>
    </row>
    <row r="41" spans="1:30" x14ac:dyDescent="0.35">
      <c r="A41" t="str">
        <f>'Performance Cal'!A41</f>
        <v>PBKS</v>
      </c>
      <c r="B41" t="str">
        <f>'Performance Cal'!B41</f>
        <v>Liam Livingstone</v>
      </c>
      <c r="C41" t="str">
        <f>_xlfn.XLOOKUP(B41,'Team Player and role'!A:A,'Team Player and role'!C:C," ")</f>
        <v>Batter</v>
      </c>
      <c r="D41">
        <f>'Performance Cal'!C41</f>
        <v>885.52</v>
      </c>
      <c r="E41">
        <f>'Performance Cal'!D41</f>
        <v>361.83999999999992</v>
      </c>
      <c r="F41">
        <f>'Performance Cal'!E41</f>
        <v>5</v>
      </c>
      <c r="G41">
        <f>'Performance Cal'!F41</f>
        <v>1252.3599999999999</v>
      </c>
      <c r="H41" s="25">
        <f t="shared" si="0"/>
        <v>434.20799999999986</v>
      </c>
      <c r="I41" s="25">
        <f t="shared" si="1"/>
        <v>271.37999999999994</v>
      </c>
      <c r="J41" s="25">
        <f t="shared" si="2"/>
        <v>441.44479999999987</v>
      </c>
      <c r="K41" s="25">
        <f t="shared" si="3"/>
        <v>325.65599999999989</v>
      </c>
      <c r="L41" s="25">
        <f t="shared" si="4"/>
        <v>217.10399999999993</v>
      </c>
      <c r="M41" s="25">
        <f t="shared" si="4"/>
        <v>217.10399999999993</v>
      </c>
      <c r="N41" s="25">
        <f t="shared" si="5"/>
        <v>361.83999999999992</v>
      </c>
      <c r="O41" s="25">
        <f t="shared" si="6"/>
        <v>434.20799999999986</v>
      </c>
      <c r="P41" s="25">
        <f t="shared" si="7"/>
        <v>325.65599999999989</v>
      </c>
      <c r="Q41" s="25">
        <f t="shared" si="8"/>
        <v>398.02399999999989</v>
      </c>
      <c r="R41" s="25">
        <f t="shared" si="9"/>
        <v>434.20799999999986</v>
      </c>
      <c r="S41" s="25">
        <f t="shared" si="10"/>
        <v>244.24199999999993</v>
      </c>
      <c r="T41" s="25">
        <f t="shared" si="11"/>
        <v>316.6099999999999</v>
      </c>
      <c r="U41" s="25">
        <f t="shared" si="12"/>
        <v>352.79399999999987</v>
      </c>
      <c r="V41" s="25">
        <f t="shared" si="13"/>
        <v>329.2743999999999</v>
      </c>
      <c r="W41" s="25">
        <f t="shared" si="14"/>
        <v>401.6423999999999</v>
      </c>
      <c r="X41" s="25">
        <f t="shared" si="15"/>
        <v>437.82639999999986</v>
      </c>
      <c r="Y41" s="25">
        <f t="shared" si="16"/>
        <v>271.37999999999988</v>
      </c>
      <c r="Z41" s="25">
        <f t="shared" si="17"/>
        <v>343.74799999999993</v>
      </c>
      <c r="AA41" s="25">
        <f t="shared" si="18"/>
        <v>379.9319999999999</v>
      </c>
      <c r="AB41" t="str">
        <f t="shared" si="19"/>
        <v>PBKS</v>
      </c>
      <c r="AC41" t="str">
        <f t="shared" si="20"/>
        <v>Batter</v>
      </c>
      <c r="AD41" t="str">
        <f t="shared" si="21"/>
        <v>Liam Livingstone</v>
      </c>
    </row>
    <row r="42" spans="1:30" x14ac:dyDescent="0.35">
      <c r="A42" t="str">
        <f>'Performance Cal'!A42</f>
        <v>DC</v>
      </c>
      <c r="B42" t="str">
        <f>'Performance Cal'!B42</f>
        <v>Akshar Patel</v>
      </c>
      <c r="C42" t="str">
        <f>_xlfn.XLOOKUP(B42,'Team Player and role'!A:A,'Team Player and role'!C:C," ")</f>
        <v>Spinner</v>
      </c>
      <c r="D42">
        <f>'Performance Cal'!C42</f>
        <v>874.52</v>
      </c>
      <c r="E42">
        <f>'Performance Cal'!D42</f>
        <v>3256.24</v>
      </c>
      <c r="F42">
        <f>'Performance Cal'!E42</f>
        <v>7</v>
      </c>
      <c r="G42">
        <f>'Performance Cal'!F42</f>
        <v>4137.76</v>
      </c>
      <c r="H42" s="25">
        <f t="shared" si="0"/>
        <v>3907.4879999999998</v>
      </c>
      <c r="I42" s="25">
        <f t="shared" si="1"/>
        <v>2442.1799999999998</v>
      </c>
      <c r="J42" s="25">
        <f t="shared" si="2"/>
        <v>3972.6127999999999</v>
      </c>
      <c r="K42" s="25">
        <f t="shared" si="3"/>
        <v>2930.616</v>
      </c>
      <c r="L42" s="25">
        <f t="shared" si="4"/>
        <v>1953.7439999999999</v>
      </c>
      <c r="M42" s="25">
        <f t="shared" si="4"/>
        <v>1953.7439999999999</v>
      </c>
      <c r="N42" s="25">
        <f t="shared" si="5"/>
        <v>3256.24</v>
      </c>
      <c r="O42" s="25">
        <f t="shared" si="6"/>
        <v>3907.4879999999998</v>
      </c>
      <c r="P42" s="25">
        <f t="shared" si="7"/>
        <v>2930.616</v>
      </c>
      <c r="Q42" s="25">
        <f t="shared" si="8"/>
        <v>3581.8639999999996</v>
      </c>
      <c r="R42" s="25">
        <f t="shared" si="9"/>
        <v>3907.4879999999998</v>
      </c>
      <c r="S42" s="25">
        <f t="shared" si="10"/>
        <v>2197.962</v>
      </c>
      <c r="T42" s="25">
        <f t="shared" si="11"/>
        <v>2849.21</v>
      </c>
      <c r="U42" s="25">
        <f t="shared" si="12"/>
        <v>3174.8339999999998</v>
      </c>
      <c r="V42" s="25">
        <f t="shared" si="13"/>
        <v>2963.1783999999998</v>
      </c>
      <c r="W42" s="25">
        <f t="shared" si="14"/>
        <v>3614.4263999999998</v>
      </c>
      <c r="X42" s="25">
        <f t="shared" si="15"/>
        <v>3940.0504000000001</v>
      </c>
      <c r="Y42" s="25">
        <f t="shared" si="16"/>
        <v>2442.1799999999998</v>
      </c>
      <c r="Z42" s="25">
        <f t="shared" si="17"/>
        <v>3093.4279999999999</v>
      </c>
      <c r="AA42" s="25">
        <f t="shared" si="18"/>
        <v>3419.0519999999997</v>
      </c>
      <c r="AB42" t="str">
        <f t="shared" si="19"/>
        <v>DC</v>
      </c>
      <c r="AC42" t="str">
        <f t="shared" si="20"/>
        <v>Spinner</v>
      </c>
      <c r="AD42" t="str">
        <f t="shared" si="21"/>
        <v>Akshar Patel</v>
      </c>
    </row>
    <row r="43" spans="1:30" x14ac:dyDescent="0.35">
      <c r="A43" t="str">
        <f>'Performance Cal'!A43</f>
        <v>PBKS</v>
      </c>
      <c r="B43" t="str">
        <f>'Performance Cal'!B43</f>
        <v>Sam Curran</v>
      </c>
      <c r="C43" t="str">
        <f>_xlfn.XLOOKUP(B43,'Team Player and role'!A:A,'Team Player and role'!C:C," ")</f>
        <v>Seamer</v>
      </c>
      <c r="D43">
        <f>'Performance Cal'!C43</f>
        <v>792.92</v>
      </c>
      <c r="E43">
        <f>'Performance Cal'!D43</f>
        <v>1759.8400000000001</v>
      </c>
      <c r="F43">
        <f>'Performance Cal'!E43</f>
        <v>6</v>
      </c>
      <c r="G43">
        <f>'Performance Cal'!F43</f>
        <v>2558.7600000000002</v>
      </c>
      <c r="H43" s="25">
        <f t="shared" si="0"/>
        <v>2639.76</v>
      </c>
      <c r="I43" s="25">
        <f t="shared" si="1"/>
        <v>1319.88</v>
      </c>
      <c r="J43" s="25">
        <f t="shared" si="2"/>
        <v>2147.0048000000002</v>
      </c>
      <c r="K43" s="25">
        <f t="shared" si="3"/>
        <v>1460.6672000000001</v>
      </c>
      <c r="L43" s="25">
        <f t="shared" si="4"/>
        <v>1231.8880000000001</v>
      </c>
      <c r="M43" s="25">
        <f t="shared" si="4"/>
        <v>1231.8880000000001</v>
      </c>
      <c r="N43" s="25">
        <f t="shared" si="5"/>
        <v>2287.7919999999999</v>
      </c>
      <c r="O43" s="25">
        <f t="shared" si="6"/>
        <v>2111.808</v>
      </c>
      <c r="P43" s="25">
        <f t="shared" si="7"/>
        <v>1935.8240000000001</v>
      </c>
      <c r="Q43" s="25">
        <f t="shared" si="8"/>
        <v>2463.7759999999998</v>
      </c>
      <c r="R43" s="25">
        <f t="shared" si="9"/>
        <v>2639.76</v>
      </c>
      <c r="S43" s="25">
        <f t="shared" si="10"/>
        <v>1275.884</v>
      </c>
      <c r="T43" s="25">
        <f t="shared" si="11"/>
        <v>1803.836</v>
      </c>
      <c r="U43" s="25">
        <f t="shared" si="12"/>
        <v>1715.8440000000001</v>
      </c>
      <c r="V43" s="25">
        <f t="shared" si="13"/>
        <v>1689.4464000000003</v>
      </c>
      <c r="W43" s="25">
        <f t="shared" si="14"/>
        <v>2217.3984</v>
      </c>
      <c r="X43" s="25">
        <f t="shared" si="15"/>
        <v>2129.4063999999998</v>
      </c>
      <c r="Y43" s="25">
        <f t="shared" si="16"/>
        <v>1346.2776000000001</v>
      </c>
      <c r="Z43" s="25">
        <f t="shared" si="17"/>
        <v>1874.2296000000001</v>
      </c>
      <c r="AA43" s="25">
        <f t="shared" si="18"/>
        <v>1786.2375999999999</v>
      </c>
      <c r="AB43" t="str">
        <f t="shared" si="19"/>
        <v>PBKS</v>
      </c>
      <c r="AC43" t="str">
        <f t="shared" si="20"/>
        <v>Seamer</v>
      </c>
      <c r="AD43" t="str">
        <f t="shared" si="21"/>
        <v>Sam Curran</v>
      </c>
    </row>
    <row r="44" spans="1:30" x14ac:dyDescent="0.35">
      <c r="A44" t="str">
        <f>'Performance Cal'!A44</f>
        <v>SRH</v>
      </c>
      <c r="B44" t="str">
        <f>'Performance Cal'!B44</f>
        <v>Rahul Tripathi</v>
      </c>
      <c r="C44" t="str">
        <f>_xlfn.XLOOKUP(B44,'Team Player and role'!A:A,'Team Player and role'!C:C," ")</f>
        <v>Batter</v>
      </c>
      <c r="D44">
        <f>'Performance Cal'!C44</f>
        <v>1253.92</v>
      </c>
      <c r="E44">
        <f>'Performance Cal'!D44</f>
        <v>0</v>
      </c>
      <c r="F44">
        <f>'Performance Cal'!E44</f>
        <v>0</v>
      </c>
      <c r="G44">
        <f>'Performance Cal'!F44</f>
        <v>1253.92</v>
      </c>
      <c r="H44" s="25">
        <f t="shared" si="0"/>
        <v>0</v>
      </c>
      <c r="I44" s="25">
        <f t="shared" si="1"/>
        <v>0</v>
      </c>
      <c r="J44" s="25">
        <f t="shared" si="2"/>
        <v>0</v>
      </c>
      <c r="K44" s="25">
        <f t="shared" si="3"/>
        <v>0</v>
      </c>
      <c r="L44" s="25">
        <f t="shared" si="4"/>
        <v>0</v>
      </c>
      <c r="M44" s="25">
        <f t="shared" si="4"/>
        <v>0</v>
      </c>
      <c r="N44" s="25">
        <f t="shared" si="5"/>
        <v>0</v>
      </c>
      <c r="O44" s="25">
        <f t="shared" si="6"/>
        <v>0</v>
      </c>
      <c r="P44" s="25">
        <f t="shared" si="7"/>
        <v>0</v>
      </c>
      <c r="Q44" s="25">
        <f t="shared" si="8"/>
        <v>0</v>
      </c>
      <c r="R44" s="25">
        <f t="shared" si="9"/>
        <v>0</v>
      </c>
      <c r="S44" s="25">
        <f t="shared" si="10"/>
        <v>0</v>
      </c>
      <c r="T44" s="25">
        <f t="shared" si="11"/>
        <v>0</v>
      </c>
      <c r="U44" s="25">
        <f t="shared" si="12"/>
        <v>0</v>
      </c>
      <c r="V44" s="25">
        <f t="shared" si="13"/>
        <v>0</v>
      </c>
      <c r="W44" s="25">
        <f t="shared" si="14"/>
        <v>0</v>
      </c>
      <c r="X44" s="25">
        <f t="shared" si="15"/>
        <v>0</v>
      </c>
      <c r="Y44" s="25">
        <f t="shared" si="16"/>
        <v>0</v>
      </c>
      <c r="Z44" s="25">
        <f t="shared" si="17"/>
        <v>0</v>
      </c>
      <c r="AA44" s="25">
        <f t="shared" si="18"/>
        <v>0</v>
      </c>
      <c r="AB44" t="str">
        <f t="shared" si="19"/>
        <v>SRH</v>
      </c>
      <c r="AC44" t="str">
        <f t="shared" si="20"/>
        <v>Batter</v>
      </c>
      <c r="AD44" t="str">
        <f t="shared" si="21"/>
        <v>Rahul Tripathi</v>
      </c>
    </row>
    <row r="45" spans="1:30" x14ac:dyDescent="0.35">
      <c r="A45" t="str">
        <f>'Performance Cal'!A45</f>
        <v>SRH</v>
      </c>
      <c r="B45" t="str">
        <f>'Performance Cal'!B45</f>
        <v>Aiden Markram</v>
      </c>
      <c r="C45" t="str">
        <f>_xlfn.XLOOKUP(B45,'Team Player and role'!A:A,'Team Player and role'!C:C," ")</f>
        <v>Batter</v>
      </c>
      <c r="D45">
        <f>'Performance Cal'!C45</f>
        <v>742.92000000000007</v>
      </c>
      <c r="E45">
        <f>'Performance Cal'!D45</f>
        <v>89.66</v>
      </c>
      <c r="F45">
        <f>'Performance Cal'!E45</f>
        <v>9</v>
      </c>
      <c r="G45">
        <f>'Performance Cal'!F45</f>
        <v>841.58</v>
      </c>
      <c r="H45" s="25">
        <f t="shared" si="0"/>
        <v>107.59199999999998</v>
      </c>
      <c r="I45" s="25">
        <f t="shared" si="1"/>
        <v>67.245000000000005</v>
      </c>
      <c r="J45" s="25">
        <f t="shared" si="2"/>
        <v>109.3852</v>
      </c>
      <c r="K45" s="25">
        <f t="shared" si="3"/>
        <v>80.694000000000003</v>
      </c>
      <c r="L45" s="25">
        <f t="shared" si="4"/>
        <v>53.795999999999992</v>
      </c>
      <c r="M45" s="25">
        <f t="shared" si="4"/>
        <v>53.795999999999992</v>
      </c>
      <c r="N45" s="25">
        <f t="shared" si="5"/>
        <v>89.66</v>
      </c>
      <c r="O45" s="25">
        <f t="shared" si="6"/>
        <v>107.59199999999998</v>
      </c>
      <c r="P45" s="25">
        <f t="shared" si="7"/>
        <v>80.693999999999988</v>
      </c>
      <c r="Q45" s="25">
        <f t="shared" si="8"/>
        <v>98.625999999999991</v>
      </c>
      <c r="R45" s="25">
        <f t="shared" si="9"/>
        <v>107.59199999999998</v>
      </c>
      <c r="S45" s="25">
        <f t="shared" si="10"/>
        <v>60.520499999999998</v>
      </c>
      <c r="T45" s="25">
        <f t="shared" si="11"/>
        <v>78.452500000000001</v>
      </c>
      <c r="U45" s="25">
        <f t="shared" si="12"/>
        <v>87.418499999999995</v>
      </c>
      <c r="V45" s="25">
        <f t="shared" si="13"/>
        <v>81.590599999999995</v>
      </c>
      <c r="W45" s="25">
        <f t="shared" si="14"/>
        <v>99.522599999999997</v>
      </c>
      <c r="X45" s="25">
        <f t="shared" si="15"/>
        <v>108.48859999999999</v>
      </c>
      <c r="Y45" s="25">
        <f t="shared" si="16"/>
        <v>67.245000000000005</v>
      </c>
      <c r="Z45" s="25">
        <f t="shared" si="17"/>
        <v>85.176999999999992</v>
      </c>
      <c r="AA45" s="25">
        <f t="shared" si="18"/>
        <v>94.143000000000001</v>
      </c>
      <c r="AB45" t="str">
        <f t="shared" si="19"/>
        <v>SRH</v>
      </c>
      <c r="AC45" t="str">
        <f t="shared" si="20"/>
        <v>Batter</v>
      </c>
      <c r="AD45" t="str">
        <f t="shared" si="21"/>
        <v>Aiden Markram</v>
      </c>
    </row>
    <row r="46" spans="1:30" x14ac:dyDescent="0.35">
      <c r="A46" t="str">
        <f>'Performance Cal'!A46</f>
        <v>MI</v>
      </c>
      <c r="B46" t="str">
        <f>'Performance Cal'!B46</f>
        <v>Nehal Wadhera</v>
      </c>
      <c r="C46" t="str">
        <f>_xlfn.XLOOKUP(B46,'Team Player and role'!A:A,'Team Player and role'!C:C," ")</f>
        <v>Batter</v>
      </c>
      <c r="D46">
        <f>'Performance Cal'!C46</f>
        <v>653.72</v>
      </c>
      <c r="E46">
        <f>'Performance Cal'!D46</f>
        <v>0</v>
      </c>
      <c r="F46">
        <f>'Performance Cal'!E46</f>
        <v>6</v>
      </c>
      <c r="G46">
        <f>'Performance Cal'!F46</f>
        <v>659.72</v>
      </c>
      <c r="H46" s="25">
        <f t="shared" si="0"/>
        <v>0</v>
      </c>
      <c r="I46" s="25">
        <f t="shared" si="1"/>
        <v>0</v>
      </c>
      <c r="J46" s="25">
        <f t="shared" si="2"/>
        <v>0</v>
      </c>
      <c r="K46" s="25">
        <f t="shared" si="3"/>
        <v>0</v>
      </c>
      <c r="L46" s="25">
        <f t="shared" si="4"/>
        <v>0</v>
      </c>
      <c r="M46" s="25">
        <f t="shared" si="4"/>
        <v>0</v>
      </c>
      <c r="N46" s="25">
        <f t="shared" si="5"/>
        <v>0</v>
      </c>
      <c r="O46" s="25">
        <f t="shared" si="6"/>
        <v>0</v>
      </c>
      <c r="P46" s="25">
        <f t="shared" si="7"/>
        <v>0</v>
      </c>
      <c r="Q46" s="25">
        <f t="shared" si="8"/>
        <v>0</v>
      </c>
      <c r="R46" s="25">
        <f t="shared" si="9"/>
        <v>0</v>
      </c>
      <c r="S46" s="25">
        <f t="shared" si="10"/>
        <v>0</v>
      </c>
      <c r="T46" s="25">
        <f t="shared" si="11"/>
        <v>0</v>
      </c>
      <c r="U46" s="25">
        <f t="shared" si="12"/>
        <v>0</v>
      </c>
      <c r="V46" s="25">
        <f t="shared" si="13"/>
        <v>0</v>
      </c>
      <c r="W46" s="25">
        <f t="shared" si="14"/>
        <v>0</v>
      </c>
      <c r="X46" s="25">
        <f t="shared" si="15"/>
        <v>0</v>
      </c>
      <c r="Y46" s="25">
        <f t="shared" si="16"/>
        <v>0</v>
      </c>
      <c r="Z46" s="25">
        <f t="shared" si="17"/>
        <v>0</v>
      </c>
      <c r="AA46" s="25">
        <f t="shared" si="18"/>
        <v>0</v>
      </c>
      <c r="AB46" t="str">
        <f t="shared" si="19"/>
        <v>MI</v>
      </c>
      <c r="AC46" t="str">
        <f t="shared" si="20"/>
        <v>Batter</v>
      </c>
      <c r="AD46" t="str">
        <f t="shared" si="21"/>
        <v>Nehal Wadhera</v>
      </c>
    </row>
    <row r="47" spans="1:30" x14ac:dyDescent="0.35">
      <c r="A47" t="str">
        <f>'Performance Cal'!A47</f>
        <v>RR</v>
      </c>
      <c r="B47" t="str">
        <f>'Performance Cal'!B47</f>
        <v>Devdutt Padikkal</v>
      </c>
      <c r="C47" t="str">
        <f>_xlfn.XLOOKUP(B47,'Team Player and role'!A:A,'Team Player and role'!C:C," ")</f>
        <v>Batter</v>
      </c>
      <c r="D47">
        <f>'Performance Cal'!C47</f>
        <v>912.52</v>
      </c>
      <c r="E47">
        <f>'Performance Cal'!D47</f>
        <v>0</v>
      </c>
      <c r="F47">
        <f>'Performance Cal'!E47</f>
        <v>5</v>
      </c>
      <c r="G47">
        <f>'Performance Cal'!F47</f>
        <v>917.52</v>
      </c>
      <c r="H47" s="25">
        <f t="shared" si="0"/>
        <v>0</v>
      </c>
      <c r="I47" s="25">
        <f t="shared" si="1"/>
        <v>0</v>
      </c>
      <c r="J47" s="25">
        <f t="shared" si="2"/>
        <v>0</v>
      </c>
      <c r="K47" s="25">
        <f t="shared" si="3"/>
        <v>0</v>
      </c>
      <c r="L47" s="25">
        <f t="shared" si="4"/>
        <v>0</v>
      </c>
      <c r="M47" s="25">
        <f t="shared" si="4"/>
        <v>0</v>
      </c>
      <c r="N47" s="25">
        <f t="shared" si="5"/>
        <v>0</v>
      </c>
      <c r="O47" s="25">
        <f t="shared" si="6"/>
        <v>0</v>
      </c>
      <c r="P47" s="25">
        <f t="shared" si="7"/>
        <v>0</v>
      </c>
      <c r="Q47" s="25">
        <f t="shared" si="8"/>
        <v>0</v>
      </c>
      <c r="R47" s="25">
        <f t="shared" si="9"/>
        <v>0</v>
      </c>
      <c r="S47" s="25">
        <f t="shared" si="10"/>
        <v>0</v>
      </c>
      <c r="T47" s="25">
        <f t="shared" si="11"/>
        <v>0</v>
      </c>
      <c r="U47" s="25">
        <f t="shared" si="12"/>
        <v>0</v>
      </c>
      <c r="V47" s="25">
        <f t="shared" si="13"/>
        <v>0</v>
      </c>
      <c r="W47" s="25">
        <f t="shared" si="14"/>
        <v>0</v>
      </c>
      <c r="X47" s="25">
        <f t="shared" si="15"/>
        <v>0</v>
      </c>
      <c r="Y47" s="25">
        <f t="shared" si="16"/>
        <v>0</v>
      </c>
      <c r="Z47" s="25">
        <f t="shared" si="17"/>
        <v>0</v>
      </c>
      <c r="AA47" s="25">
        <f t="shared" si="18"/>
        <v>0</v>
      </c>
      <c r="AB47" t="str">
        <f t="shared" si="19"/>
        <v>RR</v>
      </c>
      <c r="AC47" t="str">
        <f t="shared" si="20"/>
        <v>Batter</v>
      </c>
      <c r="AD47" t="str">
        <f t="shared" si="21"/>
        <v>Devdutt Padikkal</v>
      </c>
    </row>
    <row r="48" spans="1:30" x14ac:dyDescent="0.35">
      <c r="A48" t="str">
        <f>'Performance Cal'!A48</f>
        <v>SRH</v>
      </c>
      <c r="B48" t="str">
        <f>'Performance Cal'!B48</f>
        <v>Abhishek Sharma</v>
      </c>
      <c r="C48" t="str">
        <f>_xlfn.XLOOKUP(B48,'Team Player and role'!A:A,'Team Player and role'!C:C," ")</f>
        <v>Batter</v>
      </c>
      <c r="D48">
        <f>'Performance Cal'!C48</f>
        <v>752.52</v>
      </c>
      <c r="E48">
        <f>'Performance Cal'!D48</f>
        <v>328.23999999999995</v>
      </c>
      <c r="F48">
        <f>'Performance Cal'!E48</f>
        <v>6</v>
      </c>
      <c r="G48">
        <f>'Performance Cal'!F48</f>
        <v>1086.76</v>
      </c>
      <c r="H48" s="25">
        <f t="shared" si="0"/>
        <v>393.88799999999998</v>
      </c>
      <c r="I48" s="25">
        <f t="shared" si="1"/>
        <v>246.17999999999995</v>
      </c>
      <c r="J48" s="25">
        <f t="shared" si="2"/>
        <v>400.45279999999991</v>
      </c>
      <c r="K48" s="25">
        <f t="shared" si="3"/>
        <v>295.41599999999994</v>
      </c>
      <c r="L48" s="25">
        <f t="shared" si="4"/>
        <v>196.94399999999999</v>
      </c>
      <c r="M48" s="25">
        <f t="shared" si="4"/>
        <v>196.94399999999999</v>
      </c>
      <c r="N48" s="25">
        <f t="shared" si="5"/>
        <v>328.23999999999995</v>
      </c>
      <c r="O48" s="25">
        <f t="shared" si="6"/>
        <v>393.88799999999998</v>
      </c>
      <c r="P48" s="25">
        <f t="shared" si="7"/>
        <v>295.416</v>
      </c>
      <c r="Q48" s="25">
        <f t="shared" si="8"/>
        <v>361.06399999999996</v>
      </c>
      <c r="R48" s="25">
        <f t="shared" si="9"/>
        <v>393.88799999999998</v>
      </c>
      <c r="S48" s="25">
        <f t="shared" si="10"/>
        <v>221.56199999999995</v>
      </c>
      <c r="T48" s="25">
        <f t="shared" si="11"/>
        <v>287.20999999999992</v>
      </c>
      <c r="U48" s="25">
        <f t="shared" si="12"/>
        <v>320.03399999999999</v>
      </c>
      <c r="V48" s="25">
        <f t="shared" si="13"/>
        <v>298.69839999999994</v>
      </c>
      <c r="W48" s="25">
        <f t="shared" si="14"/>
        <v>364.3463999999999</v>
      </c>
      <c r="X48" s="25">
        <f t="shared" si="15"/>
        <v>397.17039999999997</v>
      </c>
      <c r="Y48" s="25">
        <f t="shared" si="16"/>
        <v>246.17999999999995</v>
      </c>
      <c r="Z48" s="25">
        <f t="shared" si="17"/>
        <v>311.82799999999997</v>
      </c>
      <c r="AA48" s="25">
        <f t="shared" si="18"/>
        <v>344.65199999999993</v>
      </c>
      <c r="AB48" t="str">
        <f t="shared" si="19"/>
        <v>SRH</v>
      </c>
      <c r="AC48" t="str">
        <f t="shared" si="20"/>
        <v>Batter</v>
      </c>
      <c r="AD48" t="str">
        <f t="shared" si="21"/>
        <v>Abhishek Sharma</v>
      </c>
    </row>
    <row r="49" spans="1:30" x14ac:dyDescent="0.35">
      <c r="A49" t="str">
        <f>'Performance Cal'!A49</f>
        <v>LSG</v>
      </c>
      <c r="B49" t="str">
        <f>'Performance Cal'!B49</f>
        <v>Ayush Badoni</v>
      </c>
      <c r="C49" t="str">
        <f>_xlfn.XLOOKUP(B49,'Team Player and role'!A:A,'Team Player and role'!C:C," ")</f>
        <v>Batter</v>
      </c>
      <c r="D49">
        <f>'Performance Cal'!C49</f>
        <v>651.91999999999996</v>
      </c>
      <c r="E49">
        <f>'Performance Cal'!D49</f>
        <v>0</v>
      </c>
      <c r="F49">
        <f>'Performance Cal'!E49</f>
        <v>0</v>
      </c>
      <c r="G49">
        <f>'Performance Cal'!F49</f>
        <v>651.91999999999996</v>
      </c>
      <c r="H49" s="25">
        <f t="shared" si="0"/>
        <v>0</v>
      </c>
      <c r="I49" s="25">
        <f t="shared" si="1"/>
        <v>0</v>
      </c>
      <c r="J49" s="25">
        <f t="shared" si="2"/>
        <v>0</v>
      </c>
      <c r="K49" s="25">
        <f t="shared" si="3"/>
        <v>0</v>
      </c>
      <c r="L49" s="25">
        <f t="shared" si="4"/>
        <v>0</v>
      </c>
      <c r="M49" s="25">
        <f t="shared" si="4"/>
        <v>0</v>
      </c>
      <c r="N49" s="25">
        <f t="shared" si="5"/>
        <v>0</v>
      </c>
      <c r="O49" s="25">
        <f t="shared" si="6"/>
        <v>0</v>
      </c>
      <c r="P49" s="25">
        <f t="shared" si="7"/>
        <v>0</v>
      </c>
      <c r="Q49" s="25">
        <f t="shared" si="8"/>
        <v>0</v>
      </c>
      <c r="R49" s="25">
        <f t="shared" si="9"/>
        <v>0</v>
      </c>
      <c r="S49" s="25">
        <f t="shared" si="10"/>
        <v>0</v>
      </c>
      <c r="T49" s="25">
        <f t="shared" si="11"/>
        <v>0</v>
      </c>
      <c r="U49" s="25">
        <f t="shared" si="12"/>
        <v>0</v>
      </c>
      <c r="V49" s="25">
        <f t="shared" si="13"/>
        <v>0</v>
      </c>
      <c r="W49" s="25">
        <f t="shared" si="14"/>
        <v>0</v>
      </c>
      <c r="X49" s="25">
        <f t="shared" si="15"/>
        <v>0</v>
      </c>
      <c r="Y49" s="25">
        <f t="shared" si="16"/>
        <v>0</v>
      </c>
      <c r="Z49" s="25">
        <f t="shared" si="17"/>
        <v>0</v>
      </c>
      <c r="AA49" s="25">
        <f t="shared" si="18"/>
        <v>0</v>
      </c>
      <c r="AB49" t="str">
        <f t="shared" si="19"/>
        <v>LSG</v>
      </c>
      <c r="AC49" t="str">
        <f t="shared" si="20"/>
        <v>Batter</v>
      </c>
      <c r="AD49" t="str">
        <f t="shared" si="21"/>
        <v>Ayush Badoni</v>
      </c>
    </row>
    <row r="50" spans="1:30" x14ac:dyDescent="0.35">
      <c r="A50" t="str">
        <f>'Performance Cal'!A50</f>
        <v>KKR</v>
      </c>
      <c r="B50" t="str">
        <f>'Performance Cal'!B50</f>
        <v>Rahmanullah Gurbaz</v>
      </c>
      <c r="C50" t="str">
        <f>_xlfn.XLOOKUP(B50,'Team Player and role'!A:A,'Team Player and role'!C:C," ")</f>
        <v>Batter</v>
      </c>
      <c r="D50">
        <f>'Performance Cal'!C50</f>
        <v>648.52</v>
      </c>
      <c r="E50">
        <f>'Performance Cal'!D50</f>
        <v>0</v>
      </c>
      <c r="F50">
        <f>'Performance Cal'!E50</f>
        <v>8</v>
      </c>
      <c r="G50">
        <f>'Performance Cal'!F50</f>
        <v>656.52</v>
      </c>
      <c r="H50" s="25">
        <f t="shared" si="0"/>
        <v>0</v>
      </c>
      <c r="I50" s="25">
        <f t="shared" si="1"/>
        <v>0</v>
      </c>
      <c r="J50" s="25">
        <f t="shared" si="2"/>
        <v>0</v>
      </c>
      <c r="K50" s="25">
        <f t="shared" si="3"/>
        <v>0</v>
      </c>
      <c r="L50" s="25">
        <f t="shared" si="4"/>
        <v>0</v>
      </c>
      <c r="M50" s="25">
        <f t="shared" si="4"/>
        <v>0</v>
      </c>
      <c r="N50" s="25">
        <f t="shared" si="5"/>
        <v>0</v>
      </c>
      <c r="O50" s="25">
        <f t="shared" si="6"/>
        <v>0</v>
      </c>
      <c r="P50" s="25">
        <f t="shared" si="7"/>
        <v>0</v>
      </c>
      <c r="Q50" s="25">
        <f t="shared" si="8"/>
        <v>0</v>
      </c>
      <c r="R50" s="25">
        <f t="shared" si="9"/>
        <v>0</v>
      </c>
      <c r="S50" s="25">
        <f t="shared" si="10"/>
        <v>0</v>
      </c>
      <c r="T50" s="25">
        <f t="shared" si="11"/>
        <v>0</v>
      </c>
      <c r="U50" s="25">
        <f t="shared" si="12"/>
        <v>0</v>
      </c>
      <c r="V50" s="25">
        <f t="shared" si="13"/>
        <v>0</v>
      </c>
      <c r="W50" s="25">
        <f t="shared" si="14"/>
        <v>0</v>
      </c>
      <c r="X50" s="25">
        <f t="shared" si="15"/>
        <v>0</v>
      </c>
      <c r="Y50" s="25">
        <f t="shared" si="16"/>
        <v>0</v>
      </c>
      <c r="Z50" s="25">
        <f t="shared" si="17"/>
        <v>0</v>
      </c>
      <c r="AA50" s="25">
        <f t="shared" si="18"/>
        <v>0</v>
      </c>
      <c r="AB50" t="str">
        <f t="shared" si="19"/>
        <v>KKR</v>
      </c>
      <c r="AC50" t="str">
        <f t="shared" si="20"/>
        <v>Batter</v>
      </c>
      <c r="AD50" t="str">
        <f t="shared" si="21"/>
        <v>Rahmanullah Gurbaz</v>
      </c>
    </row>
    <row r="51" spans="1:30" x14ac:dyDescent="0.35">
      <c r="A51" t="str">
        <f>'Performance Cal'!A51</f>
        <v>DC</v>
      </c>
      <c r="B51" t="str">
        <f>'Performance Cal'!B51</f>
        <v>Phil Salt</v>
      </c>
      <c r="C51" t="str">
        <f>_xlfn.XLOOKUP(B51,'Team Player and role'!A:A,'Team Player and role'!C:C," ")</f>
        <v>Batter</v>
      </c>
      <c r="D51">
        <f>'Performance Cal'!C51</f>
        <v>652.52</v>
      </c>
      <c r="E51">
        <f>'Performance Cal'!D51</f>
        <v>0</v>
      </c>
      <c r="F51">
        <f>'Performance Cal'!E51</f>
        <v>6</v>
      </c>
      <c r="G51">
        <f>'Performance Cal'!F51</f>
        <v>658.52</v>
      </c>
      <c r="H51" s="25">
        <f t="shared" si="0"/>
        <v>0</v>
      </c>
      <c r="I51" s="25">
        <f t="shared" si="1"/>
        <v>0</v>
      </c>
      <c r="J51" s="25">
        <f t="shared" si="2"/>
        <v>0</v>
      </c>
      <c r="K51" s="25">
        <f t="shared" si="3"/>
        <v>0</v>
      </c>
      <c r="L51" s="25">
        <f t="shared" si="4"/>
        <v>0</v>
      </c>
      <c r="M51" s="25">
        <f t="shared" si="4"/>
        <v>0</v>
      </c>
      <c r="N51" s="25">
        <f t="shared" si="5"/>
        <v>0</v>
      </c>
      <c r="O51" s="25">
        <f t="shared" si="6"/>
        <v>0</v>
      </c>
      <c r="P51" s="25">
        <f t="shared" si="7"/>
        <v>0</v>
      </c>
      <c r="Q51" s="25">
        <f t="shared" si="8"/>
        <v>0</v>
      </c>
      <c r="R51" s="25">
        <f t="shared" si="9"/>
        <v>0</v>
      </c>
      <c r="S51" s="25">
        <f t="shared" si="10"/>
        <v>0</v>
      </c>
      <c r="T51" s="25">
        <f t="shared" si="11"/>
        <v>0</v>
      </c>
      <c r="U51" s="25">
        <f t="shared" si="12"/>
        <v>0</v>
      </c>
      <c r="V51" s="25">
        <f t="shared" si="13"/>
        <v>0</v>
      </c>
      <c r="W51" s="25">
        <f t="shared" si="14"/>
        <v>0</v>
      </c>
      <c r="X51" s="25">
        <f t="shared" si="15"/>
        <v>0</v>
      </c>
      <c r="Y51" s="25">
        <f t="shared" si="16"/>
        <v>0</v>
      </c>
      <c r="Z51" s="25">
        <f t="shared" si="17"/>
        <v>0</v>
      </c>
      <c r="AA51" s="25">
        <f t="shared" si="18"/>
        <v>0</v>
      </c>
      <c r="AB51" t="str">
        <f t="shared" si="19"/>
        <v>DC</v>
      </c>
      <c r="AC51" t="str">
        <f t="shared" si="20"/>
        <v>Batter</v>
      </c>
      <c r="AD51" t="str">
        <f t="shared" si="21"/>
        <v>Phil Salt</v>
      </c>
    </row>
    <row r="52" spans="1:30" x14ac:dyDescent="0.35">
      <c r="A52" t="str">
        <f>'Performance Cal'!A52</f>
        <v>DC</v>
      </c>
      <c r="B52" t="str">
        <f>'Performance Cal'!B52</f>
        <v>Rilee Rossouw</v>
      </c>
      <c r="C52" t="str">
        <f>_xlfn.XLOOKUP(B52,'Team Player and role'!A:A,'Team Player and role'!C:C," ")</f>
        <v>Batter</v>
      </c>
      <c r="D52">
        <f>'Performance Cal'!C52</f>
        <v>652.72</v>
      </c>
      <c r="E52">
        <f>'Performance Cal'!D52</f>
        <v>0</v>
      </c>
      <c r="F52">
        <f>'Performance Cal'!E52</f>
        <v>5</v>
      </c>
      <c r="G52">
        <f>'Performance Cal'!F52</f>
        <v>657.72</v>
      </c>
      <c r="H52" s="25">
        <f t="shared" si="0"/>
        <v>0</v>
      </c>
      <c r="I52" s="25">
        <f t="shared" si="1"/>
        <v>0</v>
      </c>
      <c r="J52" s="25">
        <f t="shared" si="2"/>
        <v>0</v>
      </c>
      <c r="K52" s="25">
        <f t="shared" si="3"/>
        <v>0</v>
      </c>
      <c r="L52" s="25">
        <f t="shared" si="4"/>
        <v>0</v>
      </c>
      <c r="M52" s="25">
        <f t="shared" si="4"/>
        <v>0</v>
      </c>
      <c r="N52" s="25">
        <f t="shared" si="5"/>
        <v>0</v>
      </c>
      <c r="O52" s="25">
        <f t="shared" si="6"/>
        <v>0</v>
      </c>
      <c r="P52" s="25">
        <f t="shared" si="7"/>
        <v>0</v>
      </c>
      <c r="Q52" s="25">
        <f t="shared" si="8"/>
        <v>0</v>
      </c>
      <c r="R52" s="25">
        <f t="shared" si="9"/>
        <v>0</v>
      </c>
      <c r="S52" s="25">
        <f t="shared" si="10"/>
        <v>0</v>
      </c>
      <c r="T52" s="25">
        <f t="shared" si="11"/>
        <v>0</v>
      </c>
      <c r="U52" s="25">
        <f t="shared" si="12"/>
        <v>0</v>
      </c>
      <c r="V52" s="25">
        <f t="shared" si="13"/>
        <v>0</v>
      </c>
      <c r="W52" s="25">
        <f t="shared" si="14"/>
        <v>0</v>
      </c>
      <c r="X52" s="25">
        <f t="shared" si="15"/>
        <v>0</v>
      </c>
      <c r="Y52" s="25">
        <f t="shared" si="16"/>
        <v>0</v>
      </c>
      <c r="Z52" s="25">
        <f t="shared" si="17"/>
        <v>0</v>
      </c>
      <c r="AA52" s="25">
        <f t="shared" si="18"/>
        <v>0</v>
      </c>
      <c r="AB52" t="str">
        <f t="shared" si="19"/>
        <v>DC</v>
      </c>
      <c r="AC52" t="str">
        <f t="shared" si="20"/>
        <v>Batter</v>
      </c>
      <c r="AD52" t="str">
        <f t="shared" si="21"/>
        <v>Rilee Rossouw</v>
      </c>
    </row>
    <row r="53" spans="1:30" x14ac:dyDescent="0.35">
      <c r="A53" t="str">
        <f>'Performance Cal'!A53</f>
        <v>CSK</v>
      </c>
      <c r="B53" t="str">
        <f>'Performance Cal'!B53</f>
        <v>Ravindra Jadeja</v>
      </c>
      <c r="C53" t="str">
        <f>_xlfn.XLOOKUP(B53,'Team Player and role'!A:A,'Team Player and role'!C:C," ")</f>
        <v>Spinner</v>
      </c>
      <c r="D53">
        <f>'Performance Cal'!C53</f>
        <v>1089.72</v>
      </c>
      <c r="E53">
        <f>'Performance Cal'!D53</f>
        <v>7119.44</v>
      </c>
      <c r="F53">
        <f>'Performance Cal'!E53</f>
        <v>8</v>
      </c>
      <c r="G53">
        <f>'Performance Cal'!F53</f>
        <v>8217.16</v>
      </c>
      <c r="H53" s="25">
        <f t="shared" si="0"/>
        <v>8543.3279999999995</v>
      </c>
      <c r="I53" s="25">
        <f t="shared" si="1"/>
        <v>5339.58</v>
      </c>
      <c r="J53" s="25">
        <f t="shared" si="2"/>
        <v>8685.7168000000001</v>
      </c>
      <c r="K53" s="25">
        <f t="shared" si="3"/>
        <v>6407.4960000000001</v>
      </c>
      <c r="L53" s="25">
        <f t="shared" si="4"/>
        <v>4271.6639999999998</v>
      </c>
      <c r="M53" s="25">
        <f t="shared" si="4"/>
        <v>4271.6639999999998</v>
      </c>
      <c r="N53" s="25">
        <f t="shared" si="5"/>
        <v>7119.44</v>
      </c>
      <c r="O53" s="25">
        <f t="shared" si="6"/>
        <v>8543.3279999999995</v>
      </c>
      <c r="P53" s="25">
        <f t="shared" si="7"/>
        <v>6407.4959999999992</v>
      </c>
      <c r="Q53" s="25">
        <f t="shared" si="8"/>
        <v>7831.384</v>
      </c>
      <c r="R53" s="25">
        <f t="shared" si="9"/>
        <v>8543.3279999999995</v>
      </c>
      <c r="S53" s="25">
        <f t="shared" si="10"/>
        <v>4805.6219999999994</v>
      </c>
      <c r="T53" s="25">
        <f t="shared" si="11"/>
        <v>6229.51</v>
      </c>
      <c r="U53" s="25">
        <f t="shared" si="12"/>
        <v>6941.4539999999997</v>
      </c>
      <c r="V53" s="25">
        <f t="shared" si="13"/>
        <v>6478.6903999999995</v>
      </c>
      <c r="W53" s="25">
        <f t="shared" si="14"/>
        <v>7902.5784000000003</v>
      </c>
      <c r="X53" s="25">
        <f t="shared" si="15"/>
        <v>8614.5223999999998</v>
      </c>
      <c r="Y53" s="25">
        <f t="shared" si="16"/>
        <v>5339.58</v>
      </c>
      <c r="Z53" s="25">
        <f t="shared" si="17"/>
        <v>6763.4679999999998</v>
      </c>
      <c r="AA53" s="25">
        <f t="shared" si="18"/>
        <v>7475.4120000000003</v>
      </c>
      <c r="AB53" t="str">
        <f t="shared" si="19"/>
        <v>CSK</v>
      </c>
      <c r="AC53" t="str">
        <f t="shared" si="20"/>
        <v>Spinner</v>
      </c>
      <c r="AD53" t="str">
        <f t="shared" si="21"/>
        <v>Ravindra Jadeja</v>
      </c>
    </row>
    <row r="54" spans="1:30" x14ac:dyDescent="0.35">
      <c r="A54" t="str">
        <f>'Performance Cal'!A54</f>
        <v>GT</v>
      </c>
      <c r="B54" t="str">
        <f>'Performance Cal'!B54</f>
        <v>Rahul Tewatia</v>
      </c>
      <c r="C54" t="str">
        <f>_xlfn.XLOOKUP(B54,'Team Player and role'!A:A,'Team Player and role'!C:C," ")</f>
        <v>Batter</v>
      </c>
      <c r="D54">
        <f>'Performance Cal'!C54</f>
        <v>770.12</v>
      </c>
      <c r="E54">
        <f>'Performance Cal'!D54</f>
        <v>96</v>
      </c>
      <c r="F54">
        <f>'Performance Cal'!E54</f>
        <v>7</v>
      </c>
      <c r="G54">
        <f>'Performance Cal'!F54</f>
        <v>873.12</v>
      </c>
      <c r="H54" s="25">
        <f t="shared" si="0"/>
        <v>115.2</v>
      </c>
      <c r="I54" s="25">
        <f t="shared" si="1"/>
        <v>72</v>
      </c>
      <c r="J54" s="25">
        <f t="shared" si="2"/>
        <v>117.12</v>
      </c>
      <c r="K54" s="25">
        <f t="shared" si="3"/>
        <v>86.4</v>
      </c>
      <c r="L54" s="25">
        <f t="shared" si="4"/>
        <v>57.6</v>
      </c>
      <c r="M54" s="25">
        <f t="shared" si="4"/>
        <v>57.6</v>
      </c>
      <c r="N54" s="25">
        <f t="shared" si="5"/>
        <v>96</v>
      </c>
      <c r="O54" s="25">
        <f t="shared" si="6"/>
        <v>115.2</v>
      </c>
      <c r="P54" s="25">
        <f t="shared" si="7"/>
        <v>86.4</v>
      </c>
      <c r="Q54" s="25">
        <f t="shared" si="8"/>
        <v>105.6</v>
      </c>
      <c r="R54" s="25">
        <f t="shared" si="9"/>
        <v>115.2</v>
      </c>
      <c r="S54" s="25">
        <f t="shared" si="10"/>
        <v>64.8</v>
      </c>
      <c r="T54" s="25">
        <f t="shared" si="11"/>
        <v>84</v>
      </c>
      <c r="U54" s="25">
        <f t="shared" si="12"/>
        <v>93.6</v>
      </c>
      <c r="V54" s="25">
        <f t="shared" si="13"/>
        <v>87.36</v>
      </c>
      <c r="W54" s="25">
        <f t="shared" si="14"/>
        <v>106.56</v>
      </c>
      <c r="X54" s="25">
        <f t="shared" si="15"/>
        <v>116.16</v>
      </c>
      <c r="Y54" s="25">
        <f t="shared" si="16"/>
        <v>72</v>
      </c>
      <c r="Z54" s="25">
        <f t="shared" si="17"/>
        <v>91.2</v>
      </c>
      <c r="AA54" s="25">
        <f t="shared" si="18"/>
        <v>100.80000000000001</v>
      </c>
      <c r="AB54" t="str">
        <f t="shared" si="19"/>
        <v>GT</v>
      </c>
      <c r="AC54" t="str">
        <f t="shared" si="20"/>
        <v>Batter</v>
      </c>
      <c r="AD54" t="str">
        <f t="shared" si="21"/>
        <v>Rahul Tewatia</v>
      </c>
    </row>
    <row r="55" spans="1:30" x14ac:dyDescent="0.35">
      <c r="A55" t="str">
        <f>'Performance Cal'!A55</f>
        <v>KKR</v>
      </c>
      <c r="B55" t="str">
        <f>'Performance Cal'!B55</f>
        <v>Jason Roy</v>
      </c>
      <c r="C55" t="str">
        <f>_xlfn.XLOOKUP(B55,'Team Player and role'!A:A,'Team Player and role'!C:C," ")</f>
        <v>Batter</v>
      </c>
      <c r="D55">
        <f>'Performance Cal'!C55</f>
        <v>648.52</v>
      </c>
      <c r="E55">
        <f>'Performance Cal'!D55</f>
        <v>0</v>
      </c>
      <c r="F55">
        <f>'Performance Cal'!E55</f>
        <v>0</v>
      </c>
      <c r="G55">
        <f>'Performance Cal'!F55</f>
        <v>648.52</v>
      </c>
      <c r="H55" s="25">
        <f t="shared" si="0"/>
        <v>0</v>
      </c>
      <c r="I55" s="25">
        <f t="shared" si="1"/>
        <v>0</v>
      </c>
      <c r="J55" s="25">
        <f t="shared" si="2"/>
        <v>0</v>
      </c>
      <c r="K55" s="25">
        <f t="shared" si="3"/>
        <v>0</v>
      </c>
      <c r="L55" s="25">
        <f t="shared" si="4"/>
        <v>0</v>
      </c>
      <c r="M55" s="25">
        <f t="shared" si="4"/>
        <v>0</v>
      </c>
      <c r="N55" s="25">
        <f t="shared" si="5"/>
        <v>0</v>
      </c>
      <c r="O55" s="25">
        <f t="shared" si="6"/>
        <v>0</v>
      </c>
      <c r="P55" s="25">
        <f t="shared" si="7"/>
        <v>0</v>
      </c>
      <c r="Q55" s="25">
        <f t="shared" si="8"/>
        <v>0</v>
      </c>
      <c r="R55" s="25">
        <f t="shared" si="9"/>
        <v>0</v>
      </c>
      <c r="S55" s="25">
        <f t="shared" si="10"/>
        <v>0</v>
      </c>
      <c r="T55" s="25">
        <f t="shared" si="11"/>
        <v>0</v>
      </c>
      <c r="U55" s="25">
        <f t="shared" si="12"/>
        <v>0</v>
      </c>
      <c r="V55" s="25">
        <f t="shared" si="13"/>
        <v>0</v>
      </c>
      <c r="W55" s="25">
        <f t="shared" si="14"/>
        <v>0</v>
      </c>
      <c r="X55" s="25">
        <f t="shared" si="15"/>
        <v>0</v>
      </c>
      <c r="Y55" s="25">
        <f t="shared" si="16"/>
        <v>0</v>
      </c>
      <c r="Z55" s="25">
        <f t="shared" si="17"/>
        <v>0</v>
      </c>
      <c r="AA55" s="25">
        <f t="shared" si="18"/>
        <v>0</v>
      </c>
      <c r="AB55" t="str">
        <f t="shared" si="19"/>
        <v>KKR</v>
      </c>
      <c r="AC55" t="str">
        <f t="shared" si="20"/>
        <v>Batter</v>
      </c>
      <c r="AD55" t="str">
        <f t="shared" si="21"/>
        <v>Jason Roy</v>
      </c>
    </row>
    <row r="56" spans="1:30" x14ac:dyDescent="0.35">
      <c r="A56" t="str">
        <f>'Performance Cal'!A56</f>
        <v>SRH</v>
      </c>
      <c r="B56" t="str">
        <f>'Performance Cal'!B56</f>
        <v>Abdul Samad</v>
      </c>
      <c r="C56" t="str">
        <f>_xlfn.XLOOKUP(B56,'Team Player and role'!A:A,'Team Player and role'!C:C," ")</f>
        <v>Batter</v>
      </c>
      <c r="D56">
        <f>'Performance Cal'!C56</f>
        <v>636.11999999999989</v>
      </c>
      <c r="E56">
        <f>'Performance Cal'!D56</f>
        <v>0</v>
      </c>
      <c r="F56">
        <f>'Performance Cal'!E56</f>
        <v>5</v>
      </c>
      <c r="G56">
        <f>'Performance Cal'!F56</f>
        <v>641.11999999999989</v>
      </c>
      <c r="H56" s="25">
        <f t="shared" si="0"/>
        <v>0</v>
      </c>
      <c r="I56" s="25">
        <f t="shared" si="1"/>
        <v>0</v>
      </c>
      <c r="J56" s="25">
        <f t="shared" si="2"/>
        <v>0</v>
      </c>
      <c r="K56" s="25">
        <f t="shared" si="3"/>
        <v>0</v>
      </c>
      <c r="L56" s="25">
        <f t="shared" si="4"/>
        <v>0</v>
      </c>
      <c r="M56" s="25">
        <f t="shared" si="4"/>
        <v>0</v>
      </c>
      <c r="N56" s="25">
        <f t="shared" si="5"/>
        <v>0</v>
      </c>
      <c r="O56" s="25">
        <f t="shared" si="6"/>
        <v>0</v>
      </c>
      <c r="P56" s="25">
        <f t="shared" si="7"/>
        <v>0</v>
      </c>
      <c r="Q56" s="25">
        <f t="shared" si="8"/>
        <v>0</v>
      </c>
      <c r="R56" s="25">
        <f t="shared" si="9"/>
        <v>0</v>
      </c>
      <c r="S56" s="25">
        <f t="shared" si="10"/>
        <v>0</v>
      </c>
      <c r="T56" s="25">
        <f t="shared" si="11"/>
        <v>0</v>
      </c>
      <c r="U56" s="25">
        <f t="shared" si="12"/>
        <v>0</v>
      </c>
      <c r="V56" s="25">
        <f t="shared" si="13"/>
        <v>0</v>
      </c>
      <c r="W56" s="25">
        <f t="shared" si="14"/>
        <v>0</v>
      </c>
      <c r="X56" s="25">
        <f t="shared" si="15"/>
        <v>0</v>
      </c>
      <c r="Y56" s="25">
        <f t="shared" si="16"/>
        <v>0</v>
      </c>
      <c r="Z56" s="25">
        <f t="shared" si="17"/>
        <v>0</v>
      </c>
      <c r="AA56" s="25">
        <f t="shared" si="18"/>
        <v>0</v>
      </c>
      <c r="AB56" t="str">
        <f t="shared" si="19"/>
        <v>SRH</v>
      </c>
      <c r="AC56" t="str">
        <f t="shared" si="20"/>
        <v>Batter</v>
      </c>
      <c r="AD56" t="str">
        <f t="shared" si="21"/>
        <v>Abdul Samad</v>
      </c>
    </row>
    <row r="57" spans="1:30" x14ac:dyDescent="0.35">
      <c r="A57" t="str">
        <f>'Performance Cal'!A57</f>
        <v>RCB</v>
      </c>
      <c r="B57" t="str">
        <f>'Performance Cal'!B57</f>
        <v>Dinesh Karthik</v>
      </c>
      <c r="C57" t="str">
        <f>_xlfn.XLOOKUP(B57,'Team Player and role'!A:A,'Team Player and role'!C:C," ")</f>
        <v>Batter</v>
      </c>
      <c r="D57">
        <f>'Performance Cal'!C57</f>
        <v>1292.7199999999998</v>
      </c>
      <c r="E57">
        <f>'Performance Cal'!D57</f>
        <v>0</v>
      </c>
      <c r="F57">
        <f>'Performance Cal'!E57</f>
        <v>8</v>
      </c>
      <c r="G57">
        <f>'Performance Cal'!F57</f>
        <v>1300.7199999999998</v>
      </c>
      <c r="H57" s="25">
        <f t="shared" si="0"/>
        <v>0</v>
      </c>
      <c r="I57" s="25">
        <f t="shared" si="1"/>
        <v>0</v>
      </c>
      <c r="J57" s="25">
        <f t="shared" si="2"/>
        <v>0</v>
      </c>
      <c r="K57" s="25">
        <f t="shared" si="3"/>
        <v>0</v>
      </c>
      <c r="L57" s="25">
        <f t="shared" si="4"/>
        <v>0</v>
      </c>
      <c r="M57" s="25">
        <f t="shared" si="4"/>
        <v>0</v>
      </c>
      <c r="N57" s="25">
        <f t="shared" si="5"/>
        <v>0</v>
      </c>
      <c r="O57" s="25">
        <f t="shared" si="6"/>
        <v>0</v>
      </c>
      <c r="P57" s="25">
        <f t="shared" si="7"/>
        <v>0</v>
      </c>
      <c r="Q57" s="25">
        <f t="shared" si="8"/>
        <v>0</v>
      </c>
      <c r="R57" s="25">
        <f t="shared" si="9"/>
        <v>0</v>
      </c>
      <c r="S57" s="25">
        <f t="shared" si="10"/>
        <v>0</v>
      </c>
      <c r="T57" s="25">
        <f t="shared" si="11"/>
        <v>0</v>
      </c>
      <c r="U57" s="25">
        <f t="shared" si="12"/>
        <v>0</v>
      </c>
      <c r="V57" s="25">
        <f t="shared" si="13"/>
        <v>0</v>
      </c>
      <c r="W57" s="25">
        <f t="shared" si="14"/>
        <v>0</v>
      </c>
      <c r="X57" s="25">
        <f t="shared" si="15"/>
        <v>0</v>
      </c>
      <c r="Y57" s="25">
        <f t="shared" si="16"/>
        <v>0</v>
      </c>
      <c r="Z57" s="25">
        <f t="shared" si="17"/>
        <v>0</v>
      </c>
      <c r="AA57" s="25">
        <f t="shared" si="18"/>
        <v>0</v>
      </c>
      <c r="AB57" t="str">
        <f t="shared" si="19"/>
        <v>RCB</v>
      </c>
      <c r="AC57" t="str">
        <f t="shared" si="20"/>
        <v>Batter</v>
      </c>
      <c r="AD57" t="str">
        <f t="shared" si="21"/>
        <v>Dinesh Karthik</v>
      </c>
    </row>
    <row r="58" spans="1:30" x14ac:dyDescent="0.35">
      <c r="A58" t="str">
        <f>'Performance Cal'!A58</f>
        <v>SRH</v>
      </c>
      <c r="B58" t="str">
        <f>'Performance Cal'!B58</f>
        <v>Mayank Agarwal</v>
      </c>
      <c r="C58" t="str">
        <f>_xlfn.XLOOKUP(B58,'Team Player and role'!A:A,'Team Player and role'!C:C," ")</f>
        <v>Batter</v>
      </c>
      <c r="D58">
        <f>'Performance Cal'!C58</f>
        <v>1176.72</v>
      </c>
      <c r="E58">
        <f>'Performance Cal'!D58</f>
        <v>0</v>
      </c>
      <c r="F58">
        <f>'Performance Cal'!E58</f>
        <v>6</v>
      </c>
      <c r="G58">
        <f>'Performance Cal'!F58</f>
        <v>1182.72</v>
      </c>
      <c r="H58" s="25">
        <f t="shared" si="0"/>
        <v>0</v>
      </c>
      <c r="I58" s="25">
        <f t="shared" si="1"/>
        <v>0</v>
      </c>
      <c r="J58" s="25">
        <f t="shared" si="2"/>
        <v>0</v>
      </c>
      <c r="K58" s="25">
        <f t="shared" si="3"/>
        <v>0</v>
      </c>
      <c r="L58" s="25">
        <f t="shared" si="4"/>
        <v>0</v>
      </c>
      <c r="M58" s="25">
        <f t="shared" si="4"/>
        <v>0</v>
      </c>
      <c r="N58" s="25">
        <f t="shared" si="5"/>
        <v>0</v>
      </c>
      <c r="O58" s="25">
        <f t="shared" si="6"/>
        <v>0</v>
      </c>
      <c r="P58" s="25">
        <f t="shared" si="7"/>
        <v>0</v>
      </c>
      <c r="Q58" s="25">
        <f t="shared" si="8"/>
        <v>0</v>
      </c>
      <c r="R58" s="25">
        <f t="shared" si="9"/>
        <v>0</v>
      </c>
      <c r="S58" s="25">
        <f t="shared" si="10"/>
        <v>0</v>
      </c>
      <c r="T58" s="25">
        <f t="shared" si="11"/>
        <v>0</v>
      </c>
      <c r="U58" s="25">
        <f t="shared" si="12"/>
        <v>0</v>
      </c>
      <c r="V58" s="25">
        <f t="shared" si="13"/>
        <v>0</v>
      </c>
      <c r="W58" s="25">
        <f t="shared" si="14"/>
        <v>0</v>
      </c>
      <c r="X58" s="25">
        <f t="shared" si="15"/>
        <v>0</v>
      </c>
      <c r="Y58" s="25">
        <f t="shared" si="16"/>
        <v>0</v>
      </c>
      <c r="Z58" s="25">
        <f t="shared" si="17"/>
        <v>0</v>
      </c>
      <c r="AA58" s="25">
        <f t="shared" si="18"/>
        <v>0</v>
      </c>
      <c r="AB58" t="str">
        <f t="shared" si="19"/>
        <v>SRH</v>
      </c>
      <c r="AC58" t="str">
        <f t="shared" si="20"/>
        <v>Batter</v>
      </c>
      <c r="AD58" t="str">
        <f t="shared" si="21"/>
        <v>Mayank Agarwal</v>
      </c>
    </row>
    <row r="59" spans="1:30" x14ac:dyDescent="0.35">
      <c r="A59" t="str">
        <f>'Performance Cal'!A59</f>
        <v>SRH</v>
      </c>
      <c r="B59" t="str">
        <f>'Performance Cal'!B59</f>
        <v>Harry Brook</v>
      </c>
      <c r="C59" t="str">
        <f>_xlfn.XLOOKUP(B59,'Team Player and role'!A:A,'Team Player and role'!C:C," ")</f>
        <v>Batter</v>
      </c>
      <c r="D59">
        <f>'Performance Cal'!C59</f>
        <v>561.91999999999996</v>
      </c>
      <c r="E59">
        <f>'Performance Cal'!D59</f>
        <v>0</v>
      </c>
      <c r="F59">
        <f>'Performance Cal'!E59</f>
        <v>5</v>
      </c>
      <c r="G59">
        <f>'Performance Cal'!F59</f>
        <v>566.91999999999996</v>
      </c>
      <c r="H59" s="25">
        <f t="shared" si="0"/>
        <v>0</v>
      </c>
      <c r="I59" s="25">
        <f t="shared" si="1"/>
        <v>0</v>
      </c>
      <c r="J59" s="25">
        <f t="shared" si="2"/>
        <v>0</v>
      </c>
      <c r="K59" s="25">
        <f t="shared" si="3"/>
        <v>0</v>
      </c>
      <c r="L59" s="25">
        <f t="shared" si="4"/>
        <v>0</v>
      </c>
      <c r="M59" s="25">
        <f t="shared" si="4"/>
        <v>0</v>
      </c>
      <c r="N59" s="25">
        <f t="shared" si="5"/>
        <v>0</v>
      </c>
      <c r="O59" s="25">
        <f t="shared" si="6"/>
        <v>0</v>
      </c>
      <c r="P59" s="25">
        <f t="shared" si="7"/>
        <v>0</v>
      </c>
      <c r="Q59" s="25">
        <f t="shared" si="8"/>
        <v>0</v>
      </c>
      <c r="R59" s="25">
        <f t="shared" si="9"/>
        <v>0</v>
      </c>
      <c r="S59" s="25">
        <f t="shared" si="10"/>
        <v>0</v>
      </c>
      <c r="T59" s="25">
        <f t="shared" si="11"/>
        <v>0</v>
      </c>
      <c r="U59" s="25">
        <f t="shared" si="12"/>
        <v>0</v>
      </c>
      <c r="V59" s="25">
        <f t="shared" si="13"/>
        <v>0</v>
      </c>
      <c r="W59" s="25">
        <f t="shared" si="14"/>
        <v>0</v>
      </c>
      <c r="X59" s="25">
        <f t="shared" si="15"/>
        <v>0</v>
      </c>
      <c r="Y59" s="25">
        <f t="shared" si="16"/>
        <v>0</v>
      </c>
      <c r="Z59" s="25">
        <f t="shared" si="17"/>
        <v>0</v>
      </c>
      <c r="AA59" s="25">
        <f t="shared" si="18"/>
        <v>0</v>
      </c>
      <c r="AB59" t="str">
        <f t="shared" si="19"/>
        <v>SRH</v>
      </c>
      <c r="AC59" t="str">
        <f t="shared" si="20"/>
        <v>Batter</v>
      </c>
      <c r="AD59" t="str">
        <f t="shared" si="21"/>
        <v>Harry Brook</v>
      </c>
    </row>
    <row r="60" spans="1:30" x14ac:dyDescent="0.35">
      <c r="A60" t="str">
        <f>'Performance Cal'!A60</f>
        <v>LSG</v>
      </c>
      <c r="B60" t="str">
        <f>'Performance Cal'!B60</f>
        <v>Lokesh Rahul</v>
      </c>
      <c r="C60" t="str">
        <f>_xlfn.XLOOKUP(B60,'Team Player and role'!A:A,'Team Player and role'!C:C," ")</f>
        <v>Batter</v>
      </c>
      <c r="D60">
        <f>'Performance Cal'!C60</f>
        <v>1827.52</v>
      </c>
      <c r="E60">
        <f>'Performance Cal'!D60</f>
        <v>0</v>
      </c>
      <c r="F60">
        <f>'Performance Cal'!E60</f>
        <v>5</v>
      </c>
      <c r="G60">
        <f>'Performance Cal'!F60</f>
        <v>1832.52</v>
      </c>
      <c r="H60" s="25">
        <f t="shared" si="0"/>
        <v>0</v>
      </c>
      <c r="I60" s="25">
        <f t="shared" si="1"/>
        <v>0</v>
      </c>
      <c r="J60" s="25">
        <f t="shared" si="2"/>
        <v>0</v>
      </c>
      <c r="K60" s="25">
        <f t="shared" si="3"/>
        <v>0</v>
      </c>
      <c r="L60" s="25">
        <f t="shared" si="4"/>
        <v>0</v>
      </c>
      <c r="M60" s="25">
        <f t="shared" si="4"/>
        <v>0</v>
      </c>
      <c r="N60" s="25">
        <f t="shared" si="5"/>
        <v>0</v>
      </c>
      <c r="O60" s="25">
        <f t="shared" si="6"/>
        <v>0</v>
      </c>
      <c r="P60" s="25">
        <f t="shared" si="7"/>
        <v>0</v>
      </c>
      <c r="Q60" s="25">
        <f t="shared" si="8"/>
        <v>0</v>
      </c>
      <c r="R60" s="25">
        <f t="shared" si="9"/>
        <v>0</v>
      </c>
      <c r="S60" s="25">
        <f t="shared" si="10"/>
        <v>0</v>
      </c>
      <c r="T60" s="25">
        <f t="shared" si="11"/>
        <v>0</v>
      </c>
      <c r="U60" s="25">
        <f t="shared" si="12"/>
        <v>0</v>
      </c>
      <c r="V60" s="25">
        <f t="shared" si="13"/>
        <v>0</v>
      </c>
      <c r="W60" s="25">
        <f t="shared" si="14"/>
        <v>0</v>
      </c>
      <c r="X60" s="25">
        <f t="shared" si="15"/>
        <v>0</v>
      </c>
      <c r="Y60" s="25">
        <f t="shared" si="16"/>
        <v>0</v>
      </c>
      <c r="Z60" s="25">
        <f t="shared" si="17"/>
        <v>0</v>
      </c>
      <c r="AA60" s="25">
        <f t="shared" si="18"/>
        <v>0</v>
      </c>
      <c r="AB60" t="str">
        <f t="shared" si="19"/>
        <v>LSG</v>
      </c>
      <c r="AC60" t="str">
        <f t="shared" si="20"/>
        <v>Batter</v>
      </c>
      <c r="AD60" t="str">
        <f t="shared" si="21"/>
        <v>Lokesh Rahul</v>
      </c>
    </row>
    <row r="61" spans="1:30" x14ac:dyDescent="0.35">
      <c r="A61" t="str">
        <f>'Performance Cal'!A61</f>
        <v>KKR</v>
      </c>
      <c r="B61" t="str">
        <f>'Performance Cal'!B61</f>
        <v>Shardul Thakur</v>
      </c>
      <c r="C61" t="str">
        <f>_xlfn.XLOOKUP(B61,'Team Player and role'!A:A,'Team Player and role'!C:C," ")</f>
        <v>Batter</v>
      </c>
      <c r="D61">
        <f>'Performance Cal'!C61</f>
        <v>574.72</v>
      </c>
      <c r="E61">
        <f>'Performance Cal'!D61</f>
        <v>902.84000000000015</v>
      </c>
      <c r="F61">
        <f>'Performance Cal'!E61</f>
        <v>5</v>
      </c>
      <c r="G61">
        <f>'Performance Cal'!F61</f>
        <v>1482.5600000000002</v>
      </c>
      <c r="H61" s="25">
        <f t="shared" si="0"/>
        <v>1083.4080000000001</v>
      </c>
      <c r="I61" s="25">
        <f t="shared" si="1"/>
        <v>677.13000000000011</v>
      </c>
      <c r="J61" s="25">
        <f t="shared" si="2"/>
        <v>1101.4648000000002</v>
      </c>
      <c r="K61" s="25">
        <f t="shared" si="3"/>
        <v>812.55600000000004</v>
      </c>
      <c r="L61" s="25">
        <f t="shared" si="4"/>
        <v>541.70400000000006</v>
      </c>
      <c r="M61" s="25">
        <f t="shared" si="4"/>
        <v>541.70400000000006</v>
      </c>
      <c r="N61" s="25">
        <f t="shared" si="5"/>
        <v>902.84000000000015</v>
      </c>
      <c r="O61" s="25">
        <f t="shared" si="6"/>
        <v>1083.4080000000001</v>
      </c>
      <c r="P61" s="25">
        <f t="shared" si="7"/>
        <v>812.55600000000004</v>
      </c>
      <c r="Q61" s="25">
        <f t="shared" si="8"/>
        <v>993.12400000000014</v>
      </c>
      <c r="R61" s="25">
        <f t="shared" si="9"/>
        <v>1083.4080000000001</v>
      </c>
      <c r="S61" s="25">
        <f t="shared" si="10"/>
        <v>609.41700000000014</v>
      </c>
      <c r="T61" s="25">
        <f t="shared" si="11"/>
        <v>789.98500000000013</v>
      </c>
      <c r="U61" s="25">
        <f t="shared" si="12"/>
        <v>880.26900000000012</v>
      </c>
      <c r="V61" s="25">
        <f t="shared" si="13"/>
        <v>821.58440000000019</v>
      </c>
      <c r="W61" s="25">
        <f t="shared" si="14"/>
        <v>1002.1524000000002</v>
      </c>
      <c r="X61" s="25">
        <f t="shared" si="15"/>
        <v>1092.4364</v>
      </c>
      <c r="Y61" s="25">
        <f t="shared" si="16"/>
        <v>677.13000000000011</v>
      </c>
      <c r="Z61" s="25">
        <f t="shared" si="17"/>
        <v>857.69800000000009</v>
      </c>
      <c r="AA61" s="25">
        <f t="shared" si="18"/>
        <v>947.98200000000008</v>
      </c>
      <c r="AB61" t="str">
        <f t="shared" si="19"/>
        <v>KKR</v>
      </c>
      <c r="AC61" t="str">
        <f t="shared" si="20"/>
        <v>Batter</v>
      </c>
      <c r="AD61" t="str">
        <f t="shared" si="21"/>
        <v>Shardul Thakur</v>
      </c>
    </row>
    <row r="62" spans="1:30" x14ac:dyDescent="0.35">
      <c r="A62" t="str">
        <f>'Performance Cal'!A62</f>
        <v>CSK</v>
      </c>
      <c r="B62" t="str">
        <f>'Performance Cal'!B62</f>
        <v>Ambati Rayudu</v>
      </c>
      <c r="C62" t="str">
        <f>_xlfn.XLOOKUP(B62,'Team Player and role'!A:A,'Team Player and role'!C:C," ")</f>
        <v>Batter</v>
      </c>
      <c r="D62">
        <f>'Performance Cal'!C62</f>
        <v>1082.92</v>
      </c>
      <c r="E62">
        <f>'Performance Cal'!D62</f>
        <v>0</v>
      </c>
      <c r="F62">
        <f>'Performance Cal'!E62</f>
        <v>4</v>
      </c>
      <c r="G62">
        <f>'Performance Cal'!F62</f>
        <v>1086.92</v>
      </c>
      <c r="H62" s="25">
        <f t="shared" si="0"/>
        <v>0</v>
      </c>
      <c r="I62" s="25">
        <f t="shared" si="1"/>
        <v>0</v>
      </c>
      <c r="J62" s="25">
        <f t="shared" si="2"/>
        <v>0</v>
      </c>
      <c r="K62" s="25">
        <f t="shared" si="3"/>
        <v>0</v>
      </c>
      <c r="L62" s="25">
        <f t="shared" si="4"/>
        <v>0</v>
      </c>
      <c r="M62" s="25">
        <f t="shared" si="4"/>
        <v>0</v>
      </c>
      <c r="N62" s="25">
        <f t="shared" si="5"/>
        <v>0</v>
      </c>
      <c r="O62" s="25">
        <f t="shared" si="6"/>
        <v>0</v>
      </c>
      <c r="P62" s="25">
        <f t="shared" si="7"/>
        <v>0</v>
      </c>
      <c r="Q62" s="25">
        <f t="shared" si="8"/>
        <v>0</v>
      </c>
      <c r="R62" s="25">
        <f t="shared" si="9"/>
        <v>0</v>
      </c>
      <c r="S62" s="25">
        <f t="shared" si="10"/>
        <v>0</v>
      </c>
      <c r="T62" s="25">
        <f t="shared" si="11"/>
        <v>0</v>
      </c>
      <c r="U62" s="25">
        <f t="shared" si="12"/>
        <v>0</v>
      </c>
      <c r="V62" s="25">
        <f t="shared" si="13"/>
        <v>0</v>
      </c>
      <c r="W62" s="25">
        <f t="shared" si="14"/>
        <v>0</v>
      </c>
      <c r="X62" s="25">
        <f t="shared" si="15"/>
        <v>0</v>
      </c>
      <c r="Y62" s="25">
        <f t="shared" si="16"/>
        <v>0</v>
      </c>
      <c r="Z62" s="25">
        <f t="shared" si="17"/>
        <v>0</v>
      </c>
      <c r="AA62" s="25">
        <f t="shared" si="18"/>
        <v>0</v>
      </c>
      <c r="AB62" t="str">
        <f t="shared" si="19"/>
        <v>CSK</v>
      </c>
      <c r="AC62" t="str">
        <f t="shared" si="20"/>
        <v>Batter</v>
      </c>
      <c r="AD62" t="str">
        <f t="shared" si="21"/>
        <v>Ambati Rayudu</v>
      </c>
    </row>
    <row r="63" spans="1:30" x14ac:dyDescent="0.35">
      <c r="A63" t="str">
        <f>'Performance Cal'!A63</f>
        <v>LSG</v>
      </c>
      <c r="B63" t="str">
        <f>'Performance Cal'!B63</f>
        <v>Krunal Pandya</v>
      </c>
      <c r="C63" t="str">
        <f>_xlfn.XLOOKUP(B63,'Team Player and role'!A:A,'Team Player and role'!C:C," ")</f>
        <v>Spinner</v>
      </c>
      <c r="D63">
        <f>'Performance Cal'!C63</f>
        <v>796.12</v>
      </c>
      <c r="E63">
        <f>'Performance Cal'!D63</f>
        <v>2408.2399999999998</v>
      </c>
      <c r="F63">
        <f>'Performance Cal'!E63</f>
        <v>7</v>
      </c>
      <c r="G63">
        <f>'Performance Cal'!F63</f>
        <v>3211.3599999999997</v>
      </c>
      <c r="H63" s="25">
        <f t="shared" si="0"/>
        <v>2889.8879999999999</v>
      </c>
      <c r="I63" s="25">
        <f t="shared" si="1"/>
        <v>1806.1799999999996</v>
      </c>
      <c r="J63" s="25">
        <f t="shared" si="2"/>
        <v>2938.0527999999995</v>
      </c>
      <c r="K63" s="25">
        <f t="shared" si="3"/>
        <v>2167.4159999999997</v>
      </c>
      <c r="L63" s="25">
        <f t="shared" si="4"/>
        <v>1444.944</v>
      </c>
      <c r="M63" s="25">
        <f t="shared" si="4"/>
        <v>1444.944</v>
      </c>
      <c r="N63" s="25">
        <f t="shared" si="5"/>
        <v>2408.2399999999998</v>
      </c>
      <c r="O63" s="25">
        <f t="shared" si="6"/>
        <v>2889.8879999999999</v>
      </c>
      <c r="P63" s="25">
        <f t="shared" si="7"/>
        <v>2167.4160000000002</v>
      </c>
      <c r="Q63" s="25">
        <f t="shared" si="8"/>
        <v>2649.0639999999999</v>
      </c>
      <c r="R63" s="25">
        <f t="shared" si="9"/>
        <v>2889.8879999999999</v>
      </c>
      <c r="S63" s="25">
        <f t="shared" si="10"/>
        <v>1625.5619999999999</v>
      </c>
      <c r="T63" s="25">
        <f t="shared" si="11"/>
        <v>2107.2099999999996</v>
      </c>
      <c r="U63" s="25">
        <f t="shared" si="12"/>
        <v>2348.0339999999997</v>
      </c>
      <c r="V63" s="25">
        <f t="shared" si="13"/>
        <v>2191.4983999999995</v>
      </c>
      <c r="W63" s="25">
        <f t="shared" si="14"/>
        <v>2673.1463999999996</v>
      </c>
      <c r="X63" s="25">
        <f t="shared" si="15"/>
        <v>2913.9703999999997</v>
      </c>
      <c r="Y63" s="25">
        <f t="shared" si="16"/>
        <v>1806.1799999999998</v>
      </c>
      <c r="Z63" s="25">
        <f t="shared" si="17"/>
        <v>2287.8279999999995</v>
      </c>
      <c r="AA63" s="25">
        <f t="shared" si="18"/>
        <v>2528.652</v>
      </c>
      <c r="AB63" t="str">
        <f t="shared" si="19"/>
        <v>LSG</v>
      </c>
      <c r="AC63" t="str">
        <f t="shared" si="20"/>
        <v>Spinner</v>
      </c>
      <c r="AD63" t="str">
        <f t="shared" si="21"/>
        <v>Krunal Pandya</v>
      </c>
    </row>
    <row r="64" spans="1:30" x14ac:dyDescent="0.35">
      <c r="A64" t="str">
        <f>'Performance Cal'!A64</f>
        <v>DC</v>
      </c>
      <c r="B64" t="str">
        <f>'Performance Cal'!B64</f>
        <v>Mitchell Marsh</v>
      </c>
      <c r="C64" t="str">
        <f>_xlfn.XLOOKUP(B64,'Team Player and role'!A:A,'Team Player and role'!C:C," ")</f>
        <v>Seamer</v>
      </c>
      <c r="D64">
        <f>'Performance Cal'!C64</f>
        <v>493.31999999999994</v>
      </c>
      <c r="E64">
        <f>'Performance Cal'!D64</f>
        <v>1719.1200000000001</v>
      </c>
      <c r="F64">
        <f>'Performance Cal'!E64</f>
        <v>5</v>
      </c>
      <c r="G64">
        <f>'Performance Cal'!F64</f>
        <v>2217.44</v>
      </c>
      <c r="H64" s="25">
        <f t="shared" si="0"/>
        <v>2578.6800000000003</v>
      </c>
      <c r="I64" s="25">
        <f t="shared" si="1"/>
        <v>1289.3400000000001</v>
      </c>
      <c r="J64" s="25">
        <f t="shared" si="2"/>
        <v>2097.3263999999999</v>
      </c>
      <c r="K64" s="25">
        <f t="shared" si="3"/>
        <v>1426.8696000000002</v>
      </c>
      <c r="L64" s="25">
        <f t="shared" si="4"/>
        <v>1203.384</v>
      </c>
      <c r="M64" s="25">
        <f t="shared" si="4"/>
        <v>1203.384</v>
      </c>
      <c r="N64" s="25">
        <f t="shared" si="5"/>
        <v>2234.8560000000002</v>
      </c>
      <c r="O64" s="25">
        <f t="shared" si="6"/>
        <v>2062.9440000000004</v>
      </c>
      <c r="P64" s="25">
        <f t="shared" si="7"/>
        <v>1891.0320000000002</v>
      </c>
      <c r="Q64" s="25">
        <f t="shared" si="8"/>
        <v>2406.768</v>
      </c>
      <c r="R64" s="25">
        <f t="shared" si="9"/>
        <v>2578.6800000000003</v>
      </c>
      <c r="S64" s="25">
        <f t="shared" si="10"/>
        <v>1246.3620000000001</v>
      </c>
      <c r="T64" s="25">
        <f t="shared" si="11"/>
        <v>1762.0980000000002</v>
      </c>
      <c r="U64" s="25">
        <f t="shared" si="12"/>
        <v>1676.1420000000003</v>
      </c>
      <c r="V64" s="25">
        <f t="shared" si="13"/>
        <v>1650.3552</v>
      </c>
      <c r="W64" s="25">
        <f t="shared" si="14"/>
        <v>2166.0911999999998</v>
      </c>
      <c r="X64" s="25">
        <f t="shared" si="15"/>
        <v>2080.1352000000002</v>
      </c>
      <c r="Y64" s="25">
        <f t="shared" si="16"/>
        <v>1315.1268</v>
      </c>
      <c r="Z64" s="25">
        <f t="shared" si="17"/>
        <v>1830.8628000000003</v>
      </c>
      <c r="AA64" s="25">
        <f t="shared" si="18"/>
        <v>1744.9068000000002</v>
      </c>
      <c r="AB64" t="str">
        <f t="shared" si="19"/>
        <v>DC</v>
      </c>
      <c r="AC64" t="str">
        <f t="shared" si="20"/>
        <v>Seamer</v>
      </c>
      <c r="AD64" t="str">
        <f t="shared" si="21"/>
        <v>Mitchell Marsh</v>
      </c>
    </row>
    <row r="65" spans="1:30" x14ac:dyDescent="0.35">
      <c r="A65" t="str">
        <f>'Performance Cal'!A65</f>
        <v>CSK</v>
      </c>
      <c r="B65" t="str">
        <f>'Performance Cal'!B65</f>
        <v>Moeen Ali</v>
      </c>
      <c r="C65" t="str">
        <f>_xlfn.XLOOKUP(B65,'Team Player and role'!A:A,'Team Player and role'!C:C," ")</f>
        <v>Spinner</v>
      </c>
      <c r="D65">
        <f>'Performance Cal'!C65</f>
        <v>709.52</v>
      </c>
      <c r="E65">
        <f>'Performance Cal'!D65</f>
        <v>1419.1200000000001</v>
      </c>
      <c r="F65">
        <f>'Performance Cal'!E65</f>
        <v>6</v>
      </c>
      <c r="G65">
        <f>'Performance Cal'!F65</f>
        <v>2134.6400000000003</v>
      </c>
      <c r="H65" s="25">
        <f t="shared" si="0"/>
        <v>1702.9440000000002</v>
      </c>
      <c r="I65" s="25">
        <f t="shared" si="1"/>
        <v>1064.3400000000001</v>
      </c>
      <c r="J65" s="25">
        <f t="shared" si="2"/>
        <v>1731.3264000000001</v>
      </c>
      <c r="K65" s="25">
        <f t="shared" si="3"/>
        <v>1277.2080000000001</v>
      </c>
      <c r="L65" s="25">
        <f t="shared" si="4"/>
        <v>851.47200000000009</v>
      </c>
      <c r="M65" s="25">
        <f t="shared" si="4"/>
        <v>851.47200000000009</v>
      </c>
      <c r="N65" s="25">
        <f t="shared" si="5"/>
        <v>1419.12</v>
      </c>
      <c r="O65" s="25">
        <f t="shared" si="6"/>
        <v>1702.9440000000002</v>
      </c>
      <c r="P65" s="25">
        <f t="shared" si="7"/>
        <v>1277.2080000000001</v>
      </c>
      <c r="Q65" s="25">
        <f t="shared" si="8"/>
        <v>1561.0320000000002</v>
      </c>
      <c r="R65" s="25">
        <f t="shared" si="9"/>
        <v>1702.9440000000002</v>
      </c>
      <c r="S65" s="25">
        <f t="shared" si="10"/>
        <v>957.90600000000018</v>
      </c>
      <c r="T65" s="25">
        <f t="shared" si="11"/>
        <v>1241.73</v>
      </c>
      <c r="U65" s="25">
        <f t="shared" si="12"/>
        <v>1383.6420000000003</v>
      </c>
      <c r="V65" s="25">
        <f t="shared" si="13"/>
        <v>1291.3992000000001</v>
      </c>
      <c r="W65" s="25">
        <f t="shared" si="14"/>
        <v>1575.2231999999999</v>
      </c>
      <c r="X65" s="25">
        <f t="shared" si="15"/>
        <v>1717.1352000000002</v>
      </c>
      <c r="Y65" s="25">
        <f t="shared" si="16"/>
        <v>1064.3400000000001</v>
      </c>
      <c r="Z65" s="25">
        <f t="shared" si="17"/>
        <v>1348.164</v>
      </c>
      <c r="AA65" s="25">
        <f t="shared" si="18"/>
        <v>1490.076</v>
      </c>
      <c r="AB65" t="str">
        <f t="shared" si="19"/>
        <v>CSK</v>
      </c>
      <c r="AC65" t="str">
        <f t="shared" si="20"/>
        <v>Spinner</v>
      </c>
      <c r="AD65" t="str">
        <f t="shared" si="21"/>
        <v>Moeen Ali</v>
      </c>
    </row>
    <row r="66" spans="1:30" x14ac:dyDescent="0.35">
      <c r="A66" t="str">
        <f>'Performance Cal'!A66</f>
        <v>RCB</v>
      </c>
      <c r="B66" t="str">
        <f>'Performance Cal'!B66</f>
        <v>Mahipal Lomror</v>
      </c>
      <c r="C66" t="str">
        <f>_xlfn.XLOOKUP(B66,'Team Player and role'!A:A,'Team Player and role'!C:C," ")</f>
        <v>Batter</v>
      </c>
      <c r="D66">
        <f>'Performance Cal'!C66</f>
        <v>521.52</v>
      </c>
      <c r="E66">
        <f>'Performance Cal'!D66</f>
        <v>0</v>
      </c>
      <c r="F66">
        <f>'Performance Cal'!E66</f>
        <v>5</v>
      </c>
      <c r="G66">
        <f>'Performance Cal'!F66</f>
        <v>526.52</v>
      </c>
      <c r="H66" s="25">
        <f t="shared" si="0"/>
        <v>0</v>
      </c>
      <c r="I66" s="25">
        <f t="shared" si="1"/>
        <v>0</v>
      </c>
      <c r="J66" s="25">
        <f t="shared" si="2"/>
        <v>0</v>
      </c>
      <c r="K66" s="25">
        <f t="shared" si="3"/>
        <v>0</v>
      </c>
      <c r="L66" s="25">
        <f t="shared" si="4"/>
        <v>0</v>
      </c>
      <c r="M66" s="25">
        <f t="shared" si="4"/>
        <v>0</v>
      </c>
      <c r="N66" s="25">
        <f t="shared" si="5"/>
        <v>0</v>
      </c>
      <c r="O66" s="25">
        <f t="shared" si="6"/>
        <v>0</v>
      </c>
      <c r="P66" s="25">
        <f t="shared" si="7"/>
        <v>0</v>
      </c>
      <c r="Q66" s="25">
        <f t="shared" si="8"/>
        <v>0</v>
      </c>
      <c r="R66" s="25">
        <f t="shared" si="9"/>
        <v>0</v>
      </c>
      <c r="S66" s="25">
        <f t="shared" si="10"/>
        <v>0</v>
      </c>
      <c r="T66" s="25">
        <f t="shared" si="11"/>
        <v>0</v>
      </c>
      <c r="U66" s="25">
        <f t="shared" si="12"/>
        <v>0</v>
      </c>
      <c r="V66" s="25">
        <f t="shared" si="13"/>
        <v>0</v>
      </c>
      <c r="W66" s="25">
        <f t="shared" si="14"/>
        <v>0</v>
      </c>
      <c r="X66" s="25">
        <f t="shared" si="15"/>
        <v>0</v>
      </c>
      <c r="Y66" s="25">
        <f t="shared" si="16"/>
        <v>0</v>
      </c>
      <c r="Z66" s="25">
        <f t="shared" si="17"/>
        <v>0</v>
      </c>
      <c r="AA66" s="25">
        <f t="shared" si="18"/>
        <v>0</v>
      </c>
      <c r="AB66" t="str">
        <f t="shared" si="19"/>
        <v>RCB</v>
      </c>
      <c r="AC66" t="str">
        <f t="shared" si="20"/>
        <v>Batter</v>
      </c>
      <c r="AD66" t="str">
        <f t="shared" si="21"/>
        <v>Mahipal Lomror</v>
      </c>
    </row>
    <row r="67" spans="1:30" x14ac:dyDescent="0.35">
      <c r="A67" t="str">
        <f>'Performance Cal'!A67</f>
        <v>RR</v>
      </c>
      <c r="B67" t="str">
        <f>'Performance Cal'!B67</f>
        <v>Ravichandran Ashwin</v>
      </c>
      <c r="C67" t="str">
        <f>_xlfn.XLOOKUP(B67,'Team Player and role'!A:A,'Team Player and role'!C:C," ")</f>
        <v>Spinner</v>
      </c>
      <c r="D67">
        <f>'Performance Cal'!C67</f>
        <v>554.52</v>
      </c>
      <c r="E67">
        <f>'Performance Cal'!D67</f>
        <v>4312.84</v>
      </c>
      <c r="F67">
        <f>'Performance Cal'!E67</f>
        <v>0</v>
      </c>
      <c r="G67">
        <f>'Performance Cal'!F67</f>
        <v>4867.3600000000006</v>
      </c>
      <c r="H67" s="25">
        <f t="shared" ref="H67:H130" si="22">IF($C67=" ","",IF($C67="Seamer",($E67*150/100),($E67*120/100)))</f>
        <v>5175.4080000000004</v>
      </c>
      <c r="I67" s="25">
        <f t="shared" ref="I67:I130" si="23">IF($C67=" ","",IF($C67="Seamer",($E67*75/100),($E67*75/100)))</f>
        <v>3234.63</v>
      </c>
      <c r="J67" s="25">
        <f t="shared" ref="J67:J130" si="24">IF($C67=" ","",IF($C67="Seamer",($E67*122/100),($E67*122/100)))</f>
        <v>5261.6647999999996</v>
      </c>
      <c r="K67" s="25">
        <f t="shared" ref="K67:K130" si="25">IF($C67=" "," ",IF($C67="Seamer",($E67*83/100),($E67*90/100)))</f>
        <v>3881.5560000000005</v>
      </c>
      <c r="L67" s="25">
        <f t="shared" ref="L67:M130" si="26">IF($C67=" "," ",IF($C67="Seamer",($E67*70/100),($E67*60/100)))</f>
        <v>2587.7040000000002</v>
      </c>
      <c r="M67" s="25">
        <f t="shared" si="26"/>
        <v>2587.7040000000002</v>
      </c>
      <c r="N67" s="25">
        <f t="shared" ref="N67:N130" si="27">IF($C67=" "," ",IF($C67="Seamer",($E67*130/100),($E67*100/100)))</f>
        <v>4312.84</v>
      </c>
      <c r="O67" s="25">
        <f t="shared" ref="O67:O130" si="28">IF($C67=" "," ",IF($C67="Seamer",($E67*120/100),($E67*120/100)))</f>
        <v>5175.4080000000004</v>
      </c>
      <c r="P67" s="25">
        <f t="shared" ref="P67:P130" si="29">IF(H67="",H67,((H67+L67)/2))</f>
        <v>3881.5560000000005</v>
      </c>
      <c r="Q67" s="25">
        <f t="shared" ref="Q67:Q130" si="30">IF(H67="",H67,((H67+N67)/2))</f>
        <v>4744.1239999999998</v>
      </c>
      <c r="R67" s="25">
        <f t="shared" ref="R67:R130" si="31">H67</f>
        <v>5175.4080000000004</v>
      </c>
      <c r="S67" s="25">
        <f t="shared" ref="S67:S130" si="32">IF(I67="",I67,((I67+L67)/2))</f>
        <v>2911.1670000000004</v>
      </c>
      <c r="T67" s="25">
        <f t="shared" ref="T67:T130" si="33">IF(I67="",I67,((I67+N67)/2))</f>
        <v>3773.7350000000001</v>
      </c>
      <c r="U67" s="25">
        <f t="shared" ref="U67:U130" si="34">IF(I67="",I67,((I67+O67)/2))</f>
        <v>4205.0190000000002</v>
      </c>
      <c r="V67" s="25">
        <f t="shared" ref="V67:V130" si="35">IF(J67="",J67,((J67+L67)/2))</f>
        <v>3924.6844000000001</v>
      </c>
      <c r="W67" s="25">
        <f t="shared" ref="W67:W130" si="36">IF(J67="",J67,((J67+N67)/2))</f>
        <v>4787.2523999999994</v>
      </c>
      <c r="X67" s="25">
        <f t="shared" ref="X67:X130" si="37">IF(J67="",J67,((J67+O67)/2))</f>
        <v>5218.5364</v>
      </c>
      <c r="Y67" s="25">
        <f t="shared" ref="Y67:Y130" si="38">IF(K67=" ",K67,((K67+L67)/2))</f>
        <v>3234.63</v>
      </c>
      <c r="Z67" s="25">
        <f t="shared" ref="Z67:Z130" si="39">IF(K67=" ",K67,((K67+N67)/2))</f>
        <v>4097.1980000000003</v>
      </c>
      <c r="AA67" s="25">
        <f t="shared" ref="AA67:AA130" si="40">IF(K67=" ",K67,((K67+O67)/2))</f>
        <v>4528.482</v>
      </c>
      <c r="AB67" t="str">
        <f t="shared" ref="AB67:AB130" si="41">A67</f>
        <v>RR</v>
      </c>
      <c r="AC67" t="str">
        <f t="shared" ref="AC67:AC130" si="42">C67</f>
        <v>Spinner</v>
      </c>
      <c r="AD67" t="str">
        <f t="shared" ref="AD67:AD130" si="43">B67</f>
        <v>Ravichandran Ashwin</v>
      </c>
    </row>
    <row r="68" spans="1:30" x14ac:dyDescent="0.35">
      <c r="A68" t="str">
        <f>'Performance Cal'!A68</f>
        <v>DC</v>
      </c>
      <c r="B68" t="str">
        <f>'Performance Cal'!B68</f>
        <v>Manish Pandey</v>
      </c>
      <c r="C68" t="str">
        <f>_xlfn.XLOOKUP(B68,'Team Player and role'!A:A,'Team Player and role'!C:C," ")</f>
        <v>Batter</v>
      </c>
      <c r="D68">
        <f>'Performance Cal'!C68</f>
        <v>813.52</v>
      </c>
      <c r="E68">
        <f>'Performance Cal'!D68</f>
        <v>0</v>
      </c>
      <c r="F68">
        <f>'Performance Cal'!E68</f>
        <v>5</v>
      </c>
      <c r="G68">
        <f>'Performance Cal'!F68</f>
        <v>818.52</v>
      </c>
      <c r="H68" s="25">
        <f t="shared" si="22"/>
        <v>0</v>
      </c>
      <c r="I68" s="25">
        <f t="shared" si="23"/>
        <v>0</v>
      </c>
      <c r="J68" s="25">
        <f t="shared" si="24"/>
        <v>0</v>
      </c>
      <c r="K68" s="25">
        <f t="shared" si="25"/>
        <v>0</v>
      </c>
      <c r="L68" s="25">
        <f t="shared" si="26"/>
        <v>0</v>
      </c>
      <c r="M68" s="25">
        <f t="shared" si="26"/>
        <v>0</v>
      </c>
      <c r="N68" s="25">
        <f t="shared" si="27"/>
        <v>0</v>
      </c>
      <c r="O68" s="25">
        <f t="shared" si="28"/>
        <v>0</v>
      </c>
      <c r="P68" s="25">
        <f t="shared" si="29"/>
        <v>0</v>
      </c>
      <c r="Q68" s="25">
        <f t="shared" si="30"/>
        <v>0</v>
      </c>
      <c r="R68" s="25">
        <f t="shared" si="31"/>
        <v>0</v>
      </c>
      <c r="S68" s="25">
        <f t="shared" si="32"/>
        <v>0</v>
      </c>
      <c r="T68" s="25">
        <f t="shared" si="33"/>
        <v>0</v>
      </c>
      <c r="U68" s="25">
        <f t="shared" si="34"/>
        <v>0</v>
      </c>
      <c r="V68" s="25">
        <f t="shared" si="35"/>
        <v>0</v>
      </c>
      <c r="W68" s="25">
        <f t="shared" si="36"/>
        <v>0</v>
      </c>
      <c r="X68" s="25">
        <f t="shared" si="37"/>
        <v>0</v>
      </c>
      <c r="Y68" s="25">
        <f t="shared" si="38"/>
        <v>0</v>
      </c>
      <c r="Z68" s="25">
        <f t="shared" si="39"/>
        <v>0</v>
      </c>
      <c r="AA68" s="25">
        <f t="shared" si="40"/>
        <v>0</v>
      </c>
      <c r="AB68" t="str">
        <f t="shared" si="41"/>
        <v>DC</v>
      </c>
      <c r="AC68" t="str">
        <f t="shared" si="42"/>
        <v>Batter</v>
      </c>
      <c r="AD68" t="str">
        <f t="shared" si="43"/>
        <v>Manish Pandey</v>
      </c>
    </row>
    <row r="69" spans="1:30" x14ac:dyDescent="0.35">
      <c r="A69" t="str">
        <f>'Performance Cal'!A69</f>
        <v>DC</v>
      </c>
      <c r="B69" t="str">
        <f>'Performance Cal'!B69</f>
        <v>Aman Hakim Khan</v>
      </c>
      <c r="C69" t="str">
        <f>_xlfn.XLOOKUP(B69,'Team Player and role'!A:A,'Team Player and role'!C:C," ")</f>
        <v>Batter</v>
      </c>
      <c r="D69">
        <f>'Performance Cal'!C69</f>
        <v>317.64</v>
      </c>
      <c r="E69">
        <f>'Performance Cal'!D69</f>
        <v>0</v>
      </c>
      <c r="F69">
        <f>'Performance Cal'!E69</f>
        <v>8</v>
      </c>
      <c r="G69">
        <f>'Performance Cal'!F69</f>
        <v>325.64</v>
      </c>
      <c r="H69" s="25">
        <f t="shared" si="22"/>
        <v>0</v>
      </c>
      <c r="I69" s="25">
        <f t="shared" si="23"/>
        <v>0</v>
      </c>
      <c r="J69" s="25">
        <f t="shared" si="24"/>
        <v>0</v>
      </c>
      <c r="K69" s="25">
        <f t="shared" si="25"/>
        <v>0</v>
      </c>
      <c r="L69" s="25">
        <f t="shared" si="26"/>
        <v>0</v>
      </c>
      <c r="M69" s="25">
        <f t="shared" si="26"/>
        <v>0</v>
      </c>
      <c r="N69" s="25">
        <f t="shared" si="27"/>
        <v>0</v>
      </c>
      <c r="O69" s="25">
        <f t="shared" si="28"/>
        <v>0</v>
      </c>
      <c r="P69" s="25">
        <f t="shared" si="29"/>
        <v>0</v>
      </c>
      <c r="Q69" s="25">
        <f t="shared" si="30"/>
        <v>0</v>
      </c>
      <c r="R69" s="25">
        <f t="shared" si="31"/>
        <v>0</v>
      </c>
      <c r="S69" s="25">
        <f t="shared" si="32"/>
        <v>0</v>
      </c>
      <c r="T69" s="25">
        <f t="shared" si="33"/>
        <v>0</v>
      </c>
      <c r="U69" s="25">
        <f t="shared" si="34"/>
        <v>0</v>
      </c>
      <c r="V69" s="25">
        <f t="shared" si="35"/>
        <v>0</v>
      </c>
      <c r="W69" s="25">
        <f t="shared" si="36"/>
        <v>0</v>
      </c>
      <c r="X69" s="25">
        <f t="shared" si="37"/>
        <v>0</v>
      </c>
      <c r="Y69" s="25">
        <f t="shared" si="38"/>
        <v>0</v>
      </c>
      <c r="Z69" s="25">
        <f t="shared" si="39"/>
        <v>0</v>
      </c>
      <c r="AA69" s="25">
        <f t="shared" si="40"/>
        <v>0</v>
      </c>
      <c r="AB69" t="str">
        <f t="shared" si="41"/>
        <v>DC</v>
      </c>
      <c r="AC69" t="str">
        <f t="shared" si="42"/>
        <v>Batter</v>
      </c>
      <c r="AD69" t="str">
        <f t="shared" si="43"/>
        <v>Aman Hakim Khan</v>
      </c>
    </row>
    <row r="70" spans="1:30" x14ac:dyDescent="0.35">
      <c r="A70" t="str">
        <f>'Performance Cal'!A70</f>
        <v>SRH</v>
      </c>
      <c r="B70" t="str">
        <f>'Performance Cal'!B70</f>
        <v>Vivrant Sharma</v>
      </c>
      <c r="C70" t="str">
        <f>_xlfn.XLOOKUP(B70,'Team Player and role'!A:A,'Team Player and role'!C:C," ")</f>
        <v>Batter</v>
      </c>
      <c r="D70">
        <f>'Performance Cal'!C70</f>
        <v>412.52</v>
      </c>
      <c r="E70">
        <f>'Performance Cal'!D70</f>
        <v>0</v>
      </c>
      <c r="F70">
        <f>'Performance Cal'!E70</f>
        <v>0</v>
      </c>
      <c r="G70">
        <f>'Performance Cal'!F70</f>
        <v>412.52</v>
      </c>
      <c r="H70" s="25">
        <f t="shared" si="22"/>
        <v>0</v>
      </c>
      <c r="I70" s="25">
        <f t="shared" si="23"/>
        <v>0</v>
      </c>
      <c r="J70" s="25">
        <f t="shared" si="24"/>
        <v>0</v>
      </c>
      <c r="K70" s="25">
        <f t="shared" si="25"/>
        <v>0</v>
      </c>
      <c r="L70" s="25">
        <f t="shared" si="26"/>
        <v>0</v>
      </c>
      <c r="M70" s="25">
        <f t="shared" si="26"/>
        <v>0</v>
      </c>
      <c r="N70" s="25">
        <f t="shared" si="27"/>
        <v>0</v>
      </c>
      <c r="O70" s="25">
        <f t="shared" si="28"/>
        <v>0</v>
      </c>
      <c r="P70" s="25">
        <f t="shared" si="29"/>
        <v>0</v>
      </c>
      <c r="Q70" s="25">
        <f t="shared" si="30"/>
        <v>0</v>
      </c>
      <c r="R70" s="25">
        <f t="shared" si="31"/>
        <v>0</v>
      </c>
      <c r="S70" s="25">
        <f t="shared" si="32"/>
        <v>0</v>
      </c>
      <c r="T70" s="25">
        <f t="shared" si="33"/>
        <v>0</v>
      </c>
      <c r="U70" s="25">
        <f t="shared" si="34"/>
        <v>0</v>
      </c>
      <c r="V70" s="25">
        <f t="shared" si="35"/>
        <v>0</v>
      </c>
      <c r="W70" s="25">
        <f t="shared" si="36"/>
        <v>0</v>
      </c>
      <c r="X70" s="25">
        <f t="shared" si="37"/>
        <v>0</v>
      </c>
      <c r="Y70" s="25">
        <f t="shared" si="38"/>
        <v>0</v>
      </c>
      <c r="Z70" s="25">
        <f t="shared" si="39"/>
        <v>0</v>
      </c>
      <c r="AA70" s="25">
        <f t="shared" si="40"/>
        <v>0</v>
      </c>
      <c r="AB70" t="str">
        <f t="shared" si="41"/>
        <v>SRH</v>
      </c>
      <c r="AC70" t="str">
        <f t="shared" si="42"/>
        <v>Batter</v>
      </c>
      <c r="AD70" t="str">
        <f t="shared" si="43"/>
        <v>Vivrant Sharma</v>
      </c>
    </row>
    <row r="71" spans="1:30" x14ac:dyDescent="0.35">
      <c r="A71" t="str">
        <f>'Performance Cal'!A71</f>
        <v>RCB</v>
      </c>
      <c r="B71" t="str">
        <f>'Performance Cal'!B71</f>
        <v>Anuj Rawat</v>
      </c>
      <c r="C71" t="str">
        <f>_xlfn.XLOOKUP(B71,'Team Player and role'!A:A,'Team Player and role'!C:C," ")</f>
        <v>Batter</v>
      </c>
      <c r="D71">
        <f>'Performance Cal'!C71</f>
        <v>380.12</v>
      </c>
      <c r="E71">
        <f>'Performance Cal'!D71</f>
        <v>0</v>
      </c>
      <c r="F71">
        <f>'Performance Cal'!E71</f>
        <v>5</v>
      </c>
      <c r="G71">
        <f>'Performance Cal'!F71</f>
        <v>385.12</v>
      </c>
      <c r="H71" s="25">
        <f t="shared" si="22"/>
        <v>0</v>
      </c>
      <c r="I71" s="25">
        <f t="shared" si="23"/>
        <v>0</v>
      </c>
      <c r="J71" s="25">
        <f t="shared" si="24"/>
        <v>0</v>
      </c>
      <c r="K71" s="25">
        <f t="shared" si="25"/>
        <v>0</v>
      </c>
      <c r="L71" s="25">
        <f t="shared" si="26"/>
        <v>0</v>
      </c>
      <c r="M71" s="25">
        <f t="shared" si="26"/>
        <v>0</v>
      </c>
      <c r="N71" s="25">
        <f t="shared" si="27"/>
        <v>0</v>
      </c>
      <c r="O71" s="25">
        <f t="shared" si="28"/>
        <v>0</v>
      </c>
      <c r="P71" s="25">
        <f t="shared" si="29"/>
        <v>0</v>
      </c>
      <c r="Q71" s="25">
        <f t="shared" si="30"/>
        <v>0</v>
      </c>
      <c r="R71" s="25">
        <f t="shared" si="31"/>
        <v>0</v>
      </c>
      <c r="S71" s="25">
        <f t="shared" si="32"/>
        <v>0</v>
      </c>
      <c r="T71" s="25">
        <f t="shared" si="33"/>
        <v>0</v>
      </c>
      <c r="U71" s="25">
        <f t="shared" si="34"/>
        <v>0</v>
      </c>
      <c r="V71" s="25">
        <f t="shared" si="35"/>
        <v>0</v>
      </c>
      <c r="W71" s="25">
        <f t="shared" si="36"/>
        <v>0</v>
      </c>
      <c r="X71" s="25">
        <f t="shared" si="37"/>
        <v>0</v>
      </c>
      <c r="Y71" s="25">
        <f t="shared" si="38"/>
        <v>0</v>
      </c>
      <c r="Z71" s="25">
        <f t="shared" si="39"/>
        <v>0</v>
      </c>
      <c r="AA71" s="25">
        <f t="shared" si="40"/>
        <v>0</v>
      </c>
      <c r="AB71" t="str">
        <f t="shared" si="41"/>
        <v>RCB</v>
      </c>
      <c r="AC71" t="str">
        <f t="shared" si="42"/>
        <v>Batter</v>
      </c>
      <c r="AD71" t="str">
        <f t="shared" si="43"/>
        <v>Anuj Rawat</v>
      </c>
    </row>
    <row r="72" spans="1:30" x14ac:dyDescent="0.35">
      <c r="A72" t="str">
        <f>'Performance Cal'!A72</f>
        <v>DC</v>
      </c>
      <c r="B72" t="str">
        <f>'Performance Cal'!B72</f>
        <v>Prithvi Shaw</v>
      </c>
      <c r="C72" t="str">
        <f>_xlfn.XLOOKUP(B72,'Team Player and role'!A:A,'Team Player and role'!C:C," ")</f>
        <v>Batter</v>
      </c>
      <c r="D72">
        <f>'Performance Cal'!C72</f>
        <v>957.72</v>
      </c>
      <c r="E72">
        <f>'Performance Cal'!D72</f>
        <v>0</v>
      </c>
      <c r="F72">
        <f>'Performance Cal'!E72</f>
        <v>0</v>
      </c>
      <c r="G72">
        <f>'Performance Cal'!F72</f>
        <v>957.72</v>
      </c>
      <c r="H72" s="25">
        <f t="shared" si="22"/>
        <v>0</v>
      </c>
      <c r="I72" s="25">
        <f t="shared" si="23"/>
        <v>0</v>
      </c>
      <c r="J72" s="25">
        <f t="shared" si="24"/>
        <v>0</v>
      </c>
      <c r="K72" s="25">
        <f t="shared" si="25"/>
        <v>0</v>
      </c>
      <c r="L72" s="25">
        <f t="shared" si="26"/>
        <v>0</v>
      </c>
      <c r="M72" s="25">
        <f t="shared" si="26"/>
        <v>0</v>
      </c>
      <c r="N72" s="25">
        <f t="shared" si="27"/>
        <v>0</v>
      </c>
      <c r="O72" s="25">
        <f t="shared" si="28"/>
        <v>0</v>
      </c>
      <c r="P72" s="25">
        <f t="shared" si="29"/>
        <v>0</v>
      </c>
      <c r="Q72" s="25">
        <f t="shared" si="30"/>
        <v>0</v>
      </c>
      <c r="R72" s="25">
        <f t="shared" si="31"/>
        <v>0</v>
      </c>
      <c r="S72" s="25">
        <f t="shared" si="32"/>
        <v>0</v>
      </c>
      <c r="T72" s="25">
        <f t="shared" si="33"/>
        <v>0</v>
      </c>
      <c r="U72" s="25">
        <f t="shared" si="34"/>
        <v>0</v>
      </c>
      <c r="V72" s="25">
        <f t="shared" si="35"/>
        <v>0</v>
      </c>
      <c r="W72" s="25">
        <f t="shared" si="36"/>
        <v>0</v>
      </c>
      <c r="X72" s="25">
        <f t="shared" si="37"/>
        <v>0</v>
      </c>
      <c r="Y72" s="25">
        <f t="shared" si="38"/>
        <v>0</v>
      </c>
      <c r="Z72" s="25">
        <f t="shared" si="39"/>
        <v>0</v>
      </c>
      <c r="AA72" s="25">
        <f t="shared" si="40"/>
        <v>0</v>
      </c>
      <c r="AB72" t="str">
        <f t="shared" si="41"/>
        <v>DC</v>
      </c>
      <c r="AC72" t="str">
        <f t="shared" si="42"/>
        <v>Batter</v>
      </c>
      <c r="AD72" t="str">
        <f t="shared" si="43"/>
        <v>Prithvi Shaw</v>
      </c>
    </row>
    <row r="73" spans="1:30" x14ac:dyDescent="0.35">
      <c r="A73" t="str">
        <f>'Performance Cal'!A73</f>
        <v>PBKS</v>
      </c>
      <c r="B73" t="str">
        <f>'Performance Cal'!B73</f>
        <v>Atharva Taide</v>
      </c>
      <c r="C73" t="str">
        <f>_xlfn.XLOOKUP(B73,'Team Player and role'!A:A,'Team Player and role'!C:C," ")</f>
        <v>Batter</v>
      </c>
      <c r="D73">
        <f>'Performance Cal'!C73</f>
        <v>336.52</v>
      </c>
      <c r="E73">
        <f>'Performance Cal'!D73</f>
        <v>0</v>
      </c>
      <c r="F73">
        <f>'Performance Cal'!E73</f>
        <v>6</v>
      </c>
      <c r="G73">
        <f>'Performance Cal'!F73</f>
        <v>342.52</v>
      </c>
      <c r="H73" s="25">
        <f t="shared" si="22"/>
        <v>0</v>
      </c>
      <c r="I73" s="25">
        <f t="shared" si="23"/>
        <v>0</v>
      </c>
      <c r="J73" s="25">
        <f t="shared" si="24"/>
        <v>0</v>
      </c>
      <c r="K73" s="25">
        <f t="shared" si="25"/>
        <v>0</v>
      </c>
      <c r="L73" s="25">
        <f t="shared" si="26"/>
        <v>0</v>
      </c>
      <c r="M73" s="25">
        <f t="shared" si="26"/>
        <v>0</v>
      </c>
      <c r="N73" s="25">
        <f t="shared" si="27"/>
        <v>0</v>
      </c>
      <c r="O73" s="25">
        <f t="shared" si="28"/>
        <v>0</v>
      </c>
      <c r="P73" s="25">
        <f t="shared" si="29"/>
        <v>0</v>
      </c>
      <c r="Q73" s="25">
        <f t="shared" si="30"/>
        <v>0</v>
      </c>
      <c r="R73" s="25">
        <f t="shared" si="31"/>
        <v>0</v>
      </c>
      <c r="S73" s="25">
        <f t="shared" si="32"/>
        <v>0</v>
      </c>
      <c r="T73" s="25">
        <f t="shared" si="33"/>
        <v>0</v>
      </c>
      <c r="U73" s="25">
        <f t="shared" si="34"/>
        <v>0</v>
      </c>
      <c r="V73" s="25">
        <f t="shared" si="35"/>
        <v>0</v>
      </c>
      <c r="W73" s="25">
        <f t="shared" si="36"/>
        <v>0</v>
      </c>
      <c r="X73" s="25">
        <f t="shared" si="37"/>
        <v>0</v>
      </c>
      <c r="Y73" s="25">
        <f t="shared" si="38"/>
        <v>0</v>
      </c>
      <c r="Z73" s="25">
        <f t="shared" si="39"/>
        <v>0</v>
      </c>
      <c r="AA73" s="25">
        <f t="shared" si="40"/>
        <v>0</v>
      </c>
      <c r="AB73" t="str">
        <f t="shared" si="41"/>
        <v>PBKS</v>
      </c>
      <c r="AC73" t="str">
        <f t="shared" si="42"/>
        <v>Batter</v>
      </c>
      <c r="AD73" t="str">
        <f t="shared" si="43"/>
        <v>Atharva Taide</v>
      </c>
    </row>
    <row r="74" spans="1:30" x14ac:dyDescent="0.35">
      <c r="A74" t="str">
        <f>'Performance Cal'!A74</f>
        <v>PBKS</v>
      </c>
      <c r="B74" t="str">
        <f>'Performance Cal'!B74</f>
        <v>Sikandar Raza</v>
      </c>
      <c r="C74" t="str">
        <f>_xlfn.XLOOKUP(B74,'Team Player and role'!A:A,'Team Player and role'!C:C," ")</f>
        <v>Spinner</v>
      </c>
      <c r="D74">
        <f>'Performance Cal'!C74</f>
        <v>335.91999999999996</v>
      </c>
      <c r="E74">
        <f>'Performance Cal'!D74</f>
        <v>533.24</v>
      </c>
      <c r="F74">
        <f>'Performance Cal'!E74</f>
        <v>6</v>
      </c>
      <c r="G74">
        <f>'Performance Cal'!F74</f>
        <v>875.16</v>
      </c>
      <c r="H74" s="25">
        <f t="shared" si="22"/>
        <v>639.88800000000003</v>
      </c>
      <c r="I74" s="25">
        <f t="shared" si="23"/>
        <v>399.93</v>
      </c>
      <c r="J74" s="25">
        <f t="shared" si="24"/>
        <v>650.55279999999993</v>
      </c>
      <c r="K74" s="25">
        <f t="shared" si="25"/>
        <v>479.916</v>
      </c>
      <c r="L74" s="25">
        <f t="shared" si="26"/>
        <v>319.94400000000002</v>
      </c>
      <c r="M74" s="25">
        <f t="shared" si="26"/>
        <v>319.94400000000002</v>
      </c>
      <c r="N74" s="25">
        <f t="shared" si="27"/>
        <v>533.24</v>
      </c>
      <c r="O74" s="25">
        <f t="shared" si="28"/>
        <v>639.88800000000003</v>
      </c>
      <c r="P74" s="25">
        <f t="shared" si="29"/>
        <v>479.91600000000005</v>
      </c>
      <c r="Q74" s="25">
        <f t="shared" si="30"/>
        <v>586.56400000000008</v>
      </c>
      <c r="R74" s="25">
        <f t="shared" si="31"/>
        <v>639.88800000000003</v>
      </c>
      <c r="S74" s="25">
        <f t="shared" si="32"/>
        <v>359.93700000000001</v>
      </c>
      <c r="T74" s="25">
        <f t="shared" si="33"/>
        <v>466.58500000000004</v>
      </c>
      <c r="U74" s="25">
        <f t="shared" si="34"/>
        <v>519.90899999999999</v>
      </c>
      <c r="V74" s="25">
        <f t="shared" si="35"/>
        <v>485.24839999999995</v>
      </c>
      <c r="W74" s="25">
        <f t="shared" si="36"/>
        <v>591.89639999999997</v>
      </c>
      <c r="X74" s="25">
        <f t="shared" si="37"/>
        <v>645.22039999999993</v>
      </c>
      <c r="Y74" s="25">
        <f t="shared" si="38"/>
        <v>399.93</v>
      </c>
      <c r="Z74" s="25">
        <f t="shared" si="39"/>
        <v>506.57799999999997</v>
      </c>
      <c r="AA74" s="25">
        <f t="shared" si="40"/>
        <v>559.90200000000004</v>
      </c>
      <c r="AB74" t="str">
        <f t="shared" si="41"/>
        <v>PBKS</v>
      </c>
      <c r="AC74" t="str">
        <f t="shared" si="42"/>
        <v>Spinner</v>
      </c>
      <c r="AD74" t="str">
        <f t="shared" si="43"/>
        <v>Sikandar Raza</v>
      </c>
    </row>
    <row r="75" spans="1:30" x14ac:dyDescent="0.35">
      <c r="A75" t="str">
        <f>'Performance Cal'!A75</f>
        <v>LSG</v>
      </c>
      <c r="B75" t="str">
        <f>'Performance Cal'!B75</f>
        <v>Krishnappa Gowtham</v>
      </c>
      <c r="C75" t="str">
        <f>_xlfn.XLOOKUP(B75,'Team Player and role'!A:A,'Team Player and role'!C:C," ")</f>
        <v>Spinner</v>
      </c>
      <c r="D75">
        <f>'Performance Cal'!C75</f>
        <v>335.91999999999996</v>
      </c>
      <c r="E75">
        <f>'Performance Cal'!D75</f>
        <v>591.04</v>
      </c>
      <c r="F75">
        <f>'Performance Cal'!E75</f>
        <v>6</v>
      </c>
      <c r="G75">
        <f>'Performance Cal'!F75</f>
        <v>932.95999999999992</v>
      </c>
      <c r="H75" s="25">
        <f t="shared" si="22"/>
        <v>709.24799999999993</v>
      </c>
      <c r="I75" s="25">
        <f t="shared" si="23"/>
        <v>443.28</v>
      </c>
      <c r="J75" s="25">
        <f t="shared" si="24"/>
        <v>721.0687999999999</v>
      </c>
      <c r="K75" s="25">
        <f t="shared" si="25"/>
        <v>531.93600000000004</v>
      </c>
      <c r="L75" s="25">
        <f t="shared" si="26"/>
        <v>354.62399999999997</v>
      </c>
      <c r="M75" s="25">
        <f t="shared" si="26"/>
        <v>354.62399999999997</v>
      </c>
      <c r="N75" s="25">
        <f t="shared" si="27"/>
        <v>591.04</v>
      </c>
      <c r="O75" s="25">
        <f t="shared" si="28"/>
        <v>709.24799999999993</v>
      </c>
      <c r="P75" s="25">
        <f t="shared" si="29"/>
        <v>531.93599999999992</v>
      </c>
      <c r="Q75" s="25">
        <f t="shared" si="30"/>
        <v>650.14400000000001</v>
      </c>
      <c r="R75" s="25">
        <f t="shared" si="31"/>
        <v>709.24799999999993</v>
      </c>
      <c r="S75" s="25">
        <f t="shared" si="32"/>
        <v>398.952</v>
      </c>
      <c r="T75" s="25">
        <f t="shared" si="33"/>
        <v>517.16</v>
      </c>
      <c r="U75" s="25">
        <f t="shared" si="34"/>
        <v>576.2639999999999</v>
      </c>
      <c r="V75" s="25">
        <f t="shared" si="35"/>
        <v>537.8463999999999</v>
      </c>
      <c r="W75" s="25">
        <f t="shared" si="36"/>
        <v>656.05439999999999</v>
      </c>
      <c r="X75" s="25">
        <f t="shared" si="37"/>
        <v>715.15839999999992</v>
      </c>
      <c r="Y75" s="25">
        <f t="shared" si="38"/>
        <v>443.28</v>
      </c>
      <c r="Z75" s="25">
        <f t="shared" si="39"/>
        <v>561.48800000000006</v>
      </c>
      <c r="AA75" s="25">
        <f t="shared" si="40"/>
        <v>620.59199999999998</v>
      </c>
      <c r="AB75" t="str">
        <f t="shared" si="41"/>
        <v>LSG</v>
      </c>
      <c r="AC75" t="str">
        <f t="shared" si="42"/>
        <v>Spinner</v>
      </c>
      <c r="AD75" t="str">
        <f t="shared" si="43"/>
        <v>Krishnappa Gowtham</v>
      </c>
    </row>
    <row r="76" spans="1:30" x14ac:dyDescent="0.35">
      <c r="A76" t="str">
        <f>'Performance Cal'!A76</f>
        <v>LSG</v>
      </c>
      <c r="B76" t="str">
        <f>'Performance Cal'!B76</f>
        <v>Quinton de Kock</v>
      </c>
      <c r="C76" t="str">
        <f>_xlfn.XLOOKUP(B76,'Team Player and role'!A:A,'Team Player and role'!C:C," ")</f>
        <v>Batter</v>
      </c>
      <c r="D76">
        <f>'Performance Cal'!C76</f>
        <v>1198.1199999999999</v>
      </c>
      <c r="E76">
        <f>'Performance Cal'!D76</f>
        <v>0</v>
      </c>
      <c r="F76">
        <f>'Performance Cal'!E76</f>
        <v>0</v>
      </c>
      <c r="G76">
        <f>'Performance Cal'!F76</f>
        <v>1198.1199999999999</v>
      </c>
      <c r="H76" s="25">
        <f t="shared" si="22"/>
        <v>0</v>
      </c>
      <c r="I76" s="25">
        <f t="shared" si="23"/>
        <v>0</v>
      </c>
      <c r="J76" s="25">
        <f t="shared" si="24"/>
        <v>0</v>
      </c>
      <c r="K76" s="25">
        <f t="shared" si="25"/>
        <v>0</v>
      </c>
      <c r="L76" s="25">
        <f t="shared" si="26"/>
        <v>0</v>
      </c>
      <c r="M76" s="25">
        <f t="shared" si="26"/>
        <v>0</v>
      </c>
      <c r="N76" s="25">
        <f t="shared" si="27"/>
        <v>0</v>
      </c>
      <c r="O76" s="25">
        <f t="shared" si="28"/>
        <v>0</v>
      </c>
      <c r="P76" s="25">
        <f t="shared" si="29"/>
        <v>0</v>
      </c>
      <c r="Q76" s="25">
        <f t="shared" si="30"/>
        <v>0</v>
      </c>
      <c r="R76" s="25">
        <f t="shared" si="31"/>
        <v>0</v>
      </c>
      <c r="S76" s="25">
        <f t="shared" si="32"/>
        <v>0</v>
      </c>
      <c r="T76" s="25">
        <f t="shared" si="33"/>
        <v>0</v>
      </c>
      <c r="U76" s="25">
        <f t="shared" si="34"/>
        <v>0</v>
      </c>
      <c r="V76" s="25">
        <f t="shared" si="35"/>
        <v>0</v>
      </c>
      <c r="W76" s="25">
        <f t="shared" si="36"/>
        <v>0</v>
      </c>
      <c r="X76" s="25">
        <f t="shared" si="37"/>
        <v>0</v>
      </c>
      <c r="Y76" s="25">
        <f t="shared" si="38"/>
        <v>0</v>
      </c>
      <c r="Z76" s="25">
        <f t="shared" si="39"/>
        <v>0</v>
      </c>
      <c r="AA76" s="25">
        <f t="shared" si="40"/>
        <v>0</v>
      </c>
      <c r="AB76" t="str">
        <f t="shared" si="41"/>
        <v>LSG</v>
      </c>
      <c r="AC76" t="str">
        <f t="shared" si="42"/>
        <v>Batter</v>
      </c>
      <c r="AD76" t="str">
        <f t="shared" si="43"/>
        <v>Quinton de Kock</v>
      </c>
    </row>
    <row r="77" spans="1:30" x14ac:dyDescent="0.35">
      <c r="A77" t="str">
        <f>'Performance Cal'!A77</f>
        <v>LSG</v>
      </c>
      <c r="B77" t="str">
        <f>'Performance Cal'!B77</f>
        <v>Prerak Mankad</v>
      </c>
      <c r="C77" t="str">
        <f>_xlfn.XLOOKUP(B77,'Team Player and role'!A:A,'Team Player and role'!C:C," ")</f>
        <v>Batter</v>
      </c>
      <c r="D77">
        <f>'Performance Cal'!C77</f>
        <v>291.52</v>
      </c>
      <c r="E77">
        <f>'Performance Cal'!D77</f>
        <v>0</v>
      </c>
      <c r="F77">
        <f>'Performance Cal'!E77</f>
        <v>0</v>
      </c>
      <c r="G77">
        <f>'Performance Cal'!F77</f>
        <v>291.52</v>
      </c>
      <c r="H77" s="25">
        <f t="shared" si="22"/>
        <v>0</v>
      </c>
      <c r="I77" s="25">
        <f t="shared" si="23"/>
        <v>0</v>
      </c>
      <c r="J77" s="25">
        <f t="shared" si="24"/>
        <v>0</v>
      </c>
      <c r="K77" s="25">
        <f t="shared" si="25"/>
        <v>0</v>
      </c>
      <c r="L77" s="25">
        <f t="shared" si="26"/>
        <v>0</v>
      </c>
      <c r="M77" s="25">
        <f t="shared" si="26"/>
        <v>0</v>
      </c>
      <c r="N77" s="25">
        <f t="shared" si="27"/>
        <v>0</v>
      </c>
      <c r="O77" s="25">
        <f t="shared" si="28"/>
        <v>0</v>
      </c>
      <c r="P77" s="25">
        <f t="shared" si="29"/>
        <v>0</v>
      </c>
      <c r="Q77" s="25">
        <f t="shared" si="30"/>
        <v>0</v>
      </c>
      <c r="R77" s="25">
        <f t="shared" si="31"/>
        <v>0</v>
      </c>
      <c r="S77" s="25">
        <f t="shared" si="32"/>
        <v>0</v>
      </c>
      <c r="T77" s="25">
        <f t="shared" si="33"/>
        <v>0</v>
      </c>
      <c r="U77" s="25">
        <f t="shared" si="34"/>
        <v>0</v>
      </c>
      <c r="V77" s="25">
        <f t="shared" si="35"/>
        <v>0</v>
      </c>
      <c r="W77" s="25">
        <f t="shared" si="36"/>
        <v>0</v>
      </c>
      <c r="X77" s="25">
        <f t="shared" si="37"/>
        <v>0</v>
      </c>
      <c r="Y77" s="25">
        <f t="shared" si="38"/>
        <v>0</v>
      </c>
      <c r="Z77" s="25">
        <f t="shared" si="39"/>
        <v>0</v>
      </c>
      <c r="AA77" s="25">
        <f t="shared" si="40"/>
        <v>0</v>
      </c>
      <c r="AB77" t="str">
        <f t="shared" si="41"/>
        <v>LSG</v>
      </c>
      <c r="AC77" t="str">
        <f t="shared" si="42"/>
        <v>Batter</v>
      </c>
      <c r="AD77" t="str">
        <f t="shared" si="43"/>
        <v>Prerak Mankad</v>
      </c>
    </row>
    <row r="78" spans="1:30" x14ac:dyDescent="0.35">
      <c r="A78" t="str">
        <f>'Performance Cal'!A78</f>
        <v>DC</v>
      </c>
      <c r="B78" t="str">
        <f>'Performance Cal'!B78</f>
        <v>Anrich Nortje</v>
      </c>
      <c r="C78" t="str">
        <f>_xlfn.XLOOKUP(B78,'Team Player and role'!A:A,'Team Player and role'!C:C," ")</f>
        <v>Seamer</v>
      </c>
      <c r="D78">
        <f>'Performance Cal'!C78</f>
        <v>286.91999999999996</v>
      </c>
      <c r="E78">
        <f>'Performance Cal'!D78</f>
        <v>1900.04</v>
      </c>
      <c r="F78">
        <f>'Performance Cal'!E78</f>
        <v>0</v>
      </c>
      <c r="G78">
        <f>'Performance Cal'!F78</f>
        <v>2186.96</v>
      </c>
      <c r="H78" s="25">
        <f t="shared" si="22"/>
        <v>2850.06</v>
      </c>
      <c r="I78" s="25">
        <f t="shared" si="23"/>
        <v>1425.03</v>
      </c>
      <c r="J78" s="25">
        <f t="shared" si="24"/>
        <v>2318.0488</v>
      </c>
      <c r="K78" s="25">
        <f t="shared" si="25"/>
        <v>1577.0332000000001</v>
      </c>
      <c r="L78" s="25">
        <f t="shared" si="26"/>
        <v>1330.0279999999998</v>
      </c>
      <c r="M78" s="25">
        <f t="shared" si="26"/>
        <v>1330.0279999999998</v>
      </c>
      <c r="N78" s="25">
        <f t="shared" si="27"/>
        <v>2470.0519999999997</v>
      </c>
      <c r="O78" s="25">
        <f t="shared" si="28"/>
        <v>2280.0479999999998</v>
      </c>
      <c r="P78" s="25">
        <f t="shared" si="29"/>
        <v>2090.0439999999999</v>
      </c>
      <c r="Q78" s="25">
        <f t="shared" si="30"/>
        <v>2660.0559999999996</v>
      </c>
      <c r="R78" s="25">
        <f t="shared" si="31"/>
        <v>2850.06</v>
      </c>
      <c r="S78" s="25">
        <f t="shared" si="32"/>
        <v>1377.529</v>
      </c>
      <c r="T78" s="25">
        <f t="shared" si="33"/>
        <v>1947.5409999999997</v>
      </c>
      <c r="U78" s="25">
        <f t="shared" si="34"/>
        <v>1852.5389999999998</v>
      </c>
      <c r="V78" s="25">
        <f t="shared" si="35"/>
        <v>1824.0383999999999</v>
      </c>
      <c r="W78" s="25">
        <f t="shared" si="36"/>
        <v>2394.0504000000001</v>
      </c>
      <c r="X78" s="25">
        <f t="shared" si="37"/>
        <v>2299.0483999999997</v>
      </c>
      <c r="Y78" s="25">
        <f t="shared" si="38"/>
        <v>1453.5306</v>
      </c>
      <c r="Z78" s="25">
        <f t="shared" si="39"/>
        <v>2023.5425999999998</v>
      </c>
      <c r="AA78" s="25">
        <f t="shared" si="40"/>
        <v>1928.5405999999998</v>
      </c>
      <c r="AB78" t="str">
        <f t="shared" si="41"/>
        <v>DC</v>
      </c>
      <c r="AC78" t="str">
        <f t="shared" si="42"/>
        <v>Seamer</v>
      </c>
      <c r="AD78" t="str">
        <f t="shared" si="43"/>
        <v>Anrich Nortje</v>
      </c>
    </row>
    <row r="79" spans="1:30" x14ac:dyDescent="0.35">
      <c r="A79" t="str">
        <f>'Performance Cal'!A79</f>
        <v>PBKS</v>
      </c>
      <c r="B79" t="str">
        <f>'Performance Cal'!B79</f>
        <v>Harpreet Brar</v>
      </c>
      <c r="C79" t="str">
        <f>_xlfn.XLOOKUP(B79,'Team Player and role'!A:A,'Team Player and role'!C:C," ")</f>
        <v>Spinner</v>
      </c>
      <c r="D79">
        <f>'Performance Cal'!C79</f>
        <v>286.52</v>
      </c>
      <c r="E79">
        <f>'Performance Cal'!D79</f>
        <v>1289.1200000000001</v>
      </c>
      <c r="F79">
        <f>'Performance Cal'!E79</f>
        <v>4</v>
      </c>
      <c r="G79">
        <f>'Performance Cal'!F79</f>
        <v>1579.64</v>
      </c>
      <c r="H79" s="25">
        <f t="shared" si="22"/>
        <v>1546.9440000000002</v>
      </c>
      <c r="I79" s="25">
        <f t="shared" si="23"/>
        <v>966.84000000000015</v>
      </c>
      <c r="J79" s="25">
        <f t="shared" si="24"/>
        <v>1572.7264000000002</v>
      </c>
      <c r="K79" s="25">
        <f t="shared" si="25"/>
        <v>1160.2080000000001</v>
      </c>
      <c r="L79" s="25">
        <f t="shared" si="26"/>
        <v>773.47200000000009</v>
      </c>
      <c r="M79" s="25">
        <f t="shared" si="26"/>
        <v>773.47200000000009</v>
      </c>
      <c r="N79" s="25">
        <f t="shared" si="27"/>
        <v>1289.1200000000001</v>
      </c>
      <c r="O79" s="25">
        <f t="shared" si="28"/>
        <v>1546.9440000000002</v>
      </c>
      <c r="P79" s="25">
        <f t="shared" si="29"/>
        <v>1160.2080000000001</v>
      </c>
      <c r="Q79" s="25">
        <f t="shared" si="30"/>
        <v>1418.0320000000002</v>
      </c>
      <c r="R79" s="25">
        <f t="shared" si="31"/>
        <v>1546.9440000000002</v>
      </c>
      <c r="S79" s="25">
        <f t="shared" si="32"/>
        <v>870.15600000000018</v>
      </c>
      <c r="T79" s="25">
        <f t="shared" si="33"/>
        <v>1127.98</v>
      </c>
      <c r="U79" s="25">
        <f t="shared" si="34"/>
        <v>1256.8920000000003</v>
      </c>
      <c r="V79" s="25">
        <f t="shared" si="35"/>
        <v>1173.0992000000001</v>
      </c>
      <c r="W79" s="25">
        <f t="shared" si="36"/>
        <v>1430.9232000000002</v>
      </c>
      <c r="X79" s="25">
        <f t="shared" si="37"/>
        <v>1559.8352000000002</v>
      </c>
      <c r="Y79" s="25">
        <f t="shared" si="38"/>
        <v>966.84000000000015</v>
      </c>
      <c r="Z79" s="25">
        <f t="shared" si="39"/>
        <v>1224.6640000000002</v>
      </c>
      <c r="AA79" s="25">
        <f t="shared" si="40"/>
        <v>1353.576</v>
      </c>
      <c r="AB79" t="str">
        <f t="shared" si="41"/>
        <v>PBKS</v>
      </c>
      <c r="AC79" t="str">
        <f t="shared" si="42"/>
        <v>Spinner</v>
      </c>
      <c r="AD79" t="str">
        <f t="shared" si="43"/>
        <v>Harpreet Brar</v>
      </c>
    </row>
    <row r="80" spans="1:30" x14ac:dyDescent="0.35">
      <c r="A80" t="str">
        <f>'Performance Cal'!A80</f>
        <v>SRH</v>
      </c>
      <c r="B80" t="str">
        <f>'Performance Cal'!B80</f>
        <v>Anmolpreet Singh</v>
      </c>
      <c r="C80" t="str">
        <f>_xlfn.XLOOKUP(B80,'Team Player and role'!A:A,'Team Player and role'!C:C," ")</f>
        <v>Batter</v>
      </c>
      <c r="D80">
        <f>'Performance Cal'!C80</f>
        <v>256.71999999999997</v>
      </c>
      <c r="E80">
        <f>'Performance Cal'!D80</f>
        <v>0</v>
      </c>
      <c r="F80">
        <f>'Performance Cal'!E80</f>
        <v>0</v>
      </c>
      <c r="G80">
        <f>'Performance Cal'!F80</f>
        <v>256.71999999999997</v>
      </c>
      <c r="H80" s="25">
        <f t="shared" si="22"/>
        <v>0</v>
      </c>
      <c r="I80" s="25">
        <f t="shared" si="23"/>
        <v>0</v>
      </c>
      <c r="J80" s="25">
        <f t="shared" si="24"/>
        <v>0</v>
      </c>
      <c r="K80" s="25">
        <f t="shared" si="25"/>
        <v>0</v>
      </c>
      <c r="L80" s="25">
        <f t="shared" si="26"/>
        <v>0</v>
      </c>
      <c r="M80" s="25">
        <f t="shared" si="26"/>
        <v>0</v>
      </c>
      <c r="N80" s="25">
        <f t="shared" si="27"/>
        <v>0</v>
      </c>
      <c r="O80" s="25">
        <f t="shared" si="28"/>
        <v>0</v>
      </c>
      <c r="P80" s="25">
        <f t="shared" si="29"/>
        <v>0</v>
      </c>
      <c r="Q80" s="25">
        <f t="shared" si="30"/>
        <v>0</v>
      </c>
      <c r="R80" s="25">
        <f t="shared" si="31"/>
        <v>0</v>
      </c>
      <c r="S80" s="25">
        <f t="shared" si="32"/>
        <v>0</v>
      </c>
      <c r="T80" s="25">
        <f t="shared" si="33"/>
        <v>0</v>
      </c>
      <c r="U80" s="25">
        <f t="shared" si="34"/>
        <v>0</v>
      </c>
      <c r="V80" s="25">
        <f t="shared" si="35"/>
        <v>0</v>
      </c>
      <c r="W80" s="25">
        <f t="shared" si="36"/>
        <v>0</v>
      </c>
      <c r="X80" s="25">
        <f t="shared" si="37"/>
        <v>0</v>
      </c>
      <c r="Y80" s="25">
        <f t="shared" si="38"/>
        <v>0</v>
      </c>
      <c r="Z80" s="25">
        <f t="shared" si="39"/>
        <v>0</v>
      </c>
      <c r="AA80" s="25">
        <f t="shared" si="40"/>
        <v>0</v>
      </c>
      <c r="AB80" t="str">
        <f t="shared" si="41"/>
        <v>SRH</v>
      </c>
      <c r="AC80" t="str">
        <f t="shared" si="42"/>
        <v>Batter</v>
      </c>
      <c r="AD80" t="str">
        <f t="shared" si="43"/>
        <v>Anmolpreet Singh</v>
      </c>
    </row>
    <row r="81" spans="1:30" x14ac:dyDescent="0.35">
      <c r="A81">
        <f>'Performance Cal'!A81</f>
        <v>0</v>
      </c>
      <c r="B81" t="str">
        <f>'Performance Cal'!B81</f>
        <v>Harpreet Singh</v>
      </c>
      <c r="C81" t="str">
        <f>_xlfn.XLOOKUP(B81,'Team Player and role'!A:A,'Team Player and role'!C:C," ")</f>
        <v xml:space="preserve"> </v>
      </c>
      <c r="D81">
        <f>'Performance Cal'!C81</f>
        <v>194.64</v>
      </c>
      <c r="E81">
        <f>'Performance Cal'!D81</f>
        <v>0</v>
      </c>
      <c r="F81">
        <f>'Performance Cal'!E81</f>
        <v>0</v>
      </c>
      <c r="G81">
        <f>'Performance Cal'!F81</f>
        <v>194.64</v>
      </c>
      <c r="H81" s="25" t="str">
        <f t="shared" si="22"/>
        <v/>
      </c>
      <c r="I81" s="25" t="str">
        <f t="shared" si="23"/>
        <v/>
      </c>
      <c r="J81" s="25" t="str">
        <f t="shared" si="24"/>
        <v/>
      </c>
      <c r="K81" s="25" t="str">
        <f t="shared" si="25"/>
        <v xml:space="preserve"> </v>
      </c>
      <c r="L81" s="25" t="str">
        <f t="shared" si="26"/>
        <v xml:space="preserve"> </v>
      </c>
      <c r="M81" s="25" t="str">
        <f t="shared" si="26"/>
        <v xml:space="preserve"> </v>
      </c>
      <c r="N81" s="25" t="str">
        <f t="shared" si="27"/>
        <v xml:space="preserve"> </v>
      </c>
      <c r="O81" s="25" t="str">
        <f t="shared" si="28"/>
        <v xml:space="preserve"> </v>
      </c>
      <c r="P81" s="25" t="str">
        <f t="shared" si="29"/>
        <v/>
      </c>
      <c r="Q81" s="25" t="str">
        <f t="shared" si="30"/>
        <v/>
      </c>
      <c r="R81" s="25" t="str">
        <f t="shared" si="31"/>
        <v/>
      </c>
      <c r="S81" s="25" t="str">
        <f t="shared" si="32"/>
        <v/>
      </c>
      <c r="T81" s="25" t="str">
        <f t="shared" si="33"/>
        <v/>
      </c>
      <c r="U81" s="25" t="str">
        <f t="shared" si="34"/>
        <v/>
      </c>
      <c r="V81" s="25" t="str">
        <f t="shared" si="35"/>
        <v/>
      </c>
      <c r="W81" s="25" t="str">
        <f t="shared" si="36"/>
        <v/>
      </c>
      <c r="X81" s="25" t="str">
        <f t="shared" si="37"/>
        <v/>
      </c>
      <c r="Y81" s="25" t="str">
        <f t="shared" si="38"/>
        <v xml:space="preserve"> </v>
      </c>
      <c r="Z81" s="25" t="str">
        <f t="shared" si="39"/>
        <v xml:space="preserve"> </v>
      </c>
      <c r="AA81" s="25" t="str">
        <f t="shared" si="40"/>
        <v xml:space="preserve"> </v>
      </c>
      <c r="AB81">
        <f t="shared" si="41"/>
        <v>0</v>
      </c>
      <c r="AC81" t="str">
        <f t="shared" si="42"/>
        <v xml:space="preserve"> </v>
      </c>
      <c r="AD81" t="str">
        <f t="shared" si="43"/>
        <v>Harpreet Singh</v>
      </c>
    </row>
    <row r="82" spans="1:30" x14ac:dyDescent="0.35">
      <c r="A82" t="str">
        <f>'Performance Cal'!A82</f>
        <v>RR</v>
      </c>
      <c r="B82" t="str">
        <f>'Performance Cal'!B82</f>
        <v>Riyan Parag</v>
      </c>
      <c r="C82" t="str">
        <f>_xlfn.XLOOKUP(B82,'Team Player and role'!A:A,'Team Player and role'!C:C," ")</f>
        <v>Batter</v>
      </c>
      <c r="D82">
        <f>'Performance Cal'!C82</f>
        <v>337.91999999999996</v>
      </c>
      <c r="E82">
        <f>'Performance Cal'!D82</f>
        <v>6</v>
      </c>
      <c r="F82">
        <f>'Performance Cal'!E82</f>
        <v>0</v>
      </c>
      <c r="G82">
        <f>'Performance Cal'!F82</f>
        <v>343.91999999999996</v>
      </c>
      <c r="H82" s="25">
        <f t="shared" si="22"/>
        <v>7.2</v>
      </c>
      <c r="I82" s="25">
        <f t="shared" si="23"/>
        <v>4.5</v>
      </c>
      <c r="J82" s="25">
        <f t="shared" si="24"/>
        <v>7.32</v>
      </c>
      <c r="K82" s="25">
        <f t="shared" si="25"/>
        <v>5.4</v>
      </c>
      <c r="L82" s="25">
        <f t="shared" si="26"/>
        <v>3.6</v>
      </c>
      <c r="M82" s="25">
        <f t="shared" si="26"/>
        <v>3.6</v>
      </c>
      <c r="N82" s="25">
        <f t="shared" si="27"/>
        <v>6</v>
      </c>
      <c r="O82" s="25">
        <f t="shared" si="28"/>
        <v>7.2</v>
      </c>
      <c r="P82" s="25">
        <f t="shared" si="29"/>
        <v>5.4</v>
      </c>
      <c r="Q82" s="25">
        <f t="shared" si="30"/>
        <v>6.6</v>
      </c>
      <c r="R82" s="25">
        <f t="shared" si="31"/>
        <v>7.2</v>
      </c>
      <c r="S82" s="25">
        <f t="shared" si="32"/>
        <v>4.05</v>
      </c>
      <c r="T82" s="25">
        <f t="shared" si="33"/>
        <v>5.25</v>
      </c>
      <c r="U82" s="25">
        <f t="shared" si="34"/>
        <v>5.85</v>
      </c>
      <c r="V82" s="25">
        <f t="shared" si="35"/>
        <v>5.46</v>
      </c>
      <c r="W82" s="25">
        <f t="shared" si="36"/>
        <v>6.66</v>
      </c>
      <c r="X82" s="25">
        <f t="shared" si="37"/>
        <v>7.26</v>
      </c>
      <c r="Y82" s="25">
        <f t="shared" si="38"/>
        <v>4.5</v>
      </c>
      <c r="Z82" s="25">
        <f t="shared" si="39"/>
        <v>5.7</v>
      </c>
      <c r="AA82" s="25">
        <f t="shared" si="40"/>
        <v>6.3000000000000007</v>
      </c>
      <c r="AB82" t="str">
        <f t="shared" si="41"/>
        <v>RR</v>
      </c>
      <c r="AC82" t="str">
        <f t="shared" si="42"/>
        <v>Batter</v>
      </c>
      <c r="AD82" t="str">
        <f t="shared" si="43"/>
        <v>Riyan Parag</v>
      </c>
    </row>
    <row r="83" spans="1:30" x14ac:dyDescent="0.35">
      <c r="A83" t="str">
        <f>'Performance Cal'!A83</f>
        <v>LSG</v>
      </c>
      <c r="B83" t="str">
        <f>'Performance Cal'!B83</f>
        <v>Deepak Hooda</v>
      </c>
      <c r="C83" t="str">
        <f>_xlfn.XLOOKUP(B83,'Team Player and role'!A:A,'Team Player and role'!C:C," ")</f>
        <v>Batter</v>
      </c>
      <c r="D83">
        <f>'Performance Cal'!C83</f>
        <v>480.32000000000005</v>
      </c>
      <c r="E83">
        <f>'Performance Cal'!D83</f>
        <v>6</v>
      </c>
      <c r="F83">
        <f>'Performance Cal'!E83</f>
        <v>9</v>
      </c>
      <c r="G83">
        <f>'Performance Cal'!F83</f>
        <v>495.32000000000005</v>
      </c>
      <c r="H83" s="25">
        <f t="shared" si="22"/>
        <v>7.2</v>
      </c>
      <c r="I83" s="25">
        <f t="shared" si="23"/>
        <v>4.5</v>
      </c>
      <c r="J83" s="25">
        <f t="shared" si="24"/>
        <v>7.32</v>
      </c>
      <c r="K83" s="25">
        <f t="shared" si="25"/>
        <v>5.4</v>
      </c>
      <c r="L83" s="25">
        <f t="shared" si="26"/>
        <v>3.6</v>
      </c>
      <c r="M83" s="25">
        <f t="shared" si="26"/>
        <v>3.6</v>
      </c>
      <c r="N83" s="25">
        <f t="shared" si="27"/>
        <v>6</v>
      </c>
      <c r="O83" s="25">
        <f t="shared" si="28"/>
        <v>7.2</v>
      </c>
      <c r="P83" s="25">
        <f t="shared" si="29"/>
        <v>5.4</v>
      </c>
      <c r="Q83" s="25">
        <f t="shared" si="30"/>
        <v>6.6</v>
      </c>
      <c r="R83" s="25">
        <f t="shared" si="31"/>
        <v>7.2</v>
      </c>
      <c r="S83" s="25">
        <f t="shared" si="32"/>
        <v>4.05</v>
      </c>
      <c r="T83" s="25">
        <f t="shared" si="33"/>
        <v>5.25</v>
      </c>
      <c r="U83" s="25">
        <f t="shared" si="34"/>
        <v>5.85</v>
      </c>
      <c r="V83" s="25">
        <f t="shared" si="35"/>
        <v>5.46</v>
      </c>
      <c r="W83" s="25">
        <f t="shared" si="36"/>
        <v>6.66</v>
      </c>
      <c r="X83" s="25">
        <f t="shared" si="37"/>
        <v>7.26</v>
      </c>
      <c r="Y83" s="25">
        <f t="shared" si="38"/>
        <v>4.5</v>
      </c>
      <c r="Z83" s="25">
        <f t="shared" si="39"/>
        <v>5.7</v>
      </c>
      <c r="AA83" s="25">
        <f t="shared" si="40"/>
        <v>6.3000000000000007</v>
      </c>
      <c r="AB83" t="str">
        <f t="shared" si="41"/>
        <v>LSG</v>
      </c>
      <c r="AC83" t="str">
        <f t="shared" si="42"/>
        <v>Batter</v>
      </c>
      <c r="AD83" t="str">
        <f t="shared" si="43"/>
        <v>Deepak Hooda</v>
      </c>
    </row>
    <row r="84" spans="1:30" x14ac:dyDescent="0.35">
      <c r="A84" t="str">
        <f>'Performance Cal'!A84</f>
        <v>PBKS</v>
      </c>
      <c r="B84" t="str">
        <f>'Performance Cal'!B84</f>
        <v>Matthew Short</v>
      </c>
      <c r="C84" t="str">
        <f>_xlfn.XLOOKUP(B84,'Team Player and role'!A:A,'Team Player and role'!C:C," ")</f>
        <v>Batter</v>
      </c>
      <c r="D84">
        <f>'Performance Cal'!C84</f>
        <v>219.51999999999998</v>
      </c>
      <c r="E84">
        <f>'Performance Cal'!D84</f>
        <v>0</v>
      </c>
      <c r="F84">
        <f>'Performance Cal'!E84</f>
        <v>5</v>
      </c>
      <c r="G84">
        <f>'Performance Cal'!F84</f>
        <v>224.51999999999998</v>
      </c>
      <c r="H84" s="25">
        <f t="shared" si="22"/>
        <v>0</v>
      </c>
      <c r="I84" s="25">
        <f t="shared" si="23"/>
        <v>0</v>
      </c>
      <c r="J84" s="25">
        <f t="shared" si="24"/>
        <v>0</v>
      </c>
      <c r="K84" s="25">
        <f t="shared" si="25"/>
        <v>0</v>
      </c>
      <c r="L84" s="25">
        <f t="shared" si="26"/>
        <v>0</v>
      </c>
      <c r="M84" s="25">
        <f t="shared" si="26"/>
        <v>0</v>
      </c>
      <c r="N84" s="25">
        <f t="shared" si="27"/>
        <v>0</v>
      </c>
      <c r="O84" s="25">
        <f t="shared" si="28"/>
        <v>0</v>
      </c>
      <c r="P84" s="25">
        <f t="shared" si="29"/>
        <v>0</v>
      </c>
      <c r="Q84" s="25">
        <f t="shared" si="30"/>
        <v>0</v>
      </c>
      <c r="R84" s="25">
        <f t="shared" si="31"/>
        <v>0</v>
      </c>
      <c r="S84" s="25">
        <f t="shared" si="32"/>
        <v>0</v>
      </c>
      <c r="T84" s="25">
        <f t="shared" si="33"/>
        <v>0</v>
      </c>
      <c r="U84" s="25">
        <f t="shared" si="34"/>
        <v>0</v>
      </c>
      <c r="V84" s="25">
        <f t="shared" si="35"/>
        <v>0</v>
      </c>
      <c r="W84" s="25">
        <f t="shared" si="36"/>
        <v>0</v>
      </c>
      <c r="X84" s="25">
        <f t="shared" si="37"/>
        <v>0</v>
      </c>
      <c r="Y84" s="25">
        <f t="shared" si="38"/>
        <v>0</v>
      </c>
      <c r="Z84" s="25">
        <f t="shared" si="39"/>
        <v>0</v>
      </c>
      <c r="AA84" s="25">
        <f t="shared" si="40"/>
        <v>0</v>
      </c>
      <c r="AB84" t="str">
        <f t="shared" si="41"/>
        <v>PBKS</v>
      </c>
      <c r="AC84" t="str">
        <f t="shared" si="42"/>
        <v>Batter</v>
      </c>
      <c r="AD84" t="str">
        <f t="shared" si="43"/>
        <v>Matthew Short</v>
      </c>
    </row>
    <row r="85" spans="1:30" x14ac:dyDescent="0.35">
      <c r="A85" t="str">
        <f>'Performance Cal'!A85</f>
        <v>GT</v>
      </c>
      <c r="B85" t="str">
        <f>'Performance Cal'!B85</f>
        <v>Abhinav Manohar</v>
      </c>
      <c r="C85" t="str">
        <f>_xlfn.XLOOKUP(B85,'Team Player and role'!A:A,'Team Player and role'!C:C," ")</f>
        <v>Batter</v>
      </c>
      <c r="D85">
        <f>'Performance Cal'!C85</f>
        <v>223.12</v>
      </c>
      <c r="E85">
        <f>'Performance Cal'!D85</f>
        <v>0</v>
      </c>
      <c r="F85">
        <f>'Performance Cal'!E85</f>
        <v>6</v>
      </c>
      <c r="G85">
        <f>'Performance Cal'!F85</f>
        <v>229.12</v>
      </c>
      <c r="H85" s="25">
        <f t="shared" si="22"/>
        <v>0</v>
      </c>
      <c r="I85" s="25">
        <f t="shared" si="23"/>
        <v>0</v>
      </c>
      <c r="J85" s="25">
        <f t="shared" si="24"/>
        <v>0</v>
      </c>
      <c r="K85" s="25">
        <f t="shared" si="25"/>
        <v>0</v>
      </c>
      <c r="L85" s="25">
        <f t="shared" si="26"/>
        <v>0</v>
      </c>
      <c r="M85" s="25">
        <f t="shared" si="26"/>
        <v>0</v>
      </c>
      <c r="N85" s="25">
        <f t="shared" si="27"/>
        <v>0</v>
      </c>
      <c r="O85" s="25">
        <f t="shared" si="28"/>
        <v>0</v>
      </c>
      <c r="P85" s="25">
        <f t="shared" si="29"/>
        <v>0</v>
      </c>
      <c r="Q85" s="25">
        <f t="shared" si="30"/>
        <v>0</v>
      </c>
      <c r="R85" s="25">
        <f t="shared" si="31"/>
        <v>0</v>
      </c>
      <c r="S85" s="25">
        <f t="shared" si="32"/>
        <v>0</v>
      </c>
      <c r="T85" s="25">
        <f t="shared" si="33"/>
        <v>0</v>
      </c>
      <c r="U85" s="25">
        <f t="shared" si="34"/>
        <v>0</v>
      </c>
      <c r="V85" s="25">
        <f t="shared" si="35"/>
        <v>0</v>
      </c>
      <c r="W85" s="25">
        <f t="shared" si="36"/>
        <v>0</v>
      </c>
      <c r="X85" s="25">
        <f t="shared" si="37"/>
        <v>0</v>
      </c>
      <c r="Y85" s="25">
        <f t="shared" si="38"/>
        <v>0</v>
      </c>
      <c r="Z85" s="25">
        <f t="shared" si="39"/>
        <v>0</v>
      </c>
      <c r="AA85" s="25">
        <f t="shared" si="40"/>
        <v>0</v>
      </c>
      <c r="AB85" t="str">
        <f t="shared" si="41"/>
        <v>GT</v>
      </c>
      <c r="AC85" t="str">
        <f t="shared" si="42"/>
        <v>Batter</v>
      </c>
      <c r="AD85" t="str">
        <f t="shared" si="43"/>
        <v>Abhinav Manohar</v>
      </c>
    </row>
    <row r="86" spans="1:30" x14ac:dyDescent="0.35">
      <c r="A86" t="str">
        <f>'Performance Cal'!A86</f>
        <v>RCB</v>
      </c>
      <c r="B86" t="str">
        <f>'Performance Cal'!B86</f>
        <v>Michael Bracewell</v>
      </c>
      <c r="C86" t="str">
        <f>_xlfn.XLOOKUP(B86,'Team Player and role'!A:A,'Team Player and role'!C:C," ")</f>
        <v>Spinner</v>
      </c>
      <c r="D86">
        <f>'Performance Cal'!C86</f>
        <v>222.92</v>
      </c>
      <c r="E86">
        <f>'Performance Cal'!D86</f>
        <v>969.84000000000015</v>
      </c>
      <c r="F86">
        <f>'Performance Cal'!E86</f>
        <v>0</v>
      </c>
      <c r="G86">
        <f>'Performance Cal'!F86</f>
        <v>1192.7600000000002</v>
      </c>
      <c r="H86" s="25">
        <f t="shared" si="22"/>
        <v>1163.8080000000002</v>
      </c>
      <c r="I86" s="25">
        <f t="shared" si="23"/>
        <v>727.38000000000011</v>
      </c>
      <c r="J86" s="25">
        <f t="shared" si="24"/>
        <v>1183.2048000000002</v>
      </c>
      <c r="K86" s="25">
        <f t="shared" si="25"/>
        <v>872.85600000000011</v>
      </c>
      <c r="L86" s="25">
        <f t="shared" si="26"/>
        <v>581.90400000000011</v>
      </c>
      <c r="M86" s="25">
        <f t="shared" si="26"/>
        <v>581.90400000000011</v>
      </c>
      <c r="N86" s="25">
        <f t="shared" si="27"/>
        <v>969.84000000000015</v>
      </c>
      <c r="O86" s="25">
        <f t="shared" si="28"/>
        <v>1163.8080000000002</v>
      </c>
      <c r="P86" s="25">
        <f t="shared" si="29"/>
        <v>872.85600000000022</v>
      </c>
      <c r="Q86" s="25">
        <f t="shared" si="30"/>
        <v>1066.8240000000001</v>
      </c>
      <c r="R86" s="25">
        <f t="shared" si="31"/>
        <v>1163.8080000000002</v>
      </c>
      <c r="S86" s="25">
        <f t="shared" si="32"/>
        <v>654.64200000000005</v>
      </c>
      <c r="T86" s="25">
        <f t="shared" si="33"/>
        <v>848.61000000000013</v>
      </c>
      <c r="U86" s="25">
        <f t="shared" si="34"/>
        <v>945.59400000000016</v>
      </c>
      <c r="V86" s="25">
        <f t="shared" si="35"/>
        <v>882.55440000000021</v>
      </c>
      <c r="W86" s="25">
        <f t="shared" si="36"/>
        <v>1076.5224000000003</v>
      </c>
      <c r="X86" s="25">
        <f t="shared" si="37"/>
        <v>1173.5064000000002</v>
      </c>
      <c r="Y86" s="25">
        <f t="shared" si="38"/>
        <v>727.38000000000011</v>
      </c>
      <c r="Z86" s="25">
        <f t="shared" si="39"/>
        <v>921.34800000000018</v>
      </c>
      <c r="AA86" s="25">
        <f t="shared" si="40"/>
        <v>1018.3320000000001</v>
      </c>
      <c r="AB86" t="str">
        <f t="shared" si="41"/>
        <v>RCB</v>
      </c>
      <c r="AC86" t="str">
        <f t="shared" si="42"/>
        <v>Spinner</v>
      </c>
      <c r="AD86" t="str">
        <f t="shared" si="43"/>
        <v>Michael Bracewell</v>
      </c>
    </row>
    <row r="87" spans="1:30" x14ac:dyDescent="0.35">
      <c r="A87" t="str">
        <f>'Performance Cal'!A87</f>
        <v>PBKS</v>
      </c>
      <c r="B87" t="str">
        <f>'Performance Cal'!B87</f>
        <v>Bhanuka Rajapaksa</v>
      </c>
      <c r="C87" t="str">
        <f>_xlfn.XLOOKUP(B87,'Team Player and role'!A:A,'Team Player and role'!C:C," ")</f>
        <v>Batter</v>
      </c>
      <c r="D87">
        <f>'Performance Cal'!C87</f>
        <v>222.71999999999997</v>
      </c>
      <c r="E87">
        <f>'Performance Cal'!D87</f>
        <v>0</v>
      </c>
      <c r="F87">
        <f>'Performance Cal'!E87</f>
        <v>0</v>
      </c>
      <c r="G87">
        <f>'Performance Cal'!F87</f>
        <v>222.71999999999997</v>
      </c>
      <c r="H87" s="25">
        <f t="shared" si="22"/>
        <v>0</v>
      </c>
      <c r="I87" s="25">
        <f t="shared" si="23"/>
        <v>0</v>
      </c>
      <c r="J87" s="25">
        <f t="shared" si="24"/>
        <v>0</v>
      </c>
      <c r="K87" s="25">
        <f t="shared" si="25"/>
        <v>0</v>
      </c>
      <c r="L87" s="25">
        <f t="shared" si="26"/>
        <v>0</v>
      </c>
      <c r="M87" s="25">
        <f t="shared" si="26"/>
        <v>0</v>
      </c>
      <c r="N87" s="25">
        <f t="shared" si="27"/>
        <v>0</v>
      </c>
      <c r="O87" s="25">
        <f t="shared" si="28"/>
        <v>0</v>
      </c>
      <c r="P87" s="25">
        <f t="shared" si="29"/>
        <v>0</v>
      </c>
      <c r="Q87" s="25">
        <f t="shared" si="30"/>
        <v>0</v>
      </c>
      <c r="R87" s="25">
        <f t="shared" si="31"/>
        <v>0</v>
      </c>
      <c r="S87" s="25">
        <f t="shared" si="32"/>
        <v>0</v>
      </c>
      <c r="T87" s="25">
        <f t="shared" si="33"/>
        <v>0</v>
      </c>
      <c r="U87" s="25">
        <f t="shared" si="34"/>
        <v>0</v>
      </c>
      <c r="V87" s="25">
        <f t="shared" si="35"/>
        <v>0</v>
      </c>
      <c r="W87" s="25">
        <f t="shared" si="36"/>
        <v>0</v>
      </c>
      <c r="X87" s="25">
        <f t="shared" si="37"/>
        <v>0</v>
      </c>
      <c r="Y87" s="25">
        <f t="shared" si="38"/>
        <v>0</v>
      </c>
      <c r="Z87" s="25">
        <f t="shared" si="39"/>
        <v>0</v>
      </c>
      <c r="AA87" s="25">
        <f t="shared" si="40"/>
        <v>0</v>
      </c>
      <c r="AB87" t="str">
        <f t="shared" si="41"/>
        <v>PBKS</v>
      </c>
      <c r="AC87" t="str">
        <f t="shared" si="42"/>
        <v>Batter</v>
      </c>
      <c r="AD87" t="str">
        <f t="shared" si="43"/>
        <v>Bhanuka Rajapaksa</v>
      </c>
    </row>
    <row r="88" spans="1:30" x14ac:dyDescent="0.35">
      <c r="A88" t="str">
        <f>'Performance Cal'!A88</f>
        <v>KKR</v>
      </c>
      <c r="B88" t="str">
        <f>'Performance Cal'!B88</f>
        <v>Narayan Jagadeesan</v>
      </c>
      <c r="C88" t="str">
        <f>_xlfn.XLOOKUP(B88,'Team Player and role'!A:A,'Team Player and role'!C:C," ")</f>
        <v>Batter</v>
      </c>
      <c r="D88">
        <f>'Performance Cal'!C88</f>
        <v>155.63999999999999</v>
      </c>
      <c r="E88">
        <f>'Performance Cal'!D88</f>
        <v>0</v>
      </c>
      <c r="F88">
        <f>'Performance Cal'!E88</f>
        <v>0</v>
      </c>
      <c r="G88">
        <f>'Performance Cal'!F88</f>
        <v>155.63999999999999</v>
      </c>
      <c r="H88" s="25">
        <f t="shared" si="22"/>
        <v>0</v>
      </c>
      <c r="I88" s="25">
        <f t="shared" si="23"/>
        <v>0</v>
      </c>
      <c r="J88" s="25">
        <f t="shared" si="24"/>
        <v>0</v>
      </c>
      <c r="K88" s="25">
        <f t="shared" si="25"/>
        <v>0</v>
      </c>
      <c r="L88" s="25">
        <f t="shared" si="26"/>
        <v>0</v>
      </c>
      <c r="M88" s="25">
        <f t="shared" si="26"/>
        <v>0</v>
      </c>
      <c r="N88" s="25">
        <f t="shared" si="27"/>
        <v>0</v>
      </c>
      <c r="O88" s="25">
        <f t="shared" si="28"/>
        <v>0</v>
      </c>
      <c r="P88" s="25">
        <f t="shared" si="29"/>
        <v>0</v>
      </c>
      <c r="Q88" s="25">
        <f t="shared" si="30"/>
        <v>0</v>
      </c>
      <c r="R88" s="25">
        <f t="shared" si="31"/>
        <v>0</v>
      </c>
      <c r="S88" s="25">
        <f t="shared" si="32"/>
        <v>0</v>
      </c>
      <c r="T88" s="25">
        <f t="shared" si="33"/>
        <v>0</v>
      </c>
      <c r="U88" s="25">
        <f t="shared" si="34"/>
        <v>0</v>
      </c>
      <c r="V88" s="25">
        <f t="shared" si="35"/>
        <v>0</v>
      </c>
      <c r="W88" s="25">
        <f t="shared" si="36"/>
        <v>0</v>
      </c>
      <c r="X88" s="25">
        <f t="shared" si="37"/>
        <v>0</v>
      </c>
      <c r="Y88" s="25">
        <f t="shared" si="38"/>
        <v>0</v>
      </c>
      <c r="Z88" s="25">
        <f t="shared" si="39"/>
        <v>0</v>
      </c>
      <c r="AA88" s="25">
        <f t="shared" si="40"/>
        <v>0</v>
      </c>
      <c r="AB88" t="str">
        <f t="shared" si="41"/>
        <v>KKR</v>
      </c>
      <c r="AC88" t="str">
        <f t="shared" si="42"/>
        <v>Batter</v>
      </c>
      <c r="AD88" t="str">
        <f t="shared" si="43"/>
        <v>Narayan Jagadeesan</v>
      </c>
    </row>
    <row r="89" spans="1:30" x14ac:dyDescent="0.35">
      <c r="A89" t="str">
        <f>'Performance Cal'!A89</f>
        <v>RCB</v>
      </c>
      <c r="B89" t="str">
        <f>'Performance Cal'!B89</f>
        <v>Wanindu Hasaranga</v>
      </c>
      <c r="C89" t="str">
        <f>_xlfn.XLOOKUP(B89,'Team Player and role'!A:A,'Team Player and role'!C:C," ")</f>
        <v>Spinner</v>
      </c>
      <c r="D89">
        <f>'Performance Cal'!C89</f>
        <v>190.72</v>
      </c>
      <c r="E89">
        <f>'Performance Cal'!D89</f>
        <v>1117.0400000000002</v>
      </c>
      <c r="F89">
        <f>'Performance Cal'!E89</f>
        <v>0</v>
      </c>
      <c r="G89">
        <f>'Performance Cal'!F89</f>
        <v>1307.7600000000002</v>
      </c>
      <c r="H89" s="25">
        <f t="shared" si="22"/>
        <v>1340.4480000000001</v>
      </c>
      <c r="I89" s="25">
        <f t="shared" si="23"/>
        <v>837.7800000000002</v>
      </c>
      <c r="J89" s="25">
        <f t="shared" si="24"/>
        <v>1362.7888000000003</v>
      </c>
      <c r="K89" s="25">
        <f t="shared" si="25"/>
        <v>1005.3360000000002</v>
      </c>
      <c r="L89" s="25">
        <f t="shared" si="26"/>
        <v>670.22400000000005</v>
      </c>
      <c r="M89" s="25">
        <f t="shared" si="26"/>
        <v>670.22400000000005</v>
      </c>
      <c r="N89" s="25">
        <f t="shared" si="27"/>
        <v>1117.0400000000002</v>
      </c>
      <c r="O89" s="25">
        <f t="shared" si="28"/>
        <v>1340.4480000000001</v>
      </c>
      <c r="P89" s="25">
        <f t="shared" si="29"/>
        <v>1005.336</v>
      </c>
      <c r="Q89" s="25">
        <f t="shared" si="30"/>
        <v>1228.7440000000001</v>
      </c>
      <c r="R89" s="25">
        <f t="shared" si="31"/>
        <v>1340.4480000000001</v>
      </c>
      <c r="S89" s="25">
        <f t="shared" si="32"/>
        <v>754.00200000000018</v>
      </c>
      <c r="T89" s="25">
        <f t="shared" si="33"/>
        <v>977.4100000000002</v>
      </c>
      <c r="U89" s="25">
        <f t="shared" si="34"/>
        <v>1089.114</v>
      </c>
      <c r="V89" s="25">
        <f t="shared" si="35"/>
        <v>1016.5064000000002</v>
      </c>
      <c r="W89" s="25">
        <f t="shared" si="36"/>
        <v>1239.9144000000001</v>
      </c>
      <c r="X89" s="25">
        <f t="shared" si="37"/>
        <v>1351.6184000000003</v>
      </c>
      <c r="Y89" s="25">
        <f t="shared" si="38"/>
        <v>837.7800000000002</v>
      </c>
      <c r="Z89" s="25">
        <f t="shared" si="39"/>
        <v>1061.1880000000001</v>
      </c>
      <c r="AA89" s="25">
        <f t="shared" si="40"/>
        <v>1172.8920000000003</v>
      </c>
      <c r="AB89" t="str">
        <f t="shared" si="41"/>
        <v>RCB</v>
      </c>
      <c r="AC89" t="str">
        <f t="shared" si="42"/>
        <v>Spinner</v>
      </c>
      <c r="AD89" t="str">
        <f t="shared" si="43"/>
        <v>Wanindu Hasaranga</v>
      </c>
    </row>
    <row r="90" spans="1:30" x14ac:dyDescent="0.35">
      <c r="A90" t="str">
        <f>'Performance Cal'!A90</f>
        <v>DC</v>
      </c>
      <c r="B90" t="str">
        <f>'Performance Cal'!B90</f>
        <v>Lalit Yadav</v>
      </c>
      <c r="C90" t="str">
        <f>_xlfn.XLOOKUP(B90,'Team Player and role'!A:A,'Team Player and role'!C:C," ")</f>
        <v>Seamer</v>
      </c>
      <c r="D90">
        <f>'Performance Cal'!C90</f>
        <v>201.12</v>
      </c>
      <c r="E90">
        <f>'Performance Cal'!D90</f>
        <v>483.03999999999996</v>
      </c>
      <c r="F90">
        <f>'Performance Cal'!E90</f>
        <v>6</v>
      </c>
      <c r="G90">
        <f>'Performance Cal'!F90</f>
        <v>690.16</v>
      </c>
      <c r="H90" s="25">
        <f t="shared" si="22"/>
        <v>724.56</v>
      </c>
      <c r="I90" s="25">
        <f t="shared" si="23"/>
        <v>362.28</v>
      </c>
      <c r="J90" s="25">
        <f t="shared" si="24"/>
        <v>589.30880000000002</v>
      </c>
      <c r="K90" s="25">
        <f t="shared" si="25"/>
        <v>400.92320000000001</v>
      </c>
      <c r="L90" s="25">
        <f t="shared" si="26"/>
        <v>338.12799999999993</v>
      </c>
      <c r="M90" s="25">
        <f t="shared" si="26"/>
        <v>338.12799999999993</v>
      </c>
      <c r="N90" s="25">
        <f t="shared" si="27"/>
        <v>627.952</v>
      </c>
      <c r="O90" s="25">
        <f t="shared" si="28"/>
        <v>579.64799999999991</v>
      </c>
      <c r="P90" s="25">
        <f t="shared" si="29"/>
        <v>531.34399999999994</v>
      </c>
      <c r="Q90" s="25">
        <f t="shared" si="30"/>
        <v>676.25599999999997</v>
      </c>
      <c r="R90" s="25">
        <f t="shared" si="31"/>
        <v>724.56</v>
      </c>
      <c r="S90" s="25">
        <f t="shared" si="32"/>
        <v>350.20399999999995</v>
      </c>
      <c r="T90" s="25">
        <f t="shared" si="33"/>
        <v>495.11599999999999</v>
      </c>
      <c r="U90" s="25">
        <f t="shared" si="34"/>
        <v>470.96399999999994</v>
      </c>
      <c r="V90" s="25">
        <f t="shared" si="35"/>
        <v>463.71839999999997</v>
      </c>
      <c r="W90" s="25">
        <f t="shared" si="36"/>
        <v>608.63040000000001</v>
      </c>
      <c r="X90" s="25">
        <f t="shared" si="37"/>
        <v>584.47839999999997</v>
      </c>
      <c r="Y90" s="25">
        <f t="shared" si="38"/>
        <v>369.52559999999994</v>
      </c>
      <c r="Z90" s="25">
        <f t="shared" si="39"/>
        <v>514.43759999999997</v>
      </c>
      <c r="AA90" s="25">
        <f t="shared" si="40"/>
        <v>490.28559999999993</v>
      </c>
      <c r="AB90" t="str">
        <f t="shared" si="41"/>
        <v>DC</v>
      </c>
      <c r="AC90" t="str">
        <f t="shared" si="42"/>
        <v>Seamer</v>
      </c>
      <c r="AD90" t="str">
        <f t="shared" si="43"/>
        <v>Lalit Yadav</v>
      </c>
    </row>
    <row r="91" spans="1:30" x14ac:dyDescent="0.35">
      <c r="A91" t="str">
        <f>'Performance Cal'!A91</f>
        <v>DC</v>
      </c>
      <c r="B91" t="str">
        <f>'Performance Cal'!B91</f>
        <v>Ripal Patel</v>
      </c>
      <c r="C91" t="str">
        <f>_xlfn.XLOOKUP(B91,'Team Player and role'!A:A,'Team Player and role'!C:C," ")</f>
        <v>Batter</v>
      </c>
      <c r="D91">
        <f>'Performance Cal'!C91</f>
        <v>193.92</v>
      </c>
      <c r="E91">
        <f>'Performance Cal'!D91</f>
        <v>0</v>
      </c>
      <c r="F91">
        <f>'Performance Cal'!E91</f>
        <v>0</v>
      </c>
      <c r="G91">
        <f>'Performance Cal'!F91</f>
        <v>193.92</v>
      </c>
      <c r="H91" s="25">
        <f t="shared" si="22"/>
        <v>0</v>
      </c>
      <c r="I91" s="25">
        <f t="shared" si="23"/>
        <v>0</v>
      </c>
      <c r="J91" s="25">
        <f t="shared" si="24"/>
        <v>0</v>
      </c>
      <c r="K91" s="25">
        <f t="shared" si="25"/>
        <v>0</v>
      </c>
      <c r="L91" s="25">
        <f t="shared" si="26"/>
        <v>0</v>
      </c>
      <c r="M91" s="25">
        <f t="shared" si="26"/>
        <v>0</v>
      </c>
      <c r="N91" s="25">
        <f t="shared" si="27"/>
        <v>0</v>
      </c>
      <c r="O91" s="25">
        <f t="shared" si="28"/>
        <v>0</v>
      </c>
      <c r="P91" s="25">
        <f t="shared" si="29"/>
        <v>0</v>
      </c>
      <c r="Q91" s="25">
        <f t="shared" si="30"/>
        <v>0</v>
      </c>
      <c r="R91" s="25">
        <f t="shared" si="31"/>
        <v>0</v>
      </c>
      <c r="S91" s="25">
        <f t="shared" si="32"/>
        <v>0</v>
      </c>
      <c r="T91" s="25">
        <f t="shared" si="33"/>
        <v>0</v>
      </c>
      <c r="U91" s="25">
        <f t="shared" si="34"/>
        <v>0</v>
      </c>
      <c r="V91" s="25">
        <f t="shared" si="35"/>
        <v>0</v>
      </c>
      <c r="W91" s="25">
        <f t="shared" si="36"/>
        <v>0</v>
      </c>
      <c r="X91" s="25">
        <f t="shared" si="37"/>
        <v>0</v>
      </c>
      <c r="Y91" s="25">
        <f t="shared" si="38"/>
        <v>0</v>
      </c>
      <c r="Z91" s="25">
        <f t="shared" si="39"/>
        <v>0</v>
      </c>
      <c r="AA91" s="25">
        <f t="shared" si="40"/>
        <v>0</v>
      </c>
      <c r="AB91" t="str">
        <f t="shared" si="41"/>
        <v>DC</v>
      </c>
      <c r="AC91" t="str">
        <f t="shared" si="42"/>
        <v>Batter</v>
      </c>
      <c r="AD91" t="str">
        <f t="shared" si="43"/>
        <v>Ripal Patel</v>
      </c>
    </row>
    <row r="92" spans="1:30" x14ac:dyDescent="0.35">
      <c r="A92" t="str">
        <f>'Performance Cal'!A92</f>
        <v>RCB</v>
      </c>
      <c r="B92" t="str">
        <f>'Performance Cal'!B92</f>
        <v>Shahbaz Ahmed</v>
      </c>
      <c r="C92" t="str">
        <f>_xlfn.XLOOKUP(B92,'Team Player and role'!A:A,'Team Player and role'!C:C," ")</f>
        <v>Spinner</v>
      </c>
      <c r="D92">
        <f>'Performance Cal'!C92</f>
        <v>194.12</v>
      </c>
      <c r="E92">
        <f>'Performance Cal'!D92</f>
        <v>154.46</v>
      </c>
      <c r="F92">
        <f>'Performance Cal'!E92</f>
        <v>6</v>
      </c>
      <c r="G92">
        <f>'Performance Cal'!F92</f>
        <v>354.58000000000004</v>
      </c>
      <c r="H92" s="25">
        <f t="shared" si="22"/>
        <v>185.352</v>
      </c>
      <c r="I92" s="25">
        <f t="shared" si="23"/>
        <v>115.845</v>
      </c>
      <c r="J92" s="25">
        <f t="shared" si="24"/>
        <v>188.44120000000004</v>
      </c>
      <c r="K92" s="25">
        <f t="shared" si="25"/>
        <v>139.01400000000001</v>
      </c>
      <c r="L92" s="25">
        <f t="shared" si="26"/>
        <v>92.676000000000002</v>
      </c>
      <c r="M92" s="25">
        <f t="shared" si="26"/>
        <v>92.676000000000002</v>
      </c>
      <c r="N92" s="25">
        <f t="shared" si="27"/>
        <v>154.46</v>
      </c>
      <c r="O92" s="25">
        <f t="shared" si="28"/>
        <v>185.352</v>
      </c>
      <c r="P92" s="25">
        <f t="shared" si="29"/>
        <v>139.01400000000001</v>
      </c>
      <c r="Q92" s="25">
        <f t="shared" si="30"/>
        <v>169.90600000000001</v>
      </c>
      <c r="R92" s="25">
        <f t="shared" si="31"/>
        <v>185.352</v>
      </c>
      <c r="S92" s="25">
        <f t="shared" si="32"/>
        <v>104.26050000000001</v>
      </c>
      <c r="T92" s="25">
        <f t="shared" si="33"/>
        <v>135.1525</v>
      </c>
      <c r="U92" s="25">
        <f t="shared" si="34"/>
        <v>150.5985</v>
      </c>
      <c r="V92" s="25">
        <f t="shared" si="35"/>
        <v>140.55860000000001</v>
      </c>
      <c r="W92" s="25">
        <f t="shared" si="36"/>
        <v>171.45060000000001</v>
      </c>
      <c r="X92" s="25">
        <f t="shared" si="37"/>
        <v>186.89660000000003</v>
      </c>
      <c r="Y92" s="25">
        <f t="shared" si="38"/>
        <v>115.845</v>
      </c>
      <c r="Z92" s="25">
        <f t="shared" si="39"/>
        <v>146.73700000000002</v>
      </c>
      <c r="AA92" s="25">
        <f t="shared" si="40"/>
        <v>162.18299999999999</v>
      </c>
      <c r="AB92" t="str">
        <f t="shared" si="41"/>
        <v>RCB</v>
      </c>
      <c r="AC92" t="str">
        <f t="shared" si="42"/>
        <v>Spinner</v>
      </c>
      <c r="AD92" t="str">
        <f t="shared" si="43"/>
        <v>Shahbaz Ahmed</v>
      </c>
    </row>
    <row r="93" spans="1:30" x14ac:dyDescent="0.35">
      <c r="A93" t="str">
        <f>'Performance Cal'!A93</f>
        <v>SRH</v>
      </c>
      <c r="B93" t="str">
        <f>'Performance Cal'!B93</f>
        <v>Glenn Phillips</v>
      </c>
      <c r="C93" t="str">
        <f>_xlfn.XLOOKUP(B93,'Team Player and role'!A:A,'Team Player and role'!C:C," ")</f>
        <v>Spinner</v>
      </c>
      <c r="D93">
        <f>'Performance Cal'!C93</f>
        <v>189.92</v>
      </c>
      <c r="E93">
        <f>'Performance Cal'!D93</f>
        <v>243.66000000000005</v>
      </c>
      <c r="F93">
        <f>'Performance Cal'!E93</f>
        <v>0</v>
      </c>
      <c r="G93">
        <f>'Performance Cal'!F93</f>
        <v>433.58000000000004</v>
      </c>
      <c r="H93" s="25">
        <f t="shared" si="22"/>
        <v>292.39200000000005</v>
      </c>
      <c r="I93" s="25">
        <f t="shared" si="23"/>
        <v>182.74500000000003</v>
      </c>
      <c r="J93" s="25">
        <f t="shared" si="24"/>
        <v>297.26520000000005</v>
      </c>
      <c r="K93" s="25">
        <f t="shared" si="25"/>
        <v>219.29400000000004</v>
      </c>
      <c r="L93" s="25">
        <f t="shared" si="26"/>
        <v>146.19600000000003</v>
      </c>
      <c r="M93" s="25">
        <f t="shared" si="26"/>
        <v>146.19600000000003</v>
      </c>
      <c r="N93" s="25">
        <f t="shared" si="27"/>
        <v>243.66000000000003</v>
      </c>
      <c r="O93" s="25">
        <f t="shared" si="28"/>
        <v>292.39200000000005</v>
      </c>
      <c r="P93" s="25">
        <f t="shared" si="29"/>
        <v>219.29400000000004</v>
      </c>
      <c r="Q93" s="25">
        <f t="shared" si="30"/>
        <v>268.02600000000007</v>
      </c>
      <c r="R93" s="25">
        <f t="shared" si="31"/>
        <v>292.39200000000005</v>
      </c>
      <c r="S93" s="25">
        <f t="shared" si="32"/>
        <v>164.47050000000002</v>
      </c>
      <c r="T93" s="25">
        <f t="shared" si="33"/>
        <v>213.20250000000004</v>
      </c>
      <c r="U93" s="25">
        <f t="shared" si="34"/>
        <v>237.56850000000003</v>
      </c>
      <c r="V93" s="25">
        <f t="shared" si="35"/>
        <v>221.73060000000004</v>
      </c>
      <c r="W93" s="25">
        <f t="shared" si="36"/>
        <v>270.46260000000007</v>
      </c>
      <c r="X93" s="25">
        <f t="shared" si="37"/>
        <v>294.82860000000005</v>
      </c>
      <c r="Y93" s="25">
        <f t="shared" si="38"/>
        <v>182.74500000000003</v>
      </c>
      <c r="Z93" s="25">
        <f t="shared" si="39"/>
        <v>231.47700000000003</v>
      </c>
      <c r="AA93" s="25">
        <f t="shared" si="40"/>
        <v>255.84300000000005</v>
      </c>
      <c r="AB93" t="str">
        <f t="shared" si="41"/>
        <v>SRH</v>
      </c>
      <c r="AC93" t="str">
        <f t="shared" si="42"/>
        <v>Spinner</v>
      </c>
      <c r="AD93" t="str">
        <f t="shared" si="43"/>
        <v>Glenn Phillips</v>
      </c>
    </row>
    <row r="94" spans="1:30" x14ac:dyDescent="0.35">
      <c r="A94" t="str">
        <f>'Performance Cal'!A94</f>
        <v>MI</v>
      </c>
      <c r="B94" t="str">
        <f>'Performance Cal'!B94</f>
        <v>Vishnu Vinod</v>
      </c>
      <c r="C94" t="str">
        <f>_xlfn.XLOOKUP(B94,'Team Player and role'!A:A,'Team Player and role'!C:C," ")</f>
        <v>Batter</v>
      </c>
      <c r="D94">
        <f>'Performance Cal'!C94</f>
        <v>189.92</v>
      </c>
      <c r="E94">
        <f>'Performance Cal'!D94</f>
        <v>0</v>
      </c>
      <c r="F94">
        <f>'Performance Cal'!E94</f>
        <v>0</v>
      </c>
      <c r="G94">
        <f>'Performance Cal'!F94</f>
        <v>189.92</v>
      </c>
      <c r="H94" s="25">
        <f t="shared" si="22"/>
        <v>0</v>
      </c>
      <c r="I94" s="25">
        <f t="shared" si="23"/>
        <v>0</v>
      </c>
      <c r="J94" s="25">
        <f t="shared" si="24"/>
        <v>0</v>
      </c>
      <c r="K94" s="25">
        <f t="shared" si="25"/>
        <v>0</v>
      </c>
      <c r="L94" s="25">
        <f t="shared" si="26"/>
        <v>0</v>
      </c>
      <c r="M94" s="25">
        <f t="shared" si="26"/>
        <v>0</v>
      </c>
      <c r="N94" s="25">
        <f t="shared" si="27"/>
        <v>0</v>
      </c>
      <c r="O94" s="25">
        <f t="shared" si="28"/>
        <v>0</v>
      </c>
      <c r="P94" s="25">
        <f t="shared" si="29"/>
        <v>0</v>
      </c>
      <c r="Q94" s="25">
        <f t="shared" si="30"/>
        <v>0</v>
      </c>
      <c r="R94" s="25">
        <f t="shared" si="31"/>
        <v>0</v>
      </c>
      <c r="S94" s="25">
        <f t="shared" si="32"/>
        <v>0</v>
      </c>
      <c r="T94" s="25">
        <f t="shared" si="33"/>
        <v>0</v>
      </c>
      <c r="U94" s="25">
        <f t="shared" si="34"/>
        <v>0</v>
      </c>
      <c r="V94" s="25">
        <f t="shared" si="35"/>
        <v>0</v>
      </c>
      <c r="W94" s="25">
        <f t="shared" si="36"/>
        <v>0</v>
      </c>
      <c r="X94" s="25">
        <f t="shared" si="37"/>
        <v>0</v>
      </c>
      <c r="Y94" s="25">
        <f t="shared" si="38"/>
        <v>0</v>
      </c>
      <c r="Z94" s="25">
        <f t="shared" si="39"/>
        <v>0</v>
      </c>
      <c r="AA94" s="25">
        <f t="shared" si="40"/>
        <v>0</v>
      </c>
      <c r="AB94" t="str">
        <f t="shared" si="41"/>
        <v>MI</v>
      </c>
      <c r="AC94" t="str">
        <f t="shared" si="42"/>
        <v>Batter</v>
      </c>
      <c r="AD94" t="str">
        <f t="shared" si="43"/>
        <v>Vishnu Vinod</v>
      </c>
    </row>
    <row r="95" spans="1:30" x14ac:dyDescent="0.35">
      <c r="A95" t="str">
        <f>'Performance Cal'!A95</f>
        <v>SRH</v>
      </c>
      <c r="B95" t="str">
        <f>'Performance Cal'!B95</f>
        <v>Bhuvneshwar Kumar</v>
      </c>
      <c r="C95" t="str">
        <f>_xlfn.XLOOKUP(B95,'Team Player and role'!A:A,'Team Player and role'!C:C," ")</f>
        <v>Seamer</v>
      </c>
      <c r="D95">
        <f>'Performance Cal'!C95</f>
        <v>143.91999999999999</v>
      </c>
      <c r="E95">
        <f>'Performance Cal'!D95</f>
        <v>4003.7199999999993</v>
      </c>
      <c r="F95">
        <f>'Performance Cal'!E95</f>
        <v>5</v>
      </c>
      <c r="G95">
        <f>'Performance Cal'!F95</f>
        <v>4152.6399999999994</v>
      </c>
      <c r="H95" s="25">
        <f t="shared" si="22"/>
        <v>6005.579999999999</v>
      </c>
      <c r="I95" s="25">
        <f t="shared" si="23"/>
        <v>3002.7899999999995</v>
      </c>
      <c r="J95" s="25">
        <f t="shared" si="24"/>
        <v>4884.5383999999995</v>
      </c>
      <c r="K95" s="25">
        <f t="shared" si="25"/>
        <v>3323.0875999999994</v>
      </c>
      <c r="L95" s="25">
        <f t="shared" si="26"/>
        <v>2802.6039999999998</v>
      </c>
      <c r="M95" s="25">
        <f t="shared" si="26"/>
        <v>2802.6039999999998</v>
      </c>
      <c r="N95" s="25">
        <f t="shared" si="27"/>
        <v>5204.8359999999993</v>
      </c>
      <c r="O95" s="25">
        <f t="shared" si="28"/>
        <v>4804.463999999999</v>
      </c>
      <c r="P95" s="25">
        <f t="shared" si="29"/>
        <v>4404.0919999999996</v>
      </c>
      <c r="Q95" s="25">
        <f t="shared" si="30"/>
        <v>5605.2079999999987</v>
      </c>
      <c r="R95" s="25">
        <f t="shared" si="31"/>
        <v>6005.579999999999</v>
      </c>
      <c r="S95" s="25">
        <f t="shared" si="32"/>
        <v>2902.6969999999997</v>
      </c>
      <c r="T95" s="25">
        <f t="shared" si="33"/>
        <v>4103.8129999999992</v>
      </c>
      <c r="U95" s="25">
        <f t="shared" si="34"/>
        <v>3903.6269999999995</v>
      </c>
      <c r="V95" s="25">
        <f t="shared" si="35"/>
        <v>3843.5711999999994</v>
      </c>
      <c r="W95" s="25">
        <f t="shared" si="36"/>
        <v>5044.6871999999994</v>
      </c>
      <c r="X95" s="25">
        <f t="shared" si="37"/>
        <v>4844.5011999999988</v>
      </c>
      <c r="Y95" s="25">
        <f t="shared" si="38"/>
        <v>3062.8457999999996</v>
      </c>
      <c r="Z95" s="25">
        <f t="shared" si="39"/>
        <v>4263.9617999999991</v>
      </c>
      <c r="AA95" s="25">
        <f t="shared" si="40"/>
        <v>4063.7757999999994</v>
      </c>
      <c r="AB95" t="str">
        <f t="shared" si="41"/>
        <v>SRH</v>
      </c>
      <c r="AC95" t="str">
        <f t="shared" si="42"/>
        <v>Seamer</v>
      </c>
      <c r="AD95" t="str">
        <f t="shared" si="43"/>
        <v>Bhuvneshwar Kumar</v>
      </c>
    </row>
    <row r="96" spans="1:30" x14ac:dyDescent="0.35">
      <c r="A96" t="str">
        <f>'Performance Cal'!A96</f>
        <v>SRH</v>
      </c>
      <c r="B96" t="str">
        <f>'Performance Cal'!B96</f>
        <v>Marco Jansen</v>
      </c>
      <c r="C96" t="str">
        <f>_xlfn.XLOOKUP(B96,'Team Player and role'!A:A,'Team Player and role'!C:C," ")</f>
        <v>Spinner</v>
      </c>
      <c r="D96">
        <f>'Performance Cal'!C96</f>
        <v>133.12</v>
      </c>
      <c r="E96">
        <f>'Performance Cal'!D96</f>
        <v>971.84000000000015</v>
      </c>
      <c r="F96">
        <f>'Performance Cal'!E96</f>
        <v>5</v>
      </c>
      <c r="G96">
        <f>'Performance Cal'!F96</f>
        <v>1109.96</v>
      </c>
      <c r="H96" s="25">
        <f t="shared" si="22"/>
        <v>1166.2080000000001</v>
      </c>
      <c r="I96" s="25">
        <f t="shared" si="23"/>
        <v>728.88000000000011</v>
      </c>
      <c r="J96" s="25">
        <f t="shared" si="24"/>
        <v>1185.6448</v>
      </c>
      <c r="K96" s="25">
        <f t="shared" si="25"/>
        <v>874.65600000000006</v>
      </c>
      <c r="L96" s="25">
        <f t="shared" si="26"/>
        <v>583.10400000000004</v>
      </c>
      <c r="M96" s="25">
        <f t="shared" si="26"/>
        <v>583.10400000000004</v>
      </c>
      <c r="N96" s="25">
        <f t="shared" si="27"/>
        <v>971.84000000000015</v>
      </c>
      <c r="O96" s="25">
        <f t="shared" si="28"/>
        <v>1166.2080000000001</v>
      </c>
      <c r="P96" s="25">
        <f t="shared" si="29"/>
        <v>874.65600000000006</v>
      </c>
      <c r="Q96" s="25">
        <f t="shared" si="30"/>
        <v>1069.0240000000001</v>
      </c>
      <c r="R96" s="25">
        <f t="shared" si="31"/>
        <v>1166.2080000000001</v>
      </c>
      <c r="S96" s="25">
        <f t="shared" si="32"/>
        <v>655.99200000000008</v>
      </c>
      <c r="T96" s="25">
        <f t="shared" si="33"/>
        <v>850.36000000000013</v>
      </c>
      <c r="U96" s="25">
        <f t="shared" si="34"/>
        <v>947.5440000000001</v>
      </c>
      <c r="V96" s="25">
        <f t="shared" si="35"/>
        <v>884.37440000000004</v>
      </c>
      <c r="W96" s="25">
        <f t="shared" si="36"/>
        <v>1078.7424000000001</v>
      </c>
      <c r="X96" s="25">
        <f t="shared" si="37"/>
        <v>1175.9264000000001</v>
      </c>
      <c r="Y96" s="25">
        <f t="shared" si="38"/>
        <v>728.88000000000011</v>
      </c>
      <c r="Z96" s="25">
        <f t="shared" si="39"/>
        <v>923.24800000000005</v>
      </c>
      <c r="AA96" s="25">
        <f t="shared" si="40"/>
        <v>1020.432</v>
      </c>
      <c r="AB96" t="str">
        <f t="shared" si="41"/>
        <v>SRH</v>
      </c>
      <c r="AC96" t="str">
        <f t="shared" si="42"/>
        <v>Spinner</v>
      </c>
      <c r="AD96" t="str">
        <f t="shared" si="43"/>
        <v>Marco Jansen</v>
      </c>
    </row>
    <row r="97" spans="1:30" x14ac:dyDescent="0.35">
      <c r="A97" t="str">
        <f>'Performance Cal'!A97</f>
        <v>SRH</v>
      </c>
      <c r="B97" t="str">
        <f>'Performance Cal'!B97</f>
        <v>Washington Sundar</v>
      </c>
      <c r="C97" t="str">
        <f>_xlfn.XLOOKUP(B97,'Team Player and role'!A:A,'Team Player and role'!C:C," ")</f>
        <v>Spinner</v>
      </c>
      <c r="D97">
        <f>'Performance Cal'!C97</f>
        <v>143.51999999999998</v>
      </c>
      <c r="E97">
        <f>'Performance Cal'!D97</f>
        <v>531.04</v>
      </c>
      <c r="F97">
        <f>'Performance Cal'!E97</f>
        <v>0</v>
      </c>
      <c r="G97">
        <f>'Performance Cal'!F97</f>
        <v>674.56</v>
      </c>
      <c r="H97" s="25">
        <f t="shared" si="22"/>
        <v>637.24799999999993</v>
      </c>
      <c r="I97" s="25">
        <f t="shared" si="23"/>
        <v>398.28</v>
      </c>
      <c r="J97" s="25">
        <f t="shared" si="24"/>
        <v>647.86879999999996</v>
      </c>
      <c r="K97" s="25">
        <f t="shared" si="25"/>
        <v>477.93599999999998</v>
      </c>
      <c r="L97" s="25">
        <f t="shared" si="26"/>
        <v>318.62399999999997</v>
      </c>
      <c r="M97" s="25">
        <f t="shared" si="26"/>
        <v>318.62399999999997</v>
      </c>
      <c r="N97" s="25">
        <f t="shared" si="27"/>
        <v>531.04</v>
      </c>
      <c r="O97" s="25">
        <f t="shared" si="28"/>
        <v>637.24799999999993</v>
      </c>
      <c r="P97" s="25">
        <f t="shared" si="29"/>
        <v>477.93599999999992</v>
      </c>
      <c r="Q97" s="25">
        <f t="shared" si="30"/>
        <v>584.14400000000001</v>
      </c>
      <c r="R97" s="25">
        <f t="shared" si="31"/>
        <v>637.24799999999993</v>
      </c>
      <c r="S97" s="25">
        <f t="shared" si="32"/>
        <v>358.452</v>
      </c>
      <c r="T97" s="25">
        <f t="shared" si="33"/>
        <v>464.65999999999997</v>
      </c>
      <c r="U97" s="25">
        <f t="shared" si="34"/>
        <v>517.7639999999999</v>
      </c>
      <c r="V97" s="25">
        <f t="shared" si="35"/>
        <v>483.24639999999999</v>
      </c>
      <c r="W97" s="25">
        <f t="shared" si="36"/>
        <v>589.45439999999996</v>
      </c>
      <c r="X97" s="25">
        <f t="shared" si="37"/>
        <v>642.55839999999989</v>
      </c>
      <c r="Y97" s="25">
        <f t="shared" si="38"/>
        <v>398.28</v>
      </c>
      <c r="Z97" s="25">
        <f t="shared" si="39"/>
        <v>504.48799999999994</v>
      </c>
      <c r="AA97" s="25">
        <f t="shared" si="40"/>
        <v>557.59199999999998</v>
      </c>
      <c r="AB97" t="str">
        <f t="shared" si="41"/>
        <v>SRH</v>
      </c>
      <c r="AC97" t="str">
        <f t="shared" si="42"/>
        <v>Spinner</v>
      </c>
      <c r="AD97" t="str">
        <f t="shared" si="43"/>
        <v>Washington Sundar</v>
      </c>
    </row>
    <row r="98" spans="1:30" x14ac:dyDescent="0.35">
      <c r="A98" t="str">
        <f>'Performance Cal'!A98</f>
        <v>DC</v>
      </c>
      <c r="B98" t="str">
        <f>'Performance Cal'!B98</f>
        <v>Sarfaraz Khan</v>
      </c>
      <c r="C98" t="str">
        <f>_xlfn.XLOOKUP(B98,'Team Player and role'!A:A,'Team Player and role'!C:C," ")</f>
        <v>Batter</v>
      </c>
      <c r="D98">
        <f>'Performance Cal'!C98</f>
        <v>146.72</v>
      </c>
      <c r="E98">
        <f>'Performance Cal'!D98</f>
        <v>0</v>
      </c>
      <c r="F98">
        <f>'Performance Cal'!E98</f>
        <v>4</v>
      </c>
      <c r="G98">
        <f>'Performance Cal'!F98</f>
        <v>150.72</v>
      </c>
      <c r="H98" s="25">
        <f t="shared" si="22"/>
        <v>0</v>
      </c>
      <c r="I98" s="25">
        <f t="shared" si="23"/>
        <v>0</v>
      </c>
      <c r="J98" s="25">
        <f t="shared" si="24"/>
        <v>0</v>
      </c>
      <c r="K98" s="25">
        <f t="shared" si="25"/>
        <v>0</v>
      </c>
      <c r="L98" s="25">
        <f t="shared" si="26"/>
        <v>0</v>
      </c>
      <c r="M98" s="25">
        <f t="shared" si="26"/>
        <v>0</v>
      </c>
      <c r="N98" s="25">
        <f t="shared" si="27"/>
        <v>0</v>
      </c>
      <c r="O98" s="25">
        <f t="shared" si="28"/>
        <v>0</v>
      </c>
      <c r="P98" s="25">
        <f t="shared" si="29"/>
        <v>0</v>
      </c>
      <c r="Q98" s="25">
        <f t="shared" si="30"/>
        <v>0</v>
      </c>
      <c r="R98" s="25">
        <f t="shared" si="31"/>
        <v>0</v>
      </c>
      <c r="S98" s="25">
        <f t="shared" si="32"/>
        <v>0</v>
      </c>
      <c r="T98" s="25">
        <f t="shared" si="33"/>
        <v>0</v>
      </c>
      <c r="U98" s="25">
        <f t="shared" si="34"/>
        <v>0</v>
      </c>
      <c r="V98" s="25">
        <f t="shared" si="35"/>
        <v>0</v>
      </c>
      <c r="W98" s="25">
        <f t="shared" si="36"/>
        <v>0</v>
      </c>
      <c r="X98" s="25">
        <f t="shared" si="37"/>
        <v>0</v>
      </c>
      <c r="Y98" s="25">
        <f t="shared" si="38"/>
        <v>0</v>
      </c>
      <c r="Z98" s="25">
        <f t="shared" si="39"/>
        <v>0</v>
      </c>
      <c r="AA98" s="25">
        <f t="shared" si="40"/>
        <v>0</v>
      </c>
      <c r="AB98" t="str">
        <f t="shared" si="41"/>
        <v>DC</v>
      </c>
      <c r="AC98" t="str">
        <f t="shared" si="42"/>
        <v>Batter</v>
      </c>
      <c r="AD98" t="str">
        <f t="shared" si="43"/>
        <v>Sarfaraz Khan</v>
      </c>
    </row>
    <row r="99" spans="1:30" x14ac:dyDescent="0.35">
      <c r="A99" t="str">
        <f>'Performance Cal'!A99</f>
        <v>RCB</v>
      </c>
      <c r="B99" t="str">
        <f>'Performance Cal'!B99</f>
        <v>Suyash Prabhudessai</v>
      </c>
      <c r="C99" t="str">
        <f>_xlfn.XLOOKUP(B99,'Team Player and role'!A:A,'Team Player and role'!C:C," ")</f>
        <v>Batter</v>
      </c>
      <c r="D99">
        <f>'Performance Cal'!C99</f>
        <v>101.03999999999999</v>
      </c>
      <c r="E99">
        <f>'Performance Cal'!D99</f>
        <v>0</v>
      </c>
      <c r="F99">
        <f>'Performance Cal'!E99</f>
        <v>5</v>
      </c>
      <c r="G99">
        <f>'Performance Cal'!F99</f>
        <v>106.03999999999999</v>
      </c>
      <c r="H99" s="25">
        <f t="shared" si="22"/>
        <v>0</v>
      </c>
      <c r="I99" s="25">
        <f t="shared" si="23"/>
        <v>0</v>
      </c>
      <c r="J99" s="25">
        <f t="shared" si="24"/>
        <v>0</v>
      </c>
      <c r="K99" s="25">
        <f t="shared" si="25"/>
        <v>0</v>
      </c>
      <c r="L99" s="25">
        <f t="shared" si="26"/>
        <v>0</v>
      </c>
      <c r="M99" s="25">
        <f t="shared" si="26"/>
        <v>0</v>
      </c>
      <c r="N99" s="25">
        <f t="shared" si="27"/>
        <v>0</v>
      </c>
      <c r="O99" s="25">
        <f t="shared" si="28"/>
        <v>0</v>
      </c>
      <c r="P99" s="25">
        <f t="shared" si="29"/>
        <v>0</v>
      </c>
      <c r="Q99" s="25">
        <f t="shared" si="30"/>
        <v>0</v>
      </c>
      <c r="R99" s="25">
        <f t="shared" si="31"/>
        <v>0</v>
      </c>
      <c r="S99" s="25">
        <f t="shared" si="32"/>
        <v>0</v>
      </c>
      <c r="T99" s="25">
        <f t="shared" si="33"/>
        <v>0</v>
      </c>
      <c r="U99" s="25">
        <f t="shared" si="34"/>
        <v>0</v>
      </c>
      <c r="V99" s="25">
        <f t="shared" si="35"/>
        <v>0</v>
      </c>
      <c r="W99" s="25">
        <f t="shared" si="36"/>
        <v>0</v>
      </c>
      <c r="X99" s="25">
        <f t="shared" si="37"/>
        <v>0</v>
      </c>
      <c r="Y99" s="25">
        <f t="shared" si="38"/>
        <v>0</v>
      </c>
      <c r="Z99" s="25">
        <f t="shared" si="39"/>
        <v>0</v>
      </c>
      <c r="AA99" s="25">
        <f t="shared" si="40"/>
        <v>0</v>
      </c>
      <c r="AB99" t="str">
        <f t="shared" si="41"/>
        <v>RCB</v>
      </c>
      <c r="AC99" t="str">
        <f t="shared" si="42"/>
        <v>Batter</v>
      </c>
      <c r="AD99" t="str">
        <f t="shared" si="43"/>
        <v>Suyash Prabhudessai</v>
      </c>
    </row>
    <row r="100" spans="1:30" x14ac:dyDescent="0.35">
      <c r="A100" t="str">
        <f>'Performance Cal'!A100</f>
        <v>DC</v>
      </c>
      <c r="B100" t="str">
        <f>'Performance Cal'!B100</f>
        <v>Abishek Porel</v>
      </c>
      <c r="C100" t="str">
        <f>_xlfn.XLOOKUP(B100,'Team Player and role'!A:A,'Team Player and role'!C:C," ")</f>
        <v>Batter</v>
      </c>
      <c r="D100">
        <f>'Performance Cal'!C100</f>
        <v>132.32</v>
      </c>
      <c r="E100">
        <f>'Performance Cal'!D100</f>
        <v>0</v>
      </c>
      <c r="F100">
        <f>'Performance Cal'!E100</f>
        <v>5</v>
      </c>
      <c r="G100">
        <f>'Performance Cal'!F100</f>
        <v>137.32</v>
      </c>
      <c r="H100" s="25">
        <f t="shared" si="22"/>
        <v>0</v>
      </c>
      <c r="I100" s="25">
        <f t="shared" si="23"/>
        <v>0</v>
      </c>
      <c r="J100" s="25">
        <f t="shared" si="24"/>
        <v>0</v>
      </c>
      <c r="K100" s="25">
        <f t="shared" si="25"/>
        <v>0</v>
      </c>
      <c r="L100" s="25">
        <f t="shared" si="26"/>
        <v>0</v>
      </c>
      <c r="M100" s="25">
        <f t="shared" si="26"/>
        <v>0</v>
      </c>
      <c r="N100" s="25">
        <f t="shared" si="27"/>
        <v>0</v>
      </c>
      <c r="O100" s="25">
        <f t="shared" si="28"/>
        <v>0</v>
      </c>
      <c r="P100" s="25">
        <f t="shared" si="29"/>
        <v>0</v>
      </c>
      <c r="Q100" s="25">
        <f t="shared" si="30"/>
        <v>0</v>
      </c>
      <c r="R100" s="25">
        <f t="shared" si="31"/>
        <v>0</v>
      </c>
      <c r="S100" s="25">
        <f t="shared" si="32"/>
        <v>0</v>
      </c>
      <c r="T100" s="25">
        <f t="shared" si="33"/>
        <v>0</v>
      </c>
      <c r="U100" s="25">
        <f t="shared" si="34"/>
        <v>0</v>
      </c>
      <c r="V100" s="25">
        <f t="shared" si="35"/>
        <v>0</v>
      </c>
      <c r="W100" s="25">
        <f t="shared" si="36"/>
        <v>0</v>
      </c>
      <c r="X100" s="25">
        <f t="shared" si="37"/>
        <v>0</v>
      </c>
      <c r="Y100" s="25">
        <f t="shared" si="38"/>
        <v>0</v>
      </c>
      <c r="Z100" s="25">
        <f t="shared" si="39"/>
        <v>0</v>
      </c>
      <c r="AA100" s="25">
        <f t="shared" si="40"/>
        <v>0</v>
      </c>
      <c r="AB100" t="str">
        <f t="shared" si="41"/>
        <v>DC</v>
      </c>
      <c r="AC100" t="str">
        <f t="shared" si="42"/>
        <v>Batter</v>
      </c>
      <c r="AD100" t="str">
        <f t="shared" si="43"/>
        <v>Abishek Porel</v>
      </c>
    </row>
    <row r="101" spans="1:30" x14ac:dyDescent="0.35">
      <c r="A101" t="str">
        <f>'Performance Cal'!A101</f>
        <v>RCB</v>
      </c>
      <c r="B101" t="str">
        <f>'Performance Cal'!B101</f>
        <v>David Willey</v>
      </c>
      <c r="C101" t="str">
        <f>_xlfn.XLOOKUP(B101,'Team Player and role'!A:A,'Team Player and role'!C:C," ")</f>
        <v>Seamer</v>
      </c>
      <c r="D101">
        <f>'Performance Cal'!C101</f>
        <v>154.72</v>
      </c>
      <c r="E101">
        <f>'Performance Cal'!D101</f>
        <v>590.04</v>
      </c>
      <c r="F101">
        <f>'Performance Cal'!E101</f>
        <v>0</v>
      </c>
      <c r="G101">
        <f>'Performance Cal'!F101</f>
        <v>744.76</v>
      </c>
      <c r="H101" s="25">
        <f t="shared" si="22"/>
        <v>885.06</v>
      </c>
      <c r="I101" s="25">
        <f t="shared" si="23"/>
        <v>442.53</v>
      </c>
      <c r="J101" s="25">
        <f t="shared" si="24"/>
        <v>719.84879999999987</v>
      </c>
      <c r="K101" s="25">
        <f t="shared" si="25"/>
        <v>489.73320000000001</v>
      </c>
      <c r="L101" s="25">
        <f t="shared" si="26"/>
        <v>413.02799999999996</v>
      </c>
      <c r="M101" s="25">
        <f t="shared" si="26"/>
        <v>413.02799999999996</v>
      </c>
      <c r="N101" s="25">
        <f t="shared" si="27"/>
        <v>767.05200000000002</v>
      </c>
      <c r="O101" s="25">
        <f t="shared" si="28"/>
        <v>708.04799999999989</v>
      </c>
      <c r="P101" s="25">
        <f t="shared" si="29"/>
        <v>649.04399999999998</v>
      </c>
      <c r="Q101" s="25">
        <f t="shared" si="30"/>
        <v>826.05600000000004</v>
      </c>
      <c r="R101" s="25">
        <f t="shared" si="31"/>
        <v>885.06</v>
      </c>
      <c r="S101" s="25">
        <f t="shared" si="32"/>
        <v>427.779</v>
      </c>
      <c r="T101" s="25">
        <f t="shared" si="33"/>
        <v>604.79099999999994</v>
      </c>
      <c r="U101" s="25">
        <f t="shared" si="34"/>
        <v>575.28899999999999</v>
      </c>
      <c r="V101" s="25">
        <f t="shared" si="35"/>
        <v>566.43839999999989</v>
      </c>
      <c r="W101" s="25">
        <f t="shared" si="36"/>
        <v>743.45039999999995</v>
      </c>
      <c r="X101" s="25">
        <f t="shared" si="37"/>
        <v>713.94839999999988</v>
      </c>
      <c r="Y101" s="25">
        <f t="shared" si="38"/>
        <v>451.38059999999996</v>
      </c>
      <c r="Z101" s="25">
        <f t="shared" si="39"/>
        <v>628.39260000000002</v>
      </c>
      <c r="AA101" s="25">
        <f t="shared" si="40"/>
        <v>598.89059999999995</v>
      </c>
      <c r="AB101" t="str">
        <f t="shared" si="41"/>
        <v>RCB</v>
      </c>
      <c r="AC101" t="str">
        <f t="shared" si="42"/>
        <v>Seamer</v>
      </c>
      <c r="AD101" t="str">
        <f t="shared" si="43"/>
        <v>David Willey</v>
      </c>
    </row>
    <row r="102" spans="1:30" x14ac:dyDescent="0.35">
      <c r="A102" t="str">
        <f>'Performance Cal'!A102</f>
        <v>GT</v>
      </c>
      <c r="B102" t="str">
        <f>'Performance Cal'!B102</f>
        <v>Mohammad Shami</v>
      </c>
      <c r="C102" t="str">
        <f>_xlfn.XLOOKUP(B102,'Team Player and role'!A:A,'Team Player and role'!C:C," ")</f>
        <v>Seamer</v>
      </c>
      <c r="D102">
        <f>'Performance Cal'!C102</f>
        <v>13.280000000000001</v>
      </c>
      <c r="E102">
        <f>'Performance Cal'!D102</f>
        <v>8349.7199999999993</v>
      </c>
      <c r="F102">
        <f>'Performance Cal'!E102</f>
        <v>6</v>
      </c>
      <c r="G102">
        <f>'Performance Cal'!F102</f>
        <v>8369</v>
      </c>
      <c r="H102" s="25">
        <f t="shared" si="22"/>
        <v>12524.58</v>
      </c>
      <c r="I102" s="25">
        <f t="shared" si="23"/>
        <v>6262.29</v>
      </c>
      <c r="J102" s="25">
        <f t="shared" si="24"/>
        <v>10186.6584</v>
      </c>
      <c r="K102" s="25">
        <f t="shared" si="25"/>
        <v>6930.2675999999992</v>
      </c>
      <c r="L102" s="25">
        <f t="shared" si="26"/>
        <v>5844.8039999999992</v>
      </c>
      <c r="M102" s="25">
        <f t="shared" si="26"/>
        <v>5844.8039999999992</v>
      </c>
      <c r="N102" s="25">
        <f t="shared" si="27"/>
        <v>10854.635999999999</v>
      </c>
      <c r="O102" s="25">
        <f t="shared" si="28"/>
        <v>10019.663999999999</v>
      </c>
      <c r="P102" s="25">
        <f t="shared" si="29"/>
        <v>9184.6919999999991</v>
      </c>
      <c r="Q102" s="25">
        <f t="shared" si="30"/>
        <v>11689.608</v>
      </c>
      <c r="R102" s="25">
        <f t="shared" si="31"/>
        <v>12524.58</v>
      </c>
      <c r="S102" s="25">
        <f t="shared" si="32"/>
        <v>6053.5469999999996</v>
      </c>
      <c r="T102" s="25">
        <f t="shared" si="33"/>
        <v>8558.4629999999997</v>
      </c>
      <c r="U102" s="25">
        <f t="shared" si="34"/>
        <v>8140.976999999999</v>
      </c>
      <c r="V102" s="25">
        <f t="shared" si="35"/>
        <v>8015.7312000000002</v>
      </c>
      <c r="W102" s="25">
        <f t="shared" si="36"/>
        <v>10520.647199999999</v>
      </c>
      <c r="X102" s="25">
        <f t="shared" si="37"/>
        <v>10103.161199999999</v>
      </c>
      <c r="Y102" s="25">
        <f t="shared" si="38"/>
        <v>6387.5357999999997</v>
      </c>
      <c r="Z102" s="25">
        <f t="shared" si="39"/>
        <v>8892.4517999999989</v>
      </c>
      <c r="AA102" s="25">
        <f t="shared" si="40"/>
        <v>8474.9657999999981</v>
      </c>
      <c r="AB102" t="str">
        <f t="shared" si="41"/>
        <v>GT</v>
      </c>
      <c r="AC102" t="str">
        <f t="shared" si="42"/>
        <v>Seamer</v>
      </c>
      <c r="AD102" t="str">
        <f t="shared" si="43"/>
        <v>Mohammad Shami</v>
      </c>
    </row>
    <row r="103" spans="1:30" x14ac:dyDescent="0.35">
      <c r="A103" t="str">
        <f>'Performance Cal'!A103</f>
        <v>GT</v>
      </c>
      <c r="B103" t="str">
        <f>'Performance Cal'!B103</f>
        <v>Mohit Sharma</v>
      </c>
      <c r="C103" t="str">
        <f>_xlfn.XLOOKUP(B103,'Team Player and role'!A:A,'Team Player and role'!C:C," ")</f>
        <v>Seamer</v>
      </c>
      <c r="D103">
        <f>'Performance Cal'!C103</f>
        <v>0</v>
      </c>
      <c r="E103">
        <f>'Performance Cal'!D103</f>
        <v>5620.2</v>
      </c>
      <c r="F103">
        <f>'Performance Cal'!E103</f>
        <v>7</v>
      </c>
      <c r="G103">
        <f>'Performance Cal'!F103</f>
        <v>5627.2</v>
      </c>
      <c r="H103" s="25">
        <f t="shared" si="22"/>
        <v>8430.2999999999993</v>
      </c>
      <c r="I103" s="25">
        <f t="shared" si="23"/>
        <v>4215.1499999999996</v>
      </c>
      <c r="J103" s="25">
        <f t="shared" si="24"/>
        <v>6856.6440000000002</v>
      </c>
      <c r="K103" s="25">
        <f t="shared" si="25"/>
        <v>4664.7659999999996</v>
      </c>
      <c r="L103" s="25">
        <f t="shared" si="26"/>
        <v>3934.14</v>
      </c>
      <c r="M103" s="25">
        <f t="shared" si="26"/>
        <v>3934.14</v>
      </c>
      <c r="N103" s="25">
        <f t="shared" si="27"/>
        <v>7306.26</v>
      </c>
      <c r="O103" s="25">
        <f t="shared" si="28"/>
        <v>6744.24</v>
      </c>
      <c r="P103" s="25">
        <f t="shared" si="29"/>
        <v>6182.2199999999993</v>
      </c>
      <c r="Q103" s="25">
        <f t="shared" si="30"/>
        <v>7868.28</v>
      </c>
      <c r="R103" s="25">
        <f t="shared" si="31"/>
        <v>8430.2999999999993</v>
      </c>
      <c r="S103" s="25">
        <f t="shared" si="32"/>
        <v>4074.6449999999995</v>
      </c>
      <c r="T103" s="25">
        <f t="shared" si="33"/>
        <v>5760.7049999999999</v>
      </c>
      <c r="U103" s="25">
        <f t="shared" si="34"/>
        <v>5479.6949999999997</v>
      </c>
      <c r="V103" s="25">
        <f t="shared" si="35"/>
        <v>5395.3919999999998</v>
      </c>
      <c r="W103" s="25">
        <f t="shared" si="36"/>
        <v>7081.4520000000002</v>
      </c>
      <c r="X103" s="25">
        <f t="shared" si="37"/>
        <v>6800.442</v>
      </c>
      <c r="Y103" s="25">
        <f t="shared" si="38"/>
        <v>4299.4529999999995</v>
      </c>
      <c r="Z103" s="25">
        <f t="shared" si="39"/>
        <v>5985.5129999999999</v>
      </c>
      <c r="AA103" s="25">
        <f t="shared" si="40"/>
        <v>5704.5029999999997</v>
      </c>
      <c r="AB103" t="str">
        <f t="shared" si="41"/>
        <v>GT</v>
      </c>
      <c r="AC103" t="str">
        <f t="shared" si="42"/>
        <v>Seamer</v>
      </c>
      <c r="AD103" t="str">
        <f t="shared" si="43"/>
        <v>Mohit Sharma</v>
      </c>
    </row>
    <row r="104" spans="1:30" x14ac:dyDescent="0.35">
      <c r="A104" t="str">
        <f>'Performance Cal'!A104</f>
        <v>MI</v>
      </c>
      <c r="B104" t="str">
        <f>'Performance Cal'!B104</f>
        <v>Piyush Chawla</v>
      </c>
      <c r="C104" t="str">
        <f>_xlfn.XLOOKUP(B104,'Team Player and role'!A:A,'Team Player and role'!C:C," ")</f>
        <v>Spinner</v>
      </c>
      <c r="D104">
        <f>'Performance Cal'!C104</f>
        <v>57.08</v>
      </c>
      <c r="E104">
        <f>'Performance Cal'!D104</f>
        <v>6021.44</v>
      </c>
      <c r="F104">
        <f>'Performance Cal'!E104</f>
        <v>0</v>
      </c>
      <c r="G104">
        <f>'Performance Cal'!F104</f>
        <v>6078.5199999999995</v>
      </c>
      <c r="H104" s="25">
        <f t="shared" si="22"/>
        <v>7225.7279999999992</v>
      </c>
      <c r="I104" s="25">
        <f t="shared" si="23"/>
        <v>4516.079999999999</v>
      </c>
      <c r="J104" s="25">
        <f t="shared" si="24"/>
        <v>7346.1567999999997</v>
      </c>
      <c r="K104" s="25">
        <f t="shared" si="25"/>
        <v>5419.2959999999994</v>
      </c>
      <c r="L104" s="25">
        <f t="shared" si="26"/>
        <v>3612.8639999999996</v>
      </c>
      <c r="M104" s="25">
        <f t="shared" si="26"/>
        <v>3612.8639999999996</v>
      </c>
      <c r="N104" s="25">
        <f t="shared" si="27"/>
        <v>6021.44</v>
      </c>
      <c r="O104" s="25">
        <f t="shared" si="28"/>
        <v>7225.7279999999992</v>
      </c>
      <c r="P104" s="25">
        <f t="shared" si="29"/>
        <v>5419.2959999999994</v>
      </c>
      <c r="Q104" s="25">
        <f t="shared" si="30"/>
        <v>6623.5839999999989</v>
      </c>
      <c r="R104" s="25">
        <f t="shared" si="31"/>
        <v>7225.7279999999992</v>
      </c>
      <c r="S104" s="25">
        <f t="shared" si="32"/>
        <v>4064.4719999999993</v>
      </c>
      <c r="T104" s="25">
        <f t="shared" si="33"/>
        <v>5268.7599999999993</v>
      </c>
      <c r="U104" s="25">
        <f t="shared" si="34"/>
        <v>5870.9039999999986</v>
      </c>
      <c r="V104" s="25">
        <f t="shared" si="35"/>
        <v>5479.5103999999992</v>
      </c>
      <c r="W104" s="25">
        <f t="shared" si="36"/>
        <v>6683.7983999999997</v>
      </c>
      <c r="X104" s="25">
        <f t="shared" si="37"/>
        <v>7285.9423999999999</v>
      </c>
      <c r="Y104" s="25">
        <f t="shared" si="38"/>
        <v>4516.08</v>
      </c>
      <c r="Z104" s="25">
        <f t="shared" si="39"/>
        <v>5720.3679999999995</v>
      </c>
      <c r="AA104" s="25">
        <f t="shared" si="40"/>
        <v>6322.5119999999988</v>
      </c>
      <c r="AB104" t="str">
        <f t="shared" si="41"/>
        <v>MI</v>
      </c>
      <c r="AC104" t="str">
        <f t="shared" si="42"/>
        <v>Spinner</v>
      </c>
      <c r="AD104" t="str">
        <f t="shared" si="43"/>
        <v>Piyush Chawla</v>
      </c>
    </row>
    <row r="105" spans="1:30" x14ac:dyDescent="0.35">
      <c r="A105" t="str">
        <f>'Performance Cal'!A105</f>
        <v>RR</v>
      </c>
      <c r="B105" t="str">
        <f>'Performance Cal'!B105</f>
        <v>Yuzvendra Chahal</v>
      </c>
      <c r="C105" t="str">
        <f>_xlfn.XLOOKUP(B105,'Team Player and role'!A:A,'Team Player and role'!C:C," ")</f>
        <v>Spinner</v>
      </c>
      <c r="D105">
        <f>'Performance Cal'!C105</f>
        <v>0</v>
      </c>
      <c r="E105">
        <f>'Performance Cal'!D105</f>
        <v>6525.32</v>
      </c>
      <c r="F105">
        <f>'Performance Cal'!E105</f>
        <v>0</v>
      </c>
      <c r="G105">
        <f>'Performance Cal'!F105</f>
        <v>6525.32</v>
      </c>
      <c r="H105" s="25">
        <f t="shared" si="22"/>
        <v>7830.3839999999991</v>
      </c>
      <c r="I105" s="25">
        <f t="shared" si="23"/>
        <v>4893.99</v>
      </c>
      <c r="J105" s="25">
        <f t="shared" si="24"/>
        <v>7960.8903999999993</v>
      </c>
      <c r="K105" s="25">
        <f t="shared" si="25"/>
        <v>5872.7879999999996</v>
      </c>
      <c r="L105" s="25">
        <f t="shared" si="26"/>
        <v>3915.1919999999996</v>
      </c>
      <c r="M105" s="25">
        <f t="shared" si="26"/>
        <v>3915.1919999999996</v>
      </c>
      <c r="N105" s="25">
        <f t="shared" si="27"/>
        <v>6525.32</v>
      </c>
      <c r="O105" s="25">
        <f t="shared" si="28"/>
        <v>7830.3839999999991</v>
      </c>
      <c r="P105" s="25">
        <f t="shared" si="29"/>
        <v>5872.7879999999996</v>
      </c>
      <c r="Q105" s="25">
        <f t="shared" si="30"/>
        <v>7177.851999999999</v>
      </c>
      <c r="R105" s="25">
        <f t="shared" si="31"/>
        <v>7830.3839999999991</v>
      </c>
      <c r="S105" s="25">
        <f t="shared" si="32"/>
        <v>4404.5909999999994</v>
      </c>
      <c r="T105" s="25">
        <f t="shared" si="33"/>
        <v>5709.6549999999997</v>
      </c>
      <c r="U105" s="25">
        <f t="shared" si="34"/>
        <v>6362.1869999999999</v>
      </c>
      <c r="V105" s="25">
        <f t="shared" si="35"/>
        <v>5938.0411999999997</v>
      </c>
      <c r="W105" s="25">
        <f t="shared" si="36"/>
        <v>7243.1052</v>
      </c>
      <c r="X105" s="25">
        <f t="shared" si="37"/>
        <v>7895.6371999999992</v>
      </c>
      <c r="Y105" s="25">
        <f t="shared" si="38"/>
        <v>4893.99</v>
      </c>
      <c r="Z105" s="25">
        <f t="shared" si="39"/>
        <v>6199.0540000000001</v>
      </c>
      <c r="AA105" s="25">
        <f t="shared" si="40"/>
        <v>6851.5859999999993</v>
      </c>
      <c r="AB105" t="str">
        <f t="shared" si="41"/>
        <v>RR</v>
      </c>
      <c r="AC105" t="str">
        <f t="shared" si="42"/>
        <v>Spinner</v>
      </c>
      <c r="AD105" t="str">
        <f t="shared" si="43"/>
        <v>Yuzvendra Chahal</v>
      </c>
    </row>
    <row r="106" spans="1:30" x14ac:dyDescent="0.35">
      <c r="A106" t="str">
        <f>'Performance Cal'!A106</f>
        <v>CSK</v>
      </c>
      <c r="B106" t="str">
        <f>'Performance Cal'!B106</f>
        <v>Tushar Deshpande</v>
      </c>
      <c r="C106" t="str">
        <f>_xlfn.XLOOKUP(B106,'Team Player and role'!A:A,'Team Player and role'!C:C," ")</f>
        <v>Seamer</v>
      </c>
      <c r="D106">
        <f>'Performance Cal'!C106</f>
        <v>10.8</v>
      </c>
      <c r="E106">
        <f>'Performance Cal'!D106</f>
        <v>4605.4399999999996</v>
      </c>
      <c r="F106">
        <f>'Performance Cal'!E106</f>
        <v>4</v>
      </c>
      <c r="G106">
        <f>'Performance Cal'!F106</f>
        <v>4620.24</v>
      </c>
      <c r="H106" s="25">
        <f t="shared" si="22"/>
        <v>6908.1599999999989</v>
      </c>
      <c r="I106" s="25">
        <f t="shared" si="23"/>
        <v>3454.0799999999995</v>
      </c>
      <c r="J106" s="25">
        <f t="shared" si="24"/>
        <v>5618.6367999999993</v>
      </c>
      <c r="K106" s="25">
        <f t="shared" si="25"/>
        <v>3822.5151999999998</v>
      </c>
      <c r="L106" s="25">
        <f t="shared" si="26"/>
        <v>3223.808</v>
      </c>
      <c r="M106" s="25">
        <f t="shared" si="26"/>
        <v>3223.808</v>
      </c>
      <c r="N106" s="25">
        <f t="shared" si="27"/>
        <v>5987.0719999999992</v>
      </c>
      <c r="O106" s="25">
        <f t="shared" si="28"/>
        <v>5526.5279999999993</v>
      </c>
      <c r="P106" s="25">
        <f t="shared" si="29"/>
        <v>5065.9839999999995</v>
      </c>
      <c r="Q106" s="25">
        <f t="shared" si="30"/>
        <v>6447.6159999999991</v>
      </c>
      <c r="R106" s="25">
        <f t="shared" si="31"/>
        <v>6908.1599999999989</v>
      </c>
      <c r="S106" s="25">
        <f t="shared" si="32"/>
        <v>3338.9439999999995</v>
      </c>
      <c r="T106" s="25">
        <f t="shared" si="33"/>
        <v>4720.5759999999991</v>
      </c>
      <c r="U106" s="25">
        <f t="shared" si="34"/>
        <v>4490.3039999999992</v>
      </c>
      <c r="V106" s="25">
        <f t="shared" si="35"/>
        <v>4421.2223999999997</v>
      </c>
      <c r="W106" s="25">
        <f t="shared" si="36"/>
        <v>5802.8543999999993</v>
      </c>
      <c r="X106" s="25">
        <f t="shared" si="37"/>
        <v>5572.5823999999993</v>
      </c>
      <c r="Y106" s="25">
        <f t="shared" si="38"/>
        <v>3523.1615999999999</v>
      </c>
      <c r="Z106" s="25">
        <f t="shared" si="39"/>
        <v>4904.7935999999991</v>
      </c>
      <c r="AA106" s="25">
        <f t="shared" si="40"/>
        <v>4674.5216</v>
      </c>
      <c r="AB106" t="str">
        <f t="shared" si="41"/>
        <v>CSK</v>
      </c>
      <c r="AC106" t="str">
        <f t="shared" si="42"/>
        <v>Seamer</v>
      </c>
      <c r="AD106" t="str">
        <f t="shared" si="43"/>
        <v>Tushar Deshpande</v>
      </c>
    </row>
    <row r="107" spans="1:30" x14ac:dyDescent="0.35">
      <c r="A107" t="str">
        <f>'Performance Cal'!A107</f>
        <v>KKR</v>
      </c>
      <c r="B107" t="str">
        <f>'Performance Cal'!B107</f>
        <v>Varun Chakravarthy</v>
      </c>
      <c r="C107" t="str">
        <f>_xlfn.XLOOKUP(B107,'Team Player and role'!A:A,'Team Player and role'!C:C," ")</f>
        <v>Spinner</v>
      </c>
      <c r="D107">
        <f>'Performance Cal'!C107</f>
        <v>13.680000000000001</v>
      </c>
      <c r="E107">
        <f>'Performance Cal'!D107</f>
        <v>5695.7199999999993</v>
      </c>
      <c r="F107">
        <f>'Performance Cal'!E107</f>
        <v>5</v>
      </c>
      <c r="G107">
        <f>'Performance Cal'!F107</f>
        <v>5714.4</v>
      </c>
      <c r="H107" s="25">
        <f t="shared" si="22"/>
        <v>6834.8639999999987</v>
      </c>
      <c r="I107" s="25">
        <f t="shared" si="23"/>
        <v>4271.7899999999991</v>
      </c>
      <c r="J107" s="25">
        <f t="shared" si="24"/>
        <v>6948.7783999999992</v>
      </c>
      <c r="K107" s="25">
        <f t="shared" si="25"/>
        <v>5126.1479999999992</v>
      </c>
      <c r="L107" s="25">
        <f t="shared" si="26"/>
        <v>3417.4319999999993</v>
      </c>
      <c r="M107" s="25">
        <f t="shared" si="26"/>
        <v>3417.4319999999993</v>
      </c>
      <c r="N107" s="25">
        <f t="shared" si="27"/>
        <v>5695.7199999999984</v>
      </c>
      <c r="O107" s="25">
        <f t="shared" si="28"/>
        <v>6834.8639999999987</v>
      </c>
      <c r="P107" s="25">
        <f t="shared" si="29"/>
        <v>5126.1479999999992</v>
      </c>
      <c r="Q107" s="25">
        <f t="shared" si="30"/>
        <v>6265.2919999999986</v>
      </c>
      <c r="R107" s="25">
        <f t="shared" si="31"/>
        <v>6834.8639999999987</v>
      </c>
      <c r="S107" s="25">
        <f t="shared" si="32"/>
        <v>3844.610999999999</v>
      </c>
      <c r="T107" s="25">
        <f t="shared" si="33"/>
        <v>4983.7549999999992</v>
      </c>
      <c r="U107" s="25">
        <f t="shared" si="34"/>
        <v>5553.3269999999993</v>
      </c>
      <c r="V107" s="25">
        <f t="shared" si="35"/>
        <v>5183.1051999999991</v>
      </c>
      <c r="W107" s="25">
        <f t="shared" si="36"/>
        <v>6322.2491999999984</v>
      </c>
      <c r="X107" s="25">
        <f t="shared" si="37"/>
        <v>6891.8211999999985</v>
      </c>
      <c r="Y107" s="25">
        <f t="shared" si="38"/>
        <v>4271.7899999999991</v>
      </c>
      <c r="Z107" s="25">
        <f t="shared" si="39"/>
        <v>5410.9339999999993</v>
      </c>
      <c r="AA107" s="25">
        <f t="shared" si="40"/>
        <v>5980.5059999999994</v>
      </c>
      <c r="AB107" t="str">
        <f t="shared" si="41"/>
        <v>KKR</v>
      </c>
      <c r="AC107" t="str">
        <f t="shared" si="42"/>
        <v>Spinner</v>
      </c>
      <c r="AD107" t="str">
        <f t="shared" si="43"/>
        <v>Varun Chakravarthy</v>
      </c>
    </row>
    <row r="108" spans="1:30" x14ac:dyDescent="0.35">
      <c r="A108" t="str">
        <f>'Performance Cal'!A108</f>
        <v>CSK</v>
      </c>
      <c r="B108" t="str">
        <f>'Performance Cal'!B108</f>
        <v>Matheesha Pathirana</v>
      </c>
      <c r="C108" t="str">
        <f>_xlfn.XLOOKUP(B108,'Team Player and role'!A:A,'Team Player and role'!C:C," ")</f>
        <v>Seamer</v>
      </c>
      <c r="D108">
        <f>'Performance Cal'!C108</f>
        <v>0</v>
      </c>
      <c r="E108">
        <f>'Performance Cal'!D108</f>
        <v>5378.44</v>
      </c>
      <c r="F108">
        <f>'Performance Cal'!E108</f>
        <v>5</v>
      </c>
      <c r="G108">
        <f>'Performance Cal'!F108</f>
        <v>5383.44</v>
      </c>
      <c r="H108" s="25">
        <f t="shared" si="22"/>
        <v>8067.6599999999989</v>
      </c>
      <c r="I108" s="25">
        <f t="shared" si="23"/>
        <v>4033.8299999999995</v>
      </c>
      <c r="J108" s="25">
        <f t="shared" si="24"/>
        <v>6561.6967999999997</v>
      </c>
      <c r="K108" s="25">
        <f t="shared" si="25"/>
        <v>4464.1052</v>
      </c>
      <c r="L108" s="25">
        <f t="shared" si="26"/>
        <v>3764.9079999999999</v>
      </c>
      <c r="M108" s="25">
        <f t="shared" si="26"/>
        <v>3764.9079999999999</v>
      </c>
      <c r="N108" s="25">
        <f t="shared" si="27"/>
        <v>6991.9719999999998</v>
      </c>
      <c r="O108" s="25">
        <f t="shared" si="28"/>
        <v>6454.1279999999997</v>
      </c>
      <c r="P108" s="25">
        <f t="shared" si="29"/>
        <v>5916.2839999999997</v>
      </c>
      <c r="Q108" s="25">
        <f t="shared" si="30"/>
        <v>7529.8159999999989</v>
      </c>
      <c r="R108" s="25">
        <f t="shared" si="31"/>
        <v>8067.6599999999989</v>
      </c>
      <c r="S108" s="25">
        <f t="shared" si="32"/>
        <v>3899.3689999999997</v>
      </c>
      <c r="T108" s="25">
        <f t="shared" si="33"/>
        <v>5512.9009999999998</v>
      </c>
      <c r="U108" s="25">
        <f t="shared" si="34"/>
        <v>5243.9789999999994</v>
      </c>
      <c r="V108" s="25">
        <f t="shared" si="35"/>
        <v>5163.3023999999996</v>
      </c>
      <c r="W108" s="25">
        <f t="shared" si="36"/>
        <v>6776.8343999999997</v>
      </c>
      <c r="X108" s="25">
        <f t="shared" si="37"/>
        <v>6507.9123999999993</v>
      </c>
      <c r="Y108" s="25">
        <f t="shared" si="38"/>
        <v>4114.5065999999997</v>
      </c>
      <c r="Z108" s="25">
        <f t="shared" si="39"/>
        <v>5728.0385999999999</v>
      </c>
      <c r="AA108" s="25">
        <f t="shared" si="40"/>
        <v>5459.1165999999994</v>
      </c>
      <c r="AB108" t="str">
        <f t="shared" si="41"/>
        <v>CSK</v>
      </c>
      <c r="AC108" t="str">
        <f t="shared" si="42"/>
        <v>Seamer</v>
      </c>
      <c r="AD108" t="str">
        <f t="shared" si="43"/>
        <v>Matheesha Pathirana</v>
      </c>
    </row>
    <row r="109" spans="1:30" x14ac:dyDescent="0.35">
      <c r="A109" t="str">
        <f>'Performance Cal'!A109</f>
        <v>RCB</v>
      </c>
      <c r="B109" t="str">
        <f>'Performance Cal'!B109</f>
        <v>Mohammed Siraj</v>
      </c>
      <c r="C109" t="str">
        <f>_xlfn.XLOOKUP(B109,'Team Player and role'!A:A,'Team Player and role'!C:C," ")</f>
        <v>Seamer</v>
      </c>
      <c r="D109">
        <f>'Performance Cal'!C109</f>
        <v>28.080000000000002</v>
      </c>
      <c r="E109">
        <f>'Performance Cal'!D109</f>
        <v>6216.119999999999</v>
      </c>
      <c r="F109">
        <f>'Performance Cal'!E109</f>
        <v>6</v>
      </c>
      <c r="G109">
        <f>'Performance Cal'!F109</f>
        <v>6250.1999999999989</v>
      </c>
      <c r="H109" s="25">
        <f t="shared" si="22"/>
        <v>9324.1799999999985</v>
      </c>
      <c r="I109" s="25">
        <f t="shared" si="23"/>
        <v>4662.0899999999992</v>
      </c>
      <c r="J109" s="25">
        <f t="shared" si="24"/>
        <v>7583.6663999999992</v>
      </c>
      <c r="K109" s="25">
        <f t="shared" si="25"/>
        <v>5159.3795999999993</v>
      </c>
      <c r="L109" s="25">
        <f t="shared" si="26"/>
        <v>4351.2839999999987</v>
      </c>
      <c r="M109" s="25">
        <f t="shared" si="26"/>
        <v>4351.2839999999987</v>
      </c>
      <c r="N109" s="25">
        <f t="shared" si="27"/>
        <v>8080.9559999999983</v>
      </c>
      <c r="O109" s="25">
        <f t="shared" si="28"/>
        <v>7459.3439999999991</v>
      </c>
      <c r="P109" s="25">
        <f t="shared" si="29"/>
        <v>6837.7319999999982</v>
      </c>
      <c r="Q109" s="25">
        <f t="shared" si="30"/>
        <v>8702.5679999999993</v>
      </c>
      <c r="R109" s="25">
        <f t="shared" si="31"/>
        <v>9324.1799999999985</v>
      </c>
      <c r="S109" s="25">
        <f t="shared" si="32"/>
        <v>4506.686999999999</v>
      </c>
      <c r="T109" s="25">
        <f t="shared" si="33"/>
        <v>6371.5229999999992</v>
      </c>
      <c r="U109" s="25">
        <f t="shared" si="34"/>
        <v>6060.7169999999987</v>
      </c>
      <c r="V109" s="25">
        <f t="shared" si="35"/>
        <v>5967.4751999999989</v>
      </c>
      <c r="W109" s="25">
        <f t="shared" si="36"/>
        <v>7832.3111999999983</v>
      </c>
      <c r="X109" s="25">
        <f t="shared" si="37"/>
        <v>7521.5051999999996</v>
      </c>
      <c r="Y109" s="25">
        <f t="shared" si="38"/>
        <v>4755.331799999999</v>
      </c>
      <c r="Z109" s="25">
        <f t="shared" si="39"/>
        <v>6620.1677999999993</v>
      </c>
      <c r="AA109" s="25">
        <f t="shared" si="40"/>
        <v>6309.3617999999988</v>
      </c>
      <c r="AB109" t="str">
        <f t="shared" si="41"/>
        <v>RCB</v>
      </c>
      <c r="AC109" t="str">
        <f t="shared" si="42"/>
        <v>Seamer</v>
      </c>
      <c r="AD109" t="str">
        <f t="shared" si="43"/>
        <v>Mohammed Siraj</v>
      </c>
    </row>
    <row r="110" spans="1:30" x14ac:dyDescent="0.35">
      <c r="A110" t="str">
        <f>'Performance Cal'!A110</f>
        <v>PBKS</v>
      </c>
      <c r="B110" t="str">
        <f>'Performance Cal'!B110</f>
        <v>Arshdeep Singh</v>
      </c>
      <c r="C110" t="str">
        <f>_xlfn.XLOOKUP(B110,'Team Player and role'!A:A,'Team Player and role'!C:C," ")</f>
        <v>Seamer</v>
      </c>
      <c r="D110">
        <f>'Performance Cal'!C110</f>
        <v>51.080000000000005</v>
      </c>
      <c r="E110">
        <f>'Performance Cal'!D110</f>
        <v>4020.9199999999996</v>
      </c>
      <c r="F110">
        <f>'Performance Cal'!E110</f>
        <v>0</v>
      </c>
      <c r="G110">
        <f>'Performance Cal'!F110</f>
        <v>4071.9999999999995</v>
      </c>
      <c r="H110" s="25">
        <f t="shared" si="22"/>
        <v>6031.38</v>
      </c>
      <c r="I110" s="25">
        <f t="shared" si="23"/>
        <v>3015.69</v>
      </c>
      <c r="J110" s="25">
        <f t="shared" si="24"/>
        <v>4905.5223999999989</v>
      </c>
      <c r="K110" s="25">
        <f t="shared" si="25"/>
        <v>3337.3635999999997</v>
      </c>
      <c r="L110" s="25">
        <f t="shared" si="26"/>
        <v>2814.6439999999998</v>
      </c>
      <c r="M110" s="25">
        <f t="shared" si="26"/>
        <v>2814.6439999999998</v>
      </c>
      <c r="N110" s="25">
        <f t="shared" si="27"/>
        <v>5227.1959999999999</v>
      </c>
      <c r="O110" s="25">
        <f t="shared" si="28"/>
        <v>4825.1039999999994</v>
      </c>
      <c r="P110" s="25">
        <f t="shared" si="29"/>
        <v>4423.0119999999997</v>
      </c>
      <c r="Q110" s="25">
        <f t="shared" si="30"/>
        <v>5629.2880000000005</v>
      </c>
      <c r="R110" s="25">
        <f t="shared" si="31"/>
        <v>6031.38</v>
      </c>
      <c r="S110" s="25">
        <f t="shared" si="32"/>
        <v>2915.1669999999999</v>
      </c>
      <c r="T110" s="25">
        <f t="shared" si="33"/>
        <v>4121.4430000000002</v>
      </c>
      <c r="U110" s="25">
        <f t="shared" si="34"/>
        <v>3920.3969999999999</v>
      </c>
      <c r="V110" s="25">
        <f t="shared" si="35"/>
        <v>3860.0831999999991</v>
      </c>
      <c r="W110" s="25">
        <f t="shared" si="36"/>
        <v>5066.359199999999</v>
      </c>
      <c r="X110" s="25">
        <f t="shared" si="37"/>
        <v>4865.3131999999987</v>
      </c>
      <c r="Y110" s="25">
        <f t="shared" si="38"/>
        <v>3076.0037999999995</v>
      </c>
      <c r="Z110" s="25">
        <f t="shared" si="39"/>
        <v>4282.2798000000003</v>
      </c>
      <c r="AA110" s="25">
        <f t="shared" si="40"/>
        <v>4081.2337999999995</v>
      </c>
      <c r="AB110" t="str">
        <f t="shared" si="41"/>
        <v>PBKS</v>
      </c>
      <c r="AC110" t="str">
        <f t="shared" si="42"/>
        <v>Seamer</v>
      </c>
      <c r="AD110" t="str">
        <f t="shared" si="43"/>
        <v>Arshdeep Singh</v>
      </c>
    </row>
    <row r="111" spans="1:30" x14ac:dyDescent="0.35">
      <c r="A111" t="str">
        <f>'Performance Cal'!A111</f>
        <v>GT</v>
      </c>
      <c r="B111" t="str">
        <f>'Performance Cal'!B111</f>
        <v>Noor Ahmad</v>
      </c>
      <c r="C111" t="str">
        <f>_xlfn.XLOOKUP(B111,'Team Player and role'!A:A,'Team Player and role'!C:C," ")</f>
        <v>Spinner</v>
      </c>
      <c r="D111">
        <f>'Performance Cal'!C111</f>
        <v>17.28</v>
      </c>
      <c r="E111">
        <f>'Performance Cal'!D111</f>
        <v>4677.6399999999994</v>
      </c>
      <c r="F111">
        <f>'Performance Cal'!E111</f>
        <v>0</v>
      </c>
      <c r="G111">
        <f>'Performance Cal'!F111</f>
        <v>4694.9199999999992</v>
      </c>
      <c r="H111" s="25">
        <f t="shared" si="22"/>
        <v>5613.1679999999997</v>
      </c>
      <c r="I111" s="25">
        <f t="shared" si="23"/>
        <v>3508.2299999999996</v>
      </c>
      <c r="J111" s="25">
        <f t="shared" si="24"/>
        <v>5706.7207999999991</v>
      </c>
      <c r="K111" s="25">
        <f t="shared" si="25"/>
        <v>4209.8760000000002</v>
      </c>
      <c r="L111" s="25">
        <f t="shared" si="26"/>
        <v>2806.5839999999998</v>
      </c>
      <c r="M111" s="25">
        <f t="shared" si="26"/>
        <v>2806.5839999999998</v>
      </c>
      <c r="N111" s="25">
        <f t="shared" si="27"/>
        <v>4677.6399999999994</v>
      </c>
      <c r="O111" s="25">
        <f t="shared" si="28"/>
        <v>5613.1679999999997</v>
      </c>
      <c r="P111" s="25">
        <f t="shared" si="29"/>
        <v>4209.8760000000002</v>
      </c>
      <c r="Q111" s="25">
        <f t="shared" si="30"/>
        <v>5145.4039999999995</v>
      </c>
      <c r="R111" s="25">
        <f t="shared" si="31"/>
        <v>5613.1679999999997</v>
      </c>
      <c r="S111" s="25">
        <f t="shared" si="32"/>
        <v>3157.4069999999997</v>
      </c>
      <c r="T111" s="25">
        <f t="shared" si="33"/>
        <v>4092.9349999999995</v>
      </c>
      <c r="U111" s="25">
        <f t="shared" si="34"/>
        <v>4560.6989999999996</v>
      </c>
      <c r="V111" s="25">
        <f t="shared" si="35"/>
        <v>4256.652399999999</v>
      </c>
      <c r="W111" s="25">
        <f t="shared" si="36"/>
        <v>5192.1803999999993</v>
      </c>
      <c r="X111" s="25">
        <f t="shared" si="37"/>
        <v>5659.9443999999994</v>
      </c>
      <c r="Y111" s="25">
        <f t="shared" si="38"/>
        <v>3508.23</v>
      </c>
      <c r="Z111" s="25">
        <f t="shared" si="39"/>
        <v>4443.7579999999998</v>
      </c>
      <c r="AA111" s="25">
        <f t="shared" si="40"/>
        <v>4911.5219999999999</v>
      </c>
      <c r="AB111" t="str">
        <f t="shared" si="41"/>
        <v>GT</v>
      </c>
      <c r="AC111" t="str">
        <f t="shared" si="42"/>
        <v>Spinner</v>
      </c>
      <c r="AD111" t="str">
        <f t="shared" si="43"/>
        <v>Noor Ahmad</v>
      </c>
    </row>
    <row r="112" spans="1:30" x14ac:dyDescent="0.35">
      <c r="A112" t="str">
        <f>'Performance Cal'!A112</f>
        <v>LSG</v>
      </c>
      <c r="B112" t="str">
        <f>'Performance Cal'!B112</f>
        <v>Ravi Bishnoi</v>
      </c>
      <c r="C112" t="str">
        <f>_xlfn.XLOOKUP(B112,'Team Player and role'!A:A,'Team Player and role'!C:C," ")</f>
        <v>Spinner</v>
      </c>
      <c r="D112">
        <f>'Performance Cal'!C112</f>
        <v>22.680000000000003</v>
      </c>
      <c r="E112">
        <f>'Performance Cal'!D112</f>
        <v>5683.6399999999994</v>
      </c>
      <c r="F112">
        <f>'Performance Cal'!E112</f>
        <v>8</v>
      </c>
      <c r="G112">
        <f>'Performance Cal'!F112</f>
        <v>5714.32</v>
      </c>
      <c r="H112" s="25">
        <f t="shared" si="22"/>
        <v>6820.3679999999995</v>
      </c>
      <c r="I112" s="25">
        <f t="shared" si="23"/>
        <v>4262.7299999999996</v>
      </c>
      <c r="J112" s="25">
        <f t="shared" si="24"/>
        <v>6934.0407999999998</v>
      </c>
      <c r="K112" s="25">
        <f t="shared" si="25"/>
        <v>5115.2759999999998</v>
      </c>
      <c r="L112" s="25">
        <f t="shared" si="26"/>
        <v>3410.1839999999997</v>
      </c>
      <c r="M112" s="25">
        <f t="shared" si="26"/>
        <v>3410.1839999999997</v>
      </c>
      <c r="N112" s="25">
        <f t="shared" si="27"/>
        <v>5683.64</v>
      </c>
      <c r="O112" s="25">
        <f t="shared" si="28"/>
        <v>6820.3679999999995</v>
      </c>
      <c r="P112" s="25">
        <f t="shared" si="29"/>
        <v>5115.2759999999998</v>
      </c>
      <c r="Q112" s="25">
        <f t="shared" si="30"/>
        <v>6252.0039999999999</v>
      </c>
      <c r="R112" s="25">
        <f t="shared" si="31"/>
        <v>6820.3679999999995</v>
      </c>
      <c r="S112" s="25">
        <f t="shared" si="32"/>
        <v>3836.4569999999994</v>
      </c>
      <c r="T112" s="25">
        <f t="shared" si="33"/>
        <v>4973.1849999999995</v>
      </c>
      <c r="U112" s="25">
        <f t="shared" si="34"/>
        <v>5541.5489999999991</v>
      </c>
      <c r="V112" s="25">
        <f t="shared" si="35"/>
        <v>5172.1124</v>
      </c>
      <c r="W112" s="25">
        <f t="shared" si="36"/>
        <v>6308.8404</v>
      </c>
      <c r="X112" s="25">
        <f t="shared" si="37"/>
        <v>6877.2043999999996</v>
      </c>
      <c r="Y112" s="25">
        <f t="shared" si="38"/>
        <v>4262.7299999999996</v>
      </c>
      <c r="Z112" s="25">
        <f t="shared" si="39"/>
        <v>5399.4580000000005</v>
      </c>
      <c r="AA112" s="25">
        <f t="shared" si="40"/>
        <v>5967.8220000000001</v>
      </c>
      <c r="AB112" t="str">
        <f t="shared" si="41"/>
        <v>LSG</v>
      </c>
      <c r="AC112" t="str">
        <f t="shared" si="42"/>
        <v>Spinner</v>
      </c>
      <c r="AD112" t="str">
        <f t="shared" si="43"/>
        <v>Ravi Bishnoi</v>
      </c>
    </row>
    <row r="113" spans="1:30" x14ac:dyDescent="0.35">
      <c r="A113" t="str">
        <f>'Performance Cal'!A113</f>
        <v>MI</v>
      </c>
      <c r="B113" t="str">
        <f>'Performance Cal'!B113</f>
        <v>Akash Mandwaal</v>
      </c>
      <c r="C113" t="str">
        <f>_xlfn.XLOOKUP(B113,'Team Player and role'!A:A,'Team Player and role'!C:C," ")</f>
        <v>Seamer</v>
      </c>
      <c r="D113">
        <f>'Performance Cal'!C113</f>
        <v>0</v>
      </c>
      <c r="E113">
        <f>'Performance Cal'!D113</f>
        <v>1941.8</v>
      </c>
      <c r="F113">
        <f>'Performance Cal'!E113</f>
        <v>0</v>
      </c>
      <c r="G113">
        <f>'Performance Cal'!F113</f>
        <v>1941.8</v>
      </c>
      <c r="H113" s="25">
        <f t="shared" si="22"/>
        <v>2912.7</v>
      </c>
      <c r="I113" s="25">
        <f t="shared" si="23"/>
        <v>1456.35</v>
      </c>
      <c r="J113" s="25">
        <f t="shared" si="24"/>
        <v>2368.9960000000001</v>
      </c>
      <c r="K113" s="25">
        <f t="shared" si="25"/>
        <v>1611.694</v>
      </c>
      <c r="L113" s="25">
        <f t="shared" si="26"/>
        <v>1359.26</v>
      </c>
      <c r="M113" s="25">
        <f t="shared" si="26"/>
        <v>1359.26</v>
      </c>
      <c r="N113" s="25">
        <f t="shared" si="27"/>
        <v>2524.34</v>
      </c>
      <c r="O113" s="25">
        <f t="shared" si="28"/>
        <v>2330.16</v>
      </c>
      <c r="P113" s="25">
        <f t="shared" si="29"/>
        <v>2135.98</v>
      </c>
      <c r="Q113" s="25">
        <f t="shared" si="30"/>
        <v>2718.52</v>
      </c>
      <c r="R113" s="25">
        <f t="shared" si="31"/>
        <v>2912.7</v>
      </c>
      <c r="S113" s="25">
        <f t="shared" si="32"/>
        <v>1407.8049999999998</v>
      </c>
      <c r="T113" s="25">
        <f t="shared" si="33"/>
        <v>1990.345</v>
      </c>
      <c r="U113" s="25">
        <f t="shared" si="34"/>
        <v>1893.2549999999999</v>
      </c>
      <c r="V113" s="25">
        <f t="shared" si="35"/>
        <v>1864.1280000000002</v>
      </c>
      <c r="W113" s="25">
        <f t="shared" si="36"/>
        <v>2446.6680000000001</v>
      </c>
      <c r="X113" s="25">
        <f t="shared" si="37"/>
        <v>2349.578</v>
      </c>
      <c r="Y113" s="25">
        <f t="shared" si="38"/>
        <v>1485.4769999999999</v>
      </c>
      <c r="Z113" s="25">
        <f t="shared" si="39"/>
        <v>2068.0169999999998</v>
      </c>
      <c r="AA113" s="25">
        <f t="shared" si="40"/>
        <v>1970.9269999999999</v>
      </c>
      <c r="AB113" t="str">
        <f t="shared" si="41"/>
        <v>MI</v>
      </c>
      <c r="AC113" t="str">
        <f t="shared" si="42"/>
        <v>Seamer</v>
      </c>
      <c r="AD113" t="str">
        <f t="shared" si="43"/>
        <v>Akash Mandwaal</v>
      </c>
    </row>
    <row r="114" spans="1:30" x14ac:dyDescent="0.35">
      <c r="A114" t="str">
        <f>'Performance Cal'!A114</f>
        <v>MI</v>
      </c>
      <c r="B114" t="str">
        <f>'Performance Cal'!B114</f>
        <v>Jason Behrendorff</v>
      </c>
      <c r="C114" t="str">
        <f>_xlfn.XLOOKUP(B114,'Team Player and role'!A:A,'Team Player and role'!C:C," ")</f>
        <v>Seamer</v>
      </c>
      <c r="D114">
        <f>'Performance Cal'!C114</f>
        <v>39.080000000000005</v>
      </c>
      <c r="E114">
        <f>'Performance Cal'!D114</f>
        <v>2892.0400000000004</v>
      </c>
      <c r="F114">
        <f>'Performance Cal'!E114</f>
        <v>0</v>
      </c>
      <c r="G114">
        <f>'Performance Cal'!F114</f>
        <v>2931.1200000000003</v>
      </c>
      <c r="H114" s="25">
        <f t="shared" si="22"/>
        <v>4338.0600000000004</v>
      </c>
      <c r="I114" s="25">
        <f t="shared" si="23"/>
        <v>2169.0300000000002</v>
      </c>
      <c r="J114" s="25">
        <f t="shared" si="24"/>
        <v>3528.2888000000007</v>
      </c>
      <c r="K114" s="25">
        <f t="shared" si="25"/>
        <v>2400.3932000000004</v>
      </c>
      <c r="L114" s="25">
        <f t="shared" si="26"/>
        <v>2024.4280000000001</v>
      </c>
      <c r="M114" s="25">
        <f t="shared" si="26"/>
        <v>2024.4280000000001</v>
      </c>
      <c r="N114" s="25">
        <f t="shared" si="27"/>
        <v>3759.6520000000005</v>
      </c>
      <c r="O114" s="25">
        <f t="shared" si="28"/>
        <v>3470.4480000000003</v>
      </c>
      <c r="P114" s="25">
        <f t="shared" si="29"/>
        <v>3181.2440000000001</v>
      </c>
      <c r="Q114" s="25">
        <f t="shared" si="30"/>
        <v>4048.8560000000007</v>
      </c>
      <c r="R114" s="25">
        <f t="shared" si="31"/>
        <v>4338.0600000000004</v>
      </c>
      <c r="S114" s="25">
        <f t="shared" si="32"/>
        <v>2096.7290000000003</v>
      </c>
      <c r="T114" s="25">
        <f t="shared" si="33"/>
        <v>2964.3410000000003</v>
      </c>
      <c r="U114" s="25">
        <f t="shared" si="34"/>
        <v>2819.7390000000005</v>
      </c>
      <c r="V114" s="25">
        <f t="shared" si="35"/>
        <v>2776.3584000000005</v>
      </c>
      <c r="W114" s="25">
        <f t="shared" si="36"/>
        <v>3643.9704000000006</v>
      </c>
      <c r="X114" s="25">
        <f t="shared" si="37"/>
        <v>3499.3684000000003</v>
      </c>
      <c r="Y114" s="25">
        <f t="shared" si="38"/>
        <v>2212.4106000000002</v>
      </c>
      <c r="Z114" s="25">
        <f t="shared" si="39"/>
        <v>3080.0226000000002</v>
      </c>
      <c r="AA114" s="25">
        <f t="shared" si="40"/>
        <v>2935.4206000000004</v>
      </c>
      <c r="AB114" t="str">
        <f t="shared" si="41"/>
        <v>MI</v>
      </c>
      <c r="AC114" t="str">
        <f t="shared" si="42"/>
        <v>Seamer</v>
      </c>
      <c r="AD114" t="str">
        <f t="shared" si="43"/>
        <v>Jason Behrendorff</v>
      </c>
    </row>
    <row r="115" spans="1:30" x14ac:dyDescent="0.35">
      <c r="A115" t="str">
        <f>'Performance Cal'!A115</f>
        <v>RCB</v>
      </c>
      <c r="B115" t="str">
        <f>'Performance Cal'!B115</f>
        <v>Harshal Patel</v>
      </c>
      <c r="C115" t="str">
        <f>_xlfn.XLOOKUP(B115,'Team Player and role'!A:A,'Team Player and role'!C:C," ")</f>
        <v>Seamer</v>
      </c>
      <c r="D115">
        <f>'Performance Cal'!C115</f>
        <v>31.28</v>
      </c>
      <c r="E115">
        <f>'Performance Cal'!D115</f>
        <v>2989.44</v>
      </c>
      <c r="F115">
        <f>'Performance Cal'!E115</f>
        <v>0</v>
      </c>
      <c r="G115">
        <f>'Performance Cal'!F115</f>
        <v>3020.7200000000003</v>
      </c>
      <c r="H115" s="25">
        <f t="shared" si="22"/>
        <v>4484.16</v>
      </c>
      <c r="I115" s="25">
        <f t="shared" si="23"/>
        <v>2242.08</v>
      </c>
      <c r="J115" s="25">
        <f t="shared" si="24"/>
        <v>3647.1167999999998</v>
      </c>
      <c r="K115" s="25">
        <f t="shared" si="25"/>
        <v>2481.2352000000001</v>
      </c>
      <c r="L115" s="25">
        <f t="shared" si="26"/>
        <v>2092.6080000000002</v>
      </c>
      <c r="M115" s="25">
        <f t="shared" si="26"/>
        <v>2092.6080000000002</v>
      </c>
      <c r="N115" s="25">
        <f t="shared" si="27"/>
        <v>3886.2719999999999</v>
      </c>
      <c r="O115" s="25">
        <f t="shared" si="28"/>
        <v>3587.328</v>
      </c>
      <c r="P115" s="25">
        <f t="shared" si="29"/>
        <v>3288.384</v>
      </c>
      <c r="Q115" s="25">
        <f t="shared" si="30"/>
        <v>4185.2160000000003</v>
      </c>
      <c r="R115" s="25">
        <f t="shared" si="31"/>
        <v>4484.16</v>
      </c>
      <c r="S115" s="25">
        <f t="shared" si="32"/>
        <v>2167.3440000000001</v>
      </c>
      <c r="T115" s="25">
        <f t="shared" si="33"/>
        <v>3064.1759999999999</v>
      </c>
      <c r="U115" s="25">
        <f t="shared" si="34"/>
        <v>2914.7039999999997</v>
      </c>
      <c r="V115" s="25">
        <f t="shared" si="35"/>
        <v>2869.8624</v>
      </c>
      <c r="W115" s="25">
        <f t="shared" si="36"/>
        <v>3766.6943999999999</v>
      </c>
      <c r="X115" s="25">
        <f t="shared" si="37"/>
        <v>3617.2223999999997</v>
      </c>
      <c r="Y115" s="25">
        <f t="shared" si="38"/>
        <v>2286.9216000000001</v>
      </c>
      <c r="Z115" s="25">
        <f t="shared" si="39"/>
        <v>3183.7536</v>
      </c>
      <c r="AA115" s="25">
        <f t="shared" si="40"/>
        <v>3034.2816000000003</v>
      </c>
      <c r="AB115" t="str">
        <f t="shared" si="41"/>
        <v>RCB</v>
      </c>
      <c r="AC115" t="str">
        <f t="shared" si="42"/>
        <v>Seamer</v>
      </c>
      <c r="AD115" t="str">
        <f t="shared" si="43"/>
        <v>Harshal Patel</v>
      </c>
    </row>
    <row r="116" spans="1:30" x14ac:dyDescent="0.35">
      <c r="A116" t="str">
        <f>'Performance Cal'!A116</f>
        <v>LSG</v>
      </c>
      <c r="B116" t="str">
        <f>'Performance Cal'!B116</f>
        <v>Yash Thakur</v>
      </c>
      <c r="C116" t="str">
        <f>_xlfn.XLOOKUP(B116,'Team Player and role'!A:A,'Team Player and role'!C:C," ")</f>
        <v>Seamer</v>
      </c>
      <c r="D116">
        <f>'Performance Cal'!C116</f>
        <v>0</v>
      </c>
      <c r="E116">
        <f>'Performance Cal'!D116</f>
        <v>1396.1200000000001</v>
      </c>
      <c r="F116">
        <f>'Performance Cal'!E116</f>
        <v>0</v>
      </c>
      <c r="G116">
        <f>'Performance Cal'!F116</f>
        <v>1396.1200000000001</v>
      </c>
      <c r="H116" s="25">
        <f t="shared" si="22"/>
        <v>2094.1800000000003</v>
      </c>
      <c r="I116" s="25">
        <f t="shared" si="23"/>
        <v>1047.0900000000001</v>
      </c>
      <c r="J116" s="25">
        <f t="shared" si="24"/>
        <v>1703.2664000000002</v>
      </c>
      <c r="K116" s="25">
        <f t="shared" si="25"/>
        <v>1158.7796000000001</v>
      </c>
      <c r="L116" s="25">
        <f t="shared" si="26"/>
        <v>977.28400000000011</v>
      </c>
      <c r="M116" s="25">
        <f t="shared" si="26"/>
        <v>977.28400000000011</v>
      </c>
      <c r="N116" s="25">
        <f t="shared" si="27"/>
        <v>1814.9560000000001</v>
      </c>
      <c r="O116" s="25">
        <f t="shared" si="28"/>
        <v>1675.3440000000003</v>
      </c>
      <c r="P116" s="25">
        <f t="shared" si="29"/>
        <v>1535.7320000000002</v>
      </c>
      <c r="Q116" s="25">
        <f t="shared" si="30"/>
        <v>1954.5680000000002</v>
      </c>
      <c r="R116" s="25">
        <f t="shared" si="31"/>
        <v>2094.1800000000003</v>
      </c>
      <c r="S116" s="25">
        <f t="shared" si="32"/>
        <v>1012.1870000000001</v>
      </c>
      <c r="T116" s="25">
        <f t="shared" si="33"/>
        <v>1431.0230000000001</v>
      </c>
      <c r="U116" s="25">
        <f t="shared" si="34"/>
        <v>1361.2170000000001</v>
      </c>
      <c r="V116" s="25">
        <f t="shared" si="35"/>
        <v>1340.2752</v>
      </c>
      <c r="W116" s="25">
        <f t="shared" si="36"/>
        <v>1759.1112000000003</v>
      </c>
      <c r="X116" s="25">
        <f t="shared" si="37"/>
        <v>1689.3052000000002</v>
      </c>
      <c r="Y116" s="25">
        <f t="shared" si="38"/>
        <v>1068.0318000000002</v>
      </c>
      <c r="Z116" s="25">
        <f t="shared" si="39"/>
        <v>1486.8678</v>
      </c>
      <c r="AA116" s="25">
        <f t="shared" si="40"/>
        <v>1417.0618000000002</v>
      </c>
      <c r="AB116" t="str">
        <f t="shared" si="41"/>
        <v>LSG</v>
      </c>
      <c r="AC116" t="str">
        <f t="shared" si="42"/>
        <v>Seamer</v>
      </c>
      <c r="AD116" t="str">
        <f t="shared" si="43"/>
        <v>Yash Thakur</v>
      </c>
    </row>
    <row r="117" spans="1:30" x14ac:dyDescent="0.35">
      <c r="A117" t="str">
        <f>'Performance Cal'!A117</f>
        <v>CSK</v>
      </c>
      <c r="B117" t="str">
        <f>'Performance Cal'!B117</f>
        <v>Deepak Chahar</v>
      </c>
      <c r="C117" t="str">
        <f>_xlfn.XLOOKUP(B117,'Team Player and role'!A:A,'Team Player and role'!C:C," ")</f>
        <v>Seamer</v>
      </c>
      <c r="D117">
        <f>'Performance Cal'!C117</f>
        <v>38.880000000000003</v>
      </c>
      <c r="E117">
        <f>'Performance Cal'!D117</f>
        <v>2043.44</v>
      </c>
      <c r="F117">
        <f>'Performance Cal'!E117</f>
        <v>0</v>
      </c>
      <c r="G117">
        <f>'Performance Cal'!F117</f>
        <v>2082.3200000000002</v>
      </c>
      <c r="H117" s="25">
        <f t="shared" si="22"/>
        <v>3065.16</v>
      </c>
      <c r="I117" s="25">
        <f t="shared" si="23"/>
        <v>1532.58</v>
      </c>
      <c r="J117" s="25">
        <f t="shared" si="24"/>
        <v>2492.9967999999999</v>
      </c>
      <c r="K117" s="25">
        <f t="shared" si="25"/>
        <v>1696.0552000000002</v>
      </c>
      <c r="L117" s="25">
        <f t="shared" si="26"/>
        <v>1430.4080000000001</v>
      </c>
      <c r="M117" s="25">
        <f t="shared" si="26"/>
        <v>1430.4080000000001</v>
      </c>
      <c r="N117" s="25">
        <f t="shared" si="27"/>
        <v>2656.4720000000002</v>
      </c>
      <c r="O117" s="25">
        <f t="shared" si="28"/>
        <v>2452.1280000000002</v>
      </c>
      <c r="P117" s="25">
        <f t="shared" si="29"/>
        <v>2247.7840000000001</v>
      </c>
      <c r="Q117" s="25">
        <f t="shared" si="30"/>
        <v>2860.8159999999998</v>
      </c>
      <c r="R117" s="25">
        <f t="shared" si="31"/>
        <v>3065.16</v>
      </c>
      <c r="S117" s="25">
        <f t="shared" si="32"/>
        <v>1481.4940000000001</v>
      </c>
      <c r="T117" s="25">
        <f t="shared" si="33"/>
        <v>2094.5259999999998</v>
      </c>
      <c r="U117" s="25">
        <f t="shared" si="34"/>
        <v>1992.354</v>
      </c>
      <c r="V117" s="25">
        <f t="shared" si="35"/>
        <v>1961.7024000000001</v>
      </c>
      <c r="W117" s="25">
        <f t="shared" si="36"/>
        <v>2574.7344000000003</v>
      </c>
      <c r="X117" s="25">
        <f t="shared" si="37"/>
        <v>2472.5623999999998</v>
      </c>
      <c r="Y117" s="25">
        <f t="shared" si="38"/>
        <v>1563.2316000000001</v>
      </c>
      <c r="Z117" s="25">
        <f t="shared" si="39"/>
        <v>2176.2636000000002</v>
      </c>
      <c r="AA117" s="25">
        <f t="shared" si="40"/>
        <v>2074.0916000000002</v>
      </c>
      <c r="AB117" t="str">
        <f t="shared" si="41"/>
        <v>CSK</v>
      </c>
      <c r="AC117" t="str">
        <f t="shared" si="42"/>
        <v>Seamer</v>
      </c>
      <c r="AD117" t="str">
        <f t="shared" si="43"/>
        <v>Deepak Chahar</v>
      </c>
    </row>
    <row r="118" spans="1:30" x14ac:dyDescent="0.35">
      <c r="A118" t="str">
        <f>'Performance Cal'!A118</f>
        <v>RR</v>
      </c>
      <c r="B118" t="str">
        <f>'Performance Cal'!B118</f>
        <v>Trent Boult</v>
      </c>
      <c r="C118" t="str">
        <f>_xlfn.XLOOKUP(B118,'Team Player and role'!A:A,'Team Player and role'!C:C," ")</f>
        <v>Seamer</v>
      </c>
      <c r="D118">
        <f>'Performance Cal'!C118</f>
        <v>57.28</v>
      </c>
      <c r="E118">
        <f>'Performance Cal'!D118</f>
        <v>3314.6400000000003</v>
      </c>
      <c r="F118">
        <f>'Performance Cal'!E118</f>
        <v>6</v>
      </c>
      <c r="G118">
        <f>'Performance Cal'!F118</f>
        <v>3377.9200000000005</v>
      </c>
      <c r="H118" s="25">
        <f t="shared" si="22"/>
        <v>4971.9600000000009</v>
      </c>
      <c r="I118" s="25">
        <f t="shared" si="23"/>
        <v>2485.9800000000005</v>
      </c>
      <c r="J118" s="25">
        <f t="shared" si="24"/>
        <v>4043.8608000000004</v>
      </c>
      <c r="K118" s="25">
        <f t="shared" si="25"/>
        <v>2751.1512000000007</v>
      </c>
      <c r="L118" s="25">
        <f t="shared" si="26"/>
        <v>2320.248</v>
      </c>
      <c r="M118" s="25">
        <f t="shared" si="26"/>
        <v>2320.248</v>
      </c>
      <c r="N118" s="25">
        <f t="shared" si="27"/>
        <v>4309.0320000000011</v>
      </c>
      <c r="O118" s="25">
        <f t="shared" si="28"/>
        <v>3977.5680000000007</v>
      </c>
      <c r="P118" s="25">
        <f t="shared" si="29"/>
        <v>3646.1040000000003</v>
      </c>
      <c r="Q118" s="25">
        <f t="shared" si="30"/>
        <v>4640.496000000001</v>
      </c>
      <c r="R118" s="25">
        <f t="shared" si="31"/>
        <v>4971.9600000000009</v>
      </c>
      <c r="S118" s="25">
        <f t="shared" si="32"/>
        <v>2403.1140000000005</v>
      </c>
      <c r="T118" s="25">
        <f t="shared" si="33"/>
        <v>3397.5060000000008</v>
      </c>
      <c r="U118" s="25">
        <f t="shared" si="34"/>
        <v>3231.7740000000003</v>
      </c>
      <c r="V118" s="25">
        <f t="shared" si="35"/>
        <v>3182.0544</v>
      </c>
      <c r="W118" s="25">
        <f t="shared" si="36"/>
        <v>4176.4464000000007</v>
      </c>
      <c r="X118" s="25">
        <f t="shared" si="37"/>
        <v>4010.7144000000008</v>
      </c>
      <c r="Y118" s="25">
        <f t="shared" si="38"/>
        <v>2535.6996000000004</v>
      </c>
      <c r="Z118" s="25">
        <f t="shared" si="39"/>
        <v>3530.0916000000007</v>
      </c>
      <c r="AA118" s="25">
        <f t="shared" si="40"/>
        <v>3364.3596000000007</v>
      </c>
      <c r="AB118" t="str">
        <f t="shared" si="41"/>
        <v>RR</v>
      </c>
      <c r="AC118" t="str">
        <f t="shared" si="42"/>
        <v>Seamer</v>
      </c>
      <c r="AD118" t="str">
        <f t="shared" si="43"/>
        <v>Trent Boult</v>
      </c>
    </row>
    <row r="119" spans="1:30" x14ac:dyDescent="0.35">
      <c r="A119" t="str">
        <f>'Performance Cal'!A119</f>
        <v>PBKS</v>
      </c>
      <c r="B119" t="str">
        <f>'Performance Cal'!B119</f>
        <v>Nathan Ellis</v>
      </c>
      <c r="C119" t="str">
        <f>_xlfn.XLOOKUP(B119,'Team Player and role'!A:A,'Team Player and role'!C:C," ")</f>
        <v>Seamer</v>
      </c>
      <c r="D119">
        <f>'Performance Cal'!C119</f>
        <v>24.080000000000002</v>
      </c>
      <c r="E119">
        <f>'Performance Cal'!D119</f>
        <v>2155.3199999999997</v>
      </c>
      <c r="F119">
        <f>'Performance Cal'!E119</f>
        <v>0</v>
      </c>
      <c r="G119">
        <f>'Performance Cal'!F119</f>
        <v>2179.3999999999996</v>
      </c>
      <c r="H119" s="25">
        <f t="shared" si="22"/>
        <v>3232.9799999999996</v>
      </c>
      <c r="I119" s="25">
        <f t="shared" si="23"/>
        <v>1616.4899999999998</v>
      </c>
      <c r="J119" s="25">
        <f t="shared" si="24"/>
        <v>2629.4903999999997</v>
      </c>
      <c r="K119" s="25">
        <f t="shared" si="25"/>
        <v>1788.9155999999996</v>
      </c>
      <c r="L119" s="25">
        <f t="shared" si="26"/>
        <v>1508.7239999999997</v>
      </c>
      <c r="M119" s="25">
        <f t="shared" si="26"/>
        <v>1508.7239999999997</v>
      </c>
      <c r="N119" s="25">
        <f t="shared" si="27"/>
        <v>2801.9159999999997</v>
      </c>
      <c r="O119" s="25">
        <f t="shared" si="28"/>
        <v>2586.3839999999996</v>
      </c>
      <c r="P119" s="25">
        <f t="shared" si="29"/>
        <v>2370.8519999999999</v>
      </c>
      <c r="Q119" s="25">
        <f t="shared" si="30"/>
        <v>3017.4479999999994</v>
      </c>
      <c r="R119" s="25">
        <f t="shared" si="31"/>
        <v>3232.9799999999996</v>
      </c>
      <c r="S119" s="25">
        <f t="shared" si="32"/>
        <v>1562.6069999999997</v>
      </c>
      <c r="T119" s="25">
        <f t="shared" si="33"/>
        <v>2209.2029999999995</v>
      </c>
      <c r="U119" s="25">
        <f t="shared" si="34"/>
        <v>2101.4369999999999</v>
      </c>
      <c r="V119" s="25">
        <f t="shared" si="35"/>
        <v>2069.1071999999995</v>
      </c>
      <c r="W119" s="25">
        <f t="shared" si="36"/>
        <v>2715.7031999999999</v>
      </c>
      <c r="X119" s="25">
        <f t="shared" si="37"/>
        <v>2607.9371999999994</v>
      </c>
      <c r="Y119" s="25">
        <f t="shared" si="38"/>
        <v>1648.8197999999998</v>
      </c>
      <c r="Z119" s="25">
        <f t="shared" si="39"/>
        <v>2295.4157999999998</v>
      </c>
      <c r="AA119" s="25">
        <f t="shared" si="40"/>
        <v>2187.6497999999997</v>
      </c>
      <c r="AB119" t="str">
        <f t="shared" si="41"/>
        <v>PBKS</v>
      </c>
      <c r="AC119" t="str">
        <f t="shared" si="42"/>
        <v>Seamer</v>
      </c>
      <c r="AD119" t="str">
        <f t="shared" si="43"/>
        <v>Nathan Ellis</v>
      </c>
    </row>
    <row r="120" spans="1:30" x14ac:dyDescent="0.35">
      <c r="A120" t="str">
        <f>'Performance Cal'!A120</f>
        <v>SRH</v>
      </c>
      <c r="B120" t="str">
        <f>'Performance Cal'!B120</f>
        <v>Mayank Markande</v>
      </c>
      <c r="C120" t="str">
        <f>_xlfn.XLOOKUP(B120,'Team Player and role'!A:A,'Team Player and role'!C:C," ")</f>
        <v>Spinner</v>
      </c>
      <c r="D120">
        <f>'Performance Cal'!C120</f>
        <v>99.28</v>
      </c>
      <c r="E120">
        <f>'Performance Cal'!D120</f>
        <v>3074.52</v>
      </c>
      <c r="F120">
        <f>'Performance Cal'!E120</f>
        <v>0</v>
      </c>
      <c r="G120">
        <f>'Performance Cal'!F120</f>
        <v>3173.8</v>
      </c>
      <c r="H120" s="25">
        <f t="shared" si="22"/>
        <v>3689.4240000000004</v>
      </c>
      <c r="I120" s="25">
        <f t="shared" si="23"/>
        <v>2305.89</v>
      </c>
      <c r="J120" s="25">
        <f t="shared" si="24"/>
        <v>3750.9144000000001</v>
      </c>
      <c r="K120" s="25">
        <f t="shared" si="25"/>
        <v>2767.0679999999998</v>
      </c>
      <c r="L120" s="25">
        <f t="shared" si="26"/>
        <v>1844.7120000000002</v>
      </c>
      <c r="M120" s="25">
        <f t="shared" si="26"/>
        <v>1844.7120000000002</v>
      </c>
      <c r="N120" s="25">
        <f t="shared" si="27"/>
        <v>3074.52</v>
      </c>
      <c r="O120" s="25">
        <f t="shared" si="28"/>
        <v>3689.4240000000004</v>
      </c>
      <c r="P120" s="25">
        <f t="shared" si="29"/>
        <v>2767.0680000000002</v>
      </c>
      <c r="Q120" s="25">
        <f t="shared" si="30"/>
        <v>3381.9720000000002</v>
      </c>
      <c r="R120" s="25">
        <f t="shared" si="31"/>
        <v>3689.4240000000004</v>
      </c>
      <c r="S120" s="25">
        <f t="shared" si="32"/>
        <v>2075.3009999999999</v>
      </c>
      <c r="T120" s="25">
        <f t="shared" si="33"/>
        <v>2690.2049999999999</v>
      </c>
      <c r="U120" s="25">
        <f t="shared" si="34"/>
        <v>2997.6570000000002</v>
      </c>
      <c r="V120" s="25">
        <f t="shared" si="35"/>
        <v>2797.8132000000001</v>
      </c>
      <c r="W120" s="25">
        <f t="shared" si="36"/>
        <v>3412.7172</v>
      </c>
      <c r="X120" s="25">
        <f t="shared" si="37"/>
        <v>3720.1692000000003</v>
      </c>
      <c r="Y120" s="25">
        <f t="shared" si="38"/>
        <v>2305.89</v>
      </c>
      <c r="Z120" s="25">
        <f t="shared" si="39"/>
        <v>2920.7939999999999</v>
      </c>
      <c r="AA120" s="25">
        <f t="shared" si="40"/>
        <v>3228.2460000000001</v>
      </c>
      <c r="AB120" t="str">
        <f t="shared" si="41"/>
        <v>SRH</v>
      </c>
      <c r="AC120" t="str">
        <f t="shared" si="42"/>
        <v>Spinner</v>
      </c>
      <c r="AD120" t="str">
        <f t="shared" si="43"/>
        <v>Mayank Markande</v>
      </c>
    </row>
    <row r="121" spans="1:30" x14ac:dyDescent="0.35">
      <c r="A121" t="str">
        <f>'Performance Cal'!A121</f>
        <v>LSG</v>
      </c>
      <c r="B121" t="str">
        <f>'Performance Cal'!B121</f>
        <v>Mark Wood</v>
      </c>
      <c r="C121" t="str">
        <f>_xlfn.XLOOKUP(B121,'Team Player and role'!A:A,'Team Player and role'!C:C," ")</f>
        <v>Seamer</v>
      </c>
      <c r="D121">
        <f>'Performance Cal'!C121</f>
        <v>74.88</v>
      </c>
      <c r="E121">
        <f>'Performance Cal'!D121</f>
        <v>1700.92</v>
      </c>
      <c r="F121">
        <f>'Performance Cal'!E121</f>
        <v>4</v>
      </c>
      <c r="G121">
        <f>'Performance Cal'!F121</f>
        <v>1779.8000000000002</v>
      </c>
      <c r="H121" s="25">
        <f t="shared" si="22"/>
        <v>2551.38</v>
      </c>
      <c r="I121" s="25">
        <f t="shared" si="23"/>
        <v>1275.69</v>
      </c>
      <c r="J121" s="25">
        <f t="shared" si="24"/>
        <v>2075.1224000000002</v>
      </c>
      <c r="K121" s="25">
        <f t="shared" si="25"/>
        <v>1411.7636000000002</v>
      </c>
      <c r="L121" s="25">
        <f t="shared" si="26"/>
        <v>1190.644</v>
      </c>
      <c r="M121" s="25">
        <f t="shared" si="26"/>
        <v>1190.644</v>
      </c>
      <c r="N121" s="25">
        <f t="shared" si="27"/>
        <v>2211.1959999999999</v>
      </c>
      <c r="O121" s="25">
        <f t="shared" si="28"/>
        <v>2041.1040000000003</v>
      </c>
      <c r="P121" s="25">
        <f t="shared" si="29"/>
        <v>1871.0120000000002</v>
      </c>
      <c r="Q121" s="25">
        <f t="shared" si="30"/>
        <v>2381.288</v>
      </c>
      <c r="R121" s="25">
        <f t="shared" si="31"/>
        <v>2551.38</v>
      </c>
      <c r="S121" s="25">
        <f t="shared" si="32"/>
        <v>1233.1669999999999</v>
      </c>
      <c r="T121" s="25">
        <f t="shared" si="33"/>
        <v>1743.443</v>
      </c>
      <c r="U121" s="25">
        <f t="shared" si="34"/>
        <v>1658.3970000000002</v>
      </c>
      <c r="V121" s="25">
        <f t="shared" si="35"/>
        <v>1632.8832000000002</v>
      </c>
      <c r="W121" s="25">
        <f t="shared" si="36"/>
        <v>2143.1592000000001</v>
      </c>
      <c r="X121" s="25">
        <f t="shared" si="37"/>
        <v>2058.1132000000002</v>
      </c>
      <c r="Y121" s="25">
        <f t="shared" si="38"/>
        <v>1301.2038000000002</v>
      </c>
      <c r="Z121" s="25">
        <f t="shared" si="39"/>
        <v>1811.4798000000001</v>
      </c>
      <c r="AA121" s="25">
        <f t="shared" si="40"/>
        <v>1726.4338000000002</v>
      </c>
      <c r="AB121" t="str">
        <f t="shared" si="41"/>
        <v>LSG</v>
      </c>
      <c r="AC121" t="str">
        <f t="shared" si="42"/>
        <v>Seamer</v>
      </c>
      <c r="AD121" t="str">
        <f t="shared" si="43"/>
        <v>Mark Wood</v>
      </c>
    </row>
    <row r="122" spans="1:30" x14ac:dyDescent="0.35">
      <c r="A122" t="str">
        <f>'Performance Cal'!A122</f>
        <v>LSG</v>
      </c>
      <c r="B122" t="str">
        <f>'Performance Cal'!B122</f>
        <v>Naveen-ul-Haq</v>
      </c>
      <c r="C122" t="str">
        <f>_xlfn.XLOOKUP(B122,'Team Player and role'!A:A,'Team Player and role'!C:C," ")</f>
        <v>Seamer</v>
      </c>
      <c r="D122">
        <f>'Performance Cal'!C122</f>
        <v>24.680000000000003</v>
      </c>
      <c r="E122">
        <f>'Performance Cal'!D122</f>
        <v>1715.52</v>
      </c>
      <c r="F122">
        <f>'Performance Cal'!E122</f>
        <v>0</v>
      </c>
      <c r="G122">
        <f>'Performance Cal'!F122</f>
        <v>1740.2</v>
      </c>
      <c r="H122" s="25">
        <f t="shared" si="22"/>
        <v>2573.2800000000002</v>
      </c>
      <c r="I122" s="25">
        <f t="shared" si="23"/>
        <v>1286.6400000000001</v>
      </c>
      <c r="J122" s="25">
        <f t="shared" si="24"/>
        <v>2092.9344000000001</v>
      </c>
      <c r="K122" s="25">
        <f t="shared" si="25"/>
        <v>1423.8815999999999</v>
      </c>
      <c r="L122" s="25">
        <f t="shared" si="26"/>
        <v>1200.864</v>
      </c>
      <c r="M122" s="25">
        <f t="shared" si="26"/>
        <v>1200.864</v>
      </c>
      <c r="N122" s="25">
        <f t="shared" si="27"/>
        <v>2230.1759999999999</v>
      </c>
      <c r="O122" s="25">
        <f t="shared" si="28"/>
        <v>2058.6239999999998</v>
      </c>
      <c r="P122" s="25">
        <f t="shared" si="29"/>
        <v>1887.0720000000001</v>
      </c>
      <c r="Q122" s="25">
        <f t="shared" si="30"/>
        <v>2401.7280000000001</v>
      </c>
      <c r="R122" s="25">
        <f t="shared" si="31"/>
        <v>2573.2800000000002</v>
      </c>
      <c r="S122" s="25">
        <f t="shared" si="32"/>
        <v>1243.752</v>
      </c>
      <c r="T122" s="25">
        <f t="shared" si="33"/>
        <v>1758.4079999999999</v>
      </c>
      <c r="U122" s="25">
        <f t="shared" si="34"/>
        <v>1672.6320000000001</v>
      </c>
      <c r="V122" s="25">
        <f t="shared" si="35"/>
        <v>1646.8992000000001</v>
      </c>
      <c r="W122" s="25">
        <f t="shared" si="36"/>
        <v>2161.5551999999998</v>
      </c>
      <c r="X122" s="25">
        <f t="shared" si="37"/>
        <v>2075.7791999999999</v>
      </c>
      <c r="Y122" s="25">
        <f t="shared" si="38"/>
        <v>1312.3728000000001</v>
      </c>
      <c r="Z122" s="25">
        <f t="shared" si="39"/>
        <v>1827.0288</v>
      </c>
      <c r="AA122" s="25">
        <f t="shared" si="40"/>
        <v>1741.2527999999998</v>
      </c>
      <c r="AB122" t="str">
        <f t="shared" si="41"/>
        <v>LSG</v>
      </c>
      <c r="AC122" t="str">
        <f t="shared" si="42"/>
        <v>Seamer</v>
      </c>
      <c r="AD122" t="str">
        <f t="shared" si="43"/>
        <v>Naveen-ul-Haq</v>
      </c>
    </row>
    <row r="123" spans="1:30" x14ac:dyDescent="0.35">
      <c r="A123" t="str">
        <f>'Performance Cal'!A123</f>
        <v>CSK</v>
      </c>
      <c r="B123" t="str">
        <f>'Performance Cal'!B123</f>
        <v>Maheesh Theekshana</v>
      </c>
      <c r="C123" t="str">
        <f>_xlfn.XLOOKUP(B123,'Team Player and role'!A:A,'Team Player and role'!C:C," ")</f>
        <v>Spinner</v>
      </c>
      <c r="D123">
        <f>'Performance Cal'!C123</f>
        <v>0</v>
      </c>
      <c r="E123">
        <f>'Performance Cal'!D123</f>
        <v>2816.04</v>
      </c>
      <c r="F123">
        <f>'Performance Cal'!E123</f>
        <v>5</v>
      </c>
      <c r="G123">
        <f>'Performance Cal'!F123</f>
        <v>2821.04</v>
      </c>
      <c r="H123" s="25">
        <f t="shared" si="22"/>
        <v>3379.248</v>
      </c>
      <c r="I123" s="25">
        <f t="shared" si="23"/>
        <v>2112.0300000000002</v>
      </c>
      <c r="J123" s="25">
        <f t="shared" si="24"/>
        <v>3435.5688</v>
      </c>
      <c r="K123" s="25">
        <f t="shared" si="25"/>
        <v>2534.4360000000001</v>
      </c>
      <c r="L123" s="25">
        <f t="shared" si="26"/>
        <v>1689.624</v>
      </c>
      <c r="M123" s="25">
        <f t="shared" si="26"/>
        <v>1689.624</v>
      </c>
      <c r="N123" s="25">
        <f t="shared" si="27"/>
        <v>2816.04</v>
      </c>
      <c r="O123" s="25">
        <f t="shared" si="28"/>
        <v>3379.248</v>
      </c>
      <c r="P123" s="25">
        <f t="shared" si="29"/>
        <v>2534.4360000000001</v>
      </c>
      <c r="Q123" s="25">
        <f t="shared" si="30"/>
        <v>3097.6440000000002</v>
      </c>
      <c r="R123" s="25">
        <f t="shared" si="31"/>
        <v>3379.248</v>
      </c>
      <c r="S123" s="25">
        <f t="shared" si="32"/>
        <v>1900.8270000000002</v>
      </c>
      <c r="T123" s="25">
        <f t="shared" si="33"/>
        <v>2464.0349999999999</v>
      </c>
      <c r="U123" s="25">
        <f t="shared" si="34"/>
        <v>2745.6390000000001</v>
      </c>
      <c r="V123" s="25">
        <f t="shared" si="35"/>
        <v>2562.5963999999999</v>
      </c>
      <c r="W123" s="25">
        <f t="shared" si="36"/>
        <v>3125.8044</v>
      </c>
      <c r="X123" s="25">
        <f t="shared" si="37"/>
        <v>3407.4084000000003</v>
      </c>
      <c r="Y123" s="25">
        <f t="shared" si="38"/>
        <v>2112.0300000000002</v>
      </c>
      <c r="Z123" s="25">
        <f t="shared" si="39"/>
        <v>2675.2380000000003</v>
      </c>
      <c r="AA123" s="25">
        <f t="shared" si="40"/>
        <v>2956.8420000000001</v>
      </c>
      <c r="AB123" t="str">
        <f t="shared" si="41"/>
        <v>CSK</v>
      </c>
      <c r="AC123" t="str">
        <f t="shared" si="42"/>
        <v>Spinner</v>
      </c>
      <c r="AD123" t="str">
        <f t="shared" si="43"/>
        <v>Maheesh Theekshana</v>
      </c>
    </row>
    <row r="124" spans="1:30" x14ac:dyDescent="0.35">
      <c r="A124" t="str">
        <f>'Performance Cal'!A124</f>
        <v>KKR</v>
      </c>
      <c r="B124" t="str">
        <f>'Performance Cal'!B124</f>
        <v>Sunil Narine</v>
      </c>
      <c r="C124" t="str">
        <f>_xlfn.XLOOKUP(B124,'Team Player and role'!A:A,'Team Player and role'!C:C," ")</f>
        <v>Spinner</v>
      </c>
      <c r="D124">
        <f>'Performance Cal'!C124</f>
        <v>73.28</v>
      </c>
      <c r="E124">
        <f>'Performance Cal'!D124</f>
        <v>3186.04</v>
      </c>
      <c r="F124">
        <f>'Performance Cal'!E124</f>
        <v>0</v>
      </c>
      <c r="G124">
        <f>'Performance Cal'!F124</f>
        <v>3259.32</v>
      </c>
      <c r="H124" s="25">
        <f t="shared" si="22"/>
        <v>3823.248</v>
      </c>
      <c r="I124" s="25">
        <f t="shared" si="23"/>
        <v>2389.5300000000002</v>
      </c>
      <c r="J124" s="25">
        <f t="shared" si="24"/>
        <v>3886.9688000000001</v>
      </c>
      <c r="K124" s="25">
        <f t="shared" si="25"/>
        <v>2867.4359999999997</v>
      </c>
      <c r="L124" s="25">
        <f t="shared" si="26"/>
        <v>1911.624</v>
      </c>
      <c r="M124" s="25">
        <f t="shared" si="26"/>
        <v>1911.624</v>
      </c>
      <c r="N124" s="25">
        <f t="shared" si="27"/>
        <v>3186.04</v>
      </c>
      <c r="O124" s="25">
        <f t="shared" si="28"/>
        <v>3823.248</v>
      </c>
      <c r="P124" s="25">
        <f t="shared" si="29"/>
        <v>2867.4360000000001</v>
      </c>
      <c r="Q124" s="25">
        <f t="shared" si="30"/>
        <v>3504.6440000000002</v>
      </c>
      <c r="R124" s="25">
        <f t="shared" si="31"/>
        <v>3823.248</v>
      </c>
      <c r="S124" s="25">
        <f t="shared" si="32"/>
        <v>2150.5770000000002</v>
      </c>
      <c r="T124" s="25">
        <f t="shared" si="33"/>
        <v>2787.7849999999999</v>
      </c>
      <c r="U124" s="25">
        <f t="shared" si="34"/>
        <v>3106.3890000000001</v>
      </c>
      <c r="V124" s="25">
        <f t="shared" si="35"/>
        <v>2899.2964000000002</v>
      </c>
      <c r="W124" s="25">
        <f t="shared" si="36"/>
        <v>3536.5043999999998</v>
      </c>
      <c r="X124" s="25">
        <f t="shared" si="37"/>
        <v>3855.1084000000001</v>
      </c>
      <c r="Y124" s="25">
        <f t="shared" si="38"/>
        <v>2389.5299999999997</v>
      </c>
      <c r="Z124" s="25">
        <f t="shared" si="39"/>
        <v>3026.7379999999998</v>
      </c>
      <c r="AA124" s="25">
        <f t="shared" si="40"/>
        <v>3345.3419999999996</v>
      </c>
      <c r="AB124" t="str">
        <f t="shared" si="41"/>
        <v>KKR</v>
      </c>
      <c r="AC124" t="str">
        <f t="shared" si="42"/>
        <v>Spinner</v>
      </c>
      <c r="AD124" t="str">
        <f t="shared" si="43"/>
        <v>Sunil Narine</v>
      </c>
    </row>
    <row r="125" spans="1:30" x14ac:dyDescent="0.35">
      <c r="A125" t="str">
        <f>'Performance Cal'!A125</f>
        <v>RCB</v>
      </c>
      <c r="B125" t="str">
        <f>'Performance Cal'!B125</f>
        <v>Karn Sharma</v>
      </c>
      <c r="C125" t="str">
        <f>_xlfn.XLOOKUP(B125,'Team Player and role'!A:A,'Team Player and role'!C:C," ")</f>
        <v>Spinner</v>
      </c>
      <c r="D125">
        <f>'Performance Cal'!C125</f>
        <v>13.280000000000001</v>
      </c>
      <c r="E125">
        <f>'Performance Cal'!D125</f>
        <v>1101.6400000000001</v>
      </c>
      <c r="F125">
        <f>'Performance Cal'!E125</f>
        <v>0</v>
      </c>
      <c r="G125">
        <f>'Performance Cal'!F125</f>
        <v>1114.92</v>
      </c>
      <c r="H125" s="25">
        <f t="shared" si="22"/>
        <v>1321.9680000000001</v>
      </c>
      <c r="I125" s="25">
        <f t="shared" si="23"/>
        <v>826.23000000000013</v>
      </c>
      <c r="J125" s="25">
        <f t="shared" si="24"/>
        <v>1344.0008000000003</v>
      </c>
      <c r="K125" s="25">
        <f t="shared" si="25"/>
        <v>991.47600000000011</v>
      </c>
      <c r="L125" s="25">
        <f t="shared" si="26"/>
        <v>660.98400000000004</v>
      </c>
      <c r="M125" s="25">
        <f t="shared" si="26"/>
        <v>660.98400000000004</v>
      </c>
      <c r="N125" s="25">
        <f t="shared" si="27"/>
        <v>1101.6400000000001</v>
      </c>
      <c r="O125" s="25">
        <f t="shared" si="28"/>
        <v>1321.9680000000001</v>
      </c>
      <c r="P125" s="25">
        <f t="shared" si="29"/>
        <v>991.47600000000011</v>
      </c>
      <c r="Q125" s="25">
        <f t="shared" si="30"/>
        <v>1211.8040000000001</v>
      </c>
      <c r="R125" s="25">
        <f t="shared" si="31"/>
        <v>1321.9680000000001</v>
      </c>
      <c r="S125" s="25">
        <f t="shared" si="32"/>
        <v>743.60700000000008</v>
      </c>
      <c r="T125" s="25">
        <f t="shared" si="33"/>
        <v>963.93500000000017</v>
      </c>
      <c r="U125" s="25">
        <f t="shared" si="34"/>
        <v>1074.0990000000002</v>
      </c>
      <c r="V125" s="25">
        <f t="shared" si="35"/>
        <v>1002.4924000000001</v>
      </c>
      <c r="W125" s="25">
        <f t="shared" si="36"/>
        <v>1222.8204000000001</v>
      </c>
      <c r="X125" s="25">
        <f t="shared" si="37"/>
        <v>1332.9844000000003</v>
      </c>
      <c r="Y125" s="25">
        <f t="shared" si="38"/>
        <v>826.23</v>
      </c>
      <c r="Z125" s="25">
        <f t="shared" si="39"/>
        <v>1046.558</v>
      </c>
      <c r="AA125" s="25">
        <f t="shared" si="40"/>
        <v>1156.7220000000002</v>
      </c>
      <c r="AB125" t="str">
        <f t="shared" si="41"/>
        <v>RCB</v>
      </c>
      <c r="AC125" t="str">
        <f t="shared" si="42"/>
        <v>Spinner</v>
      </c>
      <c r="AD125" t="str">
        <f t="shared" si="43"/>
        <v>Karn Sharma</v>
      </c>
    </row>
    <row r="126" spans="1:30" x14ac:dyDescent="0.35">
      <c r="A126" t="str">
        <f>'Performance Cal'!A126</f>
        <v>DC</v>
      </c>
      <c r="B126" t="str">
        <f>'Performance Cal'!B126</f>
        <v>Ishant Sharma</v>
      </c>
      <c r="C126" t="str">
        <f>_xlfn.XLOOKUP(B126,'Team Player and role'!A:A,'Team Player and role'!C:C," ")</f>
        <v>Seamer</v>
      </c>
      <c r="D126">
        <f>'Performance Cal'!C126</f>
        <v>61.68</v>
      </c>
      <c r="E126">
        <f>'Performance Cal'!D126</f>
        <v>1249.2400000000002</v>
      </c>
      <c r="F126">
        <f>'Performance Cal'!E126</f>
        <v>0</v>
      </c>
      <c r="G126">
        <f>'Performance Cal'!F126</f>
        <v>1310.9200000000003</v>
      </c>
      <c r="H126" s="25">
        <f t="shared" si="22"/>
        <v>1873.8600000000004</v>
      </c>
      <c r="I126" s="25">
        <f t="shared" si="23"/>
        <v>936.93000000000018</v>
      </c>
      <c r="J126" s="25">
        <f t="shared" si="24"/>
        <v>1524.0728000000004</v>
      </c>
      <c r="K126" s="25">
        <f t="shared" si="25"/>
        <v>1036.8692000000001</v>
      </c>
      <c r="L126" s="25">
        <f t="shared" si="26"/>
        <v>874.46800000000019</v>
      </c>
      <c r="M126" s="25">
        <f t="shared" si="26"/>
        <v>874.46800000000019</v>
      </c>
      <c r="N126" s="25">
        <f t="shared" si="27"/>
        <v>1624.0120000000004</v>
      </c>
      <c r="O126" s="25">
        <f t="shared" si="28"/>
        <v>1499.0880000000002</v>
      </c>
      <c r="P126" s="25">
        <f t="shared" si="29"/>
        <v>1374.1640000000002</v>
      </c>
      <c r="Q126" s="25">
        <f t="shared" si="30"/>
        <v>1748.9360000000004</v>
      </c>
      <c r="R126" s="25">
        <f t="shared" si="31"/>
        <v>1873.8600000000004</v>
      </c>
      <c r="S126" s="25">
        <f t="shared" si="32"/>
        <v>905.69900000000018</v>
      </c>
      <c r="T126" s="25">
        <f t="shared" si="33"/>
        <v>1280.4710000000002</v>
      </c>
      <c r="U126" s="25">
        <f t="shared" si="34"/>
        <v>1218.0090000000002</v>
      </c>
      <c r="V126" s="25">
        <f t="shared" si="35"/>
        <v>1199.2704000000003</v>
      </c>
      <c r="W126" s="25">
        <f t="shared" si="36"/>
        <v>1574.0424000000003</v>
      </c>
      <c r="X126" s="25">
        <f t="shared" si="37"/>
        <v>1511.5804000000003</v>
      </c>
      <c r="Y126" s="25">
        <f t="shared" si="38"/>
        <v>955.6686000000002</v>
      </c>
      <c r="Z126" s="25">
        <f t="shared" si="39"/>
        <v>1330.4406000000004</v>
      </c>
      <c r="AA126" s="25">
        <f t="shared" si="40"/>
        <v>1267.9786000000001</v>
      </c>
      <c r="AB126" t="str">
        <f t="shared" si="41"/>
        <v>DC</v>
      </c>
      <c r="AC126" t="str">
        <f t="shared" si="42"/>
        <v>Seamer</v>
      </c>
      <c r="AD126" t="str">
        <f t="shared" si="43"/>
        <v>Ishant Sharma</v>
      </c>
    </row>
    <row r="127" spans="1:30" x14ac:dyDescent="0.35">
      <c r="A127" t="str">
        <f>'Performance Cal'!A127</f>
        <v>KKR</v>
      </c>
      <c r="B127" t="str">
        <f>'Performance Cal'!B127</f>
        <v>Suyash Sharma</v>
      </c>
      <c r="C127" t="str">
        <f>_xlfn.XLOOKUP(B127,'Team Player and role'!A:A,'Team Player and role'!C:C," ")</f>
        <v>Spinner</v>
      </c>
      <c r="D127">
        <f>'Performance Cal'!C127</f>
        <v>0</v>
      </c>
      <c r="E127">
        <f>'Performance Cal'!D127</f>
        <v>1584.24</v>
      </c>
      <c r="F127">
        <f>'Performance Cal'!E127</f>
        <v>0</v>
      </c>
      <c r="G127">
        <f>'Performance Cal'!F127</f>
        <v>1584.24</v>
      </c>
      <c r="H127" s="25">
        <f t="shared" si="22"/>
        <v>1901.088</v>
      </c>
      <c r="I127" s="25">
        <f t="shared" si="23"/>
        <v>1188.18</v>
      </c>
      <c r="J127" s="25">
        <f t="shared" si="24"/>
        <v>1932.7728</v>
      </c>
      <c r="K127" s="25">
        <f t="shared" si="25"/>
        <v>1425.816</v>
      </c>
      <c r="L127" s="25">
        <f t="shared" si="26"/>
        <v>950.54399999999998</v>
      </c>
      <c r="M127" s="25">
        <f t="shared" si="26"/>
        <v>950.54399999999998</v>
      </c>
      <c r="N127" s="25">
        <f t="shared" si="27"/>
        <v>1584.24</v>
      </c>
      <c r="O127" s="25">
        <f t="shared" si="28"/>
        <v>1901.088</v>
      </c>
      <c r="P127" s="25">
        <f t="shared" si="29"/>
        <v>1425.816</v>
      </c>
      <c r="Q127" s="25">
        <f t="shared" si="30"/>
        <v>1742.664</v>
      </c>
      <c r="R127" s="25">
        <f t="shared" si="31"/>
        <v>1901.088</v>
      </c>
      <c r="S127" s="25">
        <f t="shared" si="32"/>
        <v>1069.3620000000001</v>
      </c>
      <c r="T127" s="25">
        <f t="shared" si="33"/>
        <v>1386.21</v>
      </c>
      <c r="U127" s="25">
        <f t="shared" si="34"/>
        <v>1544.634</v>
      </c>
      <c r="V127" s="25">
        <f t="shared" si="35"/>
        <v>1441.6584</v>
      </c>
      <c r="W127" s="25">
        <f t="shared" si="36"/>
        <v>1758.5064</v>
      </c>
      <c r="X127" s="25">
        <f t="shared" si="37"/>
        <v>1916.9304</v>
      </c>
      <c r="Y127" s="25">
        <f t="shared" si="38"/>
        <v>1188.18</v>
      </c>
      <c r="Z127" s="25">
        <f t="shared" si="39"/>
        <v>1505.028</v>
      </c>
      <c r="AA127" s="25">
        <f t="shared" si="40"/>
        <v>1663.452</v>
      </c>
      <c r="AB127" t="str">
        <f t="shared" si="41"/>
        <v>KKR</v>
      </c>
      <c r="AC127" t="str">
        <f t="shared" si="42"/>
        <v>Spinner</v>
      </c>
      <c r="AD127" t="str">
        <f t="shared" si="43"/>
        <v>Suyash Sharma</v>
      </c>
    </row>
    <row r="128" spans="1:30" x14ac:dyDescent="0.35">
      <c r="A128" t="str">
        <f>'Performance Cal'!A128</f>
        <v>RR</v>
      </c>
      <c r="B128" t="str">
        <f>'Performance Cal'!B128</f>
        <v>Sandeep Sharma</v>
      </c>
      <c r="C128" t="str">
        <f>_xlfn.XLOOKUP(B128,'Team Player and role'!A:A,'Team Player and role'!C:C," ")</f>
        <v>Seamer</v>
      </c>
      <c r="D128">
        <f>'Performance Cal'!C128</f>
        <v>49.88</v>
      </c>
      <c r="E128">
        <f>'Performance Cal'!D128</f>
        <v>2211.2400000000002</v>
      </c>
      <c r="F128">
        <f>'Performance Cal'!E128</f>
        <v>6</v>
      </c>
      <c r="G128">
        <f>'Performance Cal'!F128</f>
        <v>2267.1200000000003</v>
      </c>
      <c r="H128" s="25">
        <f t="shared" si="22"/>
        <v>3316.8600000000006</v>
      </c>
      <c r="I128" s="25">
        <f t="shared" si="23"/>
        <v>1658.4300000000003</v>
      </c>
      <c r="J128" s="25">
        <f t="shared" si="24"/>
        <v>2697.7128000000002</v>
      </c>
      <c r="K128" s="25">
        <f t="shared" si="25"/>
        <v>1835.3292000000001</v>
      </c>
      <c r="L128" s="25">
        <f t="shared" si="26"/>
        <v>1547.8680000000002</v>
      </c>
      <c r="M128" s="25">
        <f t="shared" si="26"/>
        <v>1547.8680000000002</v>
      </c>
      <c r="N128" s="25">
        <f t="shared" si="27"/>
        <v>2874.6120000000001</v>
      </c>
      <c r="O128" s="25">
        <f t="shared" si="28"/>
        <v>2653.4880000000003</v>
      </c>
      <c r="P128" s="25">
        <f t="shared" si="29"/>
        <v>2432.3640000000005</v>
      </c>
      <c r="Q128" s="25">
        <f t="shared" si="30"/>
        <v>3095.7360000000003</v>
      </c>
      <c r="R128" s="25">
        <f t="shared" si="31"/>
        <v>3316.8600000000006</v>
      </c>
      <c r="S128" s="25">
        <f t="shared" si="32"/>
        <v>1603.1490000000003</v>
      </c>
      <c r="T128" s="25">
        <f t="shared" si="33"/>
        <v>2266.5210000000002</v>
      </c>
      <c r="U128" s="25">
        <f t="shared" si="34"/>
        <v>2155.9590000000003</v>
      </c>
      <c r="V128" s="25">
        <f t="shared" si="35"/>
        <v>2122.7904000000003</v>
      </c>
      <c r="W128" s="25">
        <f t="shared" si="36"/>
        <v>2786.1624000000002</v>
      </c>
      <c r="X128" s="25">
        <f t="shared" si="37"/>
        <v>2675.6004000000003</v>
      </c>
      <c r="Y128" s="25">
        <f t="shared" si="38"/>
        <v>1691.5986000000003</v>
      </c>
      <c r="Z128" s="25">
        <f t="shared" si="39"/>
        <v>2354.9706000000001</v>
      </c>
      <c r="AA128" s="25">
        <f t="shared" si="40"/>
        <v>2244.4086000000002</v>
      </c>
      <c r="AB128" t="str">
        <f t="shared" si="41"/>
        <v>RR</v>
      </c>
      <c r="AC128" t="str">
        <f t="shared" si="42"/>
        <v>Seamer</v>
      </c>
      <c r="AD128" t="str">
        <f t="shared" si="43"/>
        <v>Sandeep Sharma</v>
      </c>
    </row>
    <row r="129" spans="1:30" x14ac:dyDescent="0.35">
      <c r="A129" t="str">
        <f>'Performance Cal'!A129</f>
        <v>SRH</v>
      </c>
      <c r="B129" t="str">
        <f>'Performance Cal'!B129</f>
        <v>T Natarajan</v>
      </c>
      <c r="C129" t="str">
        <f>_xlfn.XLOOKUP(B129,'Team Player and role'!A:A,'Team Player and role'!C:C," ")</f>
        <v>Seamer</v>
      </c>
      <c r="D129">
        <f>'Performance Cal'!C129</f>
        <v>0</v>
      </c>
      <c r="E129">
        <f>'Performance Cal'!D129</f>
        <v>1735.8400000000001</v>
      </c>
      <c r="F129">
        <f>'Performance Cal'!E129</f>
        <v>5</v>
      </c>
      <c r="G129">
        <f>'Performance Cal'!F129</f>
        <v>1740.8400000000001</v>
      </c>
      <c r="H129" s="25">
        <f t="shared" si="22"/>
        <v>2603.7600000000002</v>
      </c>
      <c r="I129" s="25">
        <f t="shared" si="23"/>
        <v>1301.8800000000001</v>
      </c>
      <c r="J129" s="25">
        <f t="shared" si="24"/>
        <v>2117.7248</v>
      </c>
      <c r="K129" s="25">
        <f t="shared" si="25"/>
        <v>1440.7472</v>
      </c>
      <c r="L129" s="25">
        <f t="shared" si="26"/>
        <v>1215.0880000000002</v>
      </c>
      <c r="M129" s="25">
        <f t="shared" si="26"/>
        <v>1215.0880000000002</v>
      </c>
      <c r="N129" s="25">
        <f t="shared" si="27"/>
        <v>2256.5920000000001</v>
      </c>
      <c r="O129" s="25">
        <f t="shared" si="28"/>
        <v>2083.0080000000003</v>
      </c>
      <c r="P129" s="25">
        <f t="shared" si="29"/>
        <v>1909.4240000000002</v>
      </c>
      <c r="Q129" s="25">
        <f t="shared" si="30"/>
        <v>2430.1760000000004</v>
      </c>
      <c r="R129" s="25">
        <f t="shared" si="31"/>
        <v>2603.7600000000002</v>
      </c>
      <c r="S129" s="25">
        <f t="shared" si="32"/>
        <v>1258.4840000000002</v>
      </c>
      <c r="T129" s="25">
        <f t="shared" si="33"/>
        <v>1779.2360000000001</v>
      </c>
      <c r="U129" s="25">
        <f t="shared" si="34"/>
        <v>1692.4440000000002</v>
      </c>
      <c r="V129" s="25">
        <f t="shared" si="35"/>
        <v>1666.4064000000001</v>
      </c>
      <c r="W129" s="25">
        <f t="shared" si="36"/>
        <v>2187.1584000000003</v>
      </c>
      <c r="X129" s="25">
        <f t="shared" si="37"/>
        <v>2100.3663999999999</v>
      </c>
      <c r="Y129" s="25">
        <f t="shared" si="38"/>
        <v>1327.9176000000002</v>
      </c>
      <c r="Z129" s="25">
        <f t="shared" si="39"/>
        <v>1848.6696000000002</v>
      </c>
      <c r="AA129" s="25">
        <f t="shared" si="40"/>
        <v>1761.8776000000003</v>
      </c>
      <c r="AB129" t="str">
        <f t="shared" si="41"/>
        <v>SRH</v>
      </c>
      <c r="AC129" t="str">
        <f t="shared" si="42"/>
        <v>Seamer</v>
      </c>
      <c r="AD129" t="str">
        <f t="shared" si="43"/>
        <v>T Natarajan</v>
      </c>
    </row>
    <row r="130" spans="1:30" x14ac:dyDescent="0.35">
      <c r="A130" t="str">
        <f>'Performance Cal'!A130</f>
        <v>DC</v>
      </c>
      <c r="B130" t="str">
        <f>'Performance Cal'!B130</f>
        <v>Kuldeep Yadav</v>
      </c>
      <c r="C130" t="str">
        <f>_xlfn.XLOOKUP(B130,'Team Player and role'!A:A,'Team Player and role'!C:C," ")</f>
        <v>Spinner</v>
      </c>
      <c r="D130">
        <f>'Performance Cal'!C130</f>
        <v>75.88</v>
      </c>
      <c r="E130">
        <f>'Performance Cal'!D130</f>
        <v>2432.04</v>
      </c>
      <c r="F130">
        <f>'Performance Cal'!E130</f>
        <v>4</v>
      </c>
      <c r="G130">
        <f>'Performance Cal'!F130</f>
        <v>2511.92</v>
      </c>
      <c r="H130" s="25">
        <f t="shared" si="22"/>
        <v>2918.4479999999999</v>
      </c>
      <c r="I130" s="25">
        <f t="shared" si="23"/>
        <v>1824.03</v>
      </c>
      <c r="J130" s="25">
        <f t="shared" si="24"/>
        <v>2967.0888</v>
      </c>
      <c r="K130" s="25">
        <f t="shared" si="25"/>
        <v>2188.8360000000002</v>
      </c>
      <c r="L130" s="25">
        <f t="shared" si="26"/>
        <v>1459.2239999999999</v>
      </c>
      <c r="M130" s="25">
        <f t="shared" si="26"/>
        <v>1459.2239999999999</v>
      </c>
      <c r="N130" s="25">
        <f t="shared" si="27"/>
        <v>2432.04</v>
      </c>
      <c r="O130" s="25">
        <f t="shared" si="28"/>
        <v>2918.4479999999999</v>
      </c>
      <c r="P130" s="25">
        <f t="shared" si="29"/>
        <v>2188.8359999999998</v>
      </c>
      <c r="Q130" s="25">
        <f t="shared" si="30"/>
        <v>2675.2439999999997</v>
      </c>
      <c r="R130" s="25">
        <f t="shared" si="31"/>
        <v>2918.4479999999999</v>
      </c>
      <c r="S130" s="25">
        <f t="shared" si="32"/>
        <v>1641.627</v>
      </c>
      <c r="T130" s="25">
        <f t="shared" si="33"/>
        <v>2128.0349999999999</v>
      </c>
      <c r="U130" s="25">
        <f t="shared" si="34"/>
        <v>2371.239</v>
      </c>
      <c r="V130" s="25">
        <f t="shared" si="35"/>
        <v>2213.1563999999998</v>
      </c>
      <c r="W130" s="25">
        <f t="shared" si="36"/>
        <v>2699.5644000000002</v>
      </c>
      <c r="X130" s="25">
        <f t="shared" si="37"/>
        <v>2942.7683999999999</v>
      </c>
      <c r="Y130" s="25">
        <f t="shared" si="38"/>
        <v>1824.0300000000002</v>
      </c>
      <c r="Z130" s="25">
        <f t="shared" si="39"/>
        <v>2310.4380000000001</v>
      </c>
      <c r="AA130" s="25">
        <f t="shared" si="40"/>
        <v>2553.6419999999998</v>
      </c>
      <c r="AB130" t="str">
        <f t="shared" si="41"/>
        <v>DC</v>
      </c>
      <c r="AC130" t="str">
        <f t="shared" si="42"/>
        <v>Spinner</v>
      </c>
      <c r="AD130" t="str">
        <f t="shared" si="43"/>
        <v>Kuldeep Yadav</v>
      </c>
    </row>
    <row r="131" spans="1:30" x14ac:dyDescent="0.35">
      <c r="A131" t="str">
        <f>'Performance Cal'!A131</f>
        <v>RCB</v>
      </c>
      <c r="B131" t="str">
        <f>'Performance Cal'!B131</f>
        <v>Wayne Parnell</v>
      </c>
      <c r="C131" t="str">
        <f>_xlfn.XLOOKUP(B131,'Team Player and role'!A:A,'Team Player and role'!C:C," ")</f>
        <v>Seamer</v>
      </c>
      <c r="D131">
        <f>'Performance Cal'!C131</f>
        <v>13.280000000000001</v>
      </c>
      <c r="E131">
        <f>'Performance Cal'!D131</f>
        <v>927.24000000000012</v>
      </c>
      <c r="F131">
        <f>'Performance Cal'!E131</f>
        <v>5</v>
      </c>
      <c r="G131">
        <f>'Performance Cal'!F131</f>
        <v>945.5200000000001</v>
      </c>
      <c r="H131" s="25">
        <f t="shared" ref="H131:H194" si="44">IF($C131=" ","",IF($C131="Seamer",($E131*150/100),($E131*120/100)))</f>
        <v>1390.8600000000004</v>
      </c>
      <c r="I131" s="25">
        <f t="shared" ref="I131:I194" si="45">IF($C131=" ","",IF($C131="Seamer",($E131*75/100),($E131*75/100)))</f>
        <v>695.43000000000018</v>
      </c>
      <c r="J131" s="25">
        <f t="shared" ref="J131:J194" si="46">IF($C131=" ","",IF($C131="Seamer",($E131*122/100),($E131*122/100)))</f>
        <v>1131.2328000000002</v>
      </c>
      <c r="K131" s="25">
        <f t="shared" ref="K131:K194" si="47">IF($C131=" "," ",IF($C131="Seamer",($E131*83/100),($E131*90/100)))</f>
        <v>769.6092000000001</v>
      </c>
      <c r="L131" s="25">
        <f t="shared" ref="L131:M194" si="48">IF($C131=" "," ",IF($C131="Seamer",($E131*70/100),($E131*60/100)))</f>
        <v>649.0680000000001</v>
      </c>
      <c r="M131" s="25">
        <f t="shared" si="48"/>
        <v>649.0680000000001</v>
      </c>
      <c r="N131" s="25">
        <f t="shared" ref="N131:N194" si="49">IF($C131=" "," ",IF($C131="Seamer",($E131*130/100),($E131*100/100)))</f>
        <v>1205.412</v>
      </c>
      <c r="O131" s="25">
        <f t="shared" ref="O131:O194" si="50">IF($C131=" "," ",IF($C131="Seamer",($E131*120/100),($E131*120/100)))</f>
        <v>1112.6880000000001</v>
      </c>
      <c r="P131" s="25">
        <f t="shared" ref="P131:P194" si="51">IF(H131="",H131,((H131+L131)/2))</f>
        <v>1019.9640000000002</v>
      </c>
      <c r="Q131" s="25">
        <f t="shared" ref="Q131:Q194" si="52">IF(H131="",H131,((H131+N131)/2))</f>
        <v>1298.1360000000002</v>
      </c>
      <c r="R131" s="25">
        <f t="shared" ref="R131:R194" si="53">H131</f>
        <v>1390.8600000000004</v>
      </c>
      <c r="S131" s="25">
        <f t="shared" ref="S131:S194" si="54">IF(I131="",I131,((I131+L131)/2))</f>
        <v>672.24900000000014</v>
      </c>
      <c r="T131" s="25">
        <f t="shared" ref="T131:T194" si="55">IF(I131="",I131,((I131+N131)/2))</f>
        <v>950.42100000000005</v>
      </c>
      <c r="U131" s="25">
        <f t="shared" ref="U131:U194" si="56">IF(I131="",I131,((I131+O131)/2))</f>
        <v>904.0590000000002</v>
      </c>
      <c r="V131" s="25">
        <f t="shared" ref="V131:V194" si="57">IF(J131="",J131,((J131+L131)/2))</f>
        <v>890.15040000000022</v>
      </c>
      <c r="W131" s="25">
        <f t="shared" ref="W131:W194" si="58">IF(J131="",J131,((J131+N131)/2))</f>
        <v>1168.3224</v>
      </c>
      <c r="X131" s="25">
        <f t="shared" ref="X131:X194" si="59">IF(J131="",J131,((J131+O131)/2))</f>
        <v>1121.9604000000002</v>
      </c>
      <c r="Y131" s="25">
        <f t="shared" ref="Y131:Y194" si="60">IF(K131=" ",K131,((K131+L131)/2))</f>
        <v>709.33860000000004</v>
      </c>
      <c r="Z131" s="25">
        <f t="shared" ref="Z131:Z194" si="61">IF(K131=" ",K131,((K131+N131)/2))</f>
        <v>987.51060000000007</v>
      </c>
      <c r="AA131" s="25">
        <f t="shared" ref="AA131:AA194" si="62">IF(K131=" ",K131,((K131+O131)/2))</f>
        <v>941.1486000000001</v>
      </c>
      <c r="AB131" t="str">
        <f t="shared" ref="AB131:AB194" si="63">A131</f>
        <v>RCB</v>
      </c>
      <c r="AC131" t="str">
        <f t="shared" ref="AC131:AC194" si="64">C131</f>
        <v>Seamer</v>
      </c>
      <c r="AD131" t="str">
        <f t="shared" ref="AD131:AD194" si="65">B131</f>
        <v>Wayne Parnell</v>
      </c>
    </row>
    <row r="132" spans="1:30" x14ac:dyDescent="0.35">
      <c r="A132" t="str">
        <f>'Performance Cal'!A132</f>
        <v>RCB</v>
      </c>
      <c r="B132" t="str">
        <f>'Performance Cal'!B132</f>
        <v>Vijaykumar Vyshak</v>
      </c>
      <c r="C132" t="str">
        <f>_xlfn.XLOOKUP(B132,'Team Player and role'!A:A,'Team Player and role'!C:C," ")</f>
        <v>Seamer</v>
      </c>
      <c r="D132">
        <f>'Performance Cal'!C132</f>
        <v>0</v>
      </c>
      <c r="E132">
        <f>'Performance Cal'!D132</f>
        <v>620.38</v>
      </c>
      <c r="F132">
        <f>'Performance Cal'!E132</f>
        <v>0</v>
      </c>
      <c r="G132">
        <f>'Performance Cal'!F132</f>
        <v>620.38</v>
      </c>
      <c r="H132" s="25">
        <f t="shared" si="44"/>
        <v>930.57</v>
      </c>
      <c r="I132" s="25">
        <f t="shared" si="45"/>
        <v>465.28500000000003</v>
      </c>
      <c r="J132" s="25">
        <f t="shared" si="46"/>
        <v>756.86360000000002</v>
      </c>
      <c r="K132" s="25">
        <f t="shared" si="47"/>
        <v>514.91539999999998</v>
      </c>
      <c r="L132" s="25">
        <f t="shared" si="48"/>
        <v>434.26599999999996</v>
      </c>
      <c r="M132" s="25">
        <f t="shared" si="48"/>
        <v>434.26599999999996</v>
      </c>
      <c r="N132" s="25">
        <f t="shared" si="49"/>
        <v>806.49399999999991</v>
      </c>
      <c r="O132" s="25">
        <f t="shared" si="50"/>
        <v>744.45600000000002</v>
      </c>
      <c r="P132" s="25">
        <f t="shared" si="51"/>
        <v>682.41800000000001</v>
      </c>
      <c r="Q132" s="25">
        <f t="shared" si="52"/>
        <v>868.53199999999993</v>
      </c>
      <c r="R132" s="25">
        <f t="shared" si="53"/>
        <v>930.57</v>
      </c>
      <c r="S132" s="25">
        <f t="shared" si="54"/>
        <v>449.77549999999997</v>
      </c>
      <c r="T132" s="25">
        <f t="shared" si="55"/>
        <v>635.8895</v>
      </c>
      <c r="U132" s="25">
        <f t="shared" si="56"/>
        <v>604.87049999999999</v>
      </c>
      <c r="V132" s="25">
        <f t="shared" si="57"/>
        <v>595.56479999999999</v>
      </c>
      <c r="W132" s="25">
        <f t="shared" si="58"/>
        <v>781.67879999999991</v>
      </c>
      <c r="X132" s="25">
        <f t="shared" si="59"/>
        <v>750.65980000000002</v>
      </c>
      <c r="Y132" s="25">
        <f t="shared" si="60"/>
        <v>474.59069999999997</v>
      </c>
      <c r="Z132" s="25">
        <f t="shared" si="61"/>
        <v>660.7047</v>
      </c>
      <c r="AA132" s="25">
        <f t="shared" si="62"/>
        <v>629.6857</v>
      </c>
      <c r="AB132" t="str">
        <f t="shared" si="63"/>
        <v>RCB</v>
      </c>
      <c r="AC132" t="str">
        <f t="shared" si="64"/>
        <v>Seamer</v>
      </c>
      <c r="AD132" t="str">
        <f t="shared" si="65"/>
        <v>Vijaykumar Vyshak</v>
      </c>
    </row>
    <row r="133" spans="1:30" x14ac:dyDescent="0.35">
      <c r="A133" t="str">
        <f>'Performance Cal'!A133</f>
        <v>DC</v>
      </c>
      <c r="B133" t="str">
        <f>'Performance Cal'!B133</f>
        <v>Khaleel Ahmed</v>
      </c>
      <c r="C133" t="str">
        <f>_xlfn.XLOOKUP(B133,'Team Player and role'!A:A,'Team Player and role'!C:C," ")</f>
        <v>Seamer</v>
      </c>
      <c r="D133">
        <f>'Performance Cal'!C133</f>
        <v>0</v>
      </c>
      <c r="E133">
        <f>'Performance Cal'!D133</f>
        <v>1013.44</v>
      </c>
      <c r="F133">
        <f>'Performance Cal'!E133</f>
        <v>0</v>
      </c>
      <c r="G133">
        <f>'Performance Cal'!F133</f>
        <v>1013.44</v>
      </c>
      <c r="H133" s="25">
        <f t="shared" si="44"/>
        <v>1520.16</v>
      </c>
      <c r="I133" s="25">
        <f t="shared" si="45"/>
        <v>760.08</v>
      </c>
      <c r="J133" s="25">
        <f t="shared" si="46"/>
        <v>1236.3968</v>
      </c>
      <c r="K133" s="25">
        <f t="shared" si="47"/>
        <v>841.15520000000004</v>
      </c>
      <c r="L133" s="25">
        <f t="shared" si="48"/>
        <v>709.40800000000002</v>
      </c>
      <c r="M133" s="25">
        <f t="shared" si="48"/>
        <v>709.40800000000002</v>
      </c>
      <c r="N133" s="25">
        <f t="shared" si="49"/>
        <v>1317.4720000000002</v>
      </c>
      <c r="O133" s="25">
        <f t="shared" si="50"/>
        <v>1216.1279999999999</v>
      </c>
      <c r="P133" s="25">
        <f t="shared" si="51"/>
        <v>1114.7840000000001</v>
      </c>
      <c r="Q133" s="25">
        <f t="shared" si="52"/>
        <v>1418.8160000000003</v>
      </c>
      <c r="R133" s="25">
        <f t="shared" si="53"/>
        <v>1520.16</v>
      </c>
      <c r="S133" s="25">
        <f t="shared" si="54"/>
        <v>734.74400000000003</v>
      </c>
      <c r="T133" s="25">
        <f t="shared" si="55"/>
        <v>1038.7760000000001</v>
      </c>
      <c r="U133" s="25">
        <f t="shared" si="56"/>
        <v>988.10400000000004</v>
      </c>
      <c r="V133" s="25">
        <f t="shared" si="57"/>
        <v>972.90239999999994</v>
      </c>
      <c r="W133" s="25">
        <f t="shared" si="58"/>
        <v>1276.9344000000001</v>
      </c>
      <c r="X133" s="25">
        <f t="shared" si="59"/>
        <v>1226.2624000000001</v>
      </c>
      <c r="Y133" s="25">
        <f t="shared" si="60"/>
        <v>775.28160000000003</v>
      </c>
      <c r="Z133" s="25">
        <f t="shared" si="61"/>
        <v>1079.3136000000002</v>
      </c>
      <c r="AA133" s="25">
        <f t="shared" si="62"/>
        <v>1028.6415999999999</v>
      </c>
      <c r="AB133" t="str">
        <f t="shared" si="63"/>
        <v>DC</v>
      </c>
      <c r="AC133" t="str">
        <f t="shared" si="64"/>
        <v>Seamer</v>
      </c>
      <c r="AD133" t="str">
        <f t="shared" si="65"/>
        <v>Khaleel Ahmed</v>
      </c>
    </row>
    <row r="134" spans="1:30" x14ac:dyDescent="0.35">
      <c r="A134" t="str">
        <f>'Performance Cal'!A134</f>
        <v>RR</v>
      </c>
      <c r="B134" t="str">
        <f>'Performance Cal'!B134</f>
        <v>Adam Zampa</v>
      </c>
      <c r="C134" t="str">
        <f>_xlfn.XLOOKUP(B134,'Team Player and role'!A:A,'Team Player and role'!C:C," ")</f>
        <v>Spinner</v>
      </c>
      <c r="D134">
        <f>'Performance Cal'!C134</f>
        <v>13.280000000000001</v>
      </c>
      <c r="E134">
        <f>'Performance Cal'!D134</f>
        <v>1186.8400000000001</v>
      </c>
      <c r="F134">
        <f>'Performance Cal'!E134</f>
        <v>0</v>
      </c>
      <c r="G134">
        <f>'Performance Cal'!F134</f>
        <v>1200.1200000000001</v>
      </c>
      <c r="H134" s="25">
        <f t="shared" si="44"/>
        <v>1424.2080000000001</v>
      </c>
      <c r="I134" s="25">
        <f t="shared" si="45"/>
        <v>890.13000000000011</v>
      </c>
      <c r="J134" s="25">
        <f t="shared" si="46"/>
        <v>1447.9448000000002</v>
      </c>
      <c r="K134" s="25">
        <f t="shared" si="47"/>
        <v>1068.1559999999999</v>
      </c>
      <c r="L134" s="25">
        <f t="shared" si="48"/>
        <v>712.10400000000004</v>
      </c>
      <c r="M134" s="25">
        <f t="shared" si="48"/>
        <v>712.10400000000004</v>
      </c>
      <c r="N134" s="25">
        <f t="shared" si="49"/>
        <v>1186.8400000000001</v>
      </c>
      <c r="O134" s="25">
        <f t="shared" si="50"/>
        <v>1424.2080000000001</v>
      </c>
      <c r="P134" s="25">
        <f t="shared" si="51"/>
        <v>1068.1559999999999</v>
      </c>
      <c r="Q134" s="25">
        <f t="shared" si="52"/>
        <v>1305.5240000000001</v>
      </c>
      <c r="R134" s="25">
        <f t="shared" si="53"/>
        <v>1424.2080000000001</v>
      </c>
      <c r="S134" s="25">
        <f t="shared" si="54"/>
        <v>801.11700000000008</v>
      </c>
      <c r="T134" s="25">
        <f t="shared" si="55"/>
        <v>1038.4850000000001</v>
      </c>
      <c r="U134" s="25">
        <f t="shared" si="56"/>
        <v>1157.1690000000001</v>
      </c>
      <c r="V134" s="25">
        <f t="shared" si="57"/>
        <v>1080.0244000000002</v>
      </c>
      <c r="W134" s="25">
        <f t="shared" si="58"/>
        <v>1317.3924000000002</v>
      </c>
      <c r="X134" s="25">
        <f t="shared" si="59"/>
        <v>1436.0764000000001</v>
      </c>
      <c r="Y134" s="25">
        <f t="shared" si="60"/>
        <v>890.13</v>
      </c>
      <c r="Z134" s="25">
        <f t="shared" si="61"/>
        <v>1127.498</v>
      </c>
      <c r="AA134" s="25">
        <f t="shared" si="62"/>
        <v>1246.182</v>
      </c>
      <c r="AB134" t="str">
        <f t="shared" si="63"/>
        <v>RR</v>
      </c>
      <c r="AC134" t="str">
        <f t="shared" si="64"/>
        <v>Spinner</v>
      </c>
      <c r="AD134" t="str">
        <f t="shared" si="65"/>
        <v>Adam Zampa</v>
      </c>
    </row>
    <row r="135" spans="1:30" x14ac:dyDescent="0.35">
      <c r="A135" t="str">
        <f>'Performance Cal'!A135</f>
        <v>LSG</v>
      </c>
      <c r="B135" t="str">
        <f>'Performance Cal'!B135</f>
        <v>Avesh Khan</v>
      </c>
      <c r="C135" t="str">
        <f>_xlfn.XLOOKUP(B135,'Team Player and role'!A:A,'Team Player and role'!C:C," ")</f>
        <v>Seamer</v>
      </c>
      <c r="D135">
        <f>'Performance Cal'!C135</f>
        <v>0</v>
      </c>
      <c r="E135">
        <f>'Performance Cal'!D135</f>
        <v>1110.6399999999999</v>
      </c>
      <c r="F135">
        <f>'Performance Cal'!E135</f>
        <v>0</v>
      </c>
      <c r="G135">
        <f>'Performance Cal'!F135</f>
        <v>1110.6399999999999</v>
      </c>
      <c r="H135" s="25">
        <f t="shared" si="44"/>
        <v>1665.9599999999998</v>
      </c>
      <c r="I135" s="25">
        <f t="shared" si="45"/>
        <v>832.9799999999999</v>
      </c>
      <c r="J135" s="25">
        <f t="shared" si="46"/>
        <v>1354.9807999999998</v>
      </c>
      <c r="K135" s="25">
        <f t="shared" si="47"/>
        <v>921.83119999999997</v>
      </c>
      <c r="L135" s="25">
        <f t="shared" si="48"/>
        <v>777.44799999999987</v>
      </c>
      <c r="M135" s="25">
        <f t="shared" si="48"/>
        <v>777.44799999999987</v>
      </c>
      <c r="N135" s="25">
        <f t="shared" si="49"/>
        <v>1443.8319999999999</v>
      </c>
      <c r="O135" s="25">
        <f t="shared" si="50"/>
        <v>1332.7679999999998</v>
      </c>
      <c r="P135" s="25">
        <f t="shared" si="51"/>
        <v>1221.7039999999997</v>
      </c>
      <c r="Q135" s="25">
        <f t="shared" si="52"/>
        <v>1554.8959999999997</v>
      </c>
      <c r="R135" s="25">
        <f t="shared" si="53"/>
        <v>1665.9599999999998</v>
      </c>
      <c r="S135" s="25">
        <f t="shared" si="54"/>
        <v>805.21399999999994</v>
      </c>
      <c r="T135" s="25">
        <f t="shared" si="55"/>
        <v>1138.4059999999999</v>
      </c>
      <c r="U135" s="25">
        <f t="shared" si="56"/>
        <v>1082.8739999999998</v>
      </c>
      <c r="V135" s="25">
        <f t="shared" si="57"/>
        <v>1066.2143999999998</v>
      </c>
      <c r="W135" s="25">
        <f t="shared" si="58"/>
        <v>1399.4063999999998</v>
      </c>
      <c r="X135" s="25">
        <f t="shared" si="59"/>
        <v>1343.8743999999997</v>
      </c>
      <c r="Y135" s="25">
        <f t="shared" si="60"/>
        <v>849.63959999999997</v>
      </c>
      <c r="Z135" s="25">
        <f t="shared" si="61"/>
        <v>1182.8316</v>
      </c>
      <c r="AA135" s="25">
        <f t="shared" si="62"/>
        <v>1127.2995999999998</v>
      </c>
      <c r="AB135" t="str">
        <f t="shared" si="63"/>
        <v>LSG</v>
      </c>
      <c r="AC135" t="str">
        <f t="shared" si="64"/>
        <v>Seamer</v>
      </c>
      <c r="AD135" t="str">
        <f t="shared" si="65"/>
        <v>Avesh Khan</v>
      </c>
    </row>
    <row r="136" spans="1:30" x14ac:dyDescent="0.35">
      <c r="A136" t="str">
        <f>'Performance Cal'!A136</f>
        <v>PBKS</v>
      </c>
      <c r="B136" t="str">
        <f>'Performance Cal'!B136</f>
        <v>Rahul Chahar</v>
      </c>
      <c r="C136" t="str">
        <f>_xlfn.XLOOKUP(B136,'Team Player and role'!A:A,'Team Player and role'!C:C," ")</f>
        <v>Spinner</v>
      </c>
      <c r="D136">
        <f>'Performance Cal'!C136</f>
        <v>10.8</v>
      </c>
      <c r="E136">
        <f>'Performance Cal'!D136</f>
        <v>2568.04</v>
      </c>
      <c r="F136">
        <f>'Performance Cal'!E136</f>
        <v>5</v>
      </c>
      <c r="G136">
        <f>'Performance Cal'!F136</f>
        <v>2583.84</v>
      </c>
      <c r="H136" s="25">
        <f t="shared" si="44"/>
        <v>3081.6479999999997</v>
      </c>
      <c r="I136" s="25">
        <f t="shared" si="45"/>
        <v>1926.03</v>
      </c>
      <c r="J136" s="25">
        <f t="shared" si="46"/>
        <v>3133.0088000000001</v>
      </c>
      <c r="K136" s="25">
        <f t="shared" si="47"/>
        <v>2311.2359999999999</v>
      </c>
      <c r="L136" s="25">
        <f t="shared" si="48"/>
        <v>1540.8239999999998</v>
      </c>
      <c r="M136" s="25">
        <f t="shared" si="48"/>
        <v>1540.8239999999998</v>
      </c>
      <c r="N136" s="25">
        <f t="shared" si="49"/>
        <v>2568.04</v>
      </c>
      <c r="O136" s="25">
        <f t="shared" si="50"/>
        <v>3081.6479999999997</v>
      </c>
      <c r="P136" s="25">
        <f t="shared" si="51"/>
        <v>2311.2359999999999</v>
      </c>
      <c r="Q136" s="25">
        <f t="shared" si="52"/>
        <v>2824.8440000000001</v>
      </c>
      <c r="R136" s="25">
        <f t="shared" si="53"/>
        <v>3081.6479999999997</v>
      </c>
      <c r="S136" s="25">
        <f t="shared" si="54"/>
        <v>1733.4269999999999</v>
      </c>
      <c r="T136" s="25">
        <f t="shared" si="55"/>
        <v>2247.0349999999999</v>
      </c>
      <c r="U136" s="25">
        <f t="shared" si="56"/>
        <v>2503.8389999999999</v>
      </c>
      <c r="V136" s="25">
        <f t="shared" si="57"/>
        <v>2336.9164000000001</v>
      </c>
      <c r="W136" s="25">
        <f t="shared" si="58"/>
        <v>2850.5244000000002</v>
      </c>
      <c r="X136" s="25">
        <f t="shared" si="59"/>
        <v>3107.3283999999999</v>
      </c>
      <c r="Y136" s="25">
        <f t="shared" si="60"/>
        <v>1926.0299999999997</v>
      </c>
      <c r="Z136" s="25">
        <f t="shared" si="61"/>
        <v>2439.6379999999999</v>
      </c>
      <c r="AA136" s="25">
        <f t="shared" si="62"/>
        <v>2696.442</v>
      </c>
      <c r="AB136" t="str">
        <f t="shared" si="63"/>
        <v>PBKS</v>
      </c>
      <c r="AC136" t="str">
        <f t="shared" si="64"/>
        <v>Spinner</v>
      </c>
      <c r="AD136" t="str">
        <f t="shared" si="65"/>
        <v>Rahul Chahar</v>
      </c>
    </row>
    <row r="137" spans="1:30" x14ac:dyDescent="0.35">
      <c r="A137" t="str">
        <f>'Performance Cal'!A137</f>
        <v>MI</v>
      </c>
      <c r="B137" t="str">
        <f>'Performance Cal'!B137</f>
        <v>Riley Meredith</v>
      </c>
      <c r="C137" t="str">
        <f>_xlfn.XLOOKUP(B137,'Team Player and role'!A:A,'Team Player and role'!C:C," ")</f>
        <v>Seamer</v>
      </c>
      <c r="D137">
        <f>'Performance Cal'!C137</f>
        <v>0</v>
      </c>
      <c r="E137">
        <f>'Performance Cal'!D137</f>
        <v>589.64</v>
      </c>
      <c r="F137">
        <f>'Performance Cal'!E137</f>
        <v>0</v>
      </c>
      <c r="G137">
        <f>'Performance Cal'!F137</f>
        <v>589.64</v>
      </c>
      <c r="H137" s="25">
        <f t="shared" si="44"/>
        <v>884.46</v>
      </c>
      <c r="I137" s="25">
        <f t="shared" si="45"/>
        <v>442.23</v>
      </c>
      <c r="J137" s="25">
        <f t="shared" si="46"/>
        <v>719.36080000000004</v>
      </c>
      <c r="K137" s="25">
        <f t="shared" si="47"/>
        <v>489.40119999999996</v>
      </c>
      <c r="L137" s="25">
        <f t="shared" si="48"/>
        <v>412.74799999999993</v>
      </c>
      <c r="M137" s="25">
        <f t="shared" si="48"/>
        <v>412.74799999999993</v>
      </c>
      <c r="N137" s="25">
        <f t="shared" si="49"/>
        <v>766.53199999999993</v>
      </c>
      <c r="O137" s="25">
        <f t="shared" si="50"/>
        <v>707.56799999999998</v>
      </c>
      <c r="P137" s="25">
        <f t="shared" si="51"/>
        <v>648.60400000000004</v>
      </c>
      <c r="Q137" s="25">
        <f t="shared" si="52"/>
        <v>825.49599999999998</v>
      </c>
      <c r="R137" s="25">
        <f t="shared" si="53"/>
        <v>884.46</v>
      </c>
      <c r="S137" s="25">
        <f t="shared" si="54"/>
        <v>427.48899999999998</v>
      </c>
      <c r="T137" s="25">
        <f t="shared" si="55"/>
        <v>604.38099999999997</v>
      </c>
      <c r="U137" s="25">
        <f t="shared" si="56"/>
        <v>574.899</v>
      </c>
      <c r="V137" s="25">
        <f t="shared" si="57"/>
        <v>566.05439999999999</v>
      </c>
      <c r="W137" s="25">
        <f t="shared" si="58"/>
        <v>742.94640000000004</v>
      </c>
      <c r="X137" s="25">
        <f t="shared" si="59"/>
        <v>713.46440000000007</v>
      </c>
      <c r="Y137" s="25">
        <f t="shared" si="60"/>
        <v>451.07459999999992</v>
      </c>
      <c r="Z137" s="25">
        <f t="shared" si="61"/>
        <v>627.96659999999997</v>
      </c>
      <c r="AA137" s="25">
        <f t="shared" si="62"/>
        <v>598.4846</v>
      </c>
      <c r="AB137" t="str">
        <f t="shared" si="63"/>
        <v>MI</v>
      </c>
      <c r="AC137" t="str">
        <f t="shared" si="64"/>
        <v>Seamer</v>
      </c>
      <c r="AD137" t="str">
        <f t="shared" si="65"/>
        <v>Riley Meredith</v>
      </c>
    </row>
    <row r="138" spans="1:30" x14ac:dyDescent="0.35">
      <c r="A138" t="str">
        <f>'Performance Cal'!A138</f>
        <v>PBKS</v>
      </c>
      <c r="B138" t="str">
        <f>'Performance Cal'!B138</f>
        <v>Kagiso Rabada</v>
      </c>
      <c r="C138" t="str">
        <f>_xlfn.XLOOKUP(B138,'Team Player and role'!A:A,'Team Player and role'!C:C," ")</f>
        <v>Seamer</v>
      </c>
      <c r="D138">
        <f>'Performance Cal'!C138</f>
        <v>14.4</v>
      </c>
      <c r="E138">
        <f>'Performance Cal'!D138</f>
        <v>1352.8400000000001</v>
      </c>
      <c r="F138">
        <f>'Performance Cal'!E138</f>
        <v>0</v>
      </c>
      <c r="G138">
        <f>'Performance Cal'!F138</f>
        <v>1367.2400000000002</v>
      </c>
      <c r="H138" s="25">
        <f t="shared" si="44"/>
        <v>2029.2600000000002</v>
      </c>
      <c r="I138" s="25">
        <f t="shared" si="45"/>
        <v>1014.6300000000001</v>
      </c>
      <c r="J138" s="25">
        <f t="shared" si="46"/>
        <v>1650.4648000000002</v>
      </c>
      <c r="K138" s="25">
        <f t="shared" si="47"/>
        <v>1122.8572000000001</v>
      </c>
      <c r="L138" s="25">
        <f t="shared" si="48"/>
        <v>946.98800000000017</v>
      </c>
      <c r="M138" s="25">
        <f t="shared" si="48"/>
        <v>946.98800000000017</v>
      </c>
      <c r="N138" s="25">
        <f t="shared" si="49"/>
        <v>1758.692</v>
      </c>
      <c r="O138" s="25">
        <f t="shared" si="50"/>
        <v>1623.4080000000001</v>
      </c>
      <c r="P138" s="25">
        <f t="shared" si="51"/>
        <v>1488.1240000000003</v>
      </c>
      <c r="Q138" s="25">
        <f t="shared" si="52"/>
        <v>1893.9760000000001</v>
      </c>
      <c r="R138" s="25">
        <f t="shared" si="53"/>
        <v>2029.2600000000002</v>
      </c>
      <c r="S138" s="25">
        <f t="shared" si="54"/>
        <v>980.8090000000002</v>
      </c>
      <c r="T138" s="25">
        <f t="shared" si="55"/>
        <v>1386.6610000000001</v>
      </c>
      <c r="U138" s="25">
        <f t="shared" si="56"/>
        <v>1319.0190000000002</v>
      </c>
      <c r="V138" s="25">
        <f t="shared" si="57"/>
        <v>1298.7264000000002</v>
      </c>
      <c r="W138" s="25">
        <f t="shared" si="58"/>
        <v>1704.5784000000001</v>
      </c>
      <c r="X138" s="25">
        <f t="shared" si="59"/>
        <v>1636.9364</v>
      </c>
      <c r="Y138" s="25">
        <f t="shared" si="60"/>
        <v>1034.9226000000001</v>
      </c>
      <c r="Z138" s="25">
        <f t="shared" si="61"/>
        <v>1440.7746000000002</v>
      </c>
      <c r="AA138" s="25">
        <f t="shared" si="62"/>
        <v>1373.1326000000001</v>
      </c>
      <c r="AB138" t="str">
        <f t="shared" si="63"/>
        <v>PBKS</v>
      </c>
      <c r="AC138" t="str">
        <f t="shared" si="64"/>
        <v>Seamer</v>
      </c>
      <c r="AD138" t="str">
        <f t="shared" si="65"/>
        <v>Kagiso Rabada</v>
      </c>
    </row>
    <row r="139" spans="1:30" x14ac:dyDescent="0.35">
      <c r="A139" t="str">
        <f>'Performance Cal'!A139</f>
        <v>LSG</v>
      </c>
      <c r="B139" t="str">
        <f>'Performance Cal'!B139</f>
        <v>Amit Mishra</v>
      </c>
      <c r="C139" t="str">
        <f>_xlfn.XLOOKUP(B139,'Team Player and role'!A:A,'Team Player and role'!C:C," ")</f>
        <v>Spinner</v>
      </c>
      <c r="D139">
        <f>'Performance Cal'!C139</f>
        <v>34.880000000000003</v>
      </c>
      <c r="E139">
        <f>'Performance Cal'!D139</f>
        <v>982.64000000000021</v>
      </c>
      <c r="F139">
        <f>'Performance Cal'!E139</f>
        <v>0</v>
      </c>
      <c r="G139">
        <f>'Performance Cal'!F139</f>
        <v>1017.5200000000002</v>
      </c>
      <c r="H139" s="25">
        <f t="shared" si="44"/>
        <v>1179.1680000000003</v>
      </c>
      <c r="I139" s="25">
        <f t="shared" si="45"/>
        <v>736.98000000000013</v>
      </c>
      <c r="J139" s="25">
        <f t="shared" si="46"/>
        <v>1198.8208000000004</v>
      </c>
      <c r="K139" s="25">
        <f t="shared" si="47"/>
        <v>884.3760000000002</v>
      </c>
      <c r="L139" s="25">
        <f t="shared" si="48"/>
        <v>589.58400000000017</v>
      </c>
      <c r="M139" s="25">
        <f t="shared" si="48"/>
        <v>589.58400000000017</v>
      </c>
      <c r="N139" s="25">
        <f t="shared" si="49"/>
        <v>982.6400000000001</v>
      </c>
      <c r="O139" s="25">
        <f t="shared" si="50"/>
        <v>1179.1680000000003</v>
      </c>
      <c r="P139" s="25">
        <f t="shared" si="51"/>
        <v>884.3760000000002</v>
      </c>
      <c r="Q139" s="25">
        <f t="shared" si="52"/>
        <v>1080.9040000000002</v>
      </c>
      <c r="R139" s="25">
        <f t="shared" si="53"/>
        <v>1179.1680000000003</v>
      </c>
      <c r="S139" s="25">
        <f t="shared" si="54"/>
        <v>663.28200000000015</v>
      </c>
      <c r="T139" s="25">
        <f t="shared" si="55"/>
        <v>859.81000000000017</v>
      </c>
      <c r="U139" s="25">
        <f t="shared" si="56"/>
        <v>958.0740000000003</v>
      </c>
      <c r="V139" s="25">
        <f t="shared" si="57"/>
        <v>894.20240000000035</v>
      </c>
      <c r="W139" s="25">
        <f t="shared" si="58"/>
        <v>1090.7304000000004</v>
      </c>
      <c r="X139" s="25">
        <f t="shared" si="59"/>
        <v>1188.9944000000005</v>
      </c>
      <c r="Y139" s="25">
        <f t="shared" si="60"/>
        <v>736.98000000000025</v>
      </c>
      <c r="Z139" s="25">
        <f t="shared" si="61"/>
        <v>933.50800000000015</v>
      </c>
      <c r="AA139" s="25">
        <f t="shared" si="62"/>
        <v>1031.7720000000004</v>
      </c>
      <c r="AB139" t="str">
        <f t="shared" si="63"/>
        <v>LSG</v>
      </c>
      <c r="AC139" t="str">
        <f t="shared" si="64"/>
        <v>Spinner</v>
      </c>
      <c r="AD139" t="str">
        <f t="shared" si="65"/>
        <v>Amit Mishra</v>
      </c>
    </row>
    <row r="140" spans="1:30" x14ac:dyDescent="0.35">
      <c r="A140" t="str">
        <f>'Performance Cal'!A140</f>
        <v>GT</v>
      </c>
      <c r="B140" t="str">
        <f>'Performance Cal'!B140</f>
        <v>Alzarri Joseph</v>
      </c>
      <c r="C140" t="str">
        <f>_xlfn.XLOOKUP(B140,'Team Player and role'!A:A,'Team Player and role'!C:C," ")</f>
        <v>Seamer</v>
      </c>
      <c r="D140">
        <f>'Performance Cal'!C140</f>
        <v>49.88</v>
      </c>
      <c r="E140">
        <f>'Performance Cal'!D140</f>
        <v>581.64</v>
      </c>
      <c r="F140">
        <f>'Performance Cal'!E140</f>
        <v>4</v>
      </c>
      <c r="G140">
        <f>'Performance Cal'!F140</f>
        <v>635.52</v>
      </c>
      <c r="H140" s="25">
        <f t="shared" si="44"/>
        <v>872.46</v>
      </c>
      <c r="I140" s="25">
        <f t="shared" si="45"/>
        <v>436.23</v>
      </c>
      <c r="J140" s="25">
        <f t="shared" si="46"/>
        <v>709.60080000000005</v>
      </c>
      <c r="K140" s="25">
        <f t="shared" si="47"/>
        <v>482.76119999999997</v>
      </c>
      <c r="L140" s="25">
        <f t="shared" si="48"/>
        <v>407.14799999999997</v>
      </c>
      <c r="M140" s="25">
        <f t="shared" si="48"/>
        <v>407.14799999999997</v>
      </c>
      <c r="N140" s="25">
        <f t="shared" si="49"/>
        <v>756.13199999999995</v>
      </c>
      <c r="O140" s="25">
        <f t="shared" si="50"/>
        <v>697.96800000000007</v>
      </c>
      <c r="P140" s="25">
        <f t="shared" si="51"/>
        <v>639.80399999999997</v>
      </c>
      <c r="Q140" s="25">
        <f t="shared" si="52"/>
        <v>814.29600000000005</v>
      </c>
      <c r="R140" s="25">
        <f t="shared" si="53"/>
        <v>872.46</v>
      </c>
      <c r="S140" s="25">
        <f t="shared" si="54"/>
        <v>421.68899999999996</v>
      </c>
      <c r="T140" s="25">
        <f t="shared" si="55"/>
        <v>596.18100000000004</v>
      </c>
      <c r="U140" s="25">
        <f t="shared" si="56"/>
        <v>567.09900000000005</v>
      </c>
      <c r="V140" s="25">
        <f t="shared" si="57"/>
        <v>558.37440000000004</v>
      </c>
      <c r="W140" s="25">
        <f t="shared" si="58"/>
        <v>732.8664</v>
      </c>
      <c r="X140" s="25">
        <f t="shared" si="59"/>
        <v>703.78440000000001</v>
      </c>
      <c r="Y140" s="25">
        <f t="shared" si="60"/>
        <v>444.95459999999997</v>
      </c>
      <c r="Z140" s="25">
        <f t="shared" si="61"/>
        <v>619.44659999999999</v>
      </c>
      <c r="AA140" s="25">
        <f t="shared" si="62"/>
        <v>590.3646</v>
      </c>
      <c r="AB140" t="str">
        <f t="shared" si="63"/>
        <v>GT</v>
      </c>
      <c r="AC140" t="str">
        <f t="shared" si="64"/>
        <v>Seamer</v>
      </c>
      <c r="AD140" t="str">
        <f t="shared" si="65"/>
        <v>Alzarri Joseph</v>
      </c>
    </row>
    <row r="141" spans="1:30" x14ac:dyDescent="0.35">
      <c r="A141" t="str">
        <f>'Performance Cal'!A141</f>
        <v>GT</v>
      </c>
      <c r="B141" t="str">
        <f>'Performance Cal'!B141</f>
        <v>Joshua Little</v>
      </c>
      <c r="C141" t="str">
        <f>_xlfn.XLOOKUP(B141,'Team Player and role'!A:A,'Team Player and role'!C:C," ")</f>
        <v>Seamer</v>
      </c>
      <c r="D141">
        <f>'Performance Cal'!C141</f>
        <v>0</v>
      </c>
      <c r="E141">
        <f>'Performance Cal'!D141</f>
        <v>450.23999999999995</v>
      </c>
      <c r="F141">
        <f>'Performance Cal'!E141</f>
        <v>6</v>
      </c>
      <c r="G141">
        <f>'Performance Cal'!F141</f>
        <v>456.23999999999995</v>
      </c>
      <c r="H141" s="25">
        <f t="shared" si="44"/>
        <v>675.36</v>
      </c>
      <c r="I141" s="25">
        <f t="shared" si="45"/>
        <v>337.68</v>
      </c>
      <c r="J141" s="25">
        <f t="shared" si="46"/>
        <v>549.29279999999994</v>
      </c>
      <c r="K141" s="25">
        <f t="shared" si="47"/>
        <v>373.69919999999996</v>
      </c>
      <c r="L141" s="25">
        <f t="shared" si="48"/>
        <v>315.16799999999995</v>
      </c>
      <c r="M141" s="25">
        <f t="shared" si="48"/>
        <v>315.16799999999995</v>
      </c>
      <c r="N141" s="25">
        <f t="shared" si="49"/>
        <v>585.31200000000001</v>
      </c>
      <c r="O141" s="25">
        <f t="shared" si="50"/>
        <v>540.28800000000001</v>
      </c>
      <c r="P141" s="25">
        <f t="shared" si="51"/>
        <v>495.26400000000001</v>
      </c>
      <c r="Q141" s="25">
        <f t="shared" si="52"/>
        <v>630.33600000000001</v>
      </c>
      <c r="R141" s="25">
        <f t="shared" si="53"/>
        <v>675.36</v>
      </c>
      <c r="S141" s="25">
        <f t="shared" si="54"/>
        <v>326.42399999999998</v>
      </c>
      <c r="T141" s="25">
        <f t="shared" si="55"/>
        <v>461.49599999999998</v>
      </c>
      <c r="U141" s="25">
        <f t="shared" si="56"/>
        <v>438.98400000000004</v>
      </c>
      <c r="V141" s="25">
        <f t="shared" si="57"/>
        <v>432.23039999999992</v>
      </c>
      <c r="W141" s="25">
        <f t="shared" si="58"/>
        <v>567.30240000000003</v>
      </c>
      <c r="X141" s="25">
        <f t="shared" si="59"/>
        <v>544.79039999999998</v>
      </c>
      <c r="Y141" s="25">
        <f t="shared" si="60"/>
        <v>344.43359999999996</v>
      </c>
      <c r="Z141" s="25">
        <f t="shared" si="61"/>
        <v>479.50559999999996</v>
      </c>
      <c r="AA141" s="25">
        <f t="shared" si="62"/>
        <v>456.99360000000001</v>
      </c>
      <c r="AB141" t="str">
        <f t="shared" si="63"/>
        <v>GT</v>
      </c>
      <c r="AC141" t="str">
        <f t="shared" si="64"/>
        <v>Seamer</v>
      </c>
      <c r="AD141" t="str">
        <f t="shared" si="65"/>
        <v>Joshua Little</v>
      </c>
    </row>
    <row r="142" spans="1:30" x14ac:dyDescent="0.35">
      <c r="A142" t="str">
        <f>'Performance Cal'!A142</f>
        <v>DC</v>
      </c>
      <c r="B142" t="str">
        <f>'Performance Cal'!B142</f>
        <v>Mukesh Kumar</v>
      </c>
      <c r="C142" t="str">
        <f>_xlfn.XLOOKUP(B142,'Team Player and role'!A:A,'Team Player and role'!C:C," ")</f>
        <v>Seamer</v>
      </c>
      <c r="D142">
        <f>'Performance Cal'!C142</f>
        <v>39.28</v>
      </c>
      <c r="E142">
        <f>'Performance Cal'!D142</f>
        <v>402.23999999999995</v>
      </c>
      <c r="F142">
        <f>'Performance Cal'!E142</f>
        <v>5</v>
      </c>
      <c r="G142">
        <f>'Performance Cal'!F142</f>
        <v>446.52</v>
      </c>
      <c r="H142" s="25">
        <f t="shared" si="44"/>
        <v>603.3599999999999</v>
      </c>
      <c r="I142" s="25">
        <f t="shared" si="45"/>
        <v>301.67999999999995</v>
      </c>
      <c r="J142" s="25">
        <f t="shared" si="46"/>
        <v>490.73279999999994</v>
      </c>
      <c r="K142" s="25">
        <f t="shared" si="47"/>
        <v>333.85919999999999</v>
      </c>
      <c r="L142" s="25">
        <f t="shared" si="48"/>
        <v>281.56799999999998</v>
      </c>
      <c r="M142" s="25">
        <f t="shared" si="48"/>
        <v>281.56799999999998</v>
      </c>
      <c r="N142" s="25">
        <f t="shared" si="49"/>
        <v>522.91199999999992</v>
      </c>
      <c r="O142" s="25">
        <f t="shared" si="50"/>
        <v>482.68799999999993</v>
      </c>
      <c r="P142" s="25">
        <f t="shared" si="51"/>
        <v>442.46399999999994</v>
      </c>
      <c r="Q142" s="25">
        <f t="shared" si="52"/>
        <v>563.13599999999997</v>
      </c>
      <c r="R142" s="25">
        <f t="shared" si="53"/>
        <v>603.3599999999999</v>
      </c>
      <c r="S142" s="25">
        <f t="shared" si="54"/>
        <v>291.62399999999997</v>
      </c>
      <c r="T142" s="25">
        <f t="shared" si="55"/>
        <v>412.29599999999994</v>
      </c>
      <c r="U142" s="25">
        <f t="shared" si="56"/>
        <v>392.18399999999997</v>
      </c>
      <c r="V142" s="25">
        <f t="shared" si="57"/>
        <v>386.15039999999999</v>
      </c>
      <c r="W142" s="25">
        <f t="shared" si="58"/>
        <v>506.8223999999999</v>
      </c>
      <c r="X142" s="25">
        <f t="shared" si="59"/>
        <v>486.71039999999994</v>
      </c>
      <c r="Y142" s="25">
        <f t="shared" si="60"/>
        <v>307.71359999999999</v>
      </c>
      <c r="Z142" s="25">
        <f t="shared" si="61"/>
        <v>428.38559999999995</v>
      </c>
      <c r="AA142" s="25">
        <f t="shared" si="62"/>
        <v>408.27359999999999</v>
      </c>
      <c r="AB142" t="str">
        <f t="shared" si="63"/>
        <v>DC</v>
      </c>
      <c r="AC142" t="str">
        <f t="shared" si="64"/>
        <v>Seamer</v>
      </c>
      <c r="AD142" t="str">
        <f t="shared" si="65"/>
        <v>Mukesh Kumar</v>
      </c>
    </row>
    <row r="143" spans="1:30" x14ac:dyDescent="0.35">
      <c r="A143" t="str">
        <f>'Performance Cal'!A143</f>
        <v>KKR</v>
      </c>
      <c r="B143" t="str">
        <f>'Performance Cal'!B143</f>
        <v>Vaibhav Arora</v>
      </c>
      <c r="C143" t="str">
        <f>_xlfn.XLOOKUP(B143,'Team Player and role'!A:A,'Team Player and role'!C:C," ")</f>
        <v>Seamer</v>
      </c>
      <c r="D143">
        <f>'Performance Cal'!C143</f>
        <v>99.08</v>
      </c>
      <c r="E143">
        <f>'Performance Cal'!D143</f>
        <v>624.44000000000005</v>
      </c>
      <c r="F143">
        <f>'Performance Cal'!E143</f>
        <v>5</v>
      </c>
      <c r="G143">
        <f>'Performance Cal'!F143</f>
        <v>728.5200000000001</v>
      </c>
      <c r="H143" s="25">
        <f t="shared" si="44"/>
        <v>936.6600000000002</v>
      </c>
      <c r="I143" s="25">
        <f t="shared" si="45"/>
        <v>468.3300000000001</v>
      </c>
      <c r="J143" s="25">
        <f t="shared" si="46"/>
        <v>761.81680000000006</v>
      </c>
      <c r="K143" s="25">
        <f t="shared" si="47"/>
        <v>518.28520000000003</v>
      </c>
      <c r="L143" s="25">
        <f t="shared" si="48"/>
        <v>437.108</v>
      </c>
      <c r="M143" s="25">
        <f t="shared" si="48"/>
        <v>437.108</v>
      </c>
      <c r="N143" s="25">
        <f t="shared" si="49"/>
        <v>811.77200000000016</v>
      </c>
      <c r="O143" s="25">
        <f t="shared" si="50"/>
        <v>749.32799999999997</v>
      </c>
      <c r="P143" s="25">
        <f t="shared" si="51"/>
        <v>686.88400000000013</v>
      </c>
      <c r="Q143" s="25">
        <f t="shared" si="52"/>
        <v>874.21600000000012</v>
      </c>
      <c r="R143" s="25">
        <f t="shared" si="53"/>
        <v>936.6600000000002</v>
      </c>
      <c r="S143" s="25">
        <f t="shared" si="54"/>
        <v>452.71900000000005</v>
      </c>
      <c r="T143" s="25">
        <f t="shared" si="55"/>
        <v>640.05100000000016</v>
      </c>
      <c r="U143" s="25">
        <f t="shared" si="56"/>
        <v>608.82900000000006</v>
      </c>
      <c r="V143" s="25">
        <f t="shared" si="57"/>
        <v>599.4624</v>
      </c>
      <c r="W143" s="25">
        <f t="shared" si="58"/>
        <v>786.79440000000011</v>
      </c>
      <c r="X143" s="25">
        <f t="shared" si="59"/>
        <v>755.57240000000002</v>
      </c>
      <c r="Y143" s="25">
        <f t="shared" si="60"/>
        <v>477.69659999999999</v>
      </c>
      <c r="Z143" s="25">
        <f t="shared" si="61"/>
        <v>665.0286000000001</v>
      </c>
      <c r="AA143" s="25">
        <f t="shared" si="62"/>
        <v>633.8066</v>
      </c>
      <c r="AB143" t="str">
        <f t="shared" si="63"/>
        <v>KKR</v>
      </c>
      <c r="AC143" t="str">
        <f t="shared" si="64"/>
        <v>Seamer</v>
      </c>
      <c r="AD143" t="str">
        <f t="shared" si="65"/>
        <v>Vaibhav Arora</v>
      </c>
    </row>
    <row r="144" spans="1:30" x14ac:dyDescent="0.35">
      <c r="A144" t="str">
        <f>'Performance Cal'!A144</f>
        <v>KKR</v>
      </c>
      <c r="B144" t="str">
        <f>'Performance Cal'!B144</f>
        <v>Harshit Rana</v>
      </c>
      <c r="C144" t="str">
        <f>_xlfn.XLOOKUP(B144,'Team Player and role'!A:A,'Team Player and role'!C:C," ")</f>
        <v>Seamer</v>
      </c>
      <c r="D144">
        <f>'Performance Cal'!C144</f>
        <v>0</v>
      </c>
      <c r="E144">
        <f>'Performance Cal'!D144</f>
        <v>623.64</v>
      </c>
      <c r="F144">
        <f>'Performance Cal'!E144</f>
        <v>0</v>
      </c>
      <c r="G144">
        <f>'Performance Cal'!F144</f>
        <v>623.64</v>
      </c>
      <c r="H144" s="25">
        <f t="shared" si="44"/>
        <v>935.46</v>
      </c>
      <c r="I144" s="25">
        <f t="shared" si="45"/>
        <v>467.73</v>
      </c>
      <c r="J144" s="25">
        <f t="shared" si="46"/>
        <v>760.84080000000006</v>
      </c>
      <c r="K144" s="25">
        <f t="shared" si="47"/>
        <v>517.62119999999993</v>
      </c>
      <c r="L144" s="25">
        <f t="shared" si="48"/>
        <v>436.54799999999994</v>
      </c>
      <c r="M144" s="25">
        <f t="shared" si="48"/>
        <v>436.54799999999994</v>
      </c>
      <c r="N144" s="25">
        <f t="shared" si="49"/>
        <v>810.73199999999997</v>
      </c>
      <c r="O144" s="25">
        <f t="shared" si="50"/>
        <v>748.36800000000005</v>
      </c>
      <c r="P144" s="25">
        <f t="shared" si="51"/>
        <v>686.00400000000002</v>
      </c>
      <c r="Q144" s="25">
        <f t="shared" si="52"/>
        <v>873.096</v>
      </c>
      <c r="R144" s="25">
        <f t="shared" si="53"/>
        <v>935.46</v>
      </c>
      <c r="S144" s="25">
        <f t="shared" si="54"/>
        <v>452.13900000000001</v>
      </c>
      <c r="T144" s="25">
        <f t="shared" si="55"/>
        <v>639.23099999999999</v>
      </c>
      <c r="U144" s="25">
        <f t="shared" si="56"/>
        <v>608.04899999999998</v>
      </c>
      <c r="V144" s="25">
        <f t="shared" si="57"/>
        <v>598.69439999999997</v>
      </c>
      <c r="W144" s="25">
        <f t="shared" si="58"/>
        <v>785.78639999999996</v>
      </c>
      <c r="X144" s="25">
        <f t="shared" si="59"/>
        <v>754.60440000000006</v>
      </c>
      <c r="Y144" s="25">
        <f t="shared" si="60"/>
        <v>477.08459999999991</v>
      </c>
      <c r="Z144" s="25">
        <f t="shared" si="61"/>
        <v>664.17660000000001</v>
      </c>
      <c r="AA144" s="25">
        <f t="shared" si="62"/>
        <v>632.99459999999999</v>
      </c>
      <c r="AB144" t="str">
        <f t="shared" si="63"/>
        <v>KKR</v>
      </c>
      <c r="AC144" t="str">
        <f t="shared" si="64"/>
        <v>Seamer</v>
      </c>
      <c r="AD144" t="str">
        <f t="shared" si="65"/>
        <v>Harshit Rana</v>
      </c>
    </row>
    <row r="145" spans="1:30" x14ac:dyDescent="0.35">
      <c r="A145" t="str">
        <f>'Performance Cal'!A145</f>
        <v>CSK</v>
      </c>
      <c r="B145" t="str">
        <f>'Performance Cal'!B145</f>
        <v>Akash Singh</v>
      </c>
      <c r="C145" t="str">
        <f>_xlfn.XLOOKUP(B145,'Team Player and role'!A:A,'Team Player and role'!C:C," ")</f>
        <v>Seamer</v>
      </c>
      <c r="D145">
        <f>'Performance Cal'!C145</f>
        <v>0</v>
      </c>
      <c r="E145">
        <f>'Performance Cal'!D145</f>
        <v>533.04</v>
      </c>
      <c r="F145">
        <f>'Performance Cal'!E145</f>
        <v>0</v>
      </c>
      <c r="G145">
        <f>'Performance Cal'!F145</f>
        <v>533.04</v>
      </c>
      <c r="H145" s="25">
        <f t="shared" si="44"/>
        <v>799.56</v>
      </c>
      <c r="I145" s="25">
        <f t="shared" si="45"/>
        <v>399.78</v>
      </c>
      <c r="J145" s="25">
        <f t="shared" si="46"/>
        <v>650.30880000000002</v>
      </c>
      <c r="K145" s="25">
        <f t="shared" si="47"/>
        <v>442.42320000000001</v>
      </c>
      <c r="L145" s="25">
        <f t="shared" si="48"/>
        <v>373.12799999999993</v>
      </c>
      <c r="M145" s="25">
        <f t="shared" si="48"/>
        <v>373.12799999999993</v>
      </c>
      <c r="N145" s="25">
        <f t="shared" si="49"/>
        <v>692.952</v>
      </c>
      <c r="O145" s="25">
        <f t="shared" si="50"/>
        <v>639.64799999999991</v>
      </c>
      <c r="P145" s="25">
        <f t="shared" si="51"/>
        <v>586.34399999999994</v>
      </c>
      <c r="Q145" s="25">
        <f t="shared" si="52"/>
        <v>746.25599999999997</v>
      </c>
      <c r="R145" s="25">
        <f t="shared" si="53"/>
        <v>799.56</v>
      </c>
      <c r="S145" s="25">
        <f t="shared" si="54"/>
        <v>386.45399999999995</v>
      </c>
      <c r="T145" s="25">
        <f t="shared" si="55"/>
        <v>546.36599999999999</v>
      </c>
      <c r="U145" s="25">
        <f t="shared" si="56"/>
        <v>519.71399999999994</v>
      </c>
      <c r="V145" s="25">
        <f t="shared" si="57"/>
        <v>511.71839999999997</v>
      </c>
      <c r="W145" s="25">
        <f t="shared" si="58"/>
        <v>671.63040000000001</v>
      </c>
      <c r="X145" s="25">
        <f t="shared" si="59"/>
        <v>644.97839999999997</v>
      </c>
      <c r="Y145" s="25">
        <f t="shared" si="60"/>
        <v>407.77559999999994</v>
      </c>
      <c r="Z145" s="25">
        <f t="shared" si="61"/>
        <v>567.68759999999997</v>
      </c>
      <c r="AA145" s="25">
        <f t="shared" si="62"/>
        <v>541.03559999999993</v>
      </c>
      <c r="AB145" t="str">
        <f t="shared" si="63"/>
        <v>CSK</v>
      </c>
      <c r="AC145" t="str">
        <f t="shared" si="64"/>
        <v>Seamer</v>
      </c>
      <c r="AD145" t="str">
        <f t="shared" si="65"/>
        <v>Akash Singh</v>
      </c>
    </row>
    <row r="146" spans="1:30" x14ac:dyDescent="0.35">
      <c r="A146" t="str">
        <f>'Performance Cal'!A146</f>
        <v>MI</v>
      </c>
      <c r="B146" t="str">
        <f>'Performance Cal'!B146</f>
        <v>Arshad Khan</v>
      </c>
      <c r="C146" t="str">
        <f>_xlfn.XLOOKUP(B146,'Team Player and role'!A:A,'Team Player and role'!C:C," ")</f>
        <v>Seamer</v>
      </c>
      <c r="D146">
        <f>'Performance Cal'!C146</f>
        <v>31.680000000000003</v>
      </c>
      <c r="E146">
        <f>'Performance Cal'!D146</f>
        <v>418.63999999999993</v>
      </c>
      <c r="F146">
        <f>'Performance Cal'!E146</f>
        <v>0</v>
      </c>
      <c r="G146">
        <f>'Performance Cal'!F146</f>
        <v>450.31999999999994</v>
      </c>
      <c r="H146" s="25">
        <f t="shared" si="44"/>
        <v>627.95999999999992</v>
      </c>
      <c r="I146" s="25">
        <f t="shared" si="45"/>
        <v>313.97999999999996</v>
      </c>
      <c r="J146" s="25">
        <f t="shared" si="46"/>
        <v>510.74079999999992</v>
      </c>
      <c r="K146" s="25">
        <f t="shared" si="47"/>
        <v>347.47119999999995</v>
      </c>
      <c r="L146" s="25">
        <f t="shared" si="48"/>
        <v>293.04799999999994</v>
      </c>
      <c r="M146" s="25">
        <f t="shared" si="48"/>
        <v>293.04799999999994</v>
      </c>
      <c r="N146" s="25">
        <f t="shared" si="49"/>
        <v>544.23199999999986</v>
      </c>
      <c r="O146" s="25">
        <f t="shared" si="50"/>
        <v>502.36799999999988</v>
      </c>
      <c r="P146" s="25">
        <f t="shared" si="51"/>
        <v>460.50399999999991</v>
      </c>
      <c r="Q146" s="25">
        <f t="shared" si="52"/>
        <v>586.09599999999989</v>
      </c>
      <c r="R146" s="25">
        <f t="shared" si="53"/>
        <v>627.95999999999992</v>
      </c>
      <c r="S146" s="25">
        <f t="shared" si="54"/>
        <v>303.51399999999995</v>
      </c>
      <c r="T146" s="25">
        <f t="shared" si="55"/>
        <v>429.10599999999988</v>
      </c>
      <c r="U146" s="25">
        <f t="shared" si="56"/>
        <v>408.17399999999992</v>
      </c>
      <c r="V146" s="25">
        <f t="shared" si="57"/>
        <v>401.89439999999991</v>
      </c>
      <c r="W146" s="25">
        <f t="shared" si="58"/>
        <v>527.48639999999989</v>
      </c>
      <c r="X146" s="25">
        <f t="shared" si="59"/>
        <v>506.55439999999987</v>
      </c>
      <c r="Y146" s="25">
        <f t="shared" si="60"/>
        <v>320.25959999999998</v>
      </c>
      <c r="Z146" s="25">
        <f t="shared" si="61"/>
        <v>445.85159999999991</v>
      </c>
      <c r="AA146" s="25">
        <f t="shared" si="62"/>
        <v>424.91959999999995</v>
      </c>
      <c r="AB146" t="str">
        <f t="shared" si="63"/>
        <v>MI</v>
      </c>
      <c r="AC146" t="str">
        <f t="shared" si="64"/>
        <v>Seamer</v>
      </c>
      <c r="AD146" t="str">
        <f t="shared" si="65"/>
        <v>Arshad Khan</v>
      </c>
    </row>
    <row r="147" spans="1:30" x14ac:dyDescent="0.35">
      <c r="A147" t="str">
        <f>'Performance Cal'!A147</f>
        <v>SRH</v>
      </c>
      <c r="B147" t="str">
        <f>'Performance Cal'!B147</f>
        <v>Umran Malik</v>
      </c>
      <c r="C147" t="str">
        <f>_xlfn.XLOOKUP(B147,'Team Player and role'!A:A,'Team Player and role'!C:C," ")</f>
        <v>Batter</v>
      </c>
      <c r="D147">
        <f>'Performance Cal'!C147</f>
        <v>74.88</v>
      </c>
      <c r="E147">
        <f>'Performance Cal'!D147</f>
        <v>449.23999999999995</v>
      </c>
      <c r="F147">
        <f>'Performance Cal'!E147</f>
        <v>0</v>
      </c>
      <c r="G147">
        <f>'Performance Cal'!F147</f>
        <v>524.11999999999989</v>
      </c>
      <c r="H147" s="25">
        <f t="shared" si="44"/>
        <v>539.08799999999997</v>
      </c>
      <c r="I147" s="25">
        <f t="shared" si="45"/>
        <v>336.93</v>
      </c>
      <c r="J147" s="25">
        <f t="shared" si="46"/>
        <v>548.07279999999992</v>
      </c>
      <c r="K147" s="25">
        <f t="shared" si="47"/>
        <v>404.31599999999997</v>
      </c>
      <c r="L147" s="25">
        <f t="shared" si="48"/>
        <v>269.54399999999998</v>
      </c>
      <c r="M147" s="25">
        <f t="shared" si="48"/>
        <v>269.54399999999998</v>
      </c>
      <c r="N147" s="25">
        <f t="shared" si="49"/>
        <v>449.23999999999995</v>
      </c>
      <c r="O147" s="25">
        <f t="shared" si="50"/>
        <v>539.08799999999997</v>
      </c>
      <c r="P147" s="25">
        <f t="shared" si="51"/>
        <v>404.31599999999997</v>
      </c>
      <c r="Q147" s="25">
        <f t="shared" si="52"/>
        <v>494.16399999999999</v>
      </c>
      <c r="R147" s="25">
        <f t="shared" si="53"/>
        <v>539.08799999999997</v>
      </c>
      <c r="S147" s="25">
        <f t="shared" si="54"/>
        <v>303.23699999999997</v>
      </c>
      <c r="T147" s="25">
        <f t="shared" si="55"/>
        <v>393.08499999999998</v>
      </c>
      <c r="U147" s="25">
        <f t="shared" si="56"/>
        <v>438.00900000000001</v>
      </c>
      <c r="V147" s="25">
        <f t="shared" si="57"/>
        <v>408.80839999999995</v>
      </c>
      <c r="W147" s="25">
        <f t="shared" si="58"/>
        <v>498.65639999999996</v>
      </c>
      <c r="X147" s="25">
        <f t="shared" si="59"/>
        <v>543.58039999999994</v>
      </c>
      <c r="Y147" s="25">
        <f t="shared" si="60"/>
        <v>336.92999999999995</v>
      </c>
      <c r="Z147" s="25">
        <f t="shared" si="61"/>
        <v>426.77799999999996</v>
      </c>
      <c r="AA147" s="25">
        <f t="shared" si="62"/>
        <v>471.702</v>
      </c>
      <c r="AB147" t="str">
        <f t="shared" si="63"/>
        <v>SRH</v>
      </c>
      <c r="AC147" t="str">
        <f t="shared" si="64"/>
        <v>Batter</v>
      </c>
      <c r="AD147" t="str">
        <f t="shared" si="65"/>
        <v>Umran Malik</v>
      </c>
    </row>
    <row r="148" spans="1:30" x14ac:dyDescent="0.35">
      <c r="A148" t="str">
        <f>'Performance Cal'!A148</f>
        <v>MI</v>
      </c>
      <c r="B148" t="str">
        <f>'Performance Cal'!B148</f>
        <v>Kumar Kartikeya</v>
      </c>
      <c r="C148" t="str">
        <f>_xlfn.XLOOKUP(B148,'Team Player and role'!A:A,'Team Player and role'!C:C," ")</f>
        <v>Seamer</v>
      </c>
      <c r="D148">
        <f>'Performance Cal'!C148</f>
        <v>0</v>
      </c>
      <c r="E148">
        <f>'Performance Cal'!D148</f>
        <v>460.43999999999994</v>
      </c>
      <c r="F148">
        <f>'Performance Cal'!E148</f>
        <v>0</v>
      </c>
      <c r="G148">
        <f>'Performance Cal'!F148</f>
        <v>460.43999999999994</v>
      </c>
      <c r="H148" s="25">
        <f t="shared" si="44"/>
        <v>690.65999999999985</v>
      </c>
      <c r="I148" s="25">
        <f t="shared" si="45"/>
        <v>345.32999999999993</v>
      </c>
      <c r="J148" s="25">
        <f t="shared" si="46"/>
        <v>561.7367999999999</v>
      </c>
      <c r="K148" s="25">
        <f t="shared" si="47"/>
        <v>382.16519999999997</v>
      </c>
      <c r="L148" s="25">
        <f t="shared" si="48"/>
        <v>322.30799999999994</v>
      </c>
      <c r="M148" s="25">
        <f t="shared" si="48"/>
        <v>322.30799999999994</v>
      </c>
      <c r="N148" s="25">
        <f t="shared" si="49"/>
        <v>598.57199999999989</v>
      </c>
      <c r="O148" s="25">
        <f t="shared" si="50"/>
        <v>552.52799999999991</v>
      </c>
      <c r="P148" s="25">
        <f t="shared" si="51"/>
        <v>506.48399999999992</v>
      </c>
      <c r="Q148" s="25">
        <f t="shared" si="52"/>
        <v>644.61599999999987</v>
      </c>
      <c r="R148" s="25">
        <f t="shared" si="53"/>
        <v>690.65999999999985</v>
      </c>
      <c r="S148" s="25">
        <f t="shared" si="54"/>
        <v>333.81899999999996</v>
      </c>
      <c r="T148" s="25">
        <f t="shared" si="55"/>
        <v>471.95099999999991</v>
      </c>
      <c r="U148" s="25">
        <f t="shared" si="56"/>
        <v>448.92899999999992</v>
      </c>
      <c r="V148" s="25">
        <f t="shared" si="57"/>
        <v>442.02239999999995</v>
      </c>
      <c r="W148" s="25">
        <f t="shared" si="58"/>
        <v>580.1543999999999</v>
      </c>
      <c r="X148" s="25">
        <f t="shared" si="59"/>
        <v>557.13239999999996</v>
      </c>
      <c r="Y148" s="25">
        <f t="shared" si="60"/>
        <v>352.23659999999995</v>
      </c>
      <c r="Z148" s="25">
        <f t="shared" si="61"/>
        <v>490.3685999999999</v>
      </c>
      <c r="AA148" s="25">
        <f t="shared" si="62"/>
        <v>467.34659999999997</v>
      </c>
      <c r="AB148" t="str">
        <f t="shared" si="63"/>
        <v>MI</v>
      </c>
      <c r="AC148" t="str">
        <f t="shared" si="64"/>
        <v>Seamer</v>
      </c>
      <c r="AD148" t="str">
        <f t="shared" si="65"/>
        <v>Kumar Kartikeya</v>
      </c>
    </row>
    <row r="149" spans="1:30" x14ac:dyDescent="0.35">
      <c r="A149">
        <f>'Performance Cal'!A149</f>
        <v>0</v>
      </c>
      <c r="B149" t="str">
        <f>'Performance Cal'!B149</f>
        <v>Fazal Haque</v>
      </c>
      <c r="C149" t="str">
        <f>_xlfn.XLOOKUP(B149,'Team Player and role'!A:A,'Team Player and role'!C:C," ")</f>
        <v xml:space="preserve"> </v>
      </c>
      <c r="D149">
        <f>'Performance Cal'!C149</f>
        <v>0</v>
      </c>
      <c r="E149">
        <f>'Performance Cal'!D149</f>
        <v>467.58</v>
      </c>
      <c r="F149">
        <f>'Performance Cal'!E149</f>
        <v>0</v>
      </c>
      <c r="G149">
        <f>'Performance Cal'!F149</f>
        <v>467.58</v>
      </c>
      <c r="H149" s="25" t="str">
        <f t="shared" si="44"/>
        <v/>
      </c>
      <c r="I149" s="25" t="str">
        <f t="shared" si="45"/>
        <v/>
      </c>
      <c r="J149" s="25" t="str">
        <f t="shared" si="46"/>
        <v/>
      </c>
      <c r="K149" s="25" t="str">
        <f t="shared" si="47"/>
        <v xml:space="preserve"> </v>
      </c>
      <c r="L149" s="25" t="str">
        <f t="shared" si="48"/>
        <v xml:space="preserve"> </v>
      </c>
      <c r="M149" s="25" t="str">
        <f t="shared" si="48"/>
        <v xml:space="preserve"> </v>
      </c>
      <c r="N149" s="25" t="str">
        <f t="shared" si="49"/>
        <v xml:space="preserve"> </v>
      </c>
      <c r="O149" s="25" t="str">
        <f t="shared" si="50"/>
        <v xml:space="preserve"> </v>
      </c>
      <c r="P149" s="25" t="str">
        <f t="shared" si="51"/>
        <v/>
      </c>
      <c r="Q149" s="25" t="str">
        <f t="shared" si="52"/>
        <v/>
      </c>
      <c r="R149" s="25" t="str">
        <f t="shared" si="53"/>
        <v/>
      </c>
      <c r="S149" s="25" t="str">
        <f t="shared" si="54"/>
        <v/>
      </c>
      <c r="T149" s="25" t="str">
        <f t="shared" si="55"/>
        <v/>
      </c>
      <c r="U149" s="25" t="str">
        <f t="shared" si="56"/>
        <v/>
      </c>
      <c r="V149" s="25" t="str">
        <f t="shared" si="57"/>
        <v/>
      </c>
      <c r="W149" s="25" t="str">
        <f t="shared" si="58"/>
        <v/>
      </c>
      <c r="X149" s="25" t="str">
        <f t="shared" si="59"/>
        <v/>
      </c>
      <c r="Y149" s="25" t="str">
        <f t="shared" si="60"/>
        <v xml:space="preserve"> </v>
      </c>
      <c r="Z149" s="25" t="str">
        <f t="shared" si="61"/>
        <v xml:space="preserve"> </v>
      </c>
      <c r="AA149" s="25" t="str">
        <f t="shared" si="62"/>
        <v xml:space="preserve"> </v>
      </c>
      <c r="AB149">
        <f t="shared" si="63"/>
        <v>0</v>
      </c>
      <c r="AC149" t="str">
        <f t="shared" si="64"/>
        <v xml:space="preserve"> </v>
      </c>
      <c r="AD149" t="str">
        <f t="shared" si="65"/>
        <v>Fazal Haque</v>
      </c>
    </row>
    <row r="150" spans="1:30" x14ac:dyDescent="0.35">
      <c r="A150" t="str">
        <f>'Performance Cal'!A150</f>
        <v>RR</v>
      </c>
      <c r="B150" t="str">
        <f>'Performance Cal'!B150</f>
        <v>Jason Holder</v>
      </c>
      <c r="C150" t="str">
        <f>_xlfn.XLOOKUP(B150,'Team Player and role'!A:A,'Team Player and role'!C:C," ")</f>
        <v>Seamer</v>
      </c>
      <c r="D150">
        <f>'Performance Cal'!C150</f>
        <v>53.28</v>
      </c>
      <c r="E150">
        <f>'Performance Cal'!D150</f>
        <v>569.83999999999992</v>
      </c>
      <c r="F150">
        <f>'Performance Cal'!E150</f>
        <v>5</v>
      </c>
      <c r="G150">
        <f>'Performance Cal'!F150</f>
        <v>628.11999999999989</v>
      </c>
      <c r="H150" s="25">
        <f t="shared" si="44"/>
        <v>854.75999999999988</v>
      </c>
      <c r="I150" s="25">
        <f t="shared" si="45"/>
        <v>427.37999999999994</v>
      </c>
      <c r="J150" s="25">
        <f t="shared" si="46"/>
        <v>695.20479999999998</v>
      </c>
      <c r="K150" s="25">
        <f t="shared" si="47"/>
        <v>472.96719999999993</v>
      </c>
      <c r="L150" s="25">
        <f t="shared" si="48"/>
        <v>398.88799999999998</v>
      </c>
      <c r="M150" s="25">
        <f t="shared" si="48"/>
        <v>398.88799999999998</v>
      </c>
      <c r="N150" s="25">
        <f t="shared" si="49"/>
        <v>740.7919999999998</v>
      </c>
      <c r="O150" s="25">
        <f t="shared" si="50"/>
        <v>683.80799999999988</v>
      </c>
      <c r="P150" s="25">
        <f t="shared" si="51"/>
        <v>626.82399999999996</v>
      </c>
      <c r="Q150" s="25">
        <f t="shared" si="52"/>
        <v>797.77599999999984</v>
      </c>
      <c r="R150" s="25">
        <f t="shared" si="53"/>
        <v>854.75999999999988</v>
      </c>
      <c r="S150" s="25">
        <f t="shared" si="54"/>
        <v>413.13399999999996</v>
      </c>
      <c r="T150" s="25">
        <f t="shared" si="55"/>
        <v>584.0859999999999</v>
      </c>
      <c r="U150" s="25">
        <f t="shared" si="56"/>
        <v>555.59399999999994</v>
      </c>
      <c r="V150" s="25">
        <f t="shared" si="57"/>
        <v>547.04639999999995</v>
      </c>
      <c r="W150" s="25">
        <f t="shared" si="58"/>
        <v>717.99839999999995</v>
      </c>
      <c r="X150" s="25">
        <f t="shared" si="59"/>
        <v>689.50639999999999</v>
      </c>
      <c r="Y150" s="25">
        <f t="shared" si="60"/>
        <v>435.92759999999998</v>
      </c>
      <c r="Z150" s="25">
        <f t="shared" si="61"/>
        <v>606.87959999999987</v>
      </c>
      <c r="AA150" s="25">
        <f t="shared" si="62"/>
        <v>578.38759999999991</v>
      </c>
      <c r="AB150" t="str">
        <f t="shared" si="63"/>
        <v>RR</v>
      </c>
      <c r="AC150" t="str">
        <f t="shared" si="64"/>
        <v>Seamer</v>
      </c>
      <c r="AD150" t="str">
        <f t="shared" si="65"/>
        <v>Jason Holder</v>
      </c>
    </row>
    <row r="151" spans="1:30" x14ac:dyDescent="0.35">
      <c r="A151" t="str">
        <f>'Performance Cal'!A151</f>
        <v>CSK</v>
      </c>
      <c r="B151" t="str">
        <f>'Performance Cal'!B151</f>
        <v>Rajvardhan Hangargekar</v>
      </c>
      <c r="C151" t="str">
        <f>_xlfn.XLOOKUP(B151,'Team Player and role'!A:A,'Team Player and role'!C:C," ")</f>
        <v>Seamer</v>
      </c>
      <c r="D151">
        <f>'Performance Cal'!C151</f>
        <v>0</v>
      </c>
      <c r="E151">
        <f>'Performance Cal'!D151</f>
        <v>878.44</v>
      </c>
      <c r="F151">
        <f>'Performance Cal'!E151</f>
        <v>0</v>
      </c>
      <c r="G151">
        <f>'Performance Cal'!F151</f>
        <v>878.44</v>
      </c>
      <c r="H151" s="25">
        <f t="shared" si="44"/>
        <v>1317.66</v>
      </c>
      <c r="I151" s="25">
        <f t="shared" si="45"/>
        <v>658.83</v>
      </c>
      <c r="J151" s="25">
        <f t="shared" si="46"/>
        <v>1071.6968000000002</v>
      </c>
      <c r="K151" s="25">
        <f t="shared" si="47"/>
        <v>729.10520000000008</v>
      </c>
      <c r="L151" s="25">
        <f t="shared" si="48"/>
        <v>614.90800000000002</v>
      </c>
      <c r="M151" s="25">
        <f t="shared" si="48"/>
        <v>614.90800000000002</v>
      </c>
      <c r="N151" s="25">
        <f t="shared" si="49"/>
        <v>1141.9720000000002</v>
      </c>
      <c r="O151" s="25">
        <f t="shared" si="50"/>
        <v>1054.1279999999999</v>
      </c>
      <c r="P151" s="25">
        <f t="shared" si="51"/>
        <v>966.28400000000011</v>
      </c>
      <c r="Q151" s="25">
        <f t="shared" si="52"/>
        <v>1229.8160000000003</v>
      </c>
      <c r="R151" s="25">
        <f t="shared" si="53"/>
        <v>1317.66</v>
      </c>
      <c r="S151" s="25">
        <f t="shared" si="54"/>
        <v>636.86900000000003</v>
      </c>
      <c r="T151" s="25">
        <f t="shared" si="55"/>
        <v>900.40100000000007</v>
      </c>
      <c r="U151" s="25">
        <f t="shared" si="56"/>
        <v>856.47900000000004</v>
      </c>
      <c r="V151" s="25">
        <f t="shared" si="57"/>
        <v>843.30240000000003</v>
      </c>
      <c r="W151" s="25">
        <f t="shared" si="58"/>
        <v>1106.8344000000002</v>
      </c>
      <c r="X151" s="25">
        <f t="shared" si="59"/>
        <v>1062.9124000000002</v>
      </c>
      <c r="Y151" s="25">
        <f t="shared" si="60"/>
        <v>672.00660000000005</v>
      </c>
      <c r="Z151" s="25">
        <f t="shared" si="61"/>
        <v>935.53860000000009</v>
      </c>
      <c r="AA151" s="25">
        <f t="shared" si="62"/>
        <v>891.61660000000006</v>
      </c>
      <c r="AB151" t="str">
        <f t="shared" si="63"/>
        <v>CSK</v>
      </c>
      <c r="AC151" t="str">
        <f t="shared" si="64"/>
        <v>Seamer</v>
      </c>
      <c r="AD151" t="str">
        <f t="shared" si="65"/>
        <v>Rajvardhan Hangargekar</v>
      </c>
    </row>
    <row r="152" spans="1:30" x14ac:dyDescent="0.35">
      <c r="A152" t="str">
        <f>'Performance Cal'!A152</f>
        <v>RR</v>
      </c>
      <c r="B152" t="str">
        <f>'Performance Cal'!B152</f>
        <v>Navdeep Saini</v>
      </c>
      <c r="C152" t="str">
        <f>_xlfn.XLOOKUP(B152,'Team Player and role'!A:A,'Team Player and role'!C:C," ")</f>
        <v>Seamer</v>
      </c>
      <c r="D152">
        <f>'Performance Cal'!C152</f>
        <v>14.4</v>
      </c>
      <c r="E152">
        <f>'Performance Cal'!D152</f>
        <v>679.04</v>
      </c>
      <c r="F152">
        <f>'Performance Cal'!E152</f>
        <v>0</v>
      </c>
      <c r="G152">
        <f>'Performance Cal'!F152</f>
        <v>693.43999999999994</v>
      </c>
      <c r="H152" s="25">
        <f t="shared" si="44"/>
        <v>1018.56</v>
      </c>
      <c r="I152" s="25">
        <f t="shared" si="45"/>
        <v>509.28</v>
      </c>
      <c r="J152" s="25">
        <f t="shared" si="46"/>
        <v>828.42879999999991</v>
      </c>
      <c r="K152" s="25">
        <f t="shared" si="47"/>
        <v>563.60320000000002</v>
      </c>
      <c r="L152" s="25">
        <f t="shared" si="48"/>
        <v>475.32799999999997</v>
      </c>
      <c r="M152" s="25">
        <f t="shared" si="48"/>
        <v>475.32799999999997</v>
      </c>
      <c r="N152" s="25">
        <f t="shared" si="49"/>
        <v>882.75199999999995</v>
      </c>
      <c r="O152" s="25">
        <f t="shared" si="50"/>
        <v>814.84799999999984</v>
      </c>
      <c r="P152" s="25">
        <f t="shared" si="51"/>
        <v>746.94399999999996</v>
      </c>
      <c r="Q152" s="25">
        <f t="shared" si="52"/>
        <v>950.65599999999995</v>
      </c>
      <c r="R152" s="25">
        <f t="shared" si="53"/>
        <v>1018.56</v>
      </c>
      <c r="S152" s="25">
        <f t="shared" si="54"/>
        <v>492.30399999999997</v>
      </c>
      <c r="T152" s="25">
        <f t="shared" si="55"/>
        <v>696.01599999999996</v>
      </c>
      <c r="U152" s="25">
        <f t="shared" si="56"/>
        <v>662.06399999999985</v>
      </c>
      <c r="V152" s="25">
        <f t="shared" si="57"/>
        <v>651.87839999999994</v>
      </c>
      <c r="W152" s="25">
        <f t="shared" si="58"/>
        <v>855.59039999999993</v>
      </c>
      <c r="X152" s="25">
        <f t="shared" si="59"/>
        <v>821.63839999999982</v>
      </c>
      <c r="Y152" s="25">
        <f t="shared" si="60"/>
        <v>519.46559999999999</v>
      </c>
      <c r="Z152" s="25">
        <f t="shared" si="61"/>
        <v>723.17759999999998</v>
      </c>
      <c r="AA152" s="25">
        <f t="shared" si="62"/>
        <v>689.22559999999999</v>
      </c>
      <c r="AB152" t="str">
        <f t="shared" si="63"/>
        <v>RR</v>
      </c>
      <c r="AC152" t="str">
        <f t="shared" si="64"/>
        <v>Seamer</v>
      </c>
      <c r="AD152" t="str">
        <f t="shared" si="65"/>
        <v>Navdeep Saini</v>
      </c>
    </row>
    <row r="153" spans="1:30" x14ac:dyDescent="0.35">
      <c r="A153" t="str">
        <f>'Performance Cal'!A153</f>
        <v>DC</v>
      </c>
      <c r="B153" t="str">
        <f>'Performance Cal'!B153</f>
        <v>Chetan Sakariya</v>
      </c>
      <c r="C153" t="str">
        <f>_xlfn.XLOOKUP(B153,'Team Player and role'!A:A,'Team Player and role'!C:C," ")</f>
        <v>Seamer</v>
      </c>
      <c r="D153">
        <f>'Performance Cal'!C153</f>
        <v>24.480000000000004</v>
      </c>
      <c r="E153">
        <f>'Performance Cal'!D153</f>
        <v>601.04</v>
      </c>
      <c r="F153">
        <f>'Performance Cal'!E153</f>
        <v>0</v>
      </c>
      <c r="G153">
        <f>'Performance Cal'!F153</f>
        <v>625.52</v>
      </c>
      <c r="H153" s="25">
        <f t="shared" si="44"/>
        <v>901.56</v>
      </c>
      <c r="I153" s="25">
        <f t="shared" si="45"/>
        <v>450.78</v>
      </c>
      <c r="J153" s="25">
        <f t="shared" si="46"/>
        <v>733.26879999999994</v>
      </c>
      <c r="K153" s="25">
        <f t="shared" si="47"/>
        <v>498.86320000000001</v>
      </c>
      <c r="L153" s="25">
        <f t="shared" si="48"/>
        <v>420.72799999999995</v>
      </c>
      <c r="M153" s="25">
        <f t="shared" si="48"/>
        <v>420.72799999999995</v>
      </c>
      <c r="N153" s="25">
        <f t="shared" si="49"/>
        <v>781.35199999999998</v>
      </c>
      <c r="O153" s="25">
        <f t="shared" si="50"/>
        <v>721.24799999999993</v>
      </c>
      <c r="P153" s="25">
        <f t="shared" si="51"/>
        <v>661.14400000000001</v>
      </c>
      <c r="Q153" s="25">
        <f t="shared" si="52"/>
        <v>841.4559999999999</v>
      </c>
      <c r="R153" s="25">
        <f t="shared" si="53"/>
        <v>901.56</v>
      </c>
      <c r="S153" s="25">
        <f t="shared" si="54"/>
        <v>435.75399999999996</v>
      </c>
      <c r="T153" s="25">
        <f t="shared" si="55"/>
        <v>616.06600000000003</v>
      </c>
      <c r="U153" s="25">
        <f t="shared" si="56"/>
        <v>586.0139999999999</v>
      </c>
      <c r="V153" s="25">
        <f t="shared" si="57"/>
        <v>576.99839999999995</v>
      </c>
      <c r="W153" s="25">
        <f t="shared" si="58"/>
        <v>757.31039999999996</v>
      </c>
      <c r="X153" s="25">
        <f t="shared" si="59"/>
        <v>727.25839999999994</v>
      </c>
      <c r="Y153" s="25">
        <f t="shared" si="60"/>
        <v>459.79559999999998</v>
      </c>
      <c r="Z153" s="25">
        <f t="shared" si="61"/>
        <v>640.10760000000005</v>
      </c>
      <c r="AA153" s="25">
        <f t="shared" si="62"/>
        <v>610.05559999999991</v>
      </c>
      <c r="AB153" t="str">
        <f t="shared" si="63"/>
        <v>DC</v>
      </c>
      <c r="AC153" t="str">
        <f t="shared" si="64"/>
        <v>Seamer</v>
      </c>
      <c r="AD153" t="str">
        <f t="shared" si="65"/>
        <v>Chetan Sakariya</v>
      </c>
    </row>
    <row r="154" spans="1:30" x14ac:dyDescent="0.35">
      <c r="A154" t="str">
        <f>'Performance Cal'!A154</f>
        <v>KKR</v>
      </c>
      <c r="B154" t="str">
        <f>'Performance Cal'!B154</f>
        <v>Anukul Roy</v>
      </c>
      <c r="C154" t="str">
        <f>_xlfn.XLOOKUP(B154,'Team Player and role'!A:A,'Team Player and role'!C:C," ")</f>
        <v>Batsman</v>
      </c>
      <c r="D154">
        <f>'Performance Cal'!C154</f>
        <v>46.28</v>
      </c>
      <c r="E154">
        <f>'Performance Cal'!D154</f>
        <v>791.54</v>
      </c>
      <c r="F154">
        <f>'Performance Cal'!E154</f>
        <v>4</v>
      </c>
      <c r="G154">
        <f>'Performance Cal'!F154</f>
        <v>841.81999999999994</v>
      </c>
      <c r="H154" s="25">
        <f t="shared" si="44"/>
        <v>949.84799999999984</v>
      </c>
      <c r="I154" s="25">
        <f t="shared" si="45"/>
        <v>593.65499999999997</v>
      </c>
      <c r="J154" s="25">
        <f t="shared" si="46"/>
        <v>965.67879999999991</v>
      </c>
      <c r="K154" s="25">
        <f t="shared" si="47"/>
        <v>712.38599999999997</v>
      </c>
      <c r="L154" s="25">
        <f t="shared" si="48"/>
        <v>474.92399999999992</v>
      </c>
      <c r="M154" s="25">
        <f t="shared" si="48"/>
        <v>474.92399999999992</v>
      </c>
      <c r="N154" s="25">
        <f t="shared" si="49"/>
        <v>791.54</v>
      </c>
      <c r="O154" s="25">
        <f t="shared" si="50"/>
        <v>949.84799999999984</v>
      </c>
      <c r="P154" s="25">
        <f t="shared" si="51"/>
        <v>712.38599999999985</v>
      </c>
      <c r="Q154" s="25">
        <f t="shared" si="52"/>
        <v>870.69399999999996</v>
      </c>
      <c r="R154" s="25">
        <f t="shared" si="53"/>
        <v>949.84799999999984</v>
      </c>
      <c r="S154" s="25">
        <f t="shared" si="54"/>
        <v>534.28949999999998</v>
      </c>
      <c r="T154" s="25">
        <f t="shared" si="55"/>
        <v>692.59749999999997</v>
      </c>
      <c r="U154" s="25">
        <f t="shared" si="56"/>
        <v>771.75149999999985</v>
      </c>
      <c r="V154" s="25">
        <f t="shared" si="57"/>
        <v>720.30139999999994</v>
      </c>
      <c r="W154" s="25">
        <f t="shared" si="58"/>
        <v>878.60939999999994</v>
      </c>
      <c r="X154" s="25">
        <f t="shared" si="59"/>
        <v>957.76339999999982</v>
      </c>
      <c r="Y154" s="25">
        <f t="shared" si="60"/>
        <v>593.65499999999997</v>
      </c>
      <c r="Z154" s="25">
        <f t="shared" si="61"/>
        <v>751.96299999999997</v>
      </c>
      <c r="AA154" s="25">
        <f t="shared" si="62"/>
        <v>831.11699999999996</v>
      </c>
      <c r="AB154" t="str">
        <f t="shared" si="63"/>
        <v>KKR</v>
      </c>
      <c r="AC154" t="str">
        <f t="shared" si="64"/>
        <v>Batsman</v>
      </c>
      <c r="AD154" t="str">
        <f t="shared" si="65"/>
        <v>Anukul Roy</v>
      </c>
    </row>
    <row r="155" spans="1:30" x14ac:dyDescent="0.35">
      <c r="A155" t="str">
        <f>'Performance Cal'!A155</f>
        <v>LSG</v>
      </c>
      <c r="B155" t="str">
        <f>'Performance Cal'!B155</f>
        <v>Yudhvir Singh</v>
      </c>
      <c r="C155" t="str">
        <f>_xlfn.XLOOKUP(B155,'Team Player and role'!A:A,'Team Player and role'!C:C," ")</f>
        <v>Seamer</v>
      </c>
      <c r="D155">
        <f>'Performance Cal'!C155</f>
        <v>13.280000000000001</v>
      </c>
      <c r="E155">
        <f>'Performance Cal'!D155</f>
        <v>792.04</v>
      </c>
      <c r="F155">
        <f>'Performance Cal'!E155</f>
        <v>0</v>
      </c>
      <c r="G155">
        <f>'Performance Cal'!F155</f>
        <v>805.31999999999994</v>
      </c>
      <c r="H155" s="25">
        <f t="shared" si="44"/>
        <v>1188.06</v>
      </c>
      <c r="I155" s="25">
        <f t="shared" si="45"/>
        <v>594.03</v>
      </c>
      <c r="J155" s="25">
        <f t="shared" si="46"/>
        <v>966.28879999999992</v>
      </c>
      <c r="K155" s="25">
        <f t="shared" si="47"/>
        <v>657.39319999999998</v>
      </c>
      <c r="L155" s="25">
        <f t="shared" si="48"/>
        <v>554.428</v>
      </c>
      <c r="M155" s="25">
        <f t="shared" si="48"/>
        <v>554.428</v>
      </c>
      <c r="N155" s="25">
        <f t="shared" si="49"/>
        <v>1029.652</v>
      </c>
      <c r="O155" s="25">
        <f t="shared" si="50"/>
        <v>950.44799999999987</v>
      </c>
      <c r="P155" s="25">
        <f t="shared" si="51"/>
        <v>871.24399999999991</v>
      </c>
      <c r="Q155" s="25">
        <f t="shared" si="52"/>
        <v>1108.856</v>
      </c>
      <c r="R155" s="25">
        <f t="shared" si="53"/>
        <v>1188.06</v>
      </c>
      <c r="S155" s="25">
        <f t="shared" si="54"/>
        <v>574.22900000000004</v>
      </c>
      <c r="T155" s="25">
        <f t="shared" si="55"/>
        <v>811.84100000000001</v>
      </c>
      <c r="U155" s="25">
        <f t="shared" si="56"/>
        <v>772.23899999999992</v>
      </c>
      <c r="V155" s="25">
        <f t="shared" si="57"/>
        <v>760.35839999999996</v>
      </c>
      <c r="W155" s="25">
        <f t="shared" si="58"/>
        <v>997.97039999999993</v>
      </c>
      <c r="X155" s="25">
        <f t="shared" si="59"/>
        <v>958.36839999999984</v>
      </c>
      <c r="Y155" s="25">
        <f t="shared" si="60"/>
        <v>605.91059999999993</v>
      </c>
      <c r="Z155" s="25">
        <f t="shared" si="61"/>
        <v>843.52260000000001</v>
      </c>
      <c r="AA155" s="25">
        <f t="shared" si="62"/>
        <v>803.92059999999992</v>
      </c>
      <c r="AB155" t="str">
        <f t="shared" si="63"/>
        <v>LSG</v>
      </c>
      <c r="AC155" t="str">
        <f t="shared" si="64"/>
        <v>Seamer</v>
      </c>
      <c r="AD155" t="str">
        <f t="shared" si="65"/>
        <v>Yudhvir Singh</v>
      </c>
    </row>
    <row r="156" spans="1:30" x14ac:dyDescent="0.35">
      <c r="A156" t="str">
        <f>'Performance Cal'!A156</f>
        <v>RCB</v>
      </c>
      <c r="B156" t="str">
        <f>'Performance Cal'!B156</f>
        <v>Josh Hazlewood</v>
      </c>
      <c r="C156" t="str">
        <f>_xlfn.XLOOKUP(B156,'Team Player and role'!A:A,'Team Player and role'!C:C," ")</f>
        <v>Seamer</v>
      </c>
      <c r="D156">
        <f>'Performance Cal'!C156</f>
        <v>38.880000000000003</v>
      </c>
      <c r="E156">
        <f>'Performance Cal'!D156</f>
        <v>733.44</v>
      </c>
      <c r="F156">
        <f>'Performance Cal'!E156</f>
        <v>0</v>
      </c>
      <c r="G156">
        <f>'Performance Cal'!F156</f>
        <v>772.32</v>
      </c>
      <c r="H156" s="25">
        <f t="shared" si="44"/>
        <v>1100.1600000000001</v>
      </c>
      <c r="I156" s="25">
        <f t="shared" si="45"/>
        <v>550.08000000000004</v>
      </c>
      <c r="J156" s="25">
        <f t="shared" si="46"/>
        <v>894.79680000000008</v>
      </c>
      <c r="K156" s="25">
        <f t="shared" si="47"/>
        <v>608.75520000000006</v>
      </c>
      <c r="L156" s="25">
        <f t="shared" si="48"/>
        <v>513.40800000000002</v>
      </c>
      <c r="M156" s="25">
        <f t="shared" si="48"/>
        <v>513.40800000000002</v>
      </c>
      <c r="N156" s="25">
        <f t="shared" si="49"/>
        <v>953.47200000000009</v>
      </c>
      <c r="O156" s="25">
        <f t="shared" si="50"/>
        <v>880.12800000000004</v>
      </c>
      <c r="P156" s="25">
        <f t="shared" si="51"/>
        <v>806.78400000000011</v>
      </c>
      <c r="Q156" s="25">
        <f t="shared" si="52"/>
        <v>1026.816</v>
      </c>
      <c r="R156" s="25">
        <f t="shared" si="53"/>
        <v>1100.1600000000001</v>
      </c>
      <c r="S156" s="25">
        <f t="shared" si="54"/>
        <v>531.74400000000003</v>
      </c>
      <c r="T156" s="25">
        <f t="shared" si="55"/>
        <v>751.77600000000007</v>
      </c>
      <c r="U156" s="25">
        <f t="shared" si="56"/>
        <v>715.10400000000004</v>
      </c>
      <c r="V156" s="25">
        <f t="shared" si="57"/>
        <v>704.10239999999999</v>
      </c>
      <c r="W156" s="25">
        <f t="shared" si="58"/>
        <v>924.13440000000014</v>
      </c>
      <c r="X156" s="25">
        <f t="shared" si="59"/>
        <v>887.46240000000012</v>
      </c>
      <c r="Y156" s="25">
        <f t="shared" si="60"/>
        <v>561.08159999999998</v>
      </c>
      <c r="Z156" s="25">
        <f t="shared" si="61"/>
        <v>781.11360000000013</v>
      </c>
      <c r="AA156" s="25">
        <f t="shared" si="62"/>
        <v>744.44160000000011</v>
      </c>
      <c r="AB156" t="str">
        <f t="shared" si="63"/>
        <v>RCB</v>
      </c>
      <c r="AC156" t="str">
        <f t="shared" si="64"/>
        <v>Seamer</v>
      </c>
      <c r="AD156" t="str">
        <f t="shared" si="65"/>
        <v>Josh Hazlewood</v>
      </c>
    </row>
    <row r="157" spans="1:30" x14ac:dyDescent="0.35">
      <c r="A157" t="str">
        <f>'Performance Cal'!A157</f>
        <v>CSK</v>
      </c>
      <c r="B157" t="str">
        <f>'Performance Cal'!B157</f>
        <v>Mitchell Santner</v>
      </c>
      <c r="C157" t="str">
        <f>_xlfn.XLOOKUP(B157,'Team Player and role'!A:A,'Team Player and role'!C:C," ")</f>
        <v>Spinner</v>
      </c>
      <c r="D157">
        <f>'Performance Cal'!C157</f>
        <v>53.48</v>
      </c>
      <c r="E157">
        <f>'Performance Cal'!D157</f>
        <v>707.83999999999992</v>
      </c>
      <c r="F157">
        <f>'Performance Cal'!E157</f>
        <v>0</v>
      </c>
      <c r="G157">
        <f>'Performance Cal'!F157</f>
        <v>761.31999999999994</v>
      </c>
      <c r="H157" s="25">
        <f t="shared" si="44"/>
        <v>849.4079999999999</v>
      </c>
      <c r="I157" s="25">
        <f t="shared" si="45"/>
        <v>530.87999999999988</v>
      </c>
      <c r="J157" s="25">
        <f t="shared" si="46"/>
        <v>863.56479999999999</v>
      </c>
      <c r="K157" s="25">
        <f t="shared" si="47"/>
        <v>637.05599999999993</v>
      </c>
      <c r="L157" s="25">
        <f t="shared" si="48"/>
        <v>424.70399999999995</v>
      </c>
      <c r="M157" s="25">
        <f t="shared" si="48"/>
        <v>424.70399999999995</v>
      </c>
      <c r="N157" s="25">
        <f t="shared" si="49"/>
        <v>707.8399999999998</v>
      </c>
      <c r="O157" s="25">
        <f t="shared" si="50"/>
        <v>849.4079999999999</v>
      </c>
      <c r="P157" s="25">
        <f t="shared" si="51"/>
        <v>637.05599999999993</v>
      </c>
      <c r="Q157" s="25">
        <f t="shared" si="52"/>
        <v>778.6239999999998</v>
      </c>
      <c r="R157" s="25">
        <f t="shared" si="53"/>
        <v>849.4079999999999</v>
      </c>
      <c r="S157" s="25">
        <f t="shared" si="54"/>
        <v>477.79199999999992</v>
      </c>
      <c r="T157" s="25">
        <f t="shared" si="55"/>
        <v>619.3599999999999</v>
      </c>
      <c r="U157" s="25">
        <f t="shared" si="56"/>
        <v>690.14399999999989</v>
      </c>
      <c r="V157" s="25">
        <f t="shared" si="57"/>
        <v>644.13439999999991</v>
      </c>
      <c r="W157" s="25">
        <f t="shared" si="58"/>
        <v>785.7023999999999</v>
      </c>
      <c r="X157" s="25">
        <f t="shared" si="59"/>
        <v>856.4864</v>
      </c>
      <c r="Y157" s="25">
        <f t="shared" si="60"/>
        <v>530.87999999999988</v>
      </c>
      <c r="Z157" s="25">
        <f t="shared" si="61"/>
        <v>672.44799999999987</v>
      </c>
      <c r="AA157" s="25">
        <f t="shared" si="62"/>
        <v>743.23199999999997</v>
      </c>
      <c r="AB157" t="str">
        <f t="shared" si="63"/>
        <v>CSK</v>
      </c>
      <c r="AC157" t="str">
        <f t="shared" si="64"/>
        <v>Spinner</v>
      </c>
      <c r="AD157" t="str">
        <f t="shared" si="65"/>
        <v>Mitchell Santner</v>
      </c>
    </row>
    <row r="158" spans="1:30" x14ac:dyDescent="0.35">
      <c r="A158" t="str">
        <f>'Performance Cal'!A158</f>
        <v>MI</v>
      </c>
      <c r="B158" t="str">
        <f>'Performance Cal'!B158</f>
        <v>Arjun Tendulkar</v>
      </c>
      <c r="C158" t="str">
        <f>_xlfn.XLOOKUP(B158,'Team Player and role'!A:A,'Team Player and role'!C:C," ")</f>
        <v>Seamer</v>
      </c>
      <c r="D158">
        <f>'Performance Cal'!C158</f>
        <v>52.879999999999995</v>
      </c>
      <c r="E158">
        <f>'Performance Cal'!D158</f>
        <v>532.04</v>
      </c>
      <c r="F158">
        <f>'Performance Cal'!E158</f>
        <v>0</v>
      </c>
      <c r="G158">
        <f>'Performance Cal'!F158</f>
        <v>584.91999999999996</v>
      </c>
      <c r="H158" s="25">
        <f t="shared" si="44"/>
        <v>798.06</v>
      </c>
      <c r="I158" s="25">
        <f t="shared" si="45"/>
        <v>399.03</v>
      </c>
      <c r="J158" s="25">
        <f t="shared" si="46"/>
        <v>649.08879999999999</v>
      </c>
      <c r="K158" s="25">
        <f t="shared" si="47"/>
        <v>441.59320000000002</v>
      </c>
      <c r="L158" s="25">
        <f t="shared" si="48"/>
        <v>372.42799999999994</v>
      </c>
      <c r="M158" s="25">
        <f t="shared" si="48"/>
        <v>372.42799999999994</v>
      </c>
      <c r="N158" s="25">
        <f t="shared" si="49"/>
        <v>691.65199999999993</v>
      </c>
      <c r="O158" s="25">
        <f t="shared" si="50"/>
        <v>638.44799999999998</v>
      </c>
      <c r="P158" s="25">
        <f t="shared" si="51"/>
        <v>585.24399999999991</v>
      </c>
      <c r="Q158" s="25">
        <f t="shared" si="52"/>
        <v>744.85599999999999</v>
      </c>
      <c r="R158" s="25">
        <f t="shared" si="53"/>
        <v>798.06</v>
      </c>
      <c r="S158" s="25">
        <f t="shared" si="54"/>
        <v>385.72899999999993</v>
      </c>
      <c r="T158" s="25">
        <f t="shared" si="55"/>
        <v>545.34099999999989</v>
      </c>
      <c r="U158" s="25">
        <f t="shared" si="56"/>
        <v>518.73900000000003</v>
      </c>
      <c r="V158" s="25">
        <f t="shared" si="57"/>
        <v>510.75839999999994</v>
      </c>
      <c r="W158" s="25">
        <f t="shared" si="58"/>
        <v>670.37040000000002</v>
      </c>
      <c r="X158" s="25">
        <f t="shared" si="59"/>
        <v>643.76839999999993</v>
      </c>
      <c r="Y158" s="25">
        <f t="shared" si="60"/>
        <v>407.01059999999995</v>
      </c>
      <c r="Z158" s="25">
        <f t="shared" si="61"/>
        <v>566.62259999999992</v>
      </c>
      <c r="AA158" s="25">
        <f t="shared" si="62"/>
        <v>540.02060000000006</v>
      </c>
      <c r="AB158" t="str">
        <f t="shared" si="63"/>
        <v>MI</v>
      </c>
      <c r="AC158" t="str">
        <f t="shared" si="64"/>
        <v>Seamer</v>
      </c>
      <c r="AD158" t="str">
        <f t="shared" si="65"/>
        <v>Arjun Tendulkar</v>
      </c>
    </row>
    <row r="159" spans="1:30" x14ac:dyDescent="0.35">
      <c r="A159" t="str">
        <f>'Performance Cal'!A159</f>
        <v>LSG</v>
      </c>
      <c r="B159" t="str">
        <f>'Performance Cal'!B159</f>
        <v>Mohsin Khan</v>
      </c>
      <c r="C159" t="str">
        <f>_xlfn.XLOOKUP(B159,'Team Player and role'!A:A,'Team Player and role'!C:C," ")</f>
        <v>Seamer</v>
      </c>
      <c r="D159">
        <f>'Performance Cal'!C159</f>
        <v>0</v>
      </c>
      <c r="E159">
        <f>'Performance Cal'!D159</f>
        <v>531.44000000000005</v>
      </c>
      <c r="F159">
        <f>'Performance Cal'!E159</f>
        <v>0</v>
      </c>
      <c r="G159">
        <f>'Performance Cal'!F159</f>
        <v>531.44000000000005</v>
      </c>
      <c r="H159" s="25">
        <f t="shared" si="44"/>
        <v>797.1600000000002</v>
      </c>
      <c r="I159" s="25">
        <f t="shared" si="45"/>
        <v>398.5800000000001</v>
      </c>
      <c r="J159" s="25">
        <f t="shared" si="46"/>
        <v>648.35680000000002</v>
      </c>
      <c r="K159" s="25">
        <f t="shared" si="47"/>
        <v>441.09520000000003</v>
      </c>
      <c r="L159" s="25">
        <f t="shared" si="48"/>
        <v>372.00800000000004</v>
      </c>
      <c r="M159" s="25">
        <f t="shared" si="48"/>
        <v>372.00800000000004</v>
      </c>
      <c r="N159" s="25">
        <f t="shared" si="49"/>
        <v>690.87200000000007</v>
      </c>
      <c r="O159" s="25">
        <f t="shared" si="50"/>
        <v>637.72800000000007</v>
      </c>
      <c r="P159" s="25">
        <f t="shared" si="51"/>
        <v>584.58400000000006</v>
      </c>
      <c r="Q159" s="25">
        <f t="shared" si="52"/>
        <v>744.01600000000008</v>
      </c>
      <c r="R159" s="25">
        <f t="shared" si="53"/>
        <v>797.1600000000002</v>
      </c>
      <c r="S159" s="25">
        <f t="shared" si="54"/>
        <v>385.2940000000001</v>
      </c>
      <c r="T159" s="25">
        <f t="shared" si="55"/>
        <v>544.72600000000011</v>
      </c>
      <c r="U159" s="25">
        <f t="shared" si="56"/>
        <v>518.15400000000011</v>
      </c>
      <c r="V159" s="25">
        <f t="shared" si="57"/>
        <v>510.18240000000003</v>
      </c>
      <c r="W159" s="25">
        <f t="shared" si="58"/>
        <v>669.61440000000005</v>
      </c>
      <c r="X159" s="25">
        <f t="shared" si="59"/>
        <v>643.04240000000004</v>
      </c>
      <c r="Y159" s="25">
        <f t="shared" si="60"/>
        <v>406.55160000000001</v>
      </c>
      <c r="Z159" s="25">
        <f t="shared" si="61"/>
        <v>565.98360000000002</v>
      </c>
      <c r="AA159" s="25">
        <f t="shared" si="62"/>
        <v>539.41160000000002</v>
      </c>
      <c r="AB159" t="str">
        <f t="shared" si="63"/>
        <v>LSG</v>
      </c>
      <c r="AC159" t="str">
        <f t="shared" si="64"/>
        <v>Seamer</v>
      </c>
      <c r="AD159" t="str">
        <f t="shared" si="65"/>
        <v>Mohsin Khan</v>
      </c>
    </row>
    <row r="160" spans="1:30" x14ac:dyDescent="0.35">
      <c r="A160" t="str">
        <f>'Performance Cal'!A160</f>
        <v>RR</v>
      </c>
      <c r="B160" t="str">
        <f>'Performance Cal'!B160</f>
        <v>KM Asif</v>
      </c>
      <c r="C160" t="str">
        <f>_xlfn.XLOOKUP(B160,'Team Player and role'!A:A,'Team Player and role'!C:C," ")</f>
        <v>Seamer</v>
      </c>
      <c r="D160">
        <f>'Performance Cal'!C160</f>
        <v>0</v>
      </c>
      <c r="E160">
        <f>'Performance Cal'!D160</f>
        <v>446.03999999999996</v>
      </c>
      <c r="F160">
        <f>'Performance Cal'!E160</f>
        <v>0</v>
      </c>
      <c r="G160">
        <f>'Performance Cal'!F160</f>
        <v>446.03999999999996</v>
      </c>
      <c r="H160" s="25">
        <f t="shared" si="44"/>
        <v>669.06</v>
      </c>
      <c r="I160" s="25">
        <f t="shared" si="45"/>
        <v>334.53</v>
      </c>
      <c r="J160" s="25">
        <f t="shared" si="46"/>
        <v>544.16879999999992</v>
      </c>
      <c r="K160" s="25">
        <f t="shared" si="47"/>
        <v>370.21319999999997</v>
      </c>
      <c r="L160" s="25">
        <f t="shared" si="48"/>
        <v>312.22799999999995</v>
      </c>
      <c r="M160" s="25">
        <f t="shared" si="48"/>
        <v>312.22799999999995</v>
      </c>
      <c r="N160" s="25">
        <f t="shared" si="49"/>
        <v>579.85199999999998</v>
      </c>
      <c r="O160" s="25">
        <f t="shared" si="50"/>
        <v>535.24799999999993</v>
      </c>
      <c r="P160" s="25">
        <f t="shared" si="51"/>
        <v>490.64399999999995</v>
      </c>
      <c r="Q160" s="25">
        <f t="shared" si="52"/>
        <v>624.4559999999999</v>
      </c>
      <c r="R160" s="25">
        <f t="shared" si="53"/>
        <v>669.06</v>
      </c>
      <c r="S160" s="25">
        <f t="shared" si="54"/>
        <v>323.37899999999996</v>
      </c>
      <c r="T160" s="25">
        <f t="shared" si="55"/>
        <v>457.19099999999997</v>
      </c>
      <c r="U160" s="25">
        <f t="shared" si="56"/>
        <v>434.88899999999995</v>
      </c>
      <c r="V160" s="25">
        <f t="shared" si="57"/>
        <v>428.19839999999994</v>
      </c>
      <c r="W160" s="25">
        <f t="shared" si="58"/>
        <v>562.01039999999989</v>
      </c>
      <c r="X160" s="25">
        <f t="shared" si="59"/>
        <v>539.70839999999998</v>
      </c>
      <c r="Y160" s="25">
        <f t="shared" si="60"/>
        <v>341.22059999999999</v>
      </c>
      <c r="Z160" s="25">
        <f t="shared" si="61"/>
        <v>475.0326</v>
      </c>
      <c r="AA160" s="25">
        <f t="shared" si="62"/>
        <v>452.73059999999998</v>
      </c>
      <c r="AB160" t="str">
        <f t="shared" si="63"/>
        <v>RR</v>
      </c>
      <c r="AC160" t="str">
        <f t="shared" si="64"/>
        <v>Seamer</v>
      </c>
      <c r="AD160" t="str">
        <f t="shared" si="65"/>
        <v>KM Asif</v>
      </c>
    </row>
    <row r="161" spans="1:30" x14ac:dyDescent="0.35">
      <c r="A161" t="str">
        <f>'Performance Cal'!A161</f>
        <v>MI</v>
      </c>
      <c r="B161" t="str">
        <f>'Performance Cal'!B161</f>
        <v>Chris Jordan</v>
      </c>
      <c r="C161" t="str">
        <f>_xlfn.XLOOKUP(B161,'Team Player and role'!A:A,'Team Player and role'!C:C," ")</f>
        <v>Seamer</v>
      </c>
      <c r="D161">
        <f>'Performance Cal'!C161</f>
        <v>27.680000000000003</v>
      </c>
      <c r="E161">
        <f>'Performance Cal'!D161</f>
        <v>363.64</v>
      </c>
      <c r="F161">
        <f>'Performance Cal'!E161</f>
        <v>0</v>
      </c>
      <c r="G161">
        <f>'Performance Cal'!F161</f>
        <v>391.32</v>
      </c>
      <c r="H161" s="25">
        <f t="shared" si="44"/>
        <v>545.46</v>
      </c>
      <c r="I161" s="25">
        <f t="shared" si="45"/>
        <v>272.73</v>
      </c>
      <c r="J161" s="25">
        <f t="shared" si="46"/>
        <v>443.64080000000001</v>
      </c>
      <c r="K161" s="25">
        <f t="shared" si="47"/>
        <v>301.82119999999998</v>
      </c>
      <c r="L161" s="25">
        <f t="shared" si="48"/>
        <v>254.548</v>
      </c>
      <c r="M161" s="25">
        <f t="shared" si="48"/>
        <v>254.548</v>
      </c>
      <c r="N161" s="25">
        <f t="shared" si="49"/>
        <v>472.73199999999997</v>
      </c>
      <c r="O161" s="25">
        <f t="shared" si="50"/>
        <v>436.36799999999994</v>
      </c>
      <c r="P161" s="25">
        <f t="shared" si="51"/>
        <v>400.00400000000002</v>
      </c>
      <c r="Q161" s="25">
        <f t="shared" si="52"/>
        <v>509.096</v>
      </c>
      <c r="R161" s="25">
        <f t="shared" si="53"/>
        <v>545.46</v>
      </c>
      <c r="S161" s="25">
        <f t="shared" si="54"/>
        <v>263.63900000000001</v>
      </c>
      <c r="T161" s="25">
        <f t="shared" si="55"/>
        <v>372.73099999999999</v>
      </c>
      <c r="U161" s="25">
        <f t="shared" si="56"/>
        <v>354.54899999999998</v>
      </c>
      <c r="V161" s="25">
        <f t="shared" si="57"/>
        <v>349.09440000000001</v>
      </c>
      <c r="W161" s="25">
        <f t="shared" si="58"/>
        <v>458.18639999999999</v>
      </c>
      <c r="X161" s="25">
        <f t="shared" si="59"/>
        <v>440.00439999999998</v>
      </c>
      <c r="Y161" s="25">
        <f t="shared" si="60"/>
        <v>278.18459999999999</v>
      </c>
      <c r="Z161" s="25">
        <f t="shared" si="61"/>
        <v>387.27659999999997</v>
      </c>
      <c r="AA161" s="25">
        <f t="shared" si="62"/>
        <v>369.09459999999996</v>
      </c>
      <c r="AB161" t="str">
        <f t="shared" si="63"/>
        <v>MI</v>
      </c>
      <c r="AC161" t="str">
        <f t="shared" si="64"/>
        <v>Seamer</v>
      </c>
      <c r="AD161" t="str">
        <f t="shared" si="65"/>
        <v>Chris Jordan</v>
      </c>
    </row>
    <row r="162" spans="1:30" x14ac:dyDescent="0.35">
      <c r="A162" t="str">
        <f>'Performance Cal'!A162</f>
        <v>MI</v>
      </c>
      <c r="B162" t="str">
        <f>'Performance Cal'!B162</f>
        <v>Hrithik Shokeen</v>
      </c>
      <c r="C162" t="str">
        <f>_xlfn.XLOOKUP(B162,'Team Player and role'!A:A,'Team Player and role'!C:C," ")</f>
        <v>Spinner</v>
      </c>
      <c r="D162">
        <f>'Performance Cal'!C162</f>
        <v>72.679999999999993</v>
      </c>
      <c r="E162">
        <f>'Performance Cal'!D162</f>
        <v>360.43999999999994</v>
      </c>
      <c r="F162">
        <f>'Performance Cal'!E162</f>
        <v>5</v>
      </c>
      <c r="G162">
        <f>'Performance Cal'!F162</f>
        <v>438.11999999999995</v>
      </c>
      <c r="H162" s="25">
        <f t="shared" si="44"/>
        <v>432.52799999999996</v>
      </c>
      <c r="I162" s="25">
        <f t="shared" si="45"/>
        <v>270.33</v>
      </c>
      <c r="J162" s="25">
        <f t="shared" si="46"/>
        <v>439.7367999999999</v>
      </c>
      <c r="K162" s="25">
        <f t="shared" si="47"/>
        <v>324.39599999999996</v>
      </c>
      <c r="L162" s="25">
        <f t="shared" si="48"/>
        <v>216.26399999999998</v>
      </c>
      <c r="M162" s="25">
        <f t="shared" si="48"/>
        <v>216.26399999999998</v>
      </c>
      <c r="N162" s="25">
        <f t="shared" si="49"/>
        <v>360.43999999999994</v>
      </c>
      <c r="O162" s="25">
        <f t="shared" si="50"/>
        <v>432.52799999999996</v>
      </c>
      <c r="P162" s="25">
        <f t="shared" si="51"/>
        <v>324.39599999999996</v>
      </c>
      <c r="Q162" s="25">
        <f t="shared" si="52"/>
        <v>396.48399999999992</v>
      </c>
      <c r="R162" s="25">
        <f t="shared" si="53"/>
        <v>432.52799999999996</v>
      </c>
      <c r="S162" s="25">
        <f t="shared" si="54"/>
        <v>243.29699999999997</v>
      </c>
      <c r="T162" s="25">
        <f t="shared" si="55"/>
        <v>315.38499999999999</v>
      </c>
      <c r="U162" s="25">
        <f t="shared" si="56"/>
        <v>351.42899999999997</v>
      </c>
      <c r="V162" s="25">
        <f t="shared" si="57"/>
        <v>328.00039999999996</v>
      </c>
      <c r="W162" s="25">
        <f t="shared" si="58"/>
        <v>400.08839999999992</v>
      </c>
      <c r="X162" s="25">
        <f t="shared" si="59"/>
        <v>436.13239999999996</v>
      </c>
      <c r="Y162" s="25">
        <f t="shared" si="60"/>
        <v>270.33</v>
      </c>
      <c r="Z162" s="25">
        <f t="shared" si="61"/>
        <v>342.41799999999995</v>
      </c>
      <c r="AA162" s="25">
        <f t="shared" si="62"/>
        <v>378.46199999999999</v>
      </c>
      <c r="AB162" t="str">
        <f t="shared" si="63"/>
        <v>MI</v>
      </c>
      <c r="AC162" t="str">
        <f t="shared" si="64"/>
        <v>Spinner</v>
      </c>
      <c r="AD162" t="str">
        <f t="shared" si="65"/>
        <v>Hrithik Shokeen</v>
      </c>
    </row>
    <row r="163" spans="1:30" x14ac:dyDescent="0.35">
      <c r="A163" t="str">
        <f>'Performance Cal'!A163</f>
        <v>SRH</v>
      </c>
      <c r="B163" t="str">
        <f>'Performance Cal'!B163</f>
        <v>Adil Rashid</v>
      </c>
      <c r="C163" t="str">
        <f>_xlfn.XLOOKUP(B163,'Team Player and role'!A:A,'Team Player and role'!C:C," ")</f>
        <v>Spinner</v>
      </c>
      <c r="D163">
        <f>'Performance Cal'!C163</f>
        <v>52.879999999999995</v>
      </c>
      <c r="E163">
        <f>'Performance Cal'!D163</f>
        <v>679.83999999999992</v>
      </c>
      <c r="F163">
        <f>'Performance Cal'!E163</f>
        <v>0</v>
      </c>
      <c r="G163">
        <f>'Performance Cal'!F163</f>
        <v>732.71999999999991</v>
      </c>
      <c r="H163" s="25">
        <f t="shared" si="44"/>
        <v>815.80799999999988</v>
      </c>
      <c r="I163" s="25">
        <f t="shared" si="45"/>
        <v>509.87999999999994</v>
      </c>
      <c r="J163" s="25">
        <f t="shared" si="46"/>
        <v>829.40479999999991</v>
      </c>
      <c r="K163" s="25">
        <f t="shared" si="47"/>
        <v>611.85599999999988</v>
      </c>
      <c r="L163" s="25">
        <f t="shared" si="48"/>
        <v>407.90399999999994</v>
      </c>
      <c r="M163" s="25">
        <f t="shared" si="48"/>
        <v>407.90399999999994</v>
      </c>
      <c r="N163" s="25">
        <f t="shared" si="49"/>
        <v>679.8399999999998</v>
      </c>
      <c r="O163" s="25">
        <f t="shared" si="50"/>
        <v>815.80799999999988</v>
      </c>
      <c r="P163" s="25">
        <f t="shared" si="51"/>
        <v>611.85599999999988</v>
      </c>
      <c r="Q163" s="25">
        <f t="shared" si="52"/>
        <v>747.82399999999984</v>
      </c>
      <c r="R163" s="25">
        <f t="shared" si="53"/>
        <v>815.80799999999988</v>
      </c>
      <c r="S163" s="25">
        <f t="shared" si="54"/>
        <v>458.89199999999994</v>
      </c>
      <c r="T163" s="25">
        <f t="shared" si="55"/>
        <v>594.8599999999999</v>
      </c>
      <c r="U163" s="25">
        <f t="shared" si="56"/>
        <v>662.84399999999994</v>
      </c>
      <c r="V163" s="25">
        <f t="shared" si="57"/>
        <v>618.6543999999999</v>
      </c>
      <c r="W163" s="25">
        <f t="shared" si="58"/>
        <v>754.62239999999986</v>
      </c>
      <c r="X163" s="25">
        <f t="shared" si="59"/>
        <v>822.60639999999989</v>
      </c>
      <c r="Y163" s="25">
        <f t="shared" si="60"/>
        <v>509.87999999999988</v>
      </c>
      <c r="Z163" s="25">
        <f t="shared" si="61"/>
        <v>645.84799999999984</v>
      </c>
      <c r="AA163" s="25">
        <f t="shared" si="62"/>
        <v>713.83199999999988</v>
      </c>
      <c r="AB163" t="str">
        <f t="shared" si="63"/>
        <v>SRH</v>
      </c>
      <c r="AC163" t="str">
        <f t="shared" si="64"/>
        <v>Spinner</v>
      </c>
      <c r="AD163" t="str">
        <f t="shared" si="65"/>
        <v>Adil Rashid</v>
      </c>
    </row>
    <row r="164" spans="1:30" x14ac:dyDescent="0.35">
      <c r="A164" t="str">
        <f>'Performance Cal'!A164</f>
        <v>KKR</v>
      </c>
      <c r="B164" t="str">
        <f>'Performance Cal'!B164</f>
        <v>Kulwant Khejroliya</v>
      </c>
      <c r="C164" t="str">
        <f>_xlfn.XLOOKUP(B164,'Team Player and role'!A:A,'Team Player and role'!C:C," ")</f>
        <v>Seamer</v>
      </c>
      <c r="D164">
        <f>'Performance Cal'!C164</f>
        <v>0</v>
      </c>
      <c r="E164">
        <f>'Performance Cal'!D164</f>
        <v>417.14</v>
      </c>
      <c r="F164">
        <f>'Performance Cal'!E164</f>
        <v>0</v>
      </c>
      <c r="G164">
        <f>'Performance Cal'!F164</f>
        <v>417.14</v>
      </c>
      <c r="H164" s="25">
        <f t="shared" si="44"/>
        <v>625.71</v>
      </c>
      <c r="I164" s="25">
        <f t="shared" si="45"/>
        <v>312.85500000000002</v>
      </c>
      <c r="J164" s="25">
        <f t="shared" si="46"/>
        <v>508.91079999999999</v>
      </c>
      <c r="K164" s="25">
        <f t="shared" si="47"/>
        <v>346.22619999999995</v>
      </c>
      <c r="L164" s="25">
        <f t="shared" si="48"/>
        <v>291.99799999999999</v>
      </c>
      <c r="M164" s="25">
        <f t="shared" si="48"/>
        <v>291.99799999999999</v>
      </c>
      <c r="N164" s="25">
        <f t="shared" si="49"/>
        <v>542.28199999999993</v>
      </c>
      <c r="O164" s="25">
        <f t="shared" si="50"/>
        <v>500.56799999999998</v>
      </c>
      <c r="P164" s="25">
        <f t="shared" si="51"/>
        <v>458.85400000000004</v>
      </c>
      <c r="Q164" s="25">
        <f t="shared" si="52"/>
        <v>583.99599999999998</v>
      </c>
      <c r="R164" s="25">
        <f t="shared" si="53"/>
        <v>625.71</v>
      </c>
      <c r="S164" s="25">
        <f t="shared" si="54"/>
        <v>302.42650000000003</v>
      </c>
      <c r="T164" s="25">
        <f t="shared" si="55"/>
        <v>427.56849999999997</v>
      </c>
      <c r="U164" s="25">
        <f t="shared" si="56"/>
        <v>406.7115</v>
      </c>
      <c r="V164" s="25">
        <f t="shared" si="57"/>
        <v>400.45439999999996</v>
      </c>
      <c r="W164" s="25">
        <f t="shared" si="58"/>
        <v>525.5963999999999</v>
      </c>
      <c r="X164" s="25">
        <f t="shared" si="59"/>
        <v>504.73939999999999</v>
      </c>
      <c r="Y164" s="25">
        <f t="shared" si="60"/>
        <v>319.11209999999994</v>
      </c>
      <c r="Z164" s="25">
        <f t="shared" si="61"/>
        <v>444.25409999999994</v>
      </c>
      <c r="AA164" s="25">
        <f t="shared" si="62"/>
        <v>423.39709999999997</v>
      </c>
      <c r="AB164" t="str">
        <f t="shared" si="63"/>
        <v>KKR</v>
      </c>
      <c r="AC164" t="str">
        <f t="shared" si="64"/>
        <v>Seamer</v>
      </c>
      <c r="AD164" t="str">
        <f t="shared" si="65"/>
        <v>Kulwant Khejroliya</v>
      </c>
    </row>
    <row r="165" spans="1:30" x14ac:dyDescent="0.35">
      <c r="A165" t="str">
        <f>'Performance Cal'!A165</f>
        <v>RR</v>
      </c>
      <c r="B165" t="str">
        <f>'Performance Cal'!B165</f>
        <v>Kuldip Yadav</v>
      </c>
      <c r="C165" t="str">
        <f>_xlfn.XLOOKUP(B165,'Team Player and role'!A:A,'Team Player and role'!C:C," ")</f>
        <v>Spinner</v>
      </c>
      <c r="D165">
        <f>'Performance Cal'!C165</f>
        <v>0</v>
      </c>
      <c r="E165">
        <f>'Performance Cal'!D165</f>
        <v>526.24</v>
      </c>
      <c r="F165">
        <f>'Performance Cal'!E165</f>
        <v>0</v>
      </c>
      <c r="G165">
        <f>'Performance Cal'!F165</f>
        <v>526.24</v>
      </c>
      <c r="H165" s="25">
        <f t="shared" si="44"/>
        <v>631.48800000000006</v>
      </c>
      <c r="I165" s="25">
        <f t="shared" si="45"/>
        <v>394.68</v>
      </c>
      <c r="J165" s="25">
        <f t="shared" si="46"/>
        <v>642.01279999999997</v>
      </c>
      <c r="K165" s="25">
        <f t="shared" si="47"/>
        <v>473.61599999999999</v>
      </c>
      <c r="L165" s="25">
        <f t="shared" si="48"/>
        <v>315.74400000000003</v>
      </c>
      <c r="M165" s="25">
        <f t="shared" si="48"/>
        <v>315.74400000000003</v>
      </c>
      <c r="N165" s="25">
        <f t="shared" si="49"/>
        <v>526.24</v>
      </c>
      <c r="O165" s="25">
        <f t="shared" si="50"/>
        <v>631.48800000000006</v>
      </c>
      <c r="P165" s="25">
        <f t="shared" si="51"/>
        <v>473.61600000000004</v>
      </c>
      <c r="Q165" s="25">
        <f t="shared" si="52"/>
        <v>578.86400000000003</v>
      </c>
      <c r="R165" s="25">
        <f t="shared" si="53"/>
        <v>631.48800000000006</v>
      </c>
      <c r="S165" s="25">
        <f t="shared" si="54"/>
        <v>355.21199999999999</v>
      </c>
      <c r="T165" s="25">
        <f t="shared" si="55"/>
        <v>460.46000000000004</v>
      </c>
      <c r="U165" s="25">
        <f t="shared" si="56"/>
        <v>513.08400000000006</v>
      </c>
      <c r="V165" s="25">
        <f t="shared" si="57"/>
        <v>478.8784</v>
      </c>
      <c r="W165" s="25">
        <f t="shared" si="58"/>
        <v>584.12639999999999</v>
      </c>
      <c r="X165" s="25">
        <f t="shared" si="59"/>
        <v>636.75040000000001</v>
      </c>
      <c r="Y165" s="25">
        <f t="shared" si="60"/>
        <v>394.68</v>
      </c>
      <c r="Z165" s="25">
        <f t="shared" si="61"/>
        <v>499.928</v>
      </c>
      <c r="AA165" s="25">
        <f t="shared" si="62"/>
        <v>552.55200000000002</v>
      </c>
      <c r="AB165" t="str">
        <f t="shared" si="63"/>
        <v>RR</v>
      </c>
      <c r="AC165" t="str">
        <f t="shared" si="64"/>
        <v>Spinner</v>
      </c>
      <c r="AD165" t="str">
        <f t="shared" si="65"/>
        <v>Kuldip Yadav</v>
      </c>
    </row>
    <row r="166" spans="1:30" x14ac:dyDescent="0.35">
      <c r="A166" t="str">
        <f>'Performance Cal'!A166</f>
        <v>KKR</v>
      </c>
      <c r="B166" t="str">
        <f>'Performance Cal'!B166</f>
        <v>Tim Southee</v>
      </c>
      <c r="C166" t="str">
        <f>_xlfn.XLOOKUP(B166,'Team Player and role'!A:A,'Team Player and role'!C:C," ")</f>
        <v>Seamer</v>
      </c>
      <c r="D166">
        <f>'Performance Cal'!C166</f>
        <v>10.8</v>
      </c>
      <c r="E166">
        <f>'Performance Cal'!D166</f>
        <v>433.43999999999994</v>
      </c>
      <c r="F166">
        <f>'Performance Cal'!E166</f>
        <v>0</v>
      </c>
      <c r="G166">
        <f>'Performance Cal'!F166</f>
        <v>444.23999999999995</v>
      </c>
      <c r="H166" s="25">
        <f t="shared" si="44"/>
        <v>650.16</v>
      </c>
      <c r="I166" s="25">
        <f t="shared" si="45"/>
        <v>325.08</v>
      </c>
      <c r="J166" s="25">
        <f t="shared" si="46"/>
        <v>528.79679999999996</v>
      </c>
      <c r="K166" s="25">
        <f t="shared" si="47"/>
        <v>359.75519999999995</v>
      </c>
      <c r="L166" s="25">
        <f t="shared" si="48"/>
        <v>303.40799999999996</v>
      </c>
      <c r="M166" s="25">
        <f t="shared" si="48"/>
        <v>303.40799999999996</v>
      </c>
      <c r="N166" s="25">
        <f t="shared" si="49"/>
        <v>563.47199999999987</v>
      </c>
      <c r="O166" s="25">
        <f t="shared" si="50"/>
        <v>520.12799999999993</v>
      </c>
      <c r="P166" s="25">
        <f t="shared" si="51"/>
        <v>476.78399999999999</v>
      </c>
      <c r="Q166" s="25">
        <f t="shared" si="52"/>
        <v>606.81599999999992</v>
      </c>
      <c r="R166" s="25">
        <f t="shared" si="53"/>
        <v>650.16</v>
      </c>
      <c r="S166" s="25">
        <f t="shared" si="54"/>
        <v>314.24399999999997</v>
      </c>
      <c r="T166" s="25">
        <f t="shared" si="55"/>
        <v>444.27599999999995</v>
      </c>
      <c r="U166" s="25">
        <f t="shared" si="56"/>
        <v>422.60399999999993</v>
      </c>
      <c r="V166" s="25">
        <f t="shared" si="57"/>
        <v>416.10239999999999</v>
      </c>
      <c r="W166" s="25">
        <f t="shared" si="58"/>
        <v>546.13439999999991</v>
      </c>
      <c r="X166" s="25">
        <f t="shared" si="59"/>
        <v>524.46239999999989</v>
      </c>
      <c r="Y166" s="25">
        <f t="shared" si="60"/>
        <v>331.58159999999998</v>
      </c>
      <c r="Z166" s="25">
        <f t="shared" si="61"/>
        <v>461.61359999999991</v>
      </c>
      <c r="AA166" s="25">
        <f t="shared" si="62"/>
        <v>439.94159999999994</v>
      </c>
      <c r="AB166" t="str">
        <f t="shared" si="63"/>
        <v>KKR</v>
      </c>
      <c r="AC166" t="str">
        <f t="shared" si="64"/>
        <v>Seamer</v>
      </c>
      <c r="AD166" t="str">
        <f t="shared" si="65"/>
        <v>Tim Southee</v>
      </c>
    </row>
    <row r="167" spans="1:30" x14ac:dyDescent="0.35">
      <c r="A167" t="str">
        <f>'Performance Cal'!A167</f>
        <v>GT</v>
      </c>
      <c r="B167" t="str">
        <f>'Performance Cal'!B167</f>
        <v>Yash Dayal</v>
      </c>
      <c r="C167" t="str">
        <f>_xlfn.XLOOKUP(B167,'Team Player and role'!A:A,'Team Player and role'!C:C," ")</f>
        <v>Seamer</v>
      </c>
      <c r="D167">
        <f>'Performance Cal'!C167</f>
        <v>0</v>
      </c>
      <c r="E167">
        <f>'Performance Cal'!D167</f>
        <v>344.03999999999996</v>
      </c>
      <c r="F167">
        <f>'Performance Cal'!E167</f>
        <v>0</v>
      </c>
      <c r="G167">
        <f>'Performance Cal'!F167</f>
        <v>344.03999999999996</v>
      </c>
      <c r="H167" s="25">
        <f t="shared" si="44"/>
        <v>516.05999999999995</v>
      </c>
      <c r="I167" s="25">
        <f t="shared" si="45"/>
        <v>258.02999999999997</v>
      </c>
      <c r="J167" s="25">
        <f t="shared" si="46"/>
        <v>419.72879999999998</v>
      </c>
      <c r="K167" s="25">
        <f t="shared" si="47"/>
        <v>285.55319999999995</v>
      </c>
      <c r="L167" s="25">
        <f t="shared" si="48"/>
        <v>240.82799999999995</v>
      </c>
      <c r="M167" s="25">
        <f t="shared" si="48"/>
        <v>240.82799999999995</v>
      </c>
      <c r="N167" s="25">
        <f t="shared" si="49"/>
        <v>447.25199999999995</v>
      </c>
      <c r="O167" s="25">
        <f t="shared" si="50"/>
        <v>412.84799999999996</v>
      </c>
      <c r="P167" s="25">
        <f t="shared" si="51"/>
        <v>378.44399999999996</v>
      </c>
      <c r="Q167" s="25">
        <f t="shared" si="52"/>
        <v>481.65599999999995</v>
      </c>
      <c r="R167" s="25">
        <f t="shared" si="53"/>
        <v>516.05999999999995</v>
      </c>
      <c r="S167" s="25">
        <f t="shared" si="54"/>
        <v>249.42899999999997</v>
      </c>
      <c r="T167" s="25">
        <f t="shared" si="55"/>
        <v>352.64099999999996</v>
      </c>
      <c r="U167" s="25">
        <f t="shared" si="56"/>
        <v>335.43899999999996</v>
      </c>
      <c r="V167" s="25">
        <f t="shared" si="57"/>
        <v>330.27839999999998</v>
      </c>
      <c r="W167" s="25">
        <f t="shared" si="58"/>
        <v>433.49039999999997</v>
      </c>
      <c r="X167" s="25">
        <f t="shared" si="59"/>
        <v>416.28839999999997</v>
      </c>
      <c r="Y167" s="25">
        <f t="shared" si="60"/>
        <v>263.19059999999996</v>
      </c>
      <c r="Z167" s="25">
        <f t="shared" si="61"/>
        <v>366.40259999999995</v>
      </c>
      <c r="AA167" s="25">
        <f t="shared" si="62"/>
        <v>349.20059999999995</v>
      </c>
      <c r="AB167" t="str">
        <f t="shared" si="63"/>
        <v>GT</v>
      </c>
      <c r="AC167" t="str">
        <f t="shared" si="64"/>
        <v>Seamer</v>
      </c>
      <c r="AD167" t="str">
        <f t="shared" si="65"/>
        <v>Yash Dayal</v>
      </c>
    </row>
    <row r="168" spans="1:30" x14ac:dyDescent="0.35">
      <c r="A168" t="str">
        <f>'Performance Cal'!A168</f>
        <v>MI</v>
      </c>
      <c r="B168" t="str">
        <f>'Performance Cal'!B168</f>
        <v>Jofra Archer</v>
      </c>
      <c r="C168" t="str">
        <f>_xlfn.XLOOKUP(B168,'Team Player and role'!A:A,'Team Player and role'!C:C," ")</f>
        <v>Seamer</v>
      </c>
      <c r="D168">
        <f>'Performance Cal'!C168</f>
        <v>72.679999999999993</v>
      </c>
      <c r="E168">
        <f>'Performance Cal'!D168</f>
        <v>474.43999999999994</v>
      </c>
      <c r="F168">
        <f>'Performance Cal'!E168</f>
        <v>0</v>
      </c>
      <c r="G168">
        <f>'Performance Cal'!F168</f>
        <v>547.11999999999989</v>
      </c>
      <c r="H168" s="25">
        <f t="shared" si="44"/>
        <v>711.65999999999985</v>
      </c>
      <c r="I168" s="25">
        <f t="shared" si="45"/>
        <v>355.82999999999993</v>
      </c>
      <c r="J168" s="25">
        <f t="shared" si="46"/>
        <v>578.81679999999994</v>
      </c>
      <c r="K168" s="25">
        <f t="shared" si="47"/>
        <v>393.78519999999997</v>
      </c>
      <c r="L168" s="25">
        <f t="shared" si="48"/>
        <v>332.10799999999995</v>
      </c>
      <c r="M168" s="25">
        <f t="shared" si="48"/>
        <v>332.10799999999995</v>
      </c>
      <c r="N168" s="25">
        <f t="shared" si="49"/>
        <v>616.77199999999993</v>
      </c>
      <c r="O168" s="25">
        <f t="shared" si="50"/>
        <v>569.32799999999997</v>
      </c>
      <c r="P168" s="25">
        <f t="shared" si="51"/>
        <v>521.8839999999999</v>
      </c>
      <c r="Q168" s="25">
        <f t="shared" si="52"/>
        <v>664.21599999999989</v>
      </c>
      <c r="R168" s="25">
        <f t="shared" si="53"/>
        <v>711.65999999999985</v>
      </c>
      <c r="S168" s="25">
        <f t="shared" si="54"/>
        <v>343.96899999999994</v>
      </c>
      <c r="T168" s="25">
        <f t="shared" si="55"/>
        <v>486.30099999999993</v>
      </c>
      <c r="U168" s="25">
        <f t="shared" si="56"/>
        <v>462.57899999999995</v>
      </c>
      <c r="V168" s="25">
        <f t="shared" si="57"/>
        <v>455.46239999999995</v>
      </c>
      <c r="W168" s="25">
        <f t="shared" si="58"/>
        <v>597.7944</v>
      </c>
      <c r="X168" s="25">
        <f t="shared" si="59"/>
        <v>574.07240000000002</v>
      </c>
      <c r="Y168" s="25">
        <f t="shared" si="60"/>
        <v>362.94659999999999</v>
      </c>
      <c r="Z168" s="25">
        <f t="shared" si="61"/>
        <v>505.27859999999998</v>
      </c>
      <c r="AA168" s="25">
        <f t="shared" si="62"/>
        <v>481.5566</v>
      </c>
      <c r="AB168" t="str">
        <f t="shared" si="63"/>
        <v>MI</v>
      </c>
      <c r="AC168" t="str">
        <f t="shared" si="64"/>
        <v>Seamer</v>
      </c>
      <c r="AD168" t="str">
        <f t="shared" si="65"/>
        <v>Jofra Archer</v>
      </c>
    </row>
    <row r="169" spans="1:30" x14ac:dyDescent="0.35">
      <c r="A169" t="str">
        <f>'Performance Cal'!A169</f>
        <v>RCB</v>
      </c>
      <c r="B169" t="str">
        <f>'Performance Cal'!B169</f>
        <v>Reece Topley</v>
      </c>
      <c r="C169" t="str">
        <f>_xlfn.XLOOKUP(B169,'Team Player and role'!A:A,'Team Player and role'!C:C," ")</f>
        <v>Seamer</v>
      </c>
      <c r="D169">
        <f>'Performance Cal'!C169</f>
        <v>0</v>
      </c>
      <c r="E169">
        <f>'Performance Cal'!D169</f>
        <v>1065.44</v>
      </c>
      <c r="F169">
        <f>'Performance Cal'!E169</f>
        <v>0</v>
      </c>
      <c r="G169">
        <f>'Performance Cal'!F169</f>
        <v>1065.44</v>
      </c>
      <c r="H169" s="25">
        <f t="shared" si="44"/>
        <v>1598.16</v>
      </c>
      <c r="I169" s="25">
        <f t="shared" si="45"/>
        <v>799.08</v>
      </c>
      <c r="J169" s="25">
        <f t="shared" si="46"/>
        <v>1299.8368</v>
      </c>
      <c r="K169" s="25">
        <f t="shared" si="47"/>
        <v>884.3152</v>
      </c>
      <c r="L169" s="25">
        <f t="shared" si="48"/>
        <v>745.80799999999999</v>
      </c>
      <c r="M169" s="25">
        <f t="shared" si="48"/>
        <v>745.80799999999999</v>
      </c>
      <c r="N169" s="25">
        <f t="shared" si="49"/>
        <v>1385.0720000000001</v>
      </c>
      <c r="O169" s="25">
        <f t="shared" si="50"/>
        <v>1278.528</v>
      </c>
      <c r="P169" s="25">
        <f t="shared" si="51"/>
        <v>1171.9839999999999</v>
      </c>
      <c r="Q169" s="25">
        <f t="shared" si="52"/>
        <v>1491.616</v>
      </c>
      <c r="R169" s="25">
        <f t="shared" si="53"/>
        <v>1598.16</v>
      </c>
      <c r="S169" s="25">
        <f t="shared" si="54"/>
        <v>772.44399999999996</v>
      </c>
      <c r="T169" s="25">
        <f t="shared" si="55"/>
        <v>1092.076</v>
      </c>
      <c r="U169" s="25">
        <f t="shared" si="56"/>
        <v>1038.8040000000001</v>
      </c>
      <c r="V169" s="25">
        <f t="shared" si="57"/>
        <v>1022.8224</v>
      </c>
      <c r="W169" s="25">
        <f t="shared" si="58"/>
        <v>1342.4544000000001</v>
      </c>
      <c r="X169" s="25">
        <f t="shared" si="59"/>
        <v>1289.1824000000001</v>
      </c>
      <c r="Y169" s="25">
        <f t="shared" si="60"/>
        <v>815.0616</v>
      </c>
      <c r="Z169" s="25">
        <f t="shared" si="61"/>
        <v>1134.6936000000001</v>
      </c>
      <c r="AA169" s="25">
        <f t="shared" si="62"/>
        <v>1081.4216000000001</v>
      </c>
      <c r="AB169" t="str">
        <f t="shared" si="63"/>
        <v>RCB</v>
      </c>
      <c r="AC169" t="str">
        <f t="shared" si="64"/>
        <v>Seamer</v>
      </c>
      <c r="AD169" t="str">
        <f t="shared" si="65"/>
        <v>Reece Topley</v>
      </c>
    </row>
    <row r="170" spans="1:30" x14ac:dyDescent="0.35">
      <c r="A170" t="str">
        <f>'Performance Cal'!A170</f>
        <v>MI</v>
      </c>
      <c r="B170" t="str">
        <f>'Performance Cal'!B170</f>
        <v>Tristan Stubbs</v>
      </c>
      <c r="C170" t="str">
        <f>_xlfn.XLOOKUP(B170,'Team Player and role'!A:A,'Team Player and role'!C:C," ")</f>
        <v>Seamer</v>
      </c>
      <c r="D170">
        <f>'Performance Cal'!C170</f>
        <v>24.080000000000002</v>
      </c>
      <c r="E170">
        <f>'Performance Cal'!D170</f>
        <v>1065.44</v>
      </c>
      <c r="F170">
        <f>'Performance Cal'!E170</f>
        <v>0</v>
      </c>
      <c r="G170">
        <f>'Performance Cal'!F170</f>
        <v>1089.52</v>
      </c>
      <c r="H170" s="25">
        <f t="shared" si="44"/>
        <v>1598.16</v>
      </c>
      <c r="I170" s="25">
        <f t="shared" si="45"/>
        <v>799.08</v>
      </c>
      <c r="J170" s="25">
        <f t="shared" si="46"/>
        <v>1299.8368</v>
      </c>
      <c r="K170" s="25">
        <f t="shared" si="47"/>
        <v>884.3152</v>
      </c>
      <c r="L170" s="25">
        <f t="shared" si="48"/>
        <v>745.80799999999999</v>
      </c>
      <c r="M170" s="25">
        <f t="shared" si="48"/>
        <v>745.80799999999999</v>
      </c>
      <c r="N170" s="25">
        <f t="shared" si="49"/>
        <v>1385.0720000000001</v>
      </c>
      <c r="O170" s="25">
        <f t="shared" si="50"/>
        <v>1278.528</v>
      </c>
      <c r="P170" s="25">
        <f t="shared" si="51"/>
        <v>1171.9839999999999</v>
      </c>
      <c r="Q170" s="25">
        <f t="shared" si="52"/>
        <v>1491.616</v>
      </c>
      <c r="R170" s="25">
        <f t="shared" si="53"/>
        <v>1598.16</v>
      </c>
      <c r="S170" s="25">
        <f t="shared" si="54"/>
        <v>772.44399999999996</v>
      </c>
      <c r="T170" s="25">
        <f t="shared" si="55"/>
        <v>1092.076</v>
      </c>
      <c r="U170" s="25">
        <f t="shared" si="56"/>
        <v>1038.8040000000001</v>
      </c>
      <c r="V170" s="25">
        <f t="shared" si="57"/>
        <v>1022.8224</v>
      </c>
      <c r="W170" s="25">
        <f t="shared" si="58"/>
        <v>1342.4544000000001</v>
      </c>
      <c r="X170" s="25">
        <f t="shared" si="59"/>
        <v>1289.1824000000001</v>
      </c>
      <c r="Y170" s="25">
        <f t="shared" si="60"/>
        <v>815.0616</v>
      </c>
      <c r="Z170" s="25">
        <f t="shared" si="61"/>
        <v>1134.6936000000001</v>
      </c>
      <c r="AA170" s="25">
        <f t="shared" si="62"/>
        <v>1081.4216000000001</v>
      </c>
      <c r="AB170" t="str">
        <f t="shared" si="63"/>
        <v>MI</v>
      </c>
      <c r="AC170" t="str">
        <f t="shared" si="64"/>
        <v>Seamer</v>
      </c>
      <c r="AD170" t="str">
        <f t="shared" si="65"/>
        <v>Tristan Stubbs</v>
      </c>
    </row>
    <row r="171" spans="1:30" x14ac:dyDescent="0.35">
      <c r="A171" t="str">
        <f>'Performance Cal'!A171</f>
        <v>DC</v>
      </c>
      <c r="B171" t="str">
        <f>'Performance Cal'!B171</f>
        <v>Rovman Powell</v>
      </c>
      <c r="C171" t="str">
        <f>_xlfn.XLOOKUP(B171,'Team Player and role'!A:A,'Team Player and role'!C:C," ")</f>
        <v>Seamer</v>
      </c>
      <c r="D171">
        <f>'Performance Cal'!C171</f>
        <v>24.080000000000002</v>
      </c>
      <c r="E171">
        <f>'Performance Cal'!D171</f>
        <v>959.84000000000015</v>
      </c>
      <c r="F171">
        <f>'Performance Cal'!E171</f>
        <v>0</v>
      </c>
      <c r="G171">
        <f>'Performance Cal'!F171</f>
        <v>983.92000000000019</v>
      </c>
      <c r="H171" s="25">
        <f t="shared" si="44"/>
        <v>1439.7600000000002</v>
      </c>
      <c r="I171" s="25">
        <f t="shared" si="45"/>
        <v>719.88000000000011</v>
      </c>
      <c r="J171" s="25">
        <f t="shared" si="46"/>
        <v>1171.0048000000002</v>
      </c>
      <c r="K171" s="25">
        <f t="shared" si="47"/>
        <v>796.66720000000021</v>
      </c>
      <c r="L171" s="25">
        <f t="shared" si="48"/>
        <v>671.88800000000015</v>
      </c>
      <c r="M171" s="25">
        <f t="shared" si="48"/>
        <v>671.88800000000015</v>
      </c>
      <c r="N171" s="25">
        <f t="shared" si="49"/>
        <v>1247.7920000000001</v>
      </c>
      <c r="O171" s="25">
        <f t="shared" si="50"/>
        <v>1151.8080000000002</v>
      </c>
      <c r="P171" s="25">
        <f t="shared" si="51"/>
        <v>1055.8240000000001</v>
      </c>
      <c r="Q171" s="25">
        <f t="shared" si="52"/>
        <v>1343.7760000000003</v>
      </c>
      <c r="R171" s="25">
        <f t="shared" si="53"/>
        <v>1439.7600000000002</v>
      </c>
      <c r="S171" s="25">
        <f t="shared" si="54"/>
        <v>695.88400000000013</v>
      </c>
      <c r="T171" s="25">
        <f t="shared" si="55"/>
        <v>983.83600000000013</v>
      </c>
      <c r="U171" s="25">
        <f t="shared" si="56"/>
        <v>935.84400000000016</v>
      </c>
      <c r="V171" s="25">
        <f t="shared" si="57"/>
        <v>921.44640000000015</v>
      </c>
      <c r="W171" s="25">
        <f t="shared" si="58"/>
        <v>1209.3984</v>
      </c>
      <c r="X171" s="25">
        <f t="shared" si="59"/>
        <v>1161.4064000000003</v>
      </c>
      <c r="Y171" s="25">
        <f t="shared" si="60"/>
        <v>734.27760000000012</v>
      </c>
      <c r="Z171" s="25">
        <f t="shared" si="61"/>
        <v>1022.2296000000001</v>
      </c>
      <c r="AA171" s="25">
        <f t="shared" si="62"/>
        <v>974.23760000000016</v>
      </c>
      <c r="AB171" t="str">
        <f t="shared" si="63"/>
        <v>DC</v>
      </c>
      <c r="AC171" t="str">
        <f t="shared" si="64"/>
        <v>Seamer</v>
      </c>
      <c r="AD171" t="str">
        <f t="shared" si="65"/>
        <v>Rovman Powell</v>
      </c>
    </row>
    <row r="172" spans="1:30" x14ac:dyDescent="0.35">
      <c r="A172" t="str">
        <f>'Performance Cal'!A172</f>
        <v>DC</v>
      </c>
      <c r="B172" t="str">
        <f>'Performance Cal'!B172</f>
        <v>Praveen Dubey</v>
      </c>
      <c r="C172" t="str">
        <f>_xlfn.XLOOKUP(B172,'Team Player and role'!A:A,'Team Player and role'!C:C," ")</f>
        <v>Spinner</v>
      </c>
      <c r="D172">
        <f>'Performance Cal'!C172</f>
        <v>24.080000000000002</v>
      </c>
      <c r="E172">
        <f>'Performance Cal'!D172</f>
        <v>968.64000000000021</v>
      </c>
      <c r="F172">
        <f>'Performance Cal'!E172</f>
        <v>0</v>
      </c>
      <c r="G172">
        <f>'Performance Cal'!F172</f>
        <v>992.72000000000025</v>
      </c>
      <c r="H172" s="25">
        <f t="shared" si="44"/>
        <v>1162.3680000000004</v>
      </c>
      <c r="I172" s="25">
        <f t="shared" si="45"/>
        <v>726.48000000000013</v>
      </c>
      <c r="J172" s="25">
        <f t="shared" si="46"/>
        <v>1181.7408000000003</v>
      </c>
      <c r="K172" s="25">
        <f t="shared" si="47"/>
        <v>871.77600000000018</v>
      </c>
      <c r="L172" s="25">
        <f t="shared" si="48"/>
        <v>581.1840000000002</v>
      </c>
      <c r="M172" s="25">
        <f t="shared" si="48"/>
        <v>581.1840000000002</v>
      </c>
      <c r="N172" s="25">
        <f t="shared" si="49"/>
        <v>968.6400000000001</v>
      </c>
      <c r="O172" s="25">
        <f t="shared" si="50"/>
        <v>1162.3680000000004</v>
      </c>
      <c r="P172" s="25">
        <f t="shared" si="51"/>
        <v>871.77600000000029</v>
      </c>
      <c r="Q172" s="25">
        <f t="shared" si="52"/>
        <v>1065.5040000000004</v>
      </c>
      <c r="R172" s="25">
        <f t="shared" si="53"/>
        <v>1162.3680000000004</v>
      </c>
      <c r="S172" s="25">
        <f t="shared" si="54"/>
        <v>653.83200000000011</v>
      </c>
      <c r="T172" s="25">
        <f t="shared" si="55"/>
        <v>847.56000000000017</v>
      </c>
      <c r="U172" s="25">
        <f t="shared" si="56"/>
        <v>944.42400000000021</v>
      </c>
      <c r="V172" s="25">
        <f t="shared" si="57"/>
        <v>881.46240000000023</v>
      </c>
      <c r="W172" s="25">
        <f t="shared" si="58"/>
        <v>1075.1904000000002</v>
      </c>
      <c r="X172" s="25">
        <f t="shared" si="59"/>
        <v>1172.0544000000004</v>
      </c>
      <c r="Y172" s="25">
        <f t="shared" si="60"/>
        <v>726.48000000000025</v>
      </c>
      <c r="Z172" s="25">
        <f t="shared" si="61"/>
        <v>920.20800000000008</v>
      </c>
      <c r="AA172" s="25">
        <f t="shared" si="62"/>
        <v>1017.0720000000003</v>
      </c>
      <c r="AB172" t="str">
        <f t="shared" si="63"/>
        <v>DC</v>
      </c>
      <c r="AC172" t="str">
        <f t="shared" si="64"/>
        <v>Spinner</v>
      </c>
      <c r="AD172" t="str">
        <f t="shared" si="65"/>
        <v>Praveen Dubey</v>
      </c>
    </row>
    <row r="173" spans="1:30" x14ac:dyDescent="0.35">
      <c r="A173" t="str">
        <f>'Performance Cal'!A173</f>
        <v>SRH</v>
      </c>
      <c r="B173" t="str">
        <f>'Performance Cal'!B173</f>
        <v>Akeal Hosein</v>
      </c>
      <c r="C173" t="str">
        <f>_xlfn.XLOOKUP(B173,'Team Player and role'!A:A,'Team Player and role'!C:C," ")</f>
        <v>Batter</v>
      </c>
      <c r="D173">
        <f>'Performance Cal'!C173</f>
        <v>98.88</v>
      </c>
      <c r="E173">
        <f>'Performance Cal'!D173</f>
        <v>526.24</v>
      </c>
      <c r="F173">
        <f>'Performance Cal'!E173</f>
        <v>0</v>
      </c>
      <c r="G173">
        <f>'Performance Cal'!F173</f>
        <v>625.12</v>
      </c>
      <c r="H173" s="25">
        <f t="shared" si="44"/>
        <v>631.48800000000006</v>
      </c>
      <c r="I173" s="25">
        <f t="shared" si="45"/>
        <v>394.68</v>
      </c>
      <c r="J173" s="25">
        <f t="shared" si="46"/>
        <v>642.01279999999997</v>
      </c>
      <c r="K173" s="25">
        <f t="shared" si="47"/>
        <v>473.61599999999999</v>
      </c>
      <c r="L173" s="25">
        <f t="shared" si="48"/>
        <v>315.74400000000003</v>
      </c>
      <c r="M173" s="25">
        <f t="shared" si="48"/>
        <v>315.74400000000003</v>
      </c>
      <c r="N173" s="25">
        <f t="shared" si="49"/>
        <v>526.24</v>
      </c>
      <c r="O173" s="25">
        <f t="shared" si="50"/>
        <v>631.48800000000006</v>
      </c>
      <c r="P173" s="25">
        <f t="shared" si="51"/>
        <v>473.61600000000004</v>
      </c>
      <c r="Q173" s="25">
        <f t="shared" si="52"/>
        <v>578.86400000000003</v>
      </c>
      <c r="R173" s="25">
        <f t="shared" si="53"/>
        <v>631.48800000000006</v>
      </c>
      <c r="S173" s="25">
        <f t="shared" si="54"/>
        <v>355.21199999999999</v>
      </c>
      <c r="T173" s="25">
        <f t="shared" si="55"/>
        <v>460.46000000000004</v>
      </c>
      <c r="U173" s="25">
        <f t="shared" si="56"/>
        <v>513.08400000000006</v>
      </c>
      <c r="V173" s="25">
        <f t="shared" si="57"/>
        <v>478.8784</v>
      </c>
      <c r="W173" s="25">
        <f t="shared" si="58"/>
        <v>584.12639999999999</v>
      </c>
      <c r="X173" s="25">
        <f t="shared" si="59"/>
        <v>636.75040000000001</v>
      </c>
      <c r="Y173" s="25">
        <f t="shared" si="60"/>
        <v>394.68</v>
      </c>
      <c r="Z173" s="25">
        <f t="shared" si="61"/>
        <v>499.928</v>
      </c>
      <c r="AA173" s="25">
        <f t="shared" si="62"/>
        <v>552.55200000000002</v>
      </c>
      <c r="AB173" t="str">
        <f t="shared" si="63"/>
        <v>SRH</v>
      </c>
      <c r="AC173" t="str">
        <f t="shared" si="64"/>
        <v>Batter</v>
      </c>
      <c r="AD173" t="str">
        <f t="shared" si="65"/>
        <v>Akeal Hosein</v>
      </c>
    </row>
    <row r="174" spans="1:30" x14ac:dyDescent="0.35">
      <c r="A174" t="str">
        <f>'Performance Cal'!A174</f>
        <v>KKR</v>
      </c>
      <c r="B174" t="str">
        <f>'Performance Cal'!B174</f>
        <v>Umesh Yadav</v>
      </c>
      <c r="C174" t="str">
        <f>_xlfn.XLOOKUP(B174,'Team Player and role'!A:A,'Team Player and role'!C:C," ")</f>
        <v>Seamer</v>
      </c>
      <c r="D174">
        <f>'Performance Cal'!C174</f>
        <v>46.480000000000004</v>
      </c>
      <c r="E174">
        <f>'Performance Cal'!D174</f>
        <v>211.46</v>
      </c>
      <c r="F174">
        <f>'Performance Cal'!E174</f>
        <v>5</v>
      </c>
      <c r="G174">
        <f>'Performance Cal'!F174</f>
        <v>262.94</v>
      </c>
      <c r="H174" s="25">
        <f t="shared" si="44"/>
        <v>317.19</v>
      </c>
      <c r="I174" s="25">
        <f t="shared" si="45"/>
        <v>158.595</v>
      </c>
      <c r="J174" s="25">
        <f t="shared" si="46"/>
        <v>257.9812</v>
      </c>
      <c r="K174" s="25">
        <f t="shared" si="47"/>
        <v>175.51179999999999</v>
      </c>
      <c r="L174" s="25">
        <f t="shared" si="48"/>
        <v>148.02200000000002</v>
      </c>
      <c r="M174" s="25">
        <f t="shared" si="48"/>
        <v>148.02200000000002</v>
      </c>
      <c r="N174" s="25">
        <f t="shared" si="49"/>
        <v>274.89799999999997</v>
      </c>
      <c r="O174" s="25">
        <f t="shared" si="50"/>
        <v>253.75200000000001</v>
      </c>
      <c r="P174" s="25">
        <f t="shared" si="51"/>
        <v>232.60599999999999</v>
      </c>
      <c r="Q174" s="25">
        <f t="shared" si="52"/>
        <v>296.04399999999998</v>
      </c>
      <c r="R174" s="25">
        <f t="shared" si="53"/>
        <v>317.19</v>
      </c>
      <c r="S174" s="25">
        <f t="shared" si="54"/>
        <v>153.30850000000001</v>
      </c>
      <c r="T174" s="25">
        <f t="shared" si="55"/>
        <v>216.74649999999997</v>
      </c>
      <c r="U174" s="25">
        <f t="shared" si="56"/>
        <v>206.17349999999999</v>
      </c>
      <c r="V174" s="25">
        <f t="shared" si="57"/>
        <v>203.0016</v>
      </c>
      <c r="W174" s="25">
        <f t="shared" si="58"/>
        <v>266.43959999999998</v>
      </c>
      <c r="X174" s="25">
        <f t="shared" si="59"/>
        <v>255.86660000000001</v>
      </c>
      <c r="Y174" s="25">
        <f t="shared" si="60"/>
        <v>161.76690000000002</v>
      </c>
      <c r="Z174" s="25">
        <f t="shared" si="61"/>
        <v>225.20489999999998</v>
      </c>
      <c r="AA174" s="25">
        <f t="shared" si="62"/>
        <v>214.6319</v>
      </c>
      <c r="AB174" t="str">
        <f t="shared" si="63"/>
        <v>KKR</v>
      </c>
      <c r="AC174" t="str">
        <f t="shared" si="64"/>
        <v>Seamer</v>
      </c>
      <c r="AD174" t="str">
        <f t="shared" si="65"/>
        <v>Umesh Yadav</v>
      </c>
    </row>
    <row r="175" spans="1:30" x14ac:dyDescent="0.35">
      <c r="A175" t="str">
        <f>'Performance Cal'!A175</f>
        <v>CSK</v>
      </c>
      <c r="B175" t="str">
        <f>'Performance Cal'!B175</f>
        <v>Ben Stokes</v>
      </c>
      <c r="C175" t="str">
        <f>_xlfn.XLOOKUP(B175,'Team Player and role'!A:A,'Team Player and role'!C:C," ")</f>
        <v>Batter</v>
      </c>
      <c r="D175">
        <f>'Performance Cal'!C175</f>
        <v>52.879999999999995</v>
      </c>
      <c r="E175">
        <f>'Performance Cal'!D175</f>
        <v>14</v>
      </c>
      <c r="F175">
        <f>'Performance Cal'!E175</f>
        <v>4</v>
      </c>
      <c r="G175">
        <f>'Performance Cal'!F175</f>
        <v>70.88</v>
      </c>
      <c r="H175" s="25">
        <f t="shared" si="44"/>
        <v>16.8</v>
      </c>
      <c r="I175" s="25">
        <f t="shared" si="45"/>
        <v>10.5</v>
      </c>
      <c r="J175" s="25">
        <f t="shared" si="46"/>
        <v>17.079999999999998</v>
      </c>
      <c r="K175" s="25">
        <f t="shared" si="47"/>
        <v>12.6</v>
      </c>
      <c r="L175" s="25">
        <f t="shared" si="48"/>
        <v>8.4</v>
      </c>
      <c r="M175" s="25">
        <f t="shared" si="48"/>
        <v>8.4</v>
      </c>
      <c r="N175" s="25">
        <f t="shared" si="49"/>
        <v>14</v>
      </c>
      <c r="O175" s="25">
        <f t="shared" si="50"/>
        <v>16.8</v>
      </c>
      <c r="P175" s="25">
        <f t="shared" si="51"/>
        <v>12.600000000000001</v>
      </c>
      <c r="Q175" s="25">
        <f t="shared" si="52"/>
        <v>15.4</v>
      </c>
      <c r="R175" s="25">
        <f t="shared" si="53"/>
        <v>16.8</v>
      </c>
      <c r="S175" s="25">
        <f t="shared" si="54"/>
        <v>9.4499999999999993</v>
      </c>
      <c r="T175" s="25">
        <f t="shared" si="55"/>
        <v>12.25</v>
      </c>
      <c r="U175" s="25">
        <f t="shared" si="56"/>
        <v>13.65</v>
      </c>
      <c r="V175" s="25">
        <f t="shared" si="57"/>
        <v>12.739999999999998</v>
      </c>
      <c r="W175" s="25">
        <f t="shared" si="58"/>
        <v>15.54</v>
      </c>
      <c r="X175" s="25">
        <f t="shared" si="59"/>
        <v>16.939999999999998</v>
      </c>
      <c r="Y175" s="25">
        <f t="shared" si="60"/>
        <v>10.5</v>
      </c>
      <c r="Z175" s="25">
        <f t="shared" si="61"/>
        <v>13.3</v>
      </c>
      <c r="AA175" s="25">
        <f t="shared" si="62"/>
        <v>14.7</v>
      </c>
      <c r="AB175" t="str">
        <f t="shared" si="63"/>
        <v>CSK</v>
      </c>
      <c r="AC175" t="str">
        <f t="shared" si="64"/>
        <v>Batter</v>
      </c>
      <c r="AD175" t="str">
        <f t="shared" si="65"/>
        <v>Ben Stokes</v>
      </c>
    </row>
    <row r="176" spans="1:30" x14ac:dyDescent="0.35">
      <c r="A176">
        <f>'Performance Cal'!A176</f>
        <v>0</v>
      </c>
      <c r="B176">
        <f>'Performance Cal'!B176</f>
        <v>0</v>
      </c>
      <c r="C176" t="str">
        <f>_xlfn.XLOOKUP(B176,'Team Player and role'!A:A,'Team Player and role'!C:C," ")</f>
        <v xml:space="preserve"> </v>
      </c>
      <c r="D176">
        <f>'Performance Cal'!C176</f>
        <v>0</v>
      </c>
      <c r="E176">
        <f>'Performance Cal'!D176</f>
        <v>0</v>
      </c>
      <c r="F176">
        <f>'Performance Cal'!E176</f>
        <v>0</v>
      </c>
      <c r="G176">
        <f>'Performance Cal'!F176</f>
        <v>0</v>
      </c>
      <c r="H176" s="25" t="str">
        <f t="shared" si="44"/>
        <v/>
      </c>
      <c r="I176" s="25" t="str">
        <f t="shared" si="45"/>
        <v/>
      </c>
      <c r="J176" s="25" t="str">
        <f t="shared" si="46"/>
        <v/>
      </c>
      <c r="K176" s="25" t="str">
        <f t="shared" si="47"/>
        <v xml:space="preserve"> </v>
      </c>
      <c r="L176" s="25" t="str">
        <f t="shared" si="48"/>
        <v xml:space="preserve"> </v>
      </c>
      <c r="M176" s="25" t="str">
        <f t="shared" si="48"/>
        <v xml:space="preserve"> </v>
      </c>
      <c r="N176" s="25" t="str">
        <f t="shared" si="49"/>
        <v xml:space="preserve"> </v>
      </c>
      <c r="O176" s="25" t="str">
        <f t="shared" si="50"/>
        <v xml:space="preserve"> </v>
      </c>
      <c r="P176" s="25" t="str">
        <f t="shared" si="51"/>
        <v/>
      </c>
      <c r="Q176" s="25" t="str">
        <f t="shared" si="52"/>
        <v/>
      </c>
      <c r="R176" s="25" t="str">
        <f t="shared" si="53"/>
        <v/>
      </c>
      <c r="S176" s="25" t="str">
        <f t="shared" si="54"/>
        <v/>
      </c>
      <c r="T176" s="25" t="str">
        <f t="shared" si="55"/>
        <v/>
      </c>
      <c r="U176" s="25" t="str">
        <f t="shared" si="56"/>
        <v/>
      </c>
      <c r="V176" s="25" t="str">
        <f t="shared" si="57"/>
        <v/>
      </c>
      <c r="W176" s="25" t="str">
        <f t="shared" si="58"/>
        <v/>
      </c>
      <c r="X176" s="25" t="str">
        <f t="shared" si="59"/>
        <v/>
      </c>
      <c r="Y176" s="25" t="str">
        <f t="shared" si="60"/>
        <v xml:space="preserve"> </v>
      </c>
      <c r="Z176" s="25" t="str">
        <f t="shared" si="61"/>
        <v xml:space="preserve"> </v>
      </c>
      <c r="AA176" s="25" t="str">
        <f t="shared" si="62"/>
        <v xml:space="preserve"> </v>
      </c>
      <c r="AB176">
        <f t="shared" si="63"/>
        <v>0</v>
      </c>
      <c r="AC176" t="str">
        <f t="shared" si="64"/>
        <v xml:space="preserve"> </v>
      </c>
      <c r="AD176">
        <f t="shared" si="65"/>
        <v>0</v>
      </c>
    </row>
    <row r="177" spans="1:30" x14ac:dyDescent="0.35">
      <c r="A177">
        <f>'Performance Cal'!A177</f>
        <v>0</v>
      </c>
      <c r="B177">
        <f>'Performance Cal'!B177</f>
        <v>0</v>
      </c>
      <c r="C177" t="str">
        <f>_xlfn.XLOOKUP(B177,'Team Player and role'!A:A,'Team Player and role'!C:C," ")</f>
        <v xml:space="preserve"> </v>
      </c>
      <c r="D177">
        <f>'Performance Cal'!C177</f>
        <v>0</v>
      </c>
      <c r="E177">
        <f>'Performance Cal'!D177</f>
        <v>0</v>
      </c>
      <c r="F177">
        <f>'Performance Cal'!E177</f>
        <v>0</v>
      </c>
      <c r="G177">
        <f>'Performance Cal'!F177</f>
        <v>0</v>
      </c>
      <c r="H177" s="25" t="str">
        <f t="shared" si="44"/>
        <v/>
      </c>
      <c r="I177" s="25" t="str">
        <f t="shared" si="45"/>
        <v/>
      </c>
      <c r="J177" s="25" t="str">
        <f t="shared" si="46"/>
        <v/>
      </c>
      <c r="K177" s="25" t="str">
        <f t="shared" si="47"/>
        <v xml:space="preserve"> </v>
      </c>
      <c r="L177" s="25" t="str">
        <f t="shared" si="48"/>
        <v xml:space="preserve"> </v>
      </c>
      <c r="M177" s="25" t="str">
        <f t="shared" si="48"/>
        <v xml:space="preserve"> </v>
      </c>
      <c r="N177" s="25" t="str">
        <f t="shared" si="49"/>
        <v xml:space="preserve"> </v>
      </c>
      <c r="O177" s="25" t="str">
        <f t="shared" si="50"/>
        <v xml:space="preserve"> </v>
      </c>
      <c r="P177" s="25" t="str">
        <f t="shared" si="51"/>
        <v/>
      </c>
      <c r="Q177" s="25" t="str">
        <f t="shared" si="52"/>
        <v/>
      </c>
      <c r="R177" s="25" t="str">
        <f t="shared" si="53"/>
        <v/>
      </c>
      <c r="S177" s="25" t="str">
        <f t="shared" si="54"/>
        <v/>
      </c>
      <c r="T177" s="25" t="str">
        <f t="shared" si="55"/>
        <v/>
      </c>
      <c r="U177" s="25" t="str">
        <f t="shared" si="56"/>
        <v/>
      </c>
      <c r="V177" s="25" t="str">
        <f t="shared" si="57"/>
        <v/>
      </c>
      <c r="W177" s="25" t="str">
        <f t="shared" si="58"/>
        <v/>
      </c>
      <c r="X177" s="25" t="str">
        <f t="shared" si="59"/>
        <v/>
      </c>
      <c r="Y177" s="25" t="str">
        <f t="shared" si="60"/>
        <v xml:space="preserve"> </v>
      </c>
      <c r="Z177" s="25" t="str">
        <f t="shared" si="61"/>
        <v xml:space="preserve"> </v>
      </c>
      <c r="AA177" s="25" t="str">
        <f t="shared" si="62"/>
        <v xml:space="preserve"> </v>
      </c>
      <c r="AB177">
        <f t="shared" si="63"/>
        <v>0</v>
      </c>
      <c r="AC177" t="str">
        <f t="shared" si="64"/>
        <v xml:space="preserve"> </v>
      </c>
      <c r="AD177">
        <f t="shared" si="65"/>
        <v>0</v>
      </c>
    </row>
    <row r="178" spans="1:30" x14ac:dyDescent="0.35">
      <c r="A178">
        <f>'Performance Cal'!A178</f>
        <v>0</v>
      </c>
      <c r="B178">
        <f>'Performance Cal'!B178</f>
        <v>0</v>
      </c>
      <c r="C178" t="str">
        <f>_xlfn.XLOOKUP(B178,'Team Player and role'!A:A,'Team Player and role'!C:C," ")</f>
        <v xml:space="preserve"> </v>
      </c>
      <c r="D178">
        <f>'Performance Cal'!C178</f>
        <v>0</v>
      </c>
      <c r="E178">
        <f>'Performance Cal'!D178</f>
        <v>0</v>
      </c>
      <c r="F178">
        <f>'Performance Cal'!E178</f>
        <v>0</v>
      </c>
      <c r="G178">
        <f>'Performance Cal'!F178</f>
        <v>0</v>
      </c>
      <c r="H178" s="25" t="str">
        <f t="shared" si="44"/>
        <v/>
      </c>
      <c r="I178" s="25" t="str">
        <f t="shared" si="45"/>
        <v/>
      </c>
      <c r="J178" s="25" t="str">
        <f t="shared" si="46"/>
        <v/>
      </c>
      <c r="K178" s="25" t="str">
        <f t="shared" si="47"/>
        <v xml:space="preserve"> </v>
      </c>
      <c r="L178" s="25" t="str">
        <f t="shared" si="48"/>
        <v xml:space="preserve"> </v>
      </c>
      <c r="M178" s="25" t="str">
        <f t="shared" si="48"/>
        <v xml:space="preserve"> </v>
      </c>
      <c r="N178" s="25" t="str">
        <f t="shared" si="49"/>
        <v xml:space="preserve"> </v>
      </c>
      <c r="O178" s="25" t="str">
        <f t="shared" si="50"/>
        <v xml:space="preserve"> </v>
      </c>
      <c r="P178" s="25" t="str">
        <f t="shared" si="51"/>
        <v/>
      </c>
      <c r="Q178" s="25" t="str">
        <f t="shared" si="52"/>
        <v/>
      </c>
      <c r="R178" s="25" t="str">
        <f t="shared" si="53"/>
        <v/>
      </c>
      <c r="S178" s="25" t="str">
        <f t="shared" si="54"/>
        <v/>
      </c>
      <c r="T178" s="25" t="str">
        <f t="shared" si="55"/>
        <v/>
      </c>
      <c r="U178" s="25" t="str">
        <f t="shared" si="56"/>
        <v/>
      </c>
      <c r="V178" s="25" t="str">
        <f t="shared" si="57"/>
        <v/>
      </c>
      <c r="W178" s="25" t="str">
        <f t="shared" si="58"/>
        <v/>
      </c>
      <c r="X178" s="25" t="str">
        <f t="shared" si="59"/>
        <v/>
      </c>
      <c r="Y178" s="25" t="str">
        <f t="shared" si="60"/>
        <v xml:space="preserve"> </v>
      </c>
      <c r="Z178" s="25" t="str">
        <f t="shared" si="61"/>
        <v xml:space="preserve"> </v>
      </c>
      <c r="AA178" s="25" t="str">
        <f t="shared" si="62"/>
        <v xml:space="preserve"> </v>
      </c>
      <c r="AB178">
        <f t="shared" si="63"/>
        <v>0</v>
      </c>
      <c r="AC178" t="str">
        <f t="shared" si="64"/>
        <v xml:space="preserve"> </v>
      </c>
      <c r="AD178">
        <f t="shared" si="65"/>
        <v>0</v>
      </c>
    </row>
    <row r="179" spans="1:30" x14ac:dyDescent="0.35">
      <c r="A179">
        <f>'Performance Cal'!A179</f>
        <v>0</v>
      </c>
      <c r="B179">
        <f>'Performance Cal'!B179</f>
        <v>0</v>
      </c>
      <c r="C179" t="str">
        <f>_xlfn.XLOOKUP(B179,'Team Player and role'!A:A,'Team Player and role'!C:C," ")</f>
        <v xml:space="preserve"> </v>
      </c>
      <c r="D179">
        <f>'Performance Cal'!C179</f>
        <v>0</v>
      </c>
      <c r="E179">
        <f>'Performance Cal'!D179</f>
        <v>0</v>
      </c>
      <c r="F179">
        <f>'Performance Cal'!E179</f>
        <v>0</v>
      </c>
      <c r="G179">
        <f>'Performance Cal'!F179</f>
        <v>0</v>
      </c>
      <c r="H179" s="25" t="str">
        <f t="shared" si="44"/>
        <v/>
      </c>
      <c r="I179" s="25" t="str">
        <f t="shared" si="45"/>
        <v/>
      </c>
      <c r="J179" s="25" t="str">
        <f t="shared" si="46"/>
        <v/>
      </c>
      <c r="K179" s="25" t="str">
        <f t="shared" si="47"/>
        <v xml:space="preserve"> </v>
      </c>
      <c r="L179" s="25" t="str">
        <f t="shared" si="48"/>
        <v xml:space="preserve"> </v>
      </c>
      <c r="M179" s="25" t="str">
        <f t="shared" si="48"/>
        <v xml:space="preserve"> </v>
      </c>
      <c r="N179" s="25" t="str">
        <f t="shared" si="49"/>
        <v xml:space="preserve"> </v>
      </c>
      <c r="O179" s="25" t="str">
        <f t="shared" si="50"/>
        <v xml:space="preserve"> </v>
      </c>
      <c r="P179" s="25" t="str">
        <f t="shared" si="51"/>
        <v/>
      </c>
      <c r="Q179" s="25" t="str">
        <f t="shared" si="52"/>
        <v/>
      </c>
      <c r="R179" s="25" t="str">
        <f t="shared" si="53"/>
        <v/>
      </c>
      <c r="S179" s="25" t="str">
        <f t="shared" si="54"/>
        <v/>
      </c>
      <c r="T179" s="25" t="str">
        <f t="shared" si="55"/>
        <v/>
      </c>
      <c r="U179" s="25" t="str">
        <f t="shared" si="56"/>
        <v/>
      </c>
      <c r="V179" s="25" t="str">
        <f t="shared" si="57"/>
        <v/>
      </c>
      <c r="W179" s="25" t="str">
        <f t="shared" si="58"/>
        <v/>
      </c>
      <c r="X179" s="25" t="str">
        <f t="shared" si="59"/>
        <v/>
      </c>
      <c r="Y179" s="25" t="str">
        <f t="shared" si="60"/>
        <v xml:space="preserve"> </v>
      </c>
      <c r="Z179" s="25" t="str">
        <f t="shared" si="61"/>
        <v xml:space="preserve"> </v>
      </c>
      <c r="AA179" s="25" t="str">
        <f t="shared" si="62"/>
        <v xml:space="preserve"> </v>
      </c>
      <c r="AB179">
        <f t="shared" si="63"/>
        <v>0</v>
      </c>
      <c r="AC179" t="str">
        <f t="shared" si="64"/>
        <v xml:space="preserve"> </v>
      </c>
      <c r="AD179">
        <f t="shared" si="65"/>
        <v>0</v>
      </c>
    </row>
    <row r="180" spans="1:30" x14ac:dyDescent="0.35">
      <c r="A180">
        <f>'Performance Cal'!A180</f>
        <v>0</v>
      </c>
      <c r="B180">
        <f>'Performance Cal'!B180</f>
        <v>0</v>
      </c>
      <c r="C180" t="str">
        <f>_xlfn.XLOOKUP(B180,'Team Player and role'!A:A,'Team Player and role'!C:C," ")</f>
        <v xml:space="preserve"> </v>
      </c>
      <c r="D180">
        <f>'Performance Cal'!C180</f>
        <v>0</v>
      </c>
      <c r="E180">
        <f>'Performance Cal'!D180</f>
        <v>0</v>
      </c>
      <c r="F180">
        <f>'Performance Cal'!E180</f>
        <v>0</v>
      </c>
      <c r="G180">
        <f>'Performance Cal'!F180</f>
        <v>0</v>
      </c>
      <c r="H180" s="25" t="str">
        <f t="shared" si="44"/>
        <v/>
      </c>
      <c r="I180" s="25" t="str">
        <f t="shared" si="45"/>
        <v/>
      </c>
      <c r="J180" s="25" t="str">
        <f t="shared" si="46"/>
        <v/>
      </c>
      <c r="K180" s="25" t="str">
        <f t="shared" si="47"/>
        <v xml:space="preserve"> </v>
      </c>
      <c r="L180" s="25" t="str">
        <f t="shared" si="48"/>
        <v xml:space="preserve"> </v>
      </c>
      <c r="M180" s="25" t="str">
        <f t="shared" si="48"/>
        <v xml:space="preserve"> </v>
      </c>
      <c r="N180" s="25" t="str">
        <f t="shared" si="49"/>
        <v xml:space="preserve"> </v>
      </c>
      <c r="O180" s="25" t="str">
        <f t="shared" si="50"/>
        <v xml:space="preserve"> </v>
      </c>
      <c r="P180" s="25" t="str">
        <f t="shared" si="51"/>
        <v/>
      </c>
      <c r="Q180" s="25" t="str">
        <f t="shared" si="52"/>
        <v/>
      </c>
      <c r="R180" s="25" t="str">
        <f t="shared" si="53"/>
        <v/>
      </c>
      <c r="S180" s="25" t="str">
        <f t="shared" si="54"/>
        <v/>
      </c>
      <c r="T180" s="25" t="str">
        <f t="shared" si="55"/>
        <v/>
      </c>
      <c r="U180" s="25" t="str">
        <f t="shared" si="56"/>
        <v/>
      </c>
      <c r="V180" s="25" t="str">
        <f t="shared" si="57"/>
        <v/>
      </c>
      <c r="W180" s="25" t="str">
        <f t="shared" si="58"/>
        <v/>
      </c>
      <c r="X180" s="25" t="str">
        <f t="shared" si="59"/>
        <v/>
      </c>
      <c r="Y180" s="25" t="str">
        <f t="shared" si="60"/>
        <v xml:space="preserve"> </v>
      </c>
      <c r="Z180" s="25" t="str">
        <f t="shared" si="61"/>
        <v xml:space="preserve"> </v>
      </c>
      <c r="AA180" s="25" t="str">
        <f t="shared" si="62"/>
        <v xml:space="preserve"> </v>
      </c>
      <c r="AB180">
        <f t="shared" si="63"/>
        <v>0</v>
      </c>
      <c r="AC180" t="str">
        <f t="shared" si="64"/>
        <v xml:space="preserve"> </v>
      </c>
      <c r="AD180">
        <f t="shared" si="65"/>
        <v>0</v>
      </c>
    </row>
    <row r="181" spans="1:30" x14ac:dyDescent="0.35">
      <c r="A181">
        <f>'Performance Cal'!A181</f>
        <v>0</v>
      </c>
      <c r="B181">
        <f>'Performance Cal'!B181</f>
        <v>0</v>
      </c>
      <c r="C181" t="str">
        <f>_xlfn.XLOOKUP(B181,'Team Player and role'!A:A,'Team Player and role'!C:C," ")</f>
        <v xml:space="preserve"> </v>
      </c>
      <c r="D181">
        <f>'Performance Cal'!C181</f>
        <v>0</v>
      </c>
      <c r="E181">
        <f>'Performance Cal'!D181</f>
        <v>0</v>
      </c>
      <c r="F181">
        <f>'Performance Cal'!E181</f>
        <v>0</v>
      </c>
      <c r="G181">
        <f>'Performance Cal'!F181</f>
        <v>0</v>
      </c>
      <c r="H181" s="25" t="str">
        <f t="shared" si="44"/>
        <v/>
      </c>
      <c r="I181" s="25" t="str">
        <f t="shared" si="45"/>
        <v/>
      </c>
      <c r="J181" s="25" t="str">
        <f t="shared" si="46"/>
        <v/>
      </c>
      <c r="K181" s="25" t="str">
        <f t="shared" si="47"/>
        <v xml:space="preserve"> </v>
      </c>
      <c r="L181" s="25" t="str">
        <f t="shared" si="48"/>
        <v xml:space="preserve"> </v>
      </c>
      <c r="M181" s="25" t="str">
        <f t="shared" si="48"/>
        <v xml:space="preserve"> </v>
      </c>
      <c r="N181" s="25" t="str">
        <f t="shared" si="49"/>
        <v xml:space="preserve"> </v>
      </c>
      <c r="O181" s="25" t="str">
        <f t="shared" si="50"/>
        <v xml:space="preserve"> </v>
      </c>
      <c r="P181" s="25" t="str">
        <f t="shared" si="51"/>
        <v/>
      </c>
      <c r="Q181" s="25" t="str">
        <f t="shared" si="52"/>
        <v/>
      </c>
      <c r="R181" s="25" t="str">
        <f t="shared" si="53"/>
        <v/>
      </c>
      <c r="S181" s="25" t="str">
        <f t="shared" si="54"/>
        <v/>
      </c>
      <c r="T181" s="25" t="str">
        <f t="shared" si="55"/>
        <v/>
      </c>
      <c r="U181" s="25" t="str">
        <f t="shared" si="56"/>
        <v/>
      </c>
      <c r="V181" s="25" t="str">
        <f t="shared" si="57"/>
        <v/>
      </c>
      <c r="W181" s="25" t="str">
        <f t="shared" si="58"/>
        <v/>
      </c>
      <c r="X181" s="25" t="str">
        <f t="shared" si="59"/>
        <v/>
      </c>
      <c r="Y181" s="25" t="str">
        <f t="shared" si="60"/>
        <v xml:space="preserve"> </v>
      </c>
      <c r="Z181" s="25" t="str">
        <f t="shared" si="61"/>
        <v xml:space="preserve"> </v>
      </c>
      <c r="AA181" s="25" t="str">
        <f t="shared" si="62"/>
        <v xml:space="preserve"> </v>
      </c>
      <c r="AB181">
        <f t="shared" si="63"/>
        <v>0</v>
      </c>
      <c r="AC181" t="str">
        <f t="shared" si="64"/>
        <v xml:space="preserve"> </v>
      </c>
      <c r="AD181">
        <f t="shared" si="65"/>
        <v>0</v>
      </c>
    </row>
    <row r="182" spans="1:30" x14ac:dyDescent="0.35">
      <c r="A182">
        <f>'Performance Cal'!A182</f>
        <v>0</v>
      </c>
      <c r="B182">
        <f>'Performance Cal'!B182</f>
        <v>0</v>
      </c>
      <c r="C182" t="str">
        <f>_xlfn.XLOOKUP(B182,'Team Player and role'!A:A,'Team Player and role'!C:C," ")</f>
        <v xml:space="preserve"> </v>
      </c>
      <c r="D182">
        <f>'Performance Cal'!C182</f>
        <v>0</v>
      </c>
      <c r="E182">
        <f>'Performance Cal'!D182</f>
        <v>0</v>
      </c>
      <c r="F182">
        <f>'Performance Cal'!E182</f>
        <v>0</v>
      </c>
      <c r="G182">
        <f>'Performance Cal'!F182</f>
        <v>0</v>
      </c>
      <c r="H182" s="25" t="str">
        <f t="shared" si="44"/>
        <v/>
      </c>
      <c r="I182" s="25" t="str">
        <f t="shared" si="45"/>
        <v/>
      </c>
      <c r="J182" s="25" t="str">
        <f t="shared" si="46"/>
        <v/>
      </c>
      <c r="K182" s="25" t="str">
        <f t="shared" si="47"/>
        <v xml:space="preserve"> </v>
      </c>
      <c r="L182" s="25" t="str">
        <f t="shared" si="48"/>
        <v xml:space="preserve"> </v>
      </c>
      <c r="M182" s="25" t="str">
        <f t="shared" si="48"/>
        <v xml:space="preserve"> </v>
      </c>
      <c r="N182" s="25" t="str">
        <f t="shared" si="49"/>
        <v xml:space="preserve"> </v>
      </c>
      <c r="O182" s="25" t="str">
        <f t="shared" si="50"/>
        <v xml:space="preserve"> </v>
      </c>
      <c r="P182" s="25" t="str">
        <f t="shared" si="51"/>
        <v/>
      </c>
      <c r="Q182" s="25" t="str">
        <f t="shared" si="52"/>
        <v/>
      </c>
      <c r="R182" s="25" t="str">
        <f t="shared" si="53"/>
        <v/>
      </c>
      <c r="S182" s="25" t="str">
        <f t="shared" si="54"/>
        <v/>
      </c>
      <c r="T182" s="25" t="str">
        <f t="shared" si="55"/>
        <v/>
      </c>
      <c r="U182" s="25" t="str">
        <f t="shared" si="56"/>
        <v/>
      </c>
      <c r="V182" s="25" t="str">
        <f t="shared" si="57"/>
        <v/>
      </c>
      <c r="W182" s="25" t="str">
        <f t="shared" si="58"/>
        <v/>
      </c>
      <c r="X182" s="25" t="str">
        <f t="shared" si="59"/>
        <v/>
      </c>
      <c r="Y182" s="25" t="str">
        <f t="shared" si="60"/>
        <v xml:space="preserve"> </v>
      </c>
      <c r="Z182" s="25" t="str">
        <f t="shared" si="61"/>
        <v xml:space="preserve"> </v>
      </c>
      <c r="AA182" s="25" t="str">
        <f t="shared" si="62"/>
        <v xml:space="preserve"> </v>
      </c>
      <c r="AB182">
        <f t="shared" si="63"/>
        <v>0</v>
      </c>
      <c r="AC182" t="str">
        <f t="shared" si="64"/>
        <v xml:space="preserve"> </v>
      </c>
      <c r="AD182">
        <f t="shared" si="65"/>
        <v>0</v>
      </c>
    </row>
    <row r="183" spans="1:30" x14ac:dyDescent="0.35">
      <c r="A183">
        <f>'Performance Cal'!A183</f>
        <v>0</v>
      </c>
      <c r="B183">
        <f>'Performance Cal'!B183</f>
        <v>0</v>
      </c>
      <c r="C183" t="str">
        <f>_xlfn.XLOOKUP(B183,'Team Player and role'!A:A,'Team Player and role'!C:C," ")</f>
        <v xml:space="preserve"> </v>
      </c>
      <c r="D183">
        <f>'Performance Cal'!C183</f>
        <v>0</v>
      </c>
      <c r="E183">
        <f>'Performance Cal'!D183</f>
        <v>0</v>
      </c>
      <c r="F183">
        <f>'Performance Cal'!E183</f>
        <v>0</v>
      </c>
      <c r="G183">
        <f>'Performance Cal'!F183</f>
        <v>0</v>
      </c>
      <c r="H183" s="25" t="str">
        <f t="shared" si="44"/>
        <v/>
      </c>
      <c r="I183" s="25" t="str">
        <f t="shared" si="45"/>
        <v/>
      </c>
      <c r="J183" s="25" t="str">
        <f t="shared" si="46"/>
        <v/>
      </c>
      <c r="K183" s="25" t="str">
        <f t="shared" si="47"/>
        <v xml:space="preserve"> </v>
      </c>
      <c r="L183" s="25" t="str">
        <f t="shared" si="48"/>
        <v xml:space="preserve"> </v>
      </c>
      <c r="M183" s="25" t="str">
        <f t="shared" si="48"/>
        <v xml:space="preserve"> </v>
      </c>
      <c r="N183" s="25" t="str">
        <f t="shared" si="49"/>
        <v xml:space="preserve"> </v>
      </c>
      <c r="O183" s="25" t="str">
        <f t="shared" si="50"/>
        <v xml:space="preserve"> </v>
      </c>
      <c r="P183" s="25" t="str">
        <f t="shared" si="51"/>
        <v/>
      </c>
      <c r="Q183" s="25" t="str">
        <f t="shared" si="52"/>
        <v/>
      </c>
      <c r="R183" s="25" t="str">
        <f t="shared" si="53"/>
        <v/>
      </c>
      <c r="S183" s="25" t="str">
        <f t="shared" si="54"/>
        <v/>
      </c>
      <c r="T183" s="25" t="str">
        <f t="shared" si="55"/>
        <v/>
      </c>
      <c r="U183" s="25" t="str">
        <f t="shared" si="56"/>
        <v/>
      </c>
      <c r="V183" s="25" t="str">
        <f t="shared" si="57"/>
        <v/>
      </c>
      <c r="W183" s="25" t="str">
        <f t="shared" si="58"/>
        <v/>
      </c>
      <c r="X183" s="25" t="str">
        <f t="shared" si="59"/>
        <v/>
      </c>
      <c r="Y183" s="25" t="str">
        <f t="shared" si="60"/>
        <v xml:space="preserve"> </v>
      </c>
      <c r="Z183" s="25" t="str">
        <f t="shared" si="61"/>
        <v xml:space="preserve"> </v>
      </c>
      <c r="AA183" s="25" t="str">
        <f t="shared" si="62"/>
        <v xml:space="preserve"> </v>
      </c>
      <c r="AB183">
        <f t="shared" si="63"/>
        <v>0</v>
      </c>
      <c r="AC183" t="str">
        <f t="shared" si="64"/>
        <v xml:space="preserve"> </v>
      </c>
      <c r="AD183">
        <f t="shared" si="65"/>
        <v>0</v>
      </c>
    </row>
    <row r="184" spans="1:30" x14ac:dyDescent="0.35">
      <c r="A184">
        <f>'Performance Cal'!A184</f>
        <v>0</v>
      </c>
      <c r="B184">
        <f>'Performance Cal'!B184</f>
        <v>0</v>
      </c>
      <c r="C184" t="str">
        <f>_xlfn.XLOOKUP(B184,'Team Player and role'!A:A,'Team Player and role'!C:C," ")</f>
        <v xml:space="preserve"> </v>
      </c>
      <c r="D184">
        <f>'Performance Cal'!C184</f>
        <v>0</v>
      </c>
      <c r="E184">
        <f>'Performance Cal'!D184</f>
        <v>0</v>
      </c>
      <c r="F184">
        <f>'Performance Cal'!E184</f>
        <v>0</v>
      </c>
      <c r="G184">
        <f>'Performance Cal'!F184</f>
        <v>0</v>
      </c>
      <c r="H184" s="25" t="str">
        <f t="shared" si="44"/>
        <v/>
      </c>
      <c r="I184" s="25" t="str">
        <f t="shared" si="45"/>
        <v/>
      </c>
      <c r="J184" s="25" t="str">
        <f t="shared" si="46"/>
        <v/>
      </c>
      <c r="K184" s="25" t="str">
        <f t="shared" si="47"/>
        <v xml:space="preserve"> </v>
      </c>
      <c r="L184" s="25" t="str">
        <f t="shared" si="48"/>
        <v xml:space="preserve"> </v>
      </c>
      <c r="M184" s="25" t="str">
        <f t="shared" si="48"/>
        <v xml:space="preserve"> </v>
      </c>
      <c r="N184" s="25" t="str">
        <f t="shared" si="49"/>
        <v xml:space="preserve"> </v>
      </c>
      <c r="O184" s="25" t="str">
        <f t="shared" si="50"/>
        <v xml:space="preserve"> </v>
      </c>
      <c r="P184" s="25" t="str">
        <f t="shared" si="51"/>
        <v/>
      </c>
      <c r="Q184" s="25" t="str">
        <f t="shared" si="52"/>
        <v/>
      </c>
      <c r="R184" s="25" t="str">
        <f t="shared" si="53"/>
        <v/>
      </c>
      <c r="S184" s="25" t="str">
        <f t="shared" si="54"/>
        <v/>
      </c>
      <c r="T184" s="25" t="str">
        <f t="shared" si="55"/>
        <v/>
      </c>
      <c r="U184" s="25" t="str">
        <f t="shared" si="56"/>
        <v/>
      </c>
      <c r="V184" s="25" t="str">
        <f t="shared" si="57"/>
        <v/>
      </c>
      <c r="W184" s="25" t="str">
        <f t="shared" si="58"/>
        <v/>
      </c>
      <c r="X184" s="25" t="str">
        <f t="shared" si="59"/>
        <v/>
      </c>
      <c r="Y184" s="25" t="str">
        <f t="shared" si="60"/>
        <v xml:space="preserve"> </v>
      </c>
      <c r="Z184" s="25" t="str">
        <f t="shared" si="61"/>
        <v xml:space="preserve"> </v>
      </c>
      <c r="AA184" s="25" t="str">
        <f t="shared" si="62"/>
        <v xml:space="preserve"> </v>
      </c>
      <c r="AB184">
        <f t="shared" si="63"/>
        <v>0</v>
      </c>
      <c r="AC184" t="str">
        <f t="shared" si="64"/>
        <v xml:space="preserve"> </v>
      </c>
      <c r="AD184">
        <f t="shared" si="65"/>
        <v>0</v>
      </c>
    </row>
    <row r="185" spans="1:30" x14ac:dyDescent="0.35">
      <c r="A185">
        <f>'Performance Cal'!A185</f>
        <v>0</v>
      </c>
      <c r="B185">
        <f>'Performance Cal'!B185</f>
        <v>0</v>
      </c>
      <c r="C185" t="str">
        <f>_xlfn.XLOOKUP(B185,'Team Player and role'!A:A,'Team Player and role'!C:C," ")</f>
        <v xml:space="preserve"> </v>
      </c>
      <c r="D185">
        <f>'Performance Cal'!C185</f>
        <v>0</v>
      </c>
      <c r="E185">
        <f>'Performance Cal'!D185</f>
        <v>0</v>
      </c>
      <c r="F185">
        <f>'Performance Cal'!E185</f>
        <v>0</v>
      </c>
      <c r="G185">
        <f>'Performance Cal'!F185</f>
        <v>0</v>
      </c>
      <c r="H185" s="25" t="str">
        <f t="shared" si="44"/>
        <v/>
      </c>
      <c r="I185" s="25" t="str">
        <f t="shared" si="45"/>
        <v/>
      </c>
      <c r="J185" s="25" t="str">
        <f t="shared" si="46"/>
        <v/>
      </c>
      <c r="K185" s="25" t="str">
        <f t="shared" si="47"/>
        <v xml:space="preserve"> </v>
      </c>
      <c r="L185" s="25" t="str">
        <f t="shared" si="48"/>
        <v xml:space="preserve"> </v>
      </c>
      <c r="M185" s="25" t="str">
        <f t="shared" si="48"/>
        <v xml:space="preserve"> </v>
      </c>
      <c r="N185" s="25" t="str">
        <f t="shared" si="49"/>
        <v xml:space="preserve"> </v>
      </c>
      <c r="O185" s="25" t="str">
        <f t="shared" si="50"/>
        <v xml:space="preserve"> </v>
      </c>
      <c r="P185" s="25" t="str">
        <f t="shared" si="51"/>
        <v/>
      </c>
      <c r="Q185" s="25" t="str">
        <f t="shared" si="52"/>
        <v/>
      </c>
      <c r="R185" s="25" t="str">
        <f t="shared" si="53"/>
        <v/>
      </c>
      <c r="S185" s="25" t="str">
        <f t="shared" si="54"/>
        <v/>
      </c>
      <c r="T185" s="25" t="str">
        <f t="shared" si="55"/>
        <v/>
      </c>
      <c r="U185" s="25" t="str">
        <f t="shared" si="56"/>
        <v/>
      </c>
      <c r="V185" s="25" t="str">
        <f t="shared" si="57"/>
        <v/>
      </c>
      <c r="W185" s="25" t="str">
        <f t="shared" si="58"/>
        <v/>
      </c>
      <c r="X185" s="25" t="str">
        <f t="shared" si="59"/>
        <v/>
      </c>
      <c r="Y185" s="25" t="str">
        <f t="shared" si="60"/>
        <v xml:space="preserve"> </v>
      </c>
      <c r="Z185" s="25" t="str">
        <f t="shared" si="61"/>
        <v xml:space="preserve"> </v>
      </c>
      <c r="AA185" s="25" t="str">
        <f t="shared" si="62"/>
        <v xml:space="preserve"> </v>
      </c>
      <c r="AB185">
        <f t="shared" si="63"/>
        <v>0</v>
      </c>
      <c r="AC185" t="str">
        <f t="shared" si="64"/>
        <v xml:space="preserve"> </v>
      </c>
      <c r="AD185">
        <f t="shared" si="65"/>
        <v>0</v>
      </c>
    </row>
    <row r="186" spans="1:30" x14ac:dyDescent="0.35">
      <c r="A186">
        <f>'Performance Cal'!A186</f>
        <v>0</v>
      </c>
      <c r="B186">
        <f>'Performance Cal'!B186</f>
        <v>0</v>
      </c>
      <c r="C186" t="str">
        <f>_xlfn.XLOOKUP(B186,'Team Player and role'!A:A,'Team Player and role'!C:C," ")</f>
        <v xml:space="preserve"> </v>
      </c>
      <c r="D186">
        <f>'Performance Cal'!C186</f>
        <v>0</v>
      </c>
      <c r="E186">
        <f>'Performance Cal'!D186</f>
        <v>0</v>
      </c>
      <c r="F186">
        <f>'Performance Cal'!E186</f>
        <v>0</v>
      </c>
      <c r="G186">
        <f>'Performance Cal'!F186</f>
        <v>0</v>
      </c>
      <c r="H186" s="25" t="str">
        <f t="shared" si="44"/>
        <v/>
      </c>
      <c r="I186" s="25" t="str">
        <f t="shared" si="45"/>
        <v/>
      </c>
      <c r="J186" s="25" t="str">
        <f t="shared" si="46"/>
        <v/>
      </c>
      <c r="K186" s="25" t="str">
        <f t="shared" si="47"/>
        <v xml:space="preserve"> </v>
      </c>
      <c r="L186" s="25" t="str">
        <f t="shared" si="48"/>
        <v xml:space="preserve"> </v>
      </c>
      <c r="M186" s="25" t="str">
        <f t="shared" si="48"/>
        <v xml:space="preserve"> </v>
      </c>
      <c r="N186" s="25" t="str">
        <f t="shared" si="49"/>
        <v xml:space="preserve"> </v>
      </c>
      <c r="O186" s="25" t="str">
        <f t="shared" si="50"/>
        <v xml:space="preserve"> </v>
      </c>
      <c r="P186" s="25" t="str">
        <f t="shared" si="51"/>
        <v/>
      </c>
      <c r="Q186" s="25" t="str">
        <f t="shared" si="52"/>
        <v/>
      </c>
      <c r="R186" s="25" t="str">
        <f t="shared" si="53"/>
        <v/>
      </c>
      <c r="S186" s="25" t="str">
        <f t="shared" si="54"/>
        <v/>
      </c>
      <c r="T186" s="25" t="str">
        <f t="shared" si="55"/>
        <v/>
      </c>
      <c r="U186" s="25" t="str">
        <f t="shared" si="56"/>
        <v/>
      </c>
      <c r="V186" s="25" t="str">
        <f t="shared" si="57"/>
        <v/>
      </c>
      <c r="W186" s="25" t="str">
        <f t="shared" si="58"/>
        <v/>
      </c>
      <c r="X186" s="25" t="str">
        <f t="shared" si="59"/>
        <v/>
      </c>
      <c r="Y186" s="25" t="str">
        <f t="shared" si="60"/>
        <v xml:space="preserve"> </v>
      </c>
      <c r="Z186" s="25" t="str">
        <f t="shared" si="61"/>
        <v xml:space="preserve"> </v>
      </c>
      <c r="AA186" s="25" t="str">
        <f t="shared" si="62"/>
        <v xml:space="preserve"> </v>
      </c>
      <c r="AB186">
        <f t="shared" si="63"/>
        <v>0</v>
      </c>
      <c r="AC186" t="str">
        <f t="shared" si="64"/>
        <v xml:space="preserve"> </v>
      </c>
      <c r="AD186">
        <f t="shared" si="65"/>
        <v>0</v>
      </c>
    </row>
    <row r="187" spans="1:30" x14ac:dyDescent="0.35">
      <c r="A187">
        <f>'Performance Cal'!A187</f>
        <v>0</v>
      </c>
      <c r="B187">
        <f>'Performance Cal'!B187</f>
        <v>0</v>
      </c>
      <c r="C187" t="str">
        <f>_xlfn.XLOOKUP(B187,'Team Player and role'!A:A,'Team Player and role'!C:C," ")</f>
        <v xml:space="preserve"> </v>
      </c>
      <c r="D187">
        <f>'Performance Cal'!C187</f>
        <v>0</v>
      </c>
      <c r="E187">
        <f>'Performance Cal'!D187</f>
        <v>0</v>
      </c>
      <c r="F187">
        <f>'Performance Cal'!E187</f>
        <v>0</v>
      </c>
      <c r="G187">
        <f>'Performance Cal'!F187</f>
        <v>0</v>
      </c>
      <c r="H187" s="25" t="str">
        <f t="shared" si="44"/>
        <v/>
      </c>
      <c r="I187" s="25" t="str">
        <f t="shared" si="45"/>
        <v/>
      </c>
      <c r="J187" s="25" t="str">
        <f t="shared" si="46"/>
        <v/>
      </c>
      <c r="K187" s="25" t="str">
        <f t="shared" si="47"/>
        <v xml:space="preserve"> </v>
      </c>
      <c r="L187" s="25" t="str">
        <f t="shared" si="48"/>
        <v xml:space="preserve"> </v>
      </c>
      <c r="M187" s="25" t="str">
        <f t="shared" si="48"/>
        <v xml:space="preserve"> </v>
      </c>
      <c r="N187" s="25" t="str">
        <f t="shared" si="49"/>
        <v xml:space="preserve"> </v>
      </c>
      <c r="O187" s="25" t="str">
        <f t="shared" si="50"/>
        <v xml:space="preserve"> </v>
      </c>
      <c r="P187" s="25" t="str">
        <f t="shared" si="51"/>
        <v/>
      </c>
      <c r="Q187" s="25" t="str">
        <f t="shared" si="52"/>
        <v/>
      </c>
      <c r="R187" s="25" t="str">
        <f t="shared" si="53"/>
        <v/>
      </c>
      <c r="S187" s="25" t="str">
        <f t="shared" si="54"/>
        <v/>
      </c>
      <c r="T187" s="25" t="str">
        <f t="shared" si="55"/>
        <v/>
      </c>
      <c r="U187" s="25" t="str">
        <f t="shared" si="56"/>
        <v/>
      </c>
      <c r="V187" s="25" t="str">
        <f t="shared" si="57"/>
        <v/>
      </c>
      <c r="W187" s="25" t="str">
        <f t="shared" si="58"/>
        <v/>
      </c>
      <c r="X187" s="25" t="str">
        <f t="shared" si="59"/>
        <v/>
      </c>
      <c r="Y187" s="25" t="str">
        <f t="shared" si="60"/>
        <v xml:space="preserve"> </v>
      </c>
      <c r="Z187" s="25" t="str">
        <f t="shared" si="61"/>
        <v xml:space="preserve"> </v>
      </c>
      <c r="AA187" s="25" t="str">
        <f t="shared" si="62"/>
        <v xml:space="preserve"> </v>
      </c>
      <c r="AB187">
        <f t="shared" si="63"/>
        <v>0</v>
      </c>
      <c r="AC187" t="str">
        <f t="shared" si="64"/>
        <v xml:space="preserve"> </v>
      </c>
      <c r="AD187">
        <f t="shared" si="65"/>
        <v>0</v>
      </c>
    </row>
    <row r="188" spans="1:30" x14ac:dyDescent="0.35">
      <c r="A188">
        <f>'Performance Cal'!A188</f>
        <v>0</v>
      </c>
      <c r="B188">
        <f>'Performance Cal'!B188</f>
        <v>0</v>
      </c>
      <c r="C188" t="str">
        <f>_xlfn.XLOOKUP(B188,'Team Player and role'!A:A,'Team Player and role'!C:C," ")</f>
        <v xml:space="preserve"> </v>
      </c>
      <c r="D188">
        <f>'Performance Cal'!C188</f>
        <v>0</v>
      </c>
      <c r="E188">
        <f>'Performance Cal'!D188</f>
        <v>0</v>
      </c>
      <c r="F188">
        <f>'Performance Cal'!E188</f>
        <v>0</v>
      </c>
      <c r="G188">
        <f>'Performance Cal'!F188</f>
        <v>0</v>
      </c>
      <c r="H188" s="25" t="str">
        <f t="shared" si="44"/>
        <v/>
      </c>
      <c r="I188" s="25" t="str">
        <f t="shared" si="45"/>
        <v/>
      </c>
      <c r="J188" s="25" t="str">
        <f t="shared" si="46"/>
        <v/>
      </c>
      <c r="K188" s="25" t="str">
        <f t="shared" si="47"/>
        <v xml:space="preserve"> </v>
      </c>
      <c r="L188" s="25" t="str">
        <f t="shared" si="48"/>
        <v xml:space="preserve"> </v>
      </c>
      <c r="M188" s="25" t="str">
        <f t="shared" si="48"/>
        <v xml:space="preserve"> </v>
      </c>
      <c r="N188" s="25" t="str">
        <f t="shared" si="49"/>
        <v xml:space="preserve"> </v>
      </c>
      <c r="O188" s="25" t="str">
        <f t="shared" si="50"/>
        <v xml:space="preserve"> </v>
      </c>
      <c r="P188" s="25" t="str">
        <f t="shared" si="51"/>
        <v/>
      </c>
      <c r="Q188" s="25" t="str">
        <f t="shared" si="52"/>
        <v/>
      </c>
      <c r="R188" s="25" t="str">
        <f t="shared" si="53"/>
        <v/>
      </c>
      <c r="S188" s="25" t="str">
        <f t="shared" si="54"/>
        <v/>
      </c>
      <c r="T188" s="25" t="str">
        <f t="shared" si="55"/>
        <v/>
      </c>
      <c r="U188" s="25" t="str">
        <f t="shared" si="56"/>
        <v/>
      </c>
      <c r="V188" s="25" t="str">
        <f t="shared" si="57"/>
        <v/>
      </c>
      <c r="W188" s="25" t="str">
        <f t="shared" si="58"/>
        <v/>
      </c>
      <c r="X188" s="25" t="str">
        <f t="shared" si="59"/>
        <v/>
      </c>
      <c r="Y188" s="25" t="str">
        <f t="shared" si="60"/>
        <v xml:space="preserve"> </v>
      </c>
      <c r="Z188" s="25" t="str">
        <f t="shared" si="61"/>
        <v xml:space="preserve"> </v>
      </c>
      <c r="AA188" s="25" t="str">
        <f t="shared" si="62"/>
        <v xml:space="preserve"> </v>
      </c>
      <c r="AB188">
        <f t="shared" si="63"/>
        <v>0</v>
      </c>
      <c r="AC188" t="str">
        <f t="shared" si="64"/>
        <v xml:space="preserve"> </v>
      </c>
      <c r="AD188">
        <f t="shared" si="65"/>
        <v>0</v>
      </c>
    </row>
    <row r="189" spans="1:30" x14ac:dyDescent="0.35">
      <c r="A189">
        <f>'Performance Cal'!A189</f>
        <v>0</v>
      </c>
      <c r="B189">
        <f>'Performance Cal'!B189</f>
        <v>0</v>
      </c>
      <c r="C189" t="str">
        <f>_xlfn.XLOOKUP(B189,'Team Player and role'!A:A,'Team Player and role'!C:C," ")</f>
        <v xml:space="preserve"> </v>
      </c>
      <c r="D189">
        <f>'Performance Cal'!C189</f>
        <v>0</v>
      </c>
      <c r="E189">
        <f>'Performance Cal'!D189</f>
        <v>0</v>
      </c>
      <c r="F189">
        <f>'Performance Cal'!E189</f>
        <v>0</v>
      </c>
      <c r="G189">
        <f>'Performance Cal'!F189</f>
        <v>0</v>
      </c>
      <c r="H189" s="25" t="str">
        <f t="shared" si="44"/>
        <v/>
      </c>
      <c r="I189" s="25" t="str">
        <f t="shared" si="45"/>
        <v/>
      </c>
      <c r="J189" s="25" t="str">
        <f t="shared" si="46"/>
        <v/>
      </c>
      <c r="K189" s="25" t="str">
        <f t="shared" si="47"/>
        <v xml:space="preserve"> </v>
      </c>
      <c r="L189" s="25" t="str">
        <f t="shared" si="48"/>
        <v xml:space="preserve"> </v>
      </c>
      <c r="M189" s="25" t="str">
        <f t="shared" si="48"/>
        <v xml:space="preserve"> </v>
      </c>
      <c r="N189" s="25" t="str">
        <f t="shared" si="49"/>
        <v xml:space="preserve"> </v>
      </c>
      <c r="O189" s="25" t="str">
        <f t="shared" si="50"/>
        <v xml:space="preserve"> </v>
      </c>
      <c r="P189" s="25" t="str">
        <f t="shared" si="51"/>
        <v/>
      </c>
      <c r="Q189" s="25" t="str">
        <f t="shared" si="52"/>
        <v/>
      </c>
      <c r="R189" s="25" t="str">
        <f t="shared" si="53"/>
        <v/>
      </c>
      <c r="S189" s="25" t="str">
        <f t="shared" si="54"/>
        <v/>
      </c>
      <c r="T189" s="25" t="str">
        <f t="shared" si="55"/>
        <v/>
      </c>
      <c r="U189" s="25" t="str">
        <f t="shared" si="56"/>
        <v/>
      </c>
      <c r="V189" s="25" t="str">
        <f t="shared" si="57"/>
        <v/>
      </c>
      <c r="W189" s="25" t="str">
        <f t="shared" si="58"/>
        <v/>
      </c>
      <c r="X189" s="25" t="str">
        <f t="shared" si="59"/>
        <v/>
      </c>
      <c r="Y189" s="25" t="str">
        <f t="shared" si="60"/>
        <v xml:space="preserve"> </v>
      </c>
      <c r="Z189" s="25" t="str">
        <f t="shared" si="61"/>
        <v xml:space="preserve"> </v>
      </c>
      <c r="AA189" s="25" t="str">
        <f t="shared" si="62"/>
        <v xml:space="preserve"> </v>
      </c>
      <c r="AB189">
        <f t="shared" si="63"/>
        <v>0</v>
      </c>
      <c r="AC189" t="str">
        <f t="shared" si="64"/>
        <v xml:space="preserve"> </v>
      </c>
      <c r="AD189">
        <f t="shared" si="65"/>
        <v>0</v>
      </c>
    </row>
    <row r="190" spans="1:30" x14ac:dyDescent="0.35">
      <c r="A190">
        <f>'Performance Cal'!A190</f>
        <v>0</v>
      </c>
      <c r="B190">
        <f>'Performance Cal'!B190</f>
        <v>0</v>
      </c>
      <c r="C190" t="str">
        <f>_xlfn.XLOOKUP(B190,'Team Player and role'!A:A,'Team Player and role'!C:C," ")</f>
        <v xml:space="preserve"> </v>
      </c>
      <c r="D190">
        <f>'Performance Cal'!C190</f>
        <v>0</v>
      </c>
      <c r="E190">
        <f>'Performance Cal'!D190</f>
        <v>0</v>
      </c>
      <c r="F190">
        <f>'Performance Cal'!E190</f>
        <v>0</v>
      </c>
      <c r="G190">
        <f>'Performance Cal'!F190</f>
        <v>0</v>
      </c>
      <c r="H190" s="25" t="str">
        <f t="shared" si="44"/>
        <v/>
      </c>
      <c r="I190" s="25" t="str">
        <f t="shared" si="45"/>
        <v/>
      </c>
      <c r="J190" s="25" t="str">
        <f t="shared" si="46"/>
        <v/>
      </c>
      <c r="K190" s="25" t="str">
        <f t="shared" si="47"/>
        <v xml:space="preserve"> </v>
      </c>
      <c r="L190" s="25" t="str">
        <f t="shared" si="48"/>
        <v xml:space="preserve"> </v>
      </c>
      <c r="M190" s="25" t="str">
        <f t="shared" si="48"/>
        <v xml:space="preserve"> </v>
      </c>
      <c r="N190" s="25" t="str">
        <f t="shared" si="49"/>
        <v xml:space="preserve"> </v>
      </c>
      <c r="O190" s="25" t="str">
        <f t="shared" si="50"/>
        <v xml:space="preserve"> </v>
      </c>
      <c r="P190" s="25" t="str">
        <f t="shared" si="51"/>
        <v/>
      </c>
      <c r="Q190" s="25" t="str">
        <f t="shared" si="52"/>
        <v/>
      </c>
      <c r="R190" s="25" t="str">
        <f t="shared" si="53"/>
        <v/>
      </c>
      <c r="S190" s="25" t="str">
        <f t="shared" si="54"/>
        <v/>
      </c>
      <c r="T190" s="25" t="str">
        <f t="shared" si="55"/>
        <v/>
      </c>
      <c r="U190" s="25" t="str">
        <f t="shared" si="56"/>
        <v/>
      </c>
      <c r="V190" s="25" t="str">
        <f t="shared" si="57"/>
        <v/>
      </c>
      <c r="W190" s="25" t="str">
        <f t="shared" si="58"/>
        <v/>
      </c>
      <c r="X190" s="25" t="str">
        <f t="shared" si="59"/>
        <v/>
      </c>
      <c r="Y190" s="25" t="str">
        <f t="shared" si="60"/>
        <v xml:space="preserve"> </v>
      </c>
      <c r="Z190" s="25" t="str">
        <f t="shared" si="61"/>
        <v xml:space="preserve"> </v>
      </c>
      <c r="AA190" s="25" t="str">
        <f t="shared" si="62"/>
        <v xml:space="preserve"> </v>
      </c>
      <c r="AB190">
        <f t="shared" si="63"/>
        <v>0</v>
      </c>
      <c r="AC190" t="str">
        <f t="shared" si="64"/>
        <v xml:space="preserve"> </v>
      </c>
      <c r="AD190">
        <f t="shared" si="65"/>
        <v>0</v>
      </c>
    </row>
    <row r="191" spans="1:30" x14ac:dyDescent="0.35">
      <c r="A191">
        <f>'Performance Cal'!A191</f>
        <v>0</v>
      </c>
      <c r="B191">
        <f>'Performance Cal'!B191</f>
        <v>0</v>
      </c>
      <c r="C191" t="str">
        <f>_xlfn.XLOOKUP(B191,'Team Player and role'!A:A,'Team Player and role'!C:C," ")</f>
        <v xml:space="preserve"> </v>
      </c>
      <c r="D191">
        <f>'Performance Cal'!C191</f>
        <v>0</v>
      </c>
      <c r="E191">
        <f>'Performance Cal'!D191</f>
        <v>0</v>
      </c>
      <c r="F191">
        <f>'Performance Cal'!E191</f>
        <v>0</v>
      </c>
      <c r="G191">
        <f>'Performance Cal'!F191</f>
        <v>0</v>
      </c>
      <c r="H191" s="25" t="str">
        <f t="shared" si="44"/>
        <v/>
      </c>
      <c r="I191" s="25" t="str">
        <f t="shared" si="45"/>
        <v/>
      </c>
      <c r="J191" s="25" t="str">
        <f t="shared" si="46"/>
        <v/>
      </c>
      <c r="K191" s="25" t="str">
        <f t="shared" si="47"/>
        <v xml:space="preserve"> </v>
      </c>
      <c r="L191" s="25" t="str">
        <f t="shared" si="48"/>
        <v xml:space="preserve"> </v>
      </c>
      <c r="M191" s="25" t="str">
        <f t="shared" si="48"/>
        <v xml:space="preserve"> </v>
      </c>
      <c r="N191" s="25" t="str">
        <f t="shared" si="49"/>
        <v xml:space="preserve"> </v>
      </c>
      <c r="O191" s="25" t="str">
        <f t="shared" si="50"/>
        <v xml:space="preserve"> </v>
      </c>
      <c r="P191" s="25" t="str">
        <f t="shared" si="51"/>
        <v/>
      </c>
      <c r="Q191" s="25" t="str">
        <f t="shared" si="52"/>
        <v/>
      </c>
      <c r="R191" s="25" t="str">
        <f t="shared" si="53"/>
        <v/>
      </c>
      <c r="S191" s="25" t="str">
        <f t="shared" si="54"/>
        <v/>
      </c>
      <c r="T191" s="25" t="str">
        <f t="shared" si="55"/>
        <v/>
      </c>
      <c r="U191" s="25" t="str">
        <f t="shared" si="56"/>
        <v/>
      </c>
      <c r="V191" s="25" t="str">
        <f t="shared" si="57"/>
        <v/>
      </c>
      <c r="W191" s="25" t="str">
        <f t="shared" si="58"/>
        <v/>
      </c>
      <c r="X191" s="25" t="str">
        <f t="shared" si="59"/>
        <v/>
      </c>
      <c r="Y191" s="25" t="str">
        <f t="shared" si="60"/>
        <v xml:space="preserve"> </v>
      </c>
      <c r="Z191" s="25" t="str">
        <f t="shared" si="61"/>
        <v xml:space="preserve"> </v>
      </c>
      <c r="AA191" s="25" t="str">
        <f t="shared" si="62"/>
        <v xml:space="preserve"> </v>
      </c>
      <c r="AB191">
        <f t="shared" si="63"/>
        <v>0</v>
      </c>
      <c r="AC191" t="str">
        <f t="shared" si="64"/>
        <v xml:space="preserve"> </v>
      </c>
      <c r="AD191">
        <f t="shared" si="65"/>
        <v>0</v>
      </c>
    </row>
    <row r="192" spans="1:30" x14ac:dyDescent="0.35">
      <c r="A192">
        <f>'Performance Cal'!A192</f>
        <v>0</v>
      </c>
      <c r="B192">
        <f>'Performance Cal'!B192</f>
        <v>0</v>
      </c>
      <c r="C192" t="str">
        <f>_xlfn.XLOOKUP(B192,'Team Player and role'!A:A,'Team Player and role'!C:C," ")</f>
        <v xml:space="preserve"> </v>
      </c>
      <c r="D192">
        <f>'Performance Cal'!C192</f>
        <v>0</v>
      </c>
      <c r="E192">
        <f>'Performance Cal'!D192</f>
        <v>0</v>
      </c>
      <c r="F192">
        <f>'Performance Cal'!E192</f>
        <v>0</v>
      </c>
      <c r="G192">
        <f>'Performance Cal'!F192</f>
        <v>0</v>
      </c>
      <c r="H192" s="25" t="str">
        <f t="shared" si="44"/>
        <v/>
      </c>
      <c r="I192" s="25" t="str">
        <f t="shared" si="45"/>
        <v/>
      </c>
      <c r="J192" s="25" t="str">
        <f t="shared" si="46"/>
        <v/>
      </c>
      <c r="K192" s="25" t="str">
        <f t="shared" si="47"/>
        <v xml:space="preserve"> </v>
      </c>
      <c r="L192" s="25" t="str">
        <f t="shared" si="48"/>
        <v xml:space="preserve"> </v>
      </c>
      <c r="M192" s="25" t="str">
        <f t="shared" si="48"/>
        <v xml:space="preserve"> </v>
      </c>
      <c r="N192" s="25" t="str">
        <f t="shared" si="49"/>
        <v xml:space="preserve"> </v>
      </c>
      <c r="O192" s="25" t="str">
        <f t="shared" si="50"/>
        <v xml:space="preserve"> </v>
      </c>
      <c r="P192" s="25" t="str">
        <f t="shared" si="51"/>
        <v/>
      </c>
      <c r="Q192" s="25" t="str">
        <f t="shared" si="52"/>
        <v/>
      </c>
      <c r="R192" s="25" t="str">
        <f t="shared" si="53"/>
        <v/>
      </c>
      <c r="S192" s="25" t="str">
        <f t="shared" si="54"/>
        <v/>
      </c>
      <c r="T192" s="25" t="str">
        <f t="shared" si="55"/>
        <v/>
      </c>
      <c r="U192" s="25" t="str">
        <f t="shared" si="56"/>
        <v/>
      </c>
      <c r="V192" s="25" t="str">
        <f t="shared" si="57"/>
        <v/>
      </c>
      <c r="W192" s="25" t="str">
        <f t="shared" si="58"/>
        <v/>
      </c>
      <c r="X192" s="25" t="str">
        <f t="shared" si="59"/>
        <v/>
      </c>
      <c r="Y192" s="25" t="str">
        <f t="shared" si="60"/>
        <v xml:space="preserve"> </v>
      </c>
      <c r="Z192" s="25" t="str">
        <f t="shared" si="61"/>
        <v xml:space="preserve"> </v>
      </c>
      <c r="AA192" s="25" t="str">
        <f t="shared" si="62"/>
        <v xml:space="preserve"> </v>
      </c>
      <c r="AB192">
        <f t="shared" si="63"/>
        <v>0</v>
      </c>
      <c r="AC192" t="str">
        <f t="shared" si="64"/>
        <v xml:space="preserve"> </v>
      </c>
      <c r="AD192">
        <f t="shared" si="65"/>
        <v>0</v>
      </c>
    </row>
    <row r="193" spans="1:30" x14ac:dyDescent="0.35">
      <c r="A193">
        <f>'Performance Cal'!A193</f>
        <v>0</v>
      </c>
      <c r="B193">
        <f>'Performance Cal'!B193</f>
        <v>0</v>
      </c>
      <c r="C193" t="str">
        <f>_xlfn.XLOOKUP(B193,'Team Player and role'!A:A,'Team Player and role'!C:C," ")</f>
        <v xml:space="preserve"> </v>
      </c>
      <c r="D193">
        <f>'Performance Cal'!C193</f>
        <v>0</v>
      </c>
      <c r="E193">
        <f>'Performance Cal'!D193</f>
        <v>0</v>
      </c>
      <c r="F193">
        <f>'Performance Cal'!E193</f>
        <v>0</v>
      </c>
      <c r="G193">
        <f>'Performance Cal'!F193</f>
        <v>0</v>
      </c>
      <c r="H193" s="25" t="str">
        <f t="shared" si="44"/>
        <v/>
      </c>
      <c r="I193" s="25" t="str">
        <f t="shared" si="45"/>
        <v/>
      </c>
      <c r="J193" s="25" t="str">
        <f t="shared" si="46"/>
        <v/>
      </c>
      <c r="K193" s="25" t="str">
        <f t="shared" si="47"/>
        <v xml:space="preserve"> </v>
      </c>
      <c r="L193" s="25" t="str">
        <f t="shared" si="48"/>
        <v xml:space="preserve"> </v>
      </c>
      <c r="M193" s="25" t="str">
        <f t="shared" si="48"/>
        <v xml:space="preserve"> </v>
      </c>
      <c r="N193" s="25" t="str">
        <f t="shared" si="49"/>
        <v xml:space="preserve"> </v>
      </c>
      <c r="O193" s="25" t="str">
        <f t="shared" si="50"/>
        <v xml:space="preserve"> </v>
      </c>
      <c r="P193" s="25" t="str">
        <f t="shared" si="51"/>
        <v/>
      </c>
      <c r="Q193" s="25" t="str">
        <f t="shared" si="52"/>
        <v/>
      </c>
      <c r="R193" s="25" t="str">
        <f t="shared" si="53"/>
        <v/>
      </c>
      <c r="S193" s="25" t="str">
        <f t="shared" si="54"/>
        <v/>
      </c>
      <c r="T193" s="25" t="str">
        <f t="shared" si="55"/>
        <v/>
      </c>
      <c r="U193" s="25" t="str">
        <f t="shared" si="56"/>
        <v/>
      </c>
      <c r="V193" s="25" t="str">
        <f t="shared" si="57"/>
        <v/>
      </c>
      <c r="W193" s="25" t="str">
        <f t="shared" si="58"/>
        <v/>
      </c>
      <c r="X193" s="25" t="str">
        <f t="shared" si="59"/>
        <v/>
      </c>
      <c r="Y193" s="25" t="str">
        <f t="shared" si="60"/>
        <v xml:space="preserve"> </v>
      </c>
      <c r="Z193" s="25" t="str">
        <f t="shared" si="61"/>
        <v xml:space="preserve"> </v>
      </c>
      <c r="AA193" s="25" t="str">
        <f t="shared" si="62"/>
        <v xml:space="preserve"> </v>
      </c>
      <c r="AB193">
        <f t="shared" si="63"/>
        <v>0</v>
      </c>
      <c r="AC193" t="str">
        <f t="shared" si="64"/>
        <v xml:space="preserve"> </v>
      </c>
      <c r="AD193">
        <f t="shared" si="65"/>
        <v>0</v>
      </c>
    </row>
    <row r="194" spans="1:30" x14ac:dyDescent="0.35">
      <c r="A194">
        <f>'Performance Cal'!A194</f>
        <v>0</v>
      </c>
      <c r="B194">
        <f>'Performance Cal'!B194</f>
        <v>0</v>
      </c>
      <c r="C194" t="str">
        <f>_xlfn.XLOOKUP(B194,'Team Player and role'!A:A,'Team Player and role'!C:C," ")</f>
        <v xml:space="preserve"> </v>
      </c>
      <c r="D194">
        <f>'Performance Cal'!C194</f>
        <v>0</v>
      </c>
      <c r="E194">
        <f>'Performance Cal'!D194</f>
        <v>0</v>
      </c>
      <c r="F194">
        <f>'Performance Cal'!E194</f>
        <v>0</v>
      </c>
      <c r="G194">
        <f>'Performance Cal'!F194</f>
        <v>0</v>
      </c>
      <c r="H194" s="25" t="str">
        <f t="shared" si="44"/>
        <v/>
      </c>
      <c r="I194" s="25" t="str">
        <f t="shared" si="45"/>
        <v/>
      </c>
      <c r="J194" s="25" t="str">
        <f t="shared" si="46"/>
        <v/>
      </c>
      <c r="K194" s="25" t="str">
        <f t="shared" si="47"/>
        <v xml:space="preserve"> </v>
      </c>
      <c r="L194" s="25" t="str">
        <f t="shared" si="48"/>
        <v xml:space="preserve"> </v>
      </c>
      <c r="M194" s="25" t="str">
        <f t="shared" si="48"/>
        <v xml:space="preserve"> </v>
      </c>
      <c r="N194" s="25" t="str">
        <f t="shared" si="49"/>
        <v xml:space="preserve"> </v>
      </c>
      <c r="O194" s="25" t="str">
        <f t="shared" si="50"/>
        <v xml:space="preserve"> </v>
      </c>
      <c r="P194" s="25" t="str">
        <f t="shared" si="51"/>
        <v/>
      </c>
      <c r="Q194" s="25" t="str">
        <f t="shared" si="52"/>
        <v/>
      </c>
      <c r="R194" s="25" t="str">
        <f t="shared" si="53"/>
        <v/>
      </c>
      <c r="S194" s="25" t="str">
        <f t="shared" si="54"/>
        <v/>
      </c>
      <c r="T194" s="25" t="str">
        <f t="shared" si="55"/>
        <v/>
      </c>
      <c r="U194" s="25" t="str">
        <f t="shared" si="56"/>
        <v/>
      </c>
      <c r="V194" s="25" t="str">
        <f t="shared" si="57"/>
        <v/>
      </c>
      <c r="W194" s="25" t="str">
        <f t="shared" si="58"/>
        <v/>
      </c>
      <c r="X194" s="25" t="str">
        <f t="shared" si="59"/>
        <v/>
      </c>
      <c r="Y194" s="25" t="str">
        <f t="shared" si="60"/>
        <v xml:space="preserve"> </v>
      </c>
      <c r="Z194" s="25" t="str">
        <f t="shared" si="61"/>
        <v xml:space="preserve"> </v>
      </c>
      <c r="AA194" s="25" t="str">
        <f t="shared" si="62"/>
        <v xml:space="preserve"> </v>
      </c>
      <c r="AB194">
        <f t="shared" si="63"/>
        <v>0</v>
      </c>
      <c r="AC194" t="str">
        <f t="shared" si="64"/>
        <v xml:space="preserve"> </v>
      </c>
      <c r="AD194">
        <f t="shared" si="65"/>
        <v>0</v>
      </c>
    </row>
    <row r="195" spans="1:30" x14ac:dyDescent="0.35">
      <c r="A195">
        <f>'Performance Cal'!A195</f>
        <v>0</v>
      </c>
      <c r="B195">
        <f>'Performance Cal'!B195</f>
        <v>0</v>
      </c>
      <c r="C195" t="str">
        <f>_xlfn.XLOOKUP(B195,'Team Player and role'!A:A,'Team Player and role'!C:C," ")</f>
        <v xml:space="preserve"> </v>
      </c>
      <c r="D195">
        <f>'Performance Cal'!C195</f>
        <v>0</v>
      </c>
      <c r="E195">
        <f>'Performance Cal'!D195</f>
        <v>0</v>
      </c>
      <c r="F195">
        <f>'Performance Cal'!E195</f>
        <v>0</v>
      </c>
      <c r="G195">
        <f>'Performance Cal'!F195</f>
        <v>0</v>
      </c>
      <c r="H195" s="25" t="str">
        <f t="shared" ref="H195:H254" si="66">IF($C195=" ","",IF($C195="Seamer",($E195*150/100),($E195*120/100)))</f>
        <v/>
      </c>
      <c r="I195" s="25" t="str">
        <f t="shared" ref="I195:I248" si="67">IF($C195=" ","",IF($C195="Seamer",($E195*75/100),($E195*75/100)))</f>
        <v/>
      </c>
      <c r="J195" s="25" t="str">
        <f t="shared" ref="J195:J248" si="68">IF($C195=" ","",IF($C195="Seamer",($E195*122/100),($E195*122/100)))</f>
        <v/>
      </c>
      <c r="K195" s="25" t="str">
        <f t="shared" ref="K195:K248" si="69">IF($C195=" "," ",IF($C195="Seamer",($E195*83/100),($E195*90/100)))</f>
        <v xml:space="preserve"> </v>
      </c>
      <c r="L195" s="25" t="str">
        <f t="shared" ref="L195:M248" si="70">IF($C195=" "," ",IF($C195="Seamer",($E195*70/100),($E195*60/100)))</f>
        <v xml:space="preserve"> </v>
      </c>
      <c r="M195" s="25" t="str">
        <f t="shared" si="70"/>
        <v xml:space="preserve"> </v>
      </c>
      <c r="N195" s="25" t="str">
        <f t="shared" ref="N195:N248" si="71">IF($C195=" "," ",IF($C195="Seamer",($E195*130/100),($E195*100/100)))</f>
        <v xml:space="preserve"> </v>
      </c>
      <c r="O195" s="25" t="str">
        <f t="shared" ref="O195:O248" si="72">IF($C195=" "," ",IF($C195="Seamer",($E195*120/100),($E195*120/100)))</f>
        <v xml:space="preserve"> </v>
      </c>
      <c r="P195" s="25" t="str">
        <f t="shared" ref="P195:P248" si="73">IF(H195="",H195,((H195+L195)/2))</f>
        <v/>
      </c>
      <c r="Q195" s="25" t="str">
        <f t="shared" ref="Q195:Q248" si="74">IF(H195="",H195,((H195+N195)/2))</f>
        <v/>
      </c>
      <c r="R195" s="25" t="str">
        <f t="shared" ref="R195:R248" si="75">H195</f>
        <v/>
      </c>
      <c r="S195" s="25" t="str">
        <f t="shared" ref="S195:S248" si="76">IF(I195="",I195,((I195+L195)/2))</f>
        <v/>
      </c>
      <c r="T195" s="25" t="str">
        <f t="shared" ref="T195:T248" si="77">IF(I195="",I195,((I195+N195)/2))</f>
        <v/>
      </c>
      <c r="U195" s="25" t="str">
        <f t="shared" ref="U195:U248" si="78">IF(I195="",I195,((I195+O195)/2))</f>
        <v/>
      </c>
      <c r="V195" s="25" t="str">
        <f t="shared" ref="V195:V248" si="79">IF(J195="",J195,((J195+L195)/2))</f>
        <v/>
      </c>
      <c r="W195" s="25" t="str">
        <f t="shared" ref="W195:W248" si="80">IF(J195="",J195,((J195+N195)/2))</f>
        <v/>
      </c>
      <c r="X195" s="25" t="str">
        <f t="shared" ref="X195:X248" si="81">IF(J195="",J195,((J195+O195)/2))</f>
        <v/>
      </c>
      <c r="Y195" s="25" t="str">
        <f t="shared" ref="Y195:Y248" si="82">IF(K195=" ",K195,((K195+L195)/2))</f>
        <v xml:space="preserve"> </v>
      </c>
      <c r="Z195" s="25" t="str">
        <f t="shared" ref="Z195:Z248" si="83">IF(K195=" ",K195,((K195+N195)/2))</f>
        <v xml:space="preserve"> </v>
      </c>
      <c r="AA195" s="25" t="str">
        <f t="shared" ref="AA195:AA248" si="84">IF(K195=" ",K195,((K195+O195)/2))</f>
        <v xml:space="preserve"> </v>
      </c>
      <c r="AB195">
        <f t="shared" ref="AB195:AB254" si="85">A195</f>
        <v>0</v>
      </c>
      <c r="AC195" t="str">
        <f t="shared" ref="AC195:AC254" si="86">C195</f>
        <v xml:space="preserve"> </v>
      </c>
      <c r="AD195">
        <f t="shared" ref="AD195:AD254" si="87">B195</f>
        <v>0</v>
      </c>
    </row>
    <row r="196" spans="1:30" x14ac:dyDescent="0.35">
      <c r="A196">
        <f>'Performance Cal'!A196</f>
        <v>0</v>
      </c>
      <c r="B196">
        <f>'Performance Cal'!B196</f>
        <v>0</v>
      </c>
      <c r="C196" t="str">
        <f>_xlfn.XLOOKUP(B196,'Team Player and role'!A:A,'Team Player and role'!C:C," ")</f>
        <v xml:space="preserve"> </v>
      </c>
      <c r="D196">
        <f>'Performance Cal'!C196</f>
        <v>0</v>
      </c>
      <c r="E196">
        <f>'Performance Cal'!D196</f>
        <v>0</v>
      </c>
      <c r="F196">
        <f>'Performance Cal'!E196</f>
        <v>0</v>
      </c>
      <c r="G196">
        <f>'Performance Cal'!F196</f>
        <v>0</v>
      </c>
      <c r="H196" s="25" t="str">
        <f t="shared" si="66"/>
        <v/>
      </c>
      <c r="I196" s="25" t="str">
        <f t="shared" si="67"/>
        <v/>
      </c>
      <c r="J196" s="25" t="str">
        <f t="shared" si="68"/>
        <v/>
      </c>
      <c r="K196" s="25" t="str">
        <f t="shared" si="69"/>
        <v xml:space="preserve"> </v>
      </c>
      <c r="L196" s="25" t="str">
        <f t="shared" si="70"/>
        <v xml:space="preserve"> </v>
      </c>
      <c r="M196" s="25" t="str">
        <f t="shared" si="70"/>
        <v xml:space="preserve"> </v>
      </c>
      <c r="N196" s="25" t="str">
        <f t="shared" si="71"/>
        <v xml:space="preserve"> </v>
      </c>
      <c r="O196" s="25" t="str">
        <f t="shared" si="72"/>
        <v xml:space="preserve"> </v>
      </c>
      <c r="P196" s="25" t="str">
        <f t="shared" si="73"/>
        <v/>
      </c>
      <c r="Q196" s="25" t="str">
        <f t="shared" si="74"/>
        <v/>
      </c>
      <c r="R196" s="25" t="str">
        <f t="shared" si="75"/>
        <v/>
      </c>
      <c r="S196" s="25" t="str">
        <f t="shared" si="76"/>
        <v/>
      </c>
      <c r="T196" s="25" t="str">
        <f t="shared" si="77"/>
        <v/>
      </c>
      <c r="U196" s="25" t="str">
        <f t="shared" si="78"/>
        <v/>
      </c>
      <c r="V196" s="25" t="str">
        <f t="shared" si="79"/>
        <v/>
      </c>
      <c r="W196" s="25" t="str">
        <f t="shared" si="80"/>
        <v/>
      </c>
      <c r="X196" s="25" t="str">
        <f t="shared" si="81"/>
        <v/>
      </c>
      <c r="Y196" s="25" t="str">
        <f t="shared" si="82"/>
        <v xml:space="preserve"> </v>
      </c>
      <c r="Z196" s="25" t="str">
        <f t="shared" si="83"/>
        <v xml:space="preserve"> </v>
      </c>
      <c r="AA196" s="25" t="str">
        <f t="shared" si="84"/>
        <v xml:space="preserve"> </v>
      </c>
      <c r="AB196">
        <f t="shared" si="85"/>
        <v>0</v>
      </c>
      <c r="AC196" t="str">
        <f t="shared" si="86"/>
        <v xml:space="preserve"> </v>
      </c>
      <c r="AD196">
        <f t="shared" si="87"/>
        <v>0</v>
      </c>
    </row>
    <row r="197" spans="1:30" x14ac:dyDescent="0.35">
      <c r="A197">
        <f>'Performance Cal'!A197</f>
        <v>0</v>
      </c>
      <c r="B197">
        <f>'Performance Cal'!B197</f>
        <v>0</v>
      </c>
      <c r="C197" t="str">
        <f>_xlfn.XLOOKUP(B197,'Team Player and role'!A:A,'Team Player and role'!C:C," ")</f>
        <v xml:space="preserve"> </v>
      </c>
      <c r="D197">
        <f>'Performance Cal'!C197</f>
        <v>0</v>
      </c>
      <c r="E197">
        <f>'Performance Cal'!D197</f>
        <v>0</v>
      </c>
      <c r="F197">
        <f>'Performance Cal'!E197</f>
        <v>0</v>
      </c>
      <c r="G197">
        <f>'Performance Cal'!F197</f>
        <v>0</v>
      </c>
      <c r="H197" s="25" t="str">
        <f t="shared" si="66"/>
        <v/>
      </c>
      <c r="I197" s="25" t="str">
        <f t="shared" si="67"/>
        <v/>
      </c>
      <c r="J197" s="25" t="str">
        <f t="shared" si="68"/>
        <v/>
      </c>
      <c r="K197" s="25" t="str">
        <f t="shared" si="69"/>
        <v xml:space="preserve"> </v>
      </c>
      <c r="L197" s="25" t="str">
        <f t="shared" si="70"/>
        <v xml:space="preserve"> </v>
      </c>
      <c r="M197" s="25" t="str">
        <f t="shared" si="70"/>
        <v xml:space="preserve"> </v>
      </c>
      <c r="N197" s="25" t="str">
        <f t="shared" si="71"/>
        <v xml:space="preserve"> </v>
      </c>
      <c r="O197" s="25" t="str">
        <f t="shared" si="72"/>
        <v xml:space="preserve"> </v>
      </c>
      <c r="P197" s="25" t="str">
        <f t="shared" si="73"/>
        <v/>
      </c>
      <c r="Q197" s="25" t="str">
        <f t="shared" si="74"/>
        <v/>
      </c>
      <c r="R197" s="25" t="str">
        <f t="shared" si="75"/>
        <v/>
      </c>
      <c r="S197" s="25" t="str">
        <f t="shared" si="76"/>
        <v/>
      </c>
      <c r="T197" s="25" t="str">
        <f t="shared" si="77"/>
        <v/>
      </c>
      <c r="U197" s="25" t="str">
        <f t="shared" si="78"/>
        <v/>
      </c>
      <c r="V197" s="25" t="str">
        <f t="shared" si="79"/>
        <v/>
      </c>
      <c r="W197" s="25" t="str">
        <f t="shared" si="80"/>
        <v/>
      </c>
      <c r="X197" s="25" t="str">
        <f t="shared" si="81"/>
        <v/>
      </c>
      <c r="Y197" s="25" t="str">
        <f t="shared" si="82"/>
        <v xml:space="preserve"> </v>
      </c>
      <c r="Z197" s="25" t="str">
        <f t="shared" si="83"/>
        <v xml:space="preserve"> </v>
      </c>
      <c r="AA197" s="25" t="str">
        <f t="shared" si="84"/>
        <v xml:space="preserve"> </v>
      </c>
      <c r="AB197">
        <f t="shared" si="85"/>
        <v>0</v>
      </c>
      <c r="AC197" t="str">
        <f t="shared" si="86"/>
        <v xml:space="preserve"> </v>
      </c>
      <c r="AD197">
        <f t="shared" si="87"/>
        <v>0</v>
      </c>
    </row>
    <row r="198" spans="1:30" x14ac:dyDescent="0.35">
      <c r="A198">
        <f>'Performance Cal'!A198</f>
        <v>0</v>
      </c>
      <c r="B198">
        <f>'Performance Cal'!B198</f>
        <v>0</v>
      </c>
      <c r="C198" t="str">
        <f>_xlfn.XLOOKUP(B198,'Team Player and role'!A:A,'Team Player and role'!C:C," ")</f>
        <v xml:space="preserve"> </v>
      </c>
      <c r="D198">
        <f>'Performance Cal'!C198</f>
        <v>0</v>
      </c>
      <c r="E198">
        <f>'Performance Cal'!D198</f>
        <v>0</v>
      </c>
      <c r="F198">
        <f>'Performance Cal'!E198</f>
        <v>0</v>
      </c>
      <c r="G198">
        <f>'Performance Cal'!F198</f>
        <v>0</v>
      </c>
      <c r="H198" s="25" t="str">
        <f t="shared" si="66"/>
        <v/>
      </c>
      <c r="I198" s="25" t="str">
        <f t="shared" si="67"/>
        <v/>
      </c>
      <c r="J198" s="25" t="str">
        <f t="shared" si="68"/>
        <v/>
      </c>
      <c r="K198" s="25" t="str">
        <f t="shared" si="69"/>
        <v xml:space="preserve"> </v>
      </c>
      <c r="L198" s="25" t="str">
        <f t="shared" si="70"/>
        <v xml:space="preserve"> </v>
      </c>
      <c r="M198" s="25" t="str">
        <f t="shared" si="70"/>
        <v xml:space="preserve"> </v>
      </c>
      <c r="N198" s="25" t="str">
        <f t="shared" si="71"/>
        <v xml:space="preserve"> </v>
      </c>
      <c r="O198" s="25" t="str">
        <f t="shared" si="72"/>
        <v xml:space="preserve"> </v>
      </c>
      <c r="P198" s="25" t="str">
        <f t="shared" si="73"/>
        <v/>
      </c>
      <c r="Q198" s="25" t="str">
        <f t="shared" si="74"/>
        <v/>
      </c>
      <c r="R198" s="25" t="str">
        <f t="shared" si="75"/>
        <v/>
      </c>
      <c r="S198" s="25" t="str">
        <f t="shared" si="76"/>
        <v/>
      </c>
      <c r="T198" s="25" t="str">
        <f t="shared" si="77"/>
        <v/>
      </c>
      <c r="U198" s="25" t="str">
        <f t="shared" si="78"/>
        <v/>
      </c>
      <c r="V198" s="25" t="str">
        <f t="shared" si="79"/>
        <v/>
      </c>
      <c r="W198" s="25" t="str">
        <f t="shared" si="80"/>
        <v/>
      </c>
      <c r="X198" s="25" t="str">
        <f t="shared" si="81"/>
        <v/>
      </c>
      <c r="Y198" s="25" t="str">
        <f t="shared" si="82"/>
        <v xml:space="preserve"> </v>
      </c>
      <c r="Z198" s="25" t="str">
        <f t="shared" si="83"/>
        <v xml:space="preserve"> </v>
      </c>
      <c r="AA198" s="25" t="str">
        <f t="shared" si="84"/>
        <v xml:space="preserve"> </v>
      </c>
      <c r="AB198">
        <f t="shared" si="85"/>
        <v>0</v>
      </c>
      <c r="AC198" t="str">
        <f t="shared" si="86"/>
        <v xml:space="preserve"> </v>
      </c>
      <c r="AD198">
        <f t="shared" si="87"/>
        <v>0</v>
      </c>
    </row>
    <row r="199" spans="1:30" x14ac:dyDescent="0.35">
      <c r="A199">
        <f>'Performance Cal'!A199</f>
        <v>0</v>
      </c>
      <c r="B199">
        <f>'Performance Cal'!B199</f>
        <v>0</v>
      </c>
      <c r="C199" t="str">
        <f>_xlfn.XLOOKUP(B199,'Team Player and role'!A:A,'Team Player and role'!C:C," ")</f>
        <v xml:space="preserve"> </v>
      </c>
      <c r="D199">
        <f>'Performance Cal'!C199</f>
        <v>0</v>
      </c>
      <c r="E199">
        <f>'Performance Cal'!D199</f>
        <v>0</v>
      </c>
      <c r="F199">
        <f>'Performance Cal'!E199</f>
        <v>0</v>
      </c>
      <c r="G199">
        <f>'Performance Cal'!F199</f>
        <v>0</v>
      </c>
      <c r="H199" s="25" t="str">
        <f t="shared" si="66"/>
        <v/>
      </c>
      <c r="I199" s="25" t="str">
        <f t="shared" si="67"/>
        <v/>
      </c>
      <c r="J199" s="25" t="str">
        <f t="shared" si="68"/>
        <v/>
      </c>
      <c r="K199" s="25" t="str">
        <f t="shared" si="69"/>
        <v xml:space="preserve"> </v>
      </c>
      <c r="L199" s="25" t="str">
        <f t="shared" si="70"/>
        <v xml:space="preserve"> </v>
      </c>
      <c r="M199" s="25" t="str">
        <f t="shared" si="70"/>
        <v xml:space="preserve"> </v>
      </c>
      <c r="N199" s="25" t="str">
        <f t="shared" si="71"/>
        <v xml:space="preserve"> </v>
      </c>
      <c r="O199" s="25" t="str">
        <f t="shared" si="72"/>
        <v xml:space="preserve"> </v>
      </c>
      <c r="P199" s="25" t="str">
        <f t="shared" si="73"/>
        <v/>
      </c>
      <c r="Q199" s="25" t="str">
        <f t="shared" si="74"/>
        <v/>
      </c>
      <c r="R199" s="25" t="str">
        <f t="shared" si="75"/>
        <v/>
      </c>
      <c r="S199" s="25" t="str">
        <f t="shared" si="76"/>
        <v/>
      </c>
      <c r="T199" s="25" t="str">
        <f t="shared" si="77"/>
        <v/>
      </c>
      <c r="U199" s="25" t="str">
        <f t="shared" si="78"/>
        <v/>
      </c>
      <c r="V199" s="25" t="str">
        <f t="shared" si="79"/>
        <v/>
      </c>
      <c r="W199" s="25" t="str">
        <f t="shared" si="80"/>
        <v/>
      </c>
      <c r="X199" s="25" t="str">
        <f t="shared" si="81"/>
        <v/>
      </c>
      <c r="Y199" s="25" t="str">
        <f t="shared" si="82"/>
        <v xml:space="preserve"> </v>
      </c>
      <c r="Z199" s="25" t="str">
        <f t="shared" si="83"/>
        <v xml:space="preserve"> </v>
      </c>
      <c r="AA199" s="25" t="str">
        <f t="shared" si="84"/>
        <v xml:space="preserve"> </v>
      </c>
      <c r="AB199">
        <f t="shared" si="85"/>
        <v>0</v>
      </c>
      <c r="AC199" t="str">
        <f t="shared" si="86"/>
        <v xml:space="preserve"> </v>
      </c>
      <c r="AD199">
        <f t="shared" si="87"/>
        <v>0</v>
      </c>
    </row>
    <row r="200" spans="1:30" x14ac:dyDescent="0.35">
      <c r="A200">
        <f>'Performance Cal'!A200</f>
        <v>0</v>
      </c>
      <c r="B200">
        <f>'Performance Cal'!B200</f>
        <v>0</v>
      </c>
      <c r="C200" t="str">
        <f>_xlfn.XLOOKUP(B200,'Team Player and role'!A:A,'Team Player and role'!C:C," ")</f>
        <v xml:space="preserve"> </v>
      </c>
      <c r="D200">
        <f>'Performance Cal'!C200</f>
        <v>0</v>
      </c>
      <c r="E200">
        <f>'Performance Cal'!D200</f>
        <v>0</v>
      </c>
      <c r="F200">
        <f>'Performance Cal'!E200</f>
        <v>0</v>
      </c>
      <c r="G200">
        <f>'Performance Cal'!F200</f>
        <v>0</v>
      </c>
      <c r="H200" s="25" t="str">
        <f t="shared" si="66"/>
        <v/>
      </c>
      <c r="I200" s="25" t="str">
        <f t="shared" si="67"/>
        <v/>
      </c>
      <c r="J200" s="25" t="str">
        <f t="shared" si="68"/>
        <v/>
      </c>
      <c r="K200" s="25" t="str">
        <f t="shared" si="69"/>
        <v xml:space="preserve"> </v>
      </c>
      <c r="L200" s="25" t="str">
        <f t="shared" si="70"/>
        <v xml:space="preserve"> </v>
      </c>
      <c r="M200" s="25" t="str">
        <f t="shared" si="70"/>
        <v xml:space="preserve"> </v>
      </c>
      <c r="N200" s="25" t="str">
        <f t="shared" si="71"/>
        <v xml:space="preserve"> </v>
      </c>
      <c r="O200" s="25" t="str">
        <f t="shared" si="72"/>
        <v xml:space="preserve"> </v>
      </c>
      <c r="P200" s="25" t="str">
        <f t="shared" si="73"/>
        <v/>
      </c>
      <c r="Q200" s="25" t="str">
        <f t="shared" si="74"/>
        <v/>
      </c>
      <c r="R200" s="25" t="str">
        <f t="shared" si="75"/>
        <v/>
      </c>
      <c r="S200" s="25" t="str">
        <f t="shared" si="76"/>
        <v/>
      </c>
      <c r="T200" s="25" t="str">
        <f t="shared" si="77"/>
        <v/>
      </c>
      <c r="U200" s="25" t="str">
        <f t="shared" si="78"/>
        <v/>
      </c>
      <c r="V200" s="25" t="str">
        <f t="shared" si="79"/>
        <v/>
      </c>
      <c r="W200" s="25" t="str">
        <f t="shared" si="80"/>
        <v/>
      </c>
      <c r="X200" s="25" t="str">
        <f t="shared" si="81"/>
        <v/>
      </c>
      <c r="Y200" s="25" t="str">
        <f t="shared" si="82"/>
        <v xml:space="preserve"> </v>
      </c>
      <c r="Z200" s="25" t="str">
        <f t="shared" si="83"/>
        <v xml:space="preserve"> </v>
      </c>
      <c r="AA200" s="25" t="str">
        <f t="shared" si="84"/>
        <v xml:space="preserve"> </v>
      </c>
      <c r="AB200">
        <f t="shared" si="85"/>
        <v>0</v>
      </c>
      <c r="AC200" t="str">
        <f t="shared" si="86"/>
        <v xml:space="preserve"> </v>
      </c>
      <c r="AD200">
        <f t="shared" si="87"/>
        <v>0</v>
      </c>
    </row>
    <row r="201" spans="1:30" x14ac:dyDescent="0.35">
      <c r="A201">
        <f>'Performance Cal'!A201</f>
        <v>0</v>
      </c>
      <c r="B201">
        <f>'Performance Cal'!B201</f>
        <v>0</v>
      </c>
      <c r="C201" t="str">
        <f>_xlfn.XLOOKUP(B201,'Team Player and role'!A:A,'Team Player and role'!C:C," ")</f>
        <v xml:space="preserve"> </v>
      </c>
      <c r="D201">
        <f>'Performance Cal'!C201</f>
        <v>0</v>
      </c>
      <c r="E201">
        <f>'Performance Cal'!D201</f>
        <v>0</v>
      </c>
      <c r="F201">
        <f>'Performance Cal'!E201</f>
        <v>0</v>
      </c>
      <c r="G201">
        <f>'Performance Cal'!F201</f>
        <v>0</v>
      </c>
      <c r="H201" s="25" t="str">
        <f t="shared" si="66"/>
        <v/>
      </c>
      <c r="I201" s="25" t="str">
        <f t="shared" si="67"/>
        <v/>
      </c>
      <c r="J201" s="25" t="str">
        <f t="shared" si="68"/>
        <v/>
      </c>
      <c r="K201" s="25" t="str">
        <f t="shared" si="69"/>
        <v xml:space="preserve"> </v>
      </c>
      <c r="L201" s="25" t="str">
        <f t="shared" si="70"/>
        <v xml:space="preserve"> </v>
      </c>
      <c r="M201" s="25" t="str">
        <f t="shared" si="70"/>
        <v xml:space="preserve"> </v>
      </c>
      <c r="N201" s="25" t="str">
        <f t="shared" si="71"/>
        <v xml:space="preserve"> </v>
      </c>
      <c r="O201" s="25" t="str">
        <f t="shared" si="72"/>
        <v xml:space="preserve"> </v>
      </c>
      <c r="P201" s="25" t="str">
        <f t="shared" si="73"/>
        <v/>
      </c>
      <c r="Q201" s="25" t="str">
        <f t="shared" si="74"/>
        <v/>
      </c>
      <c r="R201" s="25" t="str">
        <f t="shared" si="75"/>
        <v/>
      </c>
      <c r="S201" s="25" t="str">
        <f t="shared" si="76"/>
        <v/>
      </c>
      <c r="T201" s="25" t="str">
        <f t="shared" si="77"/>
        <v/>
      </c>
      <c r="U201" s="25" t="str">
        <f t="shared" si="78"/>
        <v/>
      </c>
      <c r="V201" s="25" t="str">
        <f t="shared" si="79"/>
        <v/>
      </c>
      <c r="W201" s="25" t="str">
        <f t="shared" si="80"/>
        <v/>
      </c>
      <c r="X201" s="25" t="str">
        <f t="shared" si="81"/>
        <v/>
      </c>
      <c r="Y201" s="25" t="str">
        <f t="shared" si="82"/>
        <v xml:space="preserve"> </v>
      </c>
      <c r="Z201" s="25" t="str">
        <f t="shared" si="83"/>
        <v xml:space="preserve"> </v>
      </c>
      <c r="AA201" s="25" t="str">
        <f t="shared" si="84"/>
        <v xml:space="preserve"> </v>
      </c>
      <c r="AB201">
        <f t="shared" si="85"/>
        <v>0</v>
      </c>
      <c r="AC201" t="str">
        <f t="shared" si="86"/>
        <v xml:space="preserve"> </v>
      </c>
      <c r="AD201">
        <f t="shared" si="87"/>
        <v>0</v>
      </c>
    </row>
    <row r="202" spans="1:30" x14ac:dyDescent="0.35">
      <c r="A202">
        <f>'Performance Cal'!A202</f>
        <v>0</v>
      </c>
      <c r="B202">
        <f>'Performance Cal'!B202</f>
        <v>0</v>
      </c>
      <c r="C202" t="str">
        <f>_xlfn.XLOOKUP(B202,'Team Player and role'!A:A,'Team Player and role'!C:C," ")</f>
        <v xml:space="preserve"> </v>
      </c>
      <c r="D202">
        <f>'Performance Cal'!C202</f>
        <v>0</v>
      </c>
      <c r="E202">
        <f>'Performance Cal'!D202</f>
        <v>0</v>
      </c>
      <c r="F202">
        <f>'Performance Cal'!E202</f>
        <v>0</v>
      </c>
      <c r="G202">
        <f>'Performance Cal'!F202</f>
        <v>0</v>
      </c>
      <c r="H202" s="25" t="str">
        <f t="shared" si="66"/>
        <v/>
      </c>
      <c r="I202" s="25" t="str">
        <f t="shared" si="67"/>
        <v/>
      </c>
      <c r="J202" s="25" t="str">
        <f t="shared" si="68"/>
        <v/>
      </c>
      <c r="K202" s="25" t="str">
        <f t="shared" si="69"/>
        <v xml:space="preserve"> </v>
      </c>
      <c r="L202" s="25" t="str">
        <f t="shared" si="70"/>
        <v xml:space="preserve"> </v>
      </c>
      <c r="M202" s="25" t="str">
        <f t="shared" si="70"/>
        <v xml:space="preserve"> </v>
      </c>
      <c r="N202" s="25" t="str">
        <f t="shared" si="71"/>
        <v xml:space="preserve"> </v>
      </c>
      <c r="O202" s="25" t="str">
        <f t="shared" si="72"/>
        <v xml:space="preserve"> </v>
      </c>
      <c r="P202" s="25" t="str">
        <f t="shared" si="73"/>
        <v/>
      </c>
      <c r="Q202" s="25" t="str">
        <f t="shared" si="74"/>
        <v/>
      </c>
      <c r="R202" s="25" t="str">
        <f t="shared" si="75"/>
        <v/>
      </c>
      <c r="S202" s="25" t="str">
        <f t="shared" si="76"/>
        <v/>
      </c>
      <c r="T202" s="25" t="str">
        <f t="shared" si="77"/>
        <v/>
      </c>
      <c r="U202" s="25" t="str">
        <f t="shared" si="78"/>
        <v/>
      </c>
      <c r="V202" s="25" t="str">
        <f t="shared" si="79"/>
        <v/>
      </c>
      <c r="W202" s="25" t="str">
        <f t="shared" si="80"/>
        <v/>
      </c>
      <c r="X202" s="25" t="str">
        <f t="shared" si="81"/>
        <v/>
      </c>
      <c r="Y202" s="25" t="str">
        <f t="shared" si="82"/>
        <v xml:space="preserve"> </v>
      </c>
      <c r="Z202" s="25" t="str">
        <f t="shared" si="83"/>
        <v xml:space="preserve"> </v>
      </c>
      <c r="AA202" s="25" t="str">
        <f t="shared" si="84"/>
        <v xml:space="preserve"> </v>
      </c>
      <c r="AB202">
        <f t="shared" si="85"/>
        <v>0</v>
      </c>
      <c r="AC202" t="str">
        <f t="shared" si="86"/>
        <v xml:space="preserve"> </v>
      </c>
      <c r="AD202">
        <f t="shared" si="87"/>
        <v>0</v>
      </c>
    </row>
    <row r="203" spans="1:30" x14ac:dyDescent="0.35">
      <c r="A203">
        <f>'Performance Cal'!A203</f>
        <v>0</v>
      </c>
      <c r="B203">
        <f>'Performance Cal'!B203</f>
        <v>0</v>
      </c>
      <c r="C203" t="str">
        <f>_xlfn.XLOOKUP(B203,'Team Player and role'!A:A,'Team Player and role'!C:C," ")</f>
        <v xml:space="preserve"> </v>
      </c>
      <c r="D203">
        <f>'Performance Cal'!C203</f>
        <v>0</v>
      </c>
      <c r="E203">
        <f>'Performance Cal'!D203</f>
        <v>0</v>
      </c>
      <c r="F203">
        <f>'Performance Cal'!E203</f>
        <v>0</v>
      </c>
      <c r="G203">
        <f>'Performance Cal'!F203</f>
        <v>0</v>
      </c>
      <c r="H203" s="25" t="str">
        <f t="shared" si="66"/>
        <v/>
      </c>
      <c r="I203" s="25" t="str">
        <f t="shared" si="67"/>
        <v/>
      </c>
      <c r="J203" s="25" t="str">
        <f t="shared" si="68"/>
        <v/>
      </c>
      <c r="K203" s="25" t="str">
        <f t="shared" si="69"/>
        <v xml:space="preserve"> </v>
      </c>
      <c r="L203" s="25" t="str">
        <f t="shared" si="70"/>
        <v xml:space="preserve"> </v>
      </c>
      <c r="M203" s="25" t="str">
        <f t="shared" si="70"/>
        <v xml:space="preserve"> </v>
      </c>
      <c r="N203" s="25" t="str">
        <f t="shared" si="71"/>
        <v xml:space="preserve"> </v>
      </c>
      <c r="O203" s="25" t="str">
        <f t="shared" si="72"/>
        <v xml:space="preserve"> </v>
      </c>
      <c r="P203" s="25" t="str">
        <f t="shared" si="73"/>
        <v/>
      </c>
      <c r="Q203" s="25" t="str">
        <f t="shared" si="74"/>
        <v/>
      </c>
      <c r="R203" s="25" t="str">
        <f t="shared" si="75"/>
        <v/>
      </c>
      <c r="S203" s="25" t="str">
        <f t="shared" si="76"/>
        <v/>
      </c>
      <c r="T203" s="25" t="str">
        <f t="shared" si="77"/>
        <v/>
      </c>
      <c r="U203" s="25" t="str">
        <f t="shared" si="78"/>
        <v/>
      </c>
      <c r="V203" s="25" t="str">
        <f t="shared" si="79"/>
        <v/>
      </c>
      <c r="W203" s="25" t="str">
        <f t="shared" si="80"/>
        <v/>
      </c>
      <c r="X203" s="25" t="str">
        <f t="shared" si="81"/>
        <v/>
      </c>
      <c r="Y203" s="25" t="str">
        <f t="shared" si="82"/>
        <v xml:space="preserve"> </v>
      </c>
      <c r="Z203" s="25" t="str">
        <f t="shared" si="83"/>
        <v xml:space="preserve"> </v>
      </c>
      <c r="AA203" s="25" t="str">
        <f t="shared" si="84"/>
        <v xml:space="preserve"> </v>
      </c>
      <c r="AB203">
        <f t="shared" si="85"/>
        <v>0</v>
      </c>
      <c r="AC203" t="str">
        <f t="shared" si="86"/>
        <v xml:space="preserve"> </v>
      </c>
      <c r="AD203">
        <f t="shared" si="87"/>
        <v>0</v>
      </c>
    </row>
    <row r="204" spans="1:30" x14ac:dyDescent="0.35">
      <c r="A204">
        <f>'Performance Cal'!A204</f>
        <v>0</v>
      </c>
      <c r="B204">
        <f>'Performance Cal'!B204</f>
        <v>0</v>
      </c>
      <c r="C204" t="str">
        <f>_xlfn.XLOOKUP(B204,'Team Player and role'!A:A,'Team Player and role'!C:C," ")</f>
        <v xml:space="preserve"> </v>
      </c>
      <c r="D204">
        <f>'Performance Cal'!C204</f>
        <v>0</v>
      </c>
      <c r="E204">
        <f>'Performance Cal'!D204</f>
        <v>0</v>
      </c>
      <c r="F204">
        <f>'Performance Cal'!E204</f>
        <v>0</v>
      </c>
      <c r="G204">
        <f>'Performance Cal'!F204</f>
        <v>0</v>
      </c>
      <c r="H204" s="25" t="str">
        <f t="shared" si="66"/>
        <v/>
      </c>
      <c r="I204" s="25" t="str">
        <f t="shared" si="67"/>
        <v/>
      </c>
      <c r="J204" s="25" t="str">
        <f t="shared" si="68"/>
        <v/>
      </c>
      <c r="K204" s="25" t="str">
        <f t="shared" si="69"/>
        <v xml:space="preserve"> </v>
      </c>
      <c r="L204" s="25" t="str">
        <f t="shared" si="70"/>
        <v xml:space="preserve"> </v>
      </c>
      <c r="M204" s="25" t="str">
        <f t="shared" si="70"/>
        <v xml:space="preserve"> </v>
      </c>
      <c r="N204" s="25" t="str">
        <f t="shared" si="71"/>
        <v xml:space="preserve"> </v>
      </c>
      <c r="O204" s="25" t="str">
        <f t="shared" si="72"/>
        <v xml:space="preserve"> </v>
      </c>
      <c r="P204" s="25" t="str">
        <f t="shared" si="73"/>
        <v/>
      </c>
      <c r="Q204" s="25" t="str">
        <f t="shared" si="74"/>
        <v/>
      </c>
      <c r="R204" s="25" t="str">
        <f t="shared" si="75"/>
        <v/>
      </c>
      <c r="S204" s="25" t="str">
        <f t="shared" si="76"/>
        <v/>
      </c>
      <c r="T204" s="25" t="str">
        <f t="shared" si="77"/>
        <v/>
      </c>
      <c r="U204" s="25" t="str">
        <f t="shared" si="78"/>
        <v/>
      </c>
      <c r="V204" s="25" t="str">
        <f t="shared" si="79"/>
        <v/>
      </c>
      <c r="W204" s="25" t="str">
        <f t="shared" si="80"/>
        <v/>
      </c>
      <c r="X204" s="25" t="str">
        <f t="shared" si="81"/>
        <v/>
      </c>
      <c r="Y204" s="25" t="str">
        <f t="shared" si="82"/>
        <v xml:space="preserve"> </v>
      </c>
      <c r="Z204" s="25" t="str">
        <f t="shared" si="83"/>
        <v xml:space="preserve"> </v>
      </c>
      <c r="AA204" s="25" t="str">
        <f t="shared" si="84"/>
        <v xml:space="preserve"> </v>
      </c>
      <c r="AB204">
        <f t="shared" si="85"/>
        <v>0</v>
      </c>
      <c r="AC204" t="str">
        <f t="shared" si="86"/>
        <v xml:space="preserve"> </v>
      </c>
      <c r="AD204">
        <f t="shared" si="87"/>
        <v>0</v>
      </c>
    </row>
    <row r="205" spans="1:30" x14ac:dyDescent="0.35">
      <c r="A205">
        <f>'Performance Cal'!A205</f>
        <v>0</v>
      </c>
      <c r="B205">
        <f>'Performance Cal'!B205</f>
        <v>0</v>
      </c>
      <c r="C205" t="str">
        <f>_xlfn.XLOOKUP(B205,'Team Player and role'!A:A,'Team Player and role'!C:C," ")</f>
        <v xml:space="preserve"> </v>
      </c>
      <c r="D205">
        <f>'Performance Cal'!C205</f>
        <v>0</v>
      </c>
      <c r="E205">
        <f>'Performance Cal'!D205</f>
        <v>0</v>
      </c>
      <c r="F205">
        <f>'Performance Cal'!E205</f>
        <v>0</v>
      </c>
      <c r="G205">
        <f>'Performance Cal'!F205</f>
        <v>0</v>
      </c>
      <c r="H205" s="25" t="str">
        <f t="shared" si="66"/>
        <v/>
      </c>
      <c r="I205" s="25" t="str">
        <f t="shared" si="67"/>
        <v/>
      </c>
      <c r="J205" s="25" t="str">
        <f t="shared" si="68"/>
        <v/>
      </c>
      <c r="K205" s="25" t="str">
        <f t="shared" si="69"/>
        <v xml:space="preserve"> </v>
      </c>
      <c r="L205" s="25" t="str">
        <f t="shared" si="70"/>
        <v xml:space="preserve"> </v>
      </c>
      <c r="M205" s="25" t="str">
        <f t="shared" si="70"/>
        <v xml:space="preserve"> </v>
      </c>
      <c r="N205" s="25" t="str">
        <f t="shared" si="71"/>
        <v xml:space="preserve"> </v>
      </c>
      <c r="O205" s="25" t="str">
        <f t="shared" si="72"/>
        <v xml:space="preserve"> </v>
      </c>
      <c r="P205" s="25" t="str">
        <f t="shared" si="73"/>
        <v/>
      </c>
      <c r="Q205" s="25" t="str">
        <f t="shared" si="74"/>
        <v/>
      </c>
      <c r="R205" s="25" t="str">
        <f t="shared" si="75"/>
        <v/>
      </c>
      <c r="S205" s="25" t="str">
        <f t="shared" si="76"/>
        <v/>
      </c>
      <c r="T205" s="25" t="str">
        <f t="shared" si="77"/>
        <v/>
      </c>
      <c r="U205" s="25" t="str">
        <f t="shared" si="78"/>
        <v/>
      </c>
      <c r="V205" s="25" t="str">
        <f t="shared" si="79"/>
        <v/>
      </c>
      <c r="W205" s="25" t="str">
        <f t="shared" si="80"/>
        <v/>
      </c>
      <c r="X205" s="25" t="str">
        <f t="shared" si="81"/>
        <v/>
      </c>
      <c r="Y205" s="25" t="str">
        <f t="shared" si="82"/>
        <v xml:space="preserve"> </v>
      </c>
      <c r="Z205" s="25" t="str">
        <f t="shared" si="83"/>
        <v xml:space="preserve"> </v>
      </c>
      <c r="AA205" s="25" t="str">
        <f t="shared" si="84"/>
        <v xml:space="preserve"> </v>
      </c>
      <c r="AB205">
        <f t="shared" si="85"/>
        <v>0</v>
      </c>
      <c r="AC205" t="str">
        <f t="shared" si="86"/>
        <v xml:space="preserve"> </v>
      </c>
      <c r="AD205">
        <f t="shared" si="87"/>
        <v>0</v>
      </c>
    </row>
    <row r="206" spans="1:30" x14ac:dyDescent="0.35">
      <c r="A206">
        <f>'Performance Cal'!A206</f>
        <v>0</v>
      </c>
      <c r="B206">
        <f>'Performance Cal'!B206</f>
        <v>0</v>
      </c>
      <c r="C206" t="str">
        <f>_xlfn.XLOOKUP(B206,'Team Player and role'!A:A,'Team Player and role'!C:C," ")</f>
        <v xml:space="preserve"> </v>
      </c>
      <c r="D206">
        <f>'Performance Cal'!C206</f>
        <v>0</v>
      </c>
      <c r="E206">
        <f>'Performance Cal'!D206</f>
        <v>0</v>
      </c>
      <c r="F206">
        <f>'Performance Cal'!E206</f>
        <v>0</v>
      </c>
      <c r="G206">
        <f>'Performance Cal'!F206</f>
        <v>0</v>
      </c>
      <c r="H206" s="25" t="str">
        <f t="shared" si="66"/>
        <v/>
      </c>
      <c r="I206" s="25" t="str">
        <f t="shared" si="67"/>
        <v/>
      </c>
      <c r="J206" s="25" t="str">
        <f t="shared" si="68"/>
        <v/>
      </c>
      <c r="K206" s="25" t="str">
        <f t="shared" si="69"/>
        <v xml:space="preserve"> </v>
      </c>
      <c r="L206" s="25" t="str">
        <f t="shared" si="70"/>
        <v xml:space="preserve"> </v>
      </c>
      <c r="M206" s="25" t="str">
        <f t="shared" si="70"/>
        <v xml:space="preserve"> </v>
      </c>
      <c r="N206" s="25" t="str">
        <f t="shared" si="71"/>
        <v xml:space="preserve"> </v>
      </c>
      <c r="O206" s="25" t="str">
        <f t="shared" si="72"/>
        <v xml:space="preserve"> </v>
      </c>
      <c r="P206" s="25" t="str">
        <f t="shared" si="73"/>
        <v/>
      </c>
      <c r="Q206" s="25" t="str">
        <f t="shared" si="74"/>
        <v/>
      </c>
      <c r="R206" s="25" t="str">
        <f t="shared" si="75"/>
        <v/>
      </c>
      <c r="S206" s="25" t="str">
        <f t="shared" si="76"/>
        <v/>
      </c>
      <c r="T206" s="25" t="str">
        <f t="shared" si="77"/>
        <v/>
      </c>
      <c r="U206" s="25" t="str">
        <f t="shared" si="78"/>
        <v/>
      </c>
      <c r="V206" s="25" t="str">
        <f t="shared" si="79"/>
        <v/>
      </c>
      <c r="W206" s="25" t="str">
        <f t="shared" si="80"/>
        <v/>
      </c>
      <c r="X206" s="25" t="str">
        <f t="shared" si="81"/>
        <v/>
      </c>
      <c r="Y206" s="25" t="str">
        <f t="shared" si="82"/>
        <v xml:space="preserve"> </v>
      </c>
      <c r="Z206" s="25" t="str">
        <f t="shared" si="83"/>
        <v xml:space="preserve"> </v>
      </c>
      <c r="AA206" s="25" t="str">
        <f t="shared" si="84"/>
        <v xml:space="preserve"> </v>
      </c>
      <c r="AB206">
        <f t="shared" si="85"/>
        <v>0</v>
      </c>
      <c r="AC206" t="str">
        <f t="shared" si="86"/>
        <v xml:space="preserve"> </v>
      </c>
      <c r="AD206">
        <f t="shared" si="87"/>
        <v>0</v>
      </c>
    </row>
    <row r="207" spans="1:30" x14ac:dyDescent="0.35">
      <c r="A207">
        <f>'Performance Cal'!A207</f>
        <v>0</v>
      </c>
      <c r="B207">
        <f>'Performance Cal'!B207</f>
        <v>0</v>
      </c>
      <c r="C207" t="str">
        <f>_xlfn.XLOOKUP(B207,'Team Player and role'!A:A,'Team Player and role'!C:C," ")</f>
        <v xml:space="preserve"> </v>
      </c>
      <c r="D207">
        <f>'Performance Cal'!C207</f>
        <v>0</v>
      </c>
      <c r="E207">
        <f>'Performance Cal'!D207</f>
        <v>0</v>
      </c>
      <c r="F207">
        <f>'Performance Cal'!E207</f>
        <v>0</v>
      </c>
      <c r="G207">
        <f>'Performance Cal'!F207</f>
        <v>0</v>
      </c>
      <c r="H207" s="25" t="str">
        <f t="shared" si="66"/>
        <v/>
      </c>
      <c r="I207" s="25" t="str">
        <f t="shared" si="67"/>
        <v/>
      </c>
      <c r="J207" s="25" t="str">
        <f t="shared" si="68"/>
        <v/>
      </c>
      <c r="K207" s="25" t="str">
        <f t="shared" si="69"/>
        <v xml:space="preserve"> </v>
      </c>
      <c r="L207" s="25" t="str">
        <f t="shared" si="70"/>
        <v xml:space="preserve"> </v>
      </c>
      <c r="M207" s="25" t="str">
        <f t="shared" si="70"/>
        <v xml:space="preserve"> </v>
      </c>
      <c r="N207" s="25" t="str">
        <f t="shared" si="71"/>
        <v xml:space="preserve"> </v>
      </c>
      <c r="O207" s="25" t="str">
        <f t="shared" si="72"/>
        <v xml:space="preserve"> </v>
      </c>
      <c r="P207" s="25" t="str">
        <f t="shared" si="73"/>
        <v/>
      </c>
      <c r="Q207" s="25" t="str">
        <f t="shared" si="74"/>
        <v/>
      </c>
      <c r="R207" s="25" t="str">
        <f t="shared" si="75"/>
        <v/>
      </c>
      <c r="S207" s="25" t="str">
        <f t="shared" si="76"/>
        <v/>
      </c>
      <c r="T207" s="25" t="str">
        <f t="shared" si="77"/>
        <v/>
      </c>
      <c r="U207" s="25" t="str">
        <f t="shared" si="78"/>
        <v/>
      </c>
      <c r="V207" s="25" t="str">
        <f t="shared" si="79"/>
        <v/>
      </c>
      <c r="W207" s="25" t="str">
        <f t="shared" si="80"/>
        <v/>
      </c>
      <c r="X207" s="25" t="str">
        <f t="shared" si="81"/>
        <v/>
      </c>
      <c r="Y207" s="25" t="str">
        <f t="shared" si="82"/>
        <v xml:space="preserve"> </v>
      </c>
      <c r="Z207" s="25" t="str">
        <f t="shared" si="83"/>
        <v xml:space="preserve"> </v>
      </c>
      <c r="AA207" s="25" t="str">
        <f t="shared" si="84"/>
        <v xml:space="preserve"> </v>
      </c>
      <c r="AB207">
        <f t="shared" si="85"/>
        <v>0</v>
      </c>
      <c r="AC207" t="str">
        <f t="shared" si="86"/>
        <v xml:space="preserve"> </v>
      </c>
      <c r="AD207">
        <f t="shared" si="87"/>
        <v>0</v>
      </c>
    </row>
    <row r="208" spans="1:30" x14ac:dyDescent="0.35">
      <c r="A208">
        <f>'Performance Cal'!A208</f>
        <v>0</v>
      </c>
      <c r="B208">
        <f>'Performance Cal'!B208</f>
        <v>0</v>
      </c>
      <c r="C208" t="str">
        <f>_xlfn.XLOOKUP(B208,'Team Player and role'!A:A,'Team Player and role'!C:C," ")</f>
        <v xml:space="preserve"> </v>
      </c>
      <c r="D208">
        <f>'Performance Cal'!C208</f>
        <v>0</v>
      </c>
      <c r="E208">
        <f>'Performance Cal'!D208</f>
        <v>0</v>
      </c>
      <c r="F208">
        <f>'Performance Cal'!E208</f>
        <v>0</v>
      </c>
      <c r="G208">
        <f>'Performance Cal'!F208</f>
        <v>0</v>
      </c>
      <c r="H208" s="25" t="str">
        <f t="shared" si="66"/>
        <v/>
      </c>
      <c r="I208" s="25" t="str">
        <f t="shared" si="67"/>
        <v/>
      </c>
      <c r="J208" s="25" t="str">
        <f t="shared" si="68"/>
        <v/>
      </c>
      <c r="K208" s="25" t="str">
        <f t="shared" si="69"/>
        <v xml:space="preserve"> </v>
      </c>
      <c r="L208" s="25" t="str">
        <f t="shared" si="70"/>
        <v xml:space="preserve"> </v>
      </c>
      <c r="M208" s="25" t="str">
        <f t="shared" si="70"/>
        <v xml:space="preserve"> </v>
      </c>
      <c r="N208" s="25" t="str">
        <f t="shared" si="71"/>
        <v xml:space="preserve"> </v>
      </c>
      <c r="O208" s="25" t="str">
        <f t="shared" si="72"/>
        <v xml:space="preserve"> </v>
      </c>
      <c r="P208" s="25" t="str">
        <f t="shared" si="73"/>
        <v/>
      </c>
      <c r="Q208" s="25" t="str">
        <f t="shared" si="74"/>
        <v/>
      </c>
      <c r="R208" s="25" t="str">
        <f t="shared" si="75"/>
        <v/>
      </c>
      <c r="S208" s="25" t="str">
        <f t="shared" si="76"/>
        <v/>
      </c>
      <c r="T208" s="25" t="str">
        <f t="shared" si="77"/>
        <v/>
      </c>
      <c r="U208" s="25" t="str">
        <f t="shared" si="78"/>
        <v/>
      </c>
      <c r="V208" s="25" t="str">
        <f t="shared" si="79"/>
        <v/>
      </c>
      <c r="W208" s="25" t="str">
        <f t="shared" si="80"/>
        <v/>
      </c>
      <c r="X208" s="25" t="str">
        <f t="shared" si="81"/>
        <v/>
      </c>
      <c r="Y208" s="25" t="str">
        <f t="shared" si="82"/>
        <v xml:space="preserve"> </v>
      </c>
      <c r="Z208" s="25" t="str">
        <f t="shared" si="83"/>
        <v xml:space="preserve"> </v>
      </c>
      <c r="AA208" s="25" t="str">
        <f t="shared" si="84"/>
        <v xml:space="preserve"> </v>
      </c>
      <c r="AB208">
        <f t="shared" si="85"/>
        <v>0</v>
      </c>
      <c r="AC208" t="str">
        <f t="shared" si="86"/>
        <v xml:space="preserve"> </v>
      </c>
      <c r="AD208">
        <f t="shared" si="87"/>
        <v>0</v>
      </c>
    </row>
    <row r="209" spans="1:30" x14ac:dyDescent="0.35">
      <c r="A209">
        <f>'Performance Cal'!A209</f>
        <v>0</v>
      </c>
      <c r="B209">
        <f>'Performance Cal'!B209</f>
        <v>0</v>
      </c>
      <c r="C209" t="str">
        <f>_xlfn.XLOOKUP(B209,'Team Player and role'!A:A,'Team Player and role'!C:C," ")</f>
        <v xml:space="preserve"> </v>
      </c>
      <c r="D209">
        <f>'Performance Cal'!C209</f>
        <v>0</v>
      </c>
      <c r="E209">
        <f>'Performance Cal'!D209</f>
        <v>0</v>
      </c>
      <c r="F209">
        <f>'Performance Cal'!E209</f>
        <v>0</v>
      </c>
      <c r="G209">
        <f>'Performance Cal'!F209</f>
        <v>0</v>
      </c>
      <c r="H209" s="25" t="str">
        <f t="shared" si="66"/>
        <v/>
      </c>
      <c r="I209" s="25" t="str">
        <f t="shared" si="67"/>
        <v/>
      </c>
      <c r="J209" s="25" t="str">
        <f t="shared" si="68"/>
        <v/>
      </c>
      <c r="K209" s="25" t="str">
        <f t="shared" si="69"/>
        <v xml:space="preserve"> </v>
      </c>
      <c r="L209" s="25" t="str">
        <f t="shared" si="70"/>
        <v xml:space="preserve"> </v>
      </c>
      <c r="M209" s="25" t="str">
        <f t="shared" si="70"/>
        <v xml:space="preserve"> </v>
      </c>
      <c r="N209" s="25" t="str">
        <f t="shared" si="71"/>
        <v xml:space="preserve"> </v>
      </c>
      <c r="O209" s="25" t="str">
        <f t="shared" si="72"/>
        <v xml:space="preserve"> </v>
      </c>
      <c r="P209" s="25" t="str">
        <f t="shared" si="73"/>
        <v/>
      </c>
      <c r="Q209" s="25" t="str">
        <f t="shared" si="74"/>
        <v/>
      </c>
      <c r="R209" s="25" t="str">
        <f t="shared" si="75"/>
        <v/>
      </c>
      <c r="S209" s="25" t="str">
        <f t="shared" si="76"/>
        <v/>
      </c>
      <c r="T209" s="25" t="str">
        <f t="shared" si="77"/>
        <v/>
      </c>
      <c r="U209" s="25" t="str">
        <f t="shared" si="78"/>
        <v/>
      </c>
      <c r="V209" s="25" t="str">
        <f t="shared" si="79"/>
        <v/>
      </c>
      <c r="W209" s="25" t="str">
        <f t="shared" si="80"/>
        <v/>
      </c>
      <c r="X209" s="25" t="str">
        <f t="shared" si="81"/>
        <v/>
      </c>
      <c r="Y209" s="25" t="str">
        <f t="shared" si="82"/>
        <v xml:space="preserve"> </v>
      </c>
      <c r="Z209" s="25" t="str">
        <f t="shared" si="83"/>
        <v xml:space="preserve"> </v>
      </c>
      <c r="AA209" s="25" t="str">
        <f t="shared" si="84"/>
        <v xml:space="preserve"> </v>
      </c>
      <c r="AB209">
        <f t="shared" si="85"/>
        <v>0</v>
      </c>
      <c r="AC209" t="str">
        <f t="shared" si="86"/>
        <v xml:space="preserve"> </v>
      </c>
      <c r="AD209">
        <f t="shared" si="87"/>
        <v>0</v>
      </c>
    </row>
    <row r="210" spans="1:30" x14ac:dyDescent="0.35">
      <c r="A210">
        <f>'Performance Cal'!A210</f>
        <v>0</v>
      </c>
      <c r="B210">
        <f>'Performance Cal'!B210</f>
        <v>0</v>
      </c>
      <c r="C210" t="str">
        <f>_xlfn.XLOOKUP(B210,'Team Player and role'!A:A,'Team Player and role'!C:C," ")</f>
        <v xml:space="preserve"> </v>
      </c>
      <c r="D210">
        <f>'Performance Cal'!C210</f>
        <v>0</v>
      </c>
      <c r="E210">
        <f>'Performance Cal'!D210</f>
        <v>0</v>
      </c>
      <c r="F210">
        <f>'Performance Cal'!E210</f>
        <v>0</v>
      </c>
      <c r="G210">
        <f>'Performance Cal'!F210</f>
        <v>0</v>
      </c>
      <c r="H210" s="25" t="str">
        <f t="shared" si="66"/>
        <v/>
      </c>
      <c r="I210" s="25" t="str">
        <f t="shared" si="67"/>
        <v/>
      </c>
      <c r="J210" s="25" t="str">
        <f t="shared" si="68"/>
        <v/>
      </c>
      <c r="K210" s="25" t="str">
        <f t="shared" si="69"/>
        <v xml:space="preserve"> </v>
      </c>
      <c r="L210" s="25" t="str">
        <f t="shared" si="70"/>
        <v xml:space="preserve"> </v>
      </c>
      <c r="M210" s="25" t="str">
        <f t="shared" si="70"/>
        <v xml:space="preserve"> </v>
      </c>
      <c r="N210" s="25" t="str">
        <f t="shared" si="71"/>
        <v xml:space="preserve"> </v>
      </c>
      <c r="O210" s="25" t="str">
        <f t="shared" si="72"/>
        <v xml:space="preserve"> </v>
      </c>
      <c r="P210" s="25" t="str">
        <f t="shared" si="73"/>
        <v/>
      </c>
      <c r="Q210" s="25" t="str">
        <f t="shared" si="74"/>
        <v/>
      </c>
      <c r="R210" s="25" t="str">
        <f t="shared" si="75"/>
        <v/>
      </c>
      <c r="S210" s="25" t="str">
        <f t="shared" si="76"/>
        <v/>
      </c>
      <c r="T210" s="25" t="str">
        <f t="shared" si="77"/>
        <v/>
      </c>
      <c r="U210" s="25" t="str">
        <f t="shared" si="78"/>
        <v/>
      </c>
      <c r="V210" s="25" t="str">
        <f t="shared" si="79"/>
        <v/>
      </c>
      <c r="W210" s="25" t="str">
        <f t="shared" si="80"/>
        <v/>
      </c>
      <c r="X210" s="25" t="str">
        <f t="shared" si="81"/>
        <v/>
      </c>
      <c r="Y210" s="25" t="str">
        <f t="shared" si="82"/>
        <v xml:space="preserve"> </v>
      </c>
      <c r="Z210" s="25" t="str">
        <f t="shared" si="83"/>
        <v xml:space="preserve"> </v>
      </c>
      <c r="AA210" s="25" t="str">
        <f t="shared" si="84"/>
        <v xml:space="preserve"> </v>
      </c>
      <c r="AB210">
        <f t="shared" si="85"/>
        <v>0</v>
      </c>
      <c r="AC210" t="str">
        <f t="shared" si="86"/>
        <v xml:space="preserve"> </v>
      </c>
      <c r="AD210">
        <f t="shared" si="87"/>
        <v>0</v>
      </c>
    </row>
    <row r="211" spans="1:30" x14ac:dyDescent="0.35">
      <c r="A211">
        <f>'Performance Cal'!A211</f>
        <v>0</v>
      </c>
      <c r="B211">
        <f>'Performance Cal'!B211</f>
        <v>0</v>
      </c>
      <c r="C211" t="str">
        <f>_xlfn.XLOOKUP(B211,'Team Player and role'!A:A,'Team Player and role'!C:C," ")</f>
        <v xml:space="preserve"> </v>
      </c>
      <c r="D211">
        <f>'Performance Cal'!C211</f>
        <v>0</v>
      </c>
      <c r="E211">
        <f>'Performance Cal'!D211</f>
        <v>0</v>
      </c>
      <c r="F211">
        <f>'Performance Cal'!E211</f>
        <v>0</v>
      </c>
      <c r="G211">
        <f>'Performance Cal'!F211</f>
        <v>0</v>
      </c>
      <c r="H211" s="25" t="str">
        <f t="shared" si="66"/>
        <v/>
      </c>
      <c r="I211" s="25" t="str">
        <f t="shared" si="67"/>
        <v/>
      </c>
      <c r="J211" s="25" t="str">
        <f t="shared" si="68"/>
        <v/>
      </c>
      <c r="K211" s="25" t="str">
        <f t="shared" si="69"/>
        <v xml:space="preserve"> </v>
      </c>
      <c r="L211" s="25" t="str">
        <f t="shared" si="70"/>
        <v xml:space="preserve"> </v>
      </c>
      <c r="M211" s="25" t="str">
        <f t="shared" si="70"/>
        <v xml:space="preserve"> </v>
      </c>
      <c r="N211" s="25" t="str">
        <f t="shared" si="71"/>
        <v xml:space="preserve"> </v>
      </c>
      <c r="O211" s="25" t="str">
        <f t="shared" si="72"/>
        <v xml:space="preserve"> </v>
      </c>
      <c r="P211" s="25" t="str">
        <f t="shared" si="73"/>
        <v/>
      </c>
      <c r="Q211" s="25" t="str">
        <f t="shared" si="74"/>
        <v/>
      </c>
      <c r="R211" s="25" t="str">
        <f t="shared" si="75"/>
        <v/>
      </c>
      <c r="S211" s="25" t="str">
        <f t="shared" si="76"/>
        <v/>
      </c>
      <c r="T211" s="25" t="str">
        <f t="shared" si="77"/>
        <v/>
      </c>
      <c r="U211" s="25" t="str">
        <f t="shared" si="78"/>
        <v/>
      </c>
      <c r="V211" s="25" t="str">
        <f t="shared" si="79"/>
        <v/>
      </c>
      <c r="W211" s="25" t="str">
        <f t="shared" si="80"/>
        <v/>
      </c>
      <c r="X211" s="25" t="str">
        <f t="shared" si="81"/>
        <v/>
      </c>
      <c r="Y211" s="25" t="str">
        <f t="shared" si="82"/>
        <v xml:space="preserve"> </v>
      </c>
      <c r="Z211" s="25" t="str">
        <f t="shared" si="83"/>
        <v xml:space="preserve"> </v>
      </c>
      <c r="AA211" s="25" t="str">
        <f t="shared" si="84"/>
        <v xml:space="preserve"> </v>
      </c>
      <c r="AB211">
        <f t="shared" si="85"/>
        <v>0</v>
      </c>
      <c r="AC211" t="str">
        <f t="shared" si="86"/>
        <v xml:space="preserve"> </v>
      </c>
      <c r="AD211">
        <f t="shared" si="87"/>
        <v>0</v>
      </c>
    </row>
    <row r="212" spans="1:30" x14ac:dyDescent="0.35">
      <c r="A212">
        <f>'Performance Cal'!A212</f>
        <v>0</v>
      </c>
      <c r="B212">
        <f>'Performance Cal'!B212</f>
        <v>0</v>
      </c>
      <c r="C212" t="str">
        <f>_xlfn.XLOOKUP(B212,'Team Player and role'!A:A,'Team Player and role'!C:C," ")</f>
        <v xml:space="preserve"> </v>
      </c>
      <c r="D212">
        <f>'Performance Cal'!C212</f>
        <v>0</v>
      </c>
      <c r="E212">
        <f>'Performance Cal'!D212</f>
        <v>0</v>
      </c>
      <c r="F212">
        <f>'Performance Cal'!E212</f>
        <v>0</v>
      </c>
      <c r="G212">
        <f>'Performance Cal'!F212</f>
        <v>0</v>
      </c>
      <c r="H212" s="25" t="str">
        <f t="shared" si="66"/>
        <v/>
      </c>
      <c r="I212" s="25" t="str">
        <f t="shared" si="67"/>
        <v/>
      </c>
      <c r="J212" s="25" t="str">
        <f t="shared" si="68"/>
        <v/>
      </c>
      <c r="K212" s="25" t="str">
        <f t="shared" si="69"/>
        <v xml:space="preserve"> </v>
      </c>
      <c r="L212" s="25" t="str">
        <f t="shared" si="70"/>
        <v xml:space="preserve"> </v>
      </c>
      <c r="M212" s="25" t="str">
        <f t="shared" si="70"/>
        <v xml:space="preserve"> </v>
      </c>
      <c r="N212" s="25" t="str">
        <f t="shared" si="71"/>
        <v xml:space="preserve"> </v>
      </c>
      <c r="O212" s="25" t="str">
        <f t="shared" si="72"/>
        <v xml:space="preserve"> </v>
      </c>
      <c r="P212" s="25" t="str">
        <f t="shared" si="73"/>
        <v/>
      </c>
      <c r="Q212" s="25" t="str">
        <f t="shared" si="74"/>
        <v/>
      </c>
      <c r="R212" s="25" t="str">
        <f t="shared" si="75"/>
        <v/>
      </c>
      <c r="S212" s="25" t="str">
        <f t="shared" si="76"/>
        <v/>
      </c>
      <c r="T212" s="25" t="str">
        <f t="shared" si="77"/>
        <v/>
      </c>
      <c r="U212" s="25" t="str">
        <f t="shared" si="78"/>
        <v/>
      </c>
      <c r="V212" s="25" t="str">
        <f t="shared" si="79"/>
        <v/>
      </c>
      <c r="W212" s="25" t="str">
        <f t="shared" si="80"/>
        <v/>
      </c>
      <c r="X212" s="25" t="str">
        <f t="shared" si="81"/>
        <v/>
      </c>
      <c r="Y212" s="25" t="str">
        <f t="shared" si="82"/>
        <v xml:space="preserve"> </v>
      </c>
      <c r="Z212" s="25" t="str">
        <f t="shared" si="83"/>
        <v xml:space="preserve"> </v>
      </c>
      <c r="AA212" s="25" t="str">
        <f t="shared" si="84"/>
        <v xml:space="preserve"> </v>
      </c>
      <c r="AB212">
        <f t="shared" si="85"/>
        <v>0</v>
      </c>
      <c r="AC212" t="str">
        <f t="shared" si="86"/>
        <v xml:space="preserve"> </v>
      </c>
      <c r="AD212">
        <f t="shared" si="87"/>
        <v>0</v>
      </c>
    </row>
    <row r="213" spans="1:30" x14ac:dyDescent="0.35">
      <c r="A213">
        <f>'Performance Cal'!A213</f>
        <v>0</v>
      </c>
      <c r="B213">
        <f>'Performance Cal'!B213</f>
        <v>0</v>
      </c>
      <c r="C213" t="str">
        <f>_xlfn.XLOOKUP(B213,'Team Player and role'!A:A,'Team Player and role'!C:C," ")</f>
        <v xml:space="preserve"> </v>
      </c>
      <c r="D213">
        <f>'Performance Cal'!C213</f>
        <v>0</v>
      </c>
      <c r="E213">
        <f>'Performance Cal'!D213</f>
        <v>0</v>
      </c>
      <c r="F213">
        <f>'Performance Cal'!E213</f>
        <v>0</v>
      </c>
      <c r="G213">
        <f>'Performance Cal'!F213</f>
        <v>0</v>
      </c>
      <c r="H213" s="25" t="str">
        <f t="shared" si="66"/>
        <v/>
      </c>
      <c r="I213" s="25" t="str">
        <f t="shared" si="67"/>
        <v/>
      </c>
      <c r="J213" s="25" t="str">
        <f t="shared" si="68"/>
        <v/>
      </c>
      <c r="K213" s="25" t="str">
        <f t="shared" si="69"/>
        <v xml:space="preserve"> </v>
      </c>
      <c r="L213" s="25" t="str">
        <f t="shared" si="70"/>
        <v xml:space="preserve"> </v>
      </c>
      <c r="M213" s="25" t="str">
        <f t="shared" si="70"/>
        <v xml:space="preserve"> </v>
      </c>
      <c r="N213" s="25" t="str">
        <f t="shared" si="71"/>
        <v xml:space="preserve"> </v>
      </c>
      <c r="O213" s="25" t="str">
        <f t="shared" si="72"/>
        <v xml:space="preserve"> </v>
      </c>
      <c r="P213" s="25" t="str">
        <f t="shared" si="73"/>
        <v/>
      </c>
      <c r="Q213" s="25" t="str">
        <f t="shared" si="74"/>
        <v/>
      </c>
      <c r="R213" s="25" t="str">
        <f t="shared" si="75"/>
        <v/>
      </c>
      <c r="S213" s="25" t="str">
        <f t="shared" si="76"/>
        <v/>
      </c>
      <c r="T213" s="25" t="str">
        <f t="shared" si="77"/>
        <v/>
      </c>
      <c r="U213" s="25" t="str">
        <f t="shared" si="78"/>
        <v/>
      </c>
      <c r="V213" s="25" t="str">
        <f t="shared" si="79"/>
        <v/>
      </c>
      <c r="W213" s="25" t="str">
        <f t="shared" si="80"/>
        <v/>
      </c>
      <c r="X213" s="25" t="str">
        <f t="shared" si="81"/>
        <v/>
      </c>
      <c r="Y213" s="25" t="str">
        <f t="shared" si="82"/>
        <v xml:space="preserve"> </v>
      </c>
      <c r="Z213" s="25" t="str">
        <f t="shared" si="83"/>
        <v xml:space="preserve"> </v>
      </c>
      <c r="AA213" s="25" t="str">
        <f t="shared" si="84"/>
        <v xml:space="preserve"> </v>
      </c>
      <c r="AB213">
        <f t="shared" si="85"/>
        <v>0</v>
      </c>
      <c r="AC213" t="str">
        <f t="shared" si="86"/>
        <v xml:space="preserve"> </v>
      </c>
      <c r="AD213">
        <f t="shared" si="87"/>
        <v>0</v>
      </c>
    </row>
    <row r="214" spans="1:30" x14ac:dyDescent="0.35">
      <c r="A214">
        <f>'Performance Cal'!A214</f>
        <v>0</v>
      </c>
      <c r="B214">
        <f>'Performance Cal'!B214</f>
        <v>0</v>
      </c>
      <c r="C214" t="str">
        <f>_xlfn.XLOOKUP(B214,'Team Player and role'!A:A,'Team Player and role'!C:C," ")</f>
        <v xml:space="preserve"> </v>
      </c>
      <c r="D214">
        <f>'Performance Cal'!C214</f>
        <v>0</v>
      </c>
      <c r="E214">
        <f>'Performance Cal'!D214</f>
        <v>0</v>
      </c>
      <c r="F214">
        <f>'Performance Cal'!E214</f>
        <v>0</v>
      </c>
      <c r="G214">
        <f>'Performance Cal'!F214</f>
        <v>0</v>
      </c>
      <c r="H214" s="25" t="str">
        <f t="shared" si="66"/>
        <v/>
      </c>
      <c r="I214" s="25" t="str">
        <f t="shared" si="67"/>
        <v/>
      </c>
      <c r="J214" s="25" t="str">
        <f t="shared" si="68"/>
        <v/>
      </c>
      <c r="K214" s="25" t="str">
        <f t="shared" si="69"/>
        <v xml:space="preserve"> </v>
      </c>
      <c r="L214" s="25" t="str">
        <f t="shared" si="70"/>
        <v xml:space="preserve"> </v>
      </c>
      <c r="M214" s="25" t="str">
        <f t="shared" si="70"/>
        <v xml:space="preserve"> </v>
      </c>
      <c r="N214" s="25" t="str">
        <f t="shared" si="71"/>
        <v xml:space="preserve"> </v>
      </c>
      <c r="O214" s="25" t="str">
        <f t="shared" si="72"/>
        <v xml:space="preserve"> </v>
      </c>
      <c r="P214" s="25" t="str">
        <f t="shared" si="73"/>
        <v/>
      </c>
      <c r="Q214" s="25" t="str">
        <f t="shared" si="74"/>
        <v/>
      </c>
      <c r="R214" s="25" t="str">
        <f t="shared" si="75"/>
        <v/>
      </c>
      <c r="S214" s="25" t="str">
        <f t="shared" si="76"/>
        <v/>
      </c>
      <c r="T214" s="25" t="str">
        <f t="shared" si="77"/>
        <v/>
      </c>
      <c r="U214" s="25" t="str">
        <f t="shared" si="78"/>
        <v/>
      </c>
      <c r="V214" s="25" t="str">
        <f t="shared" si="79"/>
        <v/>
      </c>
      <c r="W214" s="25" t="str">
        <f t="shared" si="80"/>
        <v/>
      </c>
      <c r="X214" s="25" t="str">
        <f t="shared" si="81"/>
        <v/>
      </c>
      <c r="Y214" s="25" t="str">
        <f t="shared" si="82"/>
        <v xml:space="preserve"> </v>
      </c>
      <c r="Z214" s="25" t="str">
        <f t="shared" si="83"/>
        <v xml:space="preserve"> </v>
      </c>
      <c r="AA214" s="25" t="str">
        <f t="shared" si="84"/>
        <v xml:space="preserve"> </v>
      </c>
      <c r="AB214">
        <f t="shared" si="85"/>
        <v>0</v>
      </c>
      <c r="AC214" t="str">
        <f t="shared" si="86"/>
        <v xml:space="preserve"> </v>
      </c>
      <c r="AD214">
        <f t="shared" si="87"/>
        <v>0</v>
      </c>
    </row>
    <row r="215" spans="1:30" x14ac:dyDescent="0.35">
      <c r="A215">
        <f>'Performance Cal'!A215</f>
        <v>0</v>
      </c>
      <c r="B215">
        <f>'Performance Cal'!B215</f>
        <v>0</v>
      </c>
      <c r="C215" t="str">
        <f>_xlfn.XLOOKUP(B215,'Team Player and role'!A:A,'Team Player and role'!C:C," ")</f>
        <v xml:space="preserve"> </v>
      </c>
      <c r="D215">
        <f>'Performance Cal'!C215</f>
        <v>0</v>
      </c>
      <c r="E215">
        <f>'Performance Cal'!D215</f>
        <v>0</v>
      </c>
      <c r="F215">
        <f>'Performance Cal'!E215</f>
        <v>0</v>
      </c>
      <c r="G215">
        <f>'Performance Cal'!F215</f>
        <v>0</v>
      </c>
      <c r="H215" s="25" t="str">
        <f t="shared" si="66"/>
        <v/>
      </c>
      <c r="I215" s="25" t="str">
        <f t="shared" si="67"/>
        <v/>
      </c>
      <c r="J215" s="25" t="str">
        <f t="shared" si="68"/>
        <v/>
      </c>
      <c r="K215" s="25" t="str">
        <f t="shared" si="69"/>
        <v xml:space="preserve"> </v>
      </c>
      <c r="L215" s="25" t="str">
        <f t="shared" si="70"/>
        <v xml:space="preserve"> </v>
      </c>
      <c r="M215" s="25" t="str">
        <f t="shared" si="70"/>
        <v xml:space="preserve"> </v>
      </c>
      <c r="N215" s="25" t="str">
        <f t="shared" si="71"/>
        <v xml:space="preserve"> </v>
      </c>
      <c r="O215" s="25" t="str">
        <f t="shared" si="72"/>
        <v xml:space="preserve"> </v>
      </c>
      <c r="P215" s="25" t="str">
        <f t="shared" si="73"/>
        <v/>
      </c>
      <c r="Q215" s="25" t="str">
        <f t="shared" si="74"/>
        <v/>
      </c>
      <c r="R215" s="25" t="str">
        <f t="shared" si="75"/>
        <v/>
      </c>
      <c r="S215" s="25" t="str">
        <f t="shared" si="76"/>
        <v/>
      </c>
      <c r="T215" s="25" t="str">
        <f t="shared" si="77"/>
        <v/>
      </c>
      <c r="U215" s="25" t="str">
        <f t="shared" si="78"/>
        <v/>
      </c>
      <c r="V215" s="25" t="str">
        <f t="shared" si="79"/>
        <v/>
      </c>
      <c r="W215" s="25" t="str">
        <f t="shared" si="80"/>
        <v/>
      </c>
      <c r="X215" s="25" t="str">
        <f t="shared" si="81"/>
        <v/>
      </c>
      <c r="Y215" s="25" t="str">
        <f t="shared" si="82"/>
        <v xml:space="preserve"> </v>
      </c>
      <c r="Z215" s="25" t="str">
        <f t="shared" si="83"/>
        <v xml:space="preserve"> </v>
      </c>
      <c r="AA215" s="25" t="str">
        <f t="shared" si="84"/>
        <v xml:space="preserve"> </v>
      </c>
      <c r="AB215">
        <f t="shared" si="85"/>
        <v>0</v>
      </c>
      <c r="AC215" t="str">
        <f t="shared" si="86"/>
        <v xml:space="preserve"> </v>
      </c>
      <c r="AD215">
        <f t="shared" si="87"/>
        <v>0</v>
      </c>
    </row>
    <row r="216" spans="1:30" x14ac:dyDescent="0.35">
      <c r="A216">
        <f>'Performance Cal'!A216</f>
        <v>0</v>
      </c>
      <c r="B216">
        <f>'Performance Cal'!B216</f>
        <v>0</v>
      </c>
      <c r="C216" t="str">
        <f>_xlfn.XLOOKUP(B216,'Team Player and role'!A:A,'Team Player and role'!C:C," ")</f>
        <v xml:space="preserve"> </v>
      </c>
      <c r="D216">
        <f>'Performance Cal'!C216</f>
        <v>0</v>
      </c>
      <c r="E216">
        <f>'Performance Cal'!D216</f>
        <v>0</v>
      </c>
      <c r="F216">
        <f>'Performance Cal'!E216</f>
        <v>0</v>
      </c>
      <c r="G216">
        <f>'Performance Cal'!F216</f>
        <v>0</v>
      </c>
      <c r="H216" s="25" t="str">
        <f t="shared" si="66"/>
        <v/>
      </c>
      <c r="I216" s="25" t="str">
        <f t="shared" si="67"/>
        <v/>
      </c>
      <c r="J216" s="25" t="str">
        <f t="shared" si="68"/>
        <v/>
      </c>
      <c r="K216" s="25" t="str">
        <f t="shared" si="69"/>
        <v xml:space="preserve"> </v>
      </c>
      <c r="L216" s="25" t="str">
        <f t="shared" si="70"/>
        <v xml:space="preserve"> </v>
      </c>
      <c r="M216" s="25" t="str">
        <f t="shared" si="70"/>
        <v xml:space="preserve"> </v>
      </c>
      <c r="N216" s="25" t="str">
        <f t="shared" si="71"/>
        <v xml:space="preserve"> </v>
      </c>
      <c r="O216" s="25" t="str">
        <f t="shared" si="72"/>
        <v xml:space="preserve"> </v>
      </c>
      <c r="P216" s="25" t="str">
        <f t="shared" si="73"/>
        <v/>
      </c>
      <c r="Q216" s="25" t="str">
        <f t="shared" si="74"/>
        <v/>
      </c>
      <c r="R216" s="25" t="str">
        <f t="shared" si="75"/>
        <v/>
      </c>
      <c r="S216" s="25" t="str">
        <f t="shared" si="76"/>
        <v/>
      </c>
      <c r="T216" s="25" t="str">
        <f t="shared" si="77"/>
        <v/>
      </c>
      <c r="U216" s="25" t="str">
        <f t="shared" si="78"/>
        <v/>
      </c>
      <c r="V216" s="25" t="str">
        <f t="shared" si="79"/>
        <v/>
      </c>
      <c r="W216" s="25" t="str">
        <f t="shared" si="80"/>
        <v/>
      </c>
      <c r="X216" s="25" t="str">
        <f t="shared" si="81"/>
        <v/>
      </c>
      <c r="Y216" s="25" t="str">
        <f t="shared" si="82"/>
        <v xml:space="preserve"> </v>
      </c>
      <c r="Z216" s="25" t="str">
        <f t="shared" si="83"/>
        <v xml:space="preserve"> </v>
      </c>
      <c r="AA216" s="25" t="str">
        <f t="shared" si="84"/>
        <v xml:space="preserve"> </v>
      </c>
      <c r="AB216">
        <f t="shared" si="85"/>
        <v>0</v>
      </c>
      <c r="AC216" t="str">
        <f t="shared" si="86"/>
        <v xml:space="preserve"> </v>
      </c>
      <c r="AD216">
        <f t="shared" si="87"/>
        <v>0</v>
      </c>
    </row>
    <row r="217" spans="1:30" x14ac:dyDescent="0.35">
      <c r="A217">
        <f>'Performance Cal'!A217</f>
        <v>0</v>
      </c>
      <c r="B217">
        <f>'Performance Cal'!B217</f>
        <v>0</v>
      </c>
      <c r="C217" t="str">
        <f>_xlfn.XLOOKUP(B217,'Team Player and role'!A:A,'Team Player and role'!C:C," ")</f>
        <v xml:space="preserve"> </v>
      </c>
      <c r="D217">
        <f>'Performance Cal'!C217</f>
        <v>0</v>
      </c>
      <c r="E217">
        <f>'Performance Cal'!D217</f>
        <v>0</v>
      </c>
      <c r="F217">
        <f>'Performance Cal'!E217</f>
        <v>0</v>
      </c>
      <c r="G217">
        <f>'Performance Cal'!F217</f>
        <v>0</v>
      </c>
      <c r="H217" s="25" t="str">
        <f t="shared" si="66"/>
        <v/>
      </c>
      <c r="I217" s="25" t="str">
        <f t="shared" si="67"/>
        <v/>
      </c>
      <c r="J217" s="25" t="str">
        <f t="shared" si="68"/>
        <v/>
      </c>
      <c r="K217" s="25" t="str">
        <f t="shared" si="69"/>
        <v xml:space="preserve"> </v>
      </c>
      <c r="L217" s="25" t="str">
        <f t="shared" si="70"/>
        <v xml:space="preserve"> </v>
      </c>
      <c r="M217" s="25" t="str">
        <f t="shared" si="70"/>
        <v xml:space="preserve"> </v>
      </c>
      <c r="N217" s="25" t="str">
        <f t="shared" si="71"/>
        <v xml:space="preserve"> </v>
      </c>
      <c r="O217" s="25" t="str">
        <f t="shared" si="72"/>
        <v xml:space="preserve"> </v>
      </c>
      <c r="P217" s="25" t="str">
        <f t="shared" si="73"/>
        <v/>
      </c>
      <c r="Q217" s="25" t="str">
        <f t="shared" si="74"/>
        <v/>
      </c>
      <c r="R217" s="25" t="str">
        <f t="shared" si="75"/>
        <v/>
      </c>
      <c r="S217" s="25" t="str">
        <f t="shared" si="76"/>
        <v/>
      </c>
      <c r="T217" s="25" t="str">
        <f t="shared" si="77"/>
        <v/>
      </c>
      <c r="U217" s="25" t="str">
        <f t="shared" si="78"/>
        <v/>
      </c>
      <c r="V217" s="25" t="str">
        <f t="shared" si="79"/>
        <v/>
      </c>
      <c r="W217" s="25" t="str">
        <f t="shared" si="80"/>
        <v/>
      </c>
      <c r="X217" s="25" t="str">
        <f t="shared" si="81"/>
        <v/>
      </c>
      <c r="Y217" s="25" t="str">
        <f t="shared" si="82"/>
        <v xml:space="preserve"> </v>
      </c>
      <c r="Z217" s="25" t="str">
        <f t="shared" si="83"/>
        <v xml:space="preserve"> </v>
      </c>
      <c r="AA217" s="25" t="str">
        <f t="shared" si="84"/>
        <v xml:space="preserve"> </v>
      </c>
      <c r="AB217">
        <f t="shared" si="85"/>
        <v>0</v>
      </c>
      <c r="AC217" t="str">
        <f t="shared" si="86"/>
        <v xml:space="preserve"> </v>
      </c>
      <c r="AD217">
        <f t="shared" si="87"/>
        <v>0</v>
      </c>
    </row>
    <row r="218" spans="1:30" x14ac:dyDescent="0.35">
      <c r="A218">
        <f>'Performance Cal'!A218</f>
        <v>0</v>
      </c>
      <c r="B218">
        <f>'Performance Cal'!B218</f>
        <v>0</v>
      </c>
      <c r="C218" t="str">
        <f>_xlfn.XLOOKUP(B218,'Team Player and role'!A:A,'Team Player and role'!C:C," ")</f>
        <v xml:space="preserve"> </v>
      </c>
      <c r="D218">
        <f>'Performance Cal'!C218</f>
        <v>0</v>
      </c>
      <c r="E218">
        <f>'Performance Cal'!D218</f>
        <v>0</v>
      </c>
      <c r="F218">
        <f>'Performance Cal'!E218</f>
        <v>0</v>
      </c>
      <c r="G218">
        <f>'Performance Cal'!F218</f>
        <v>0</v>
      </c>
      <c r="H218" s="25" t="str">
        <f t="shared" si="66"/>
        <v/>
      </c>
      <c r="I218" s="25" t="str">
        <f t="shared" si="67"/>
        <v/>
      </c>
      <c r="J218" s="25" t="str">
        <f t="shared" si="68"/>
        <v/>
      </c>
      <c r="K218" s="25" t="str">
        <f t="shared" si="69"/>
        <v xml:space="preserve"> </v>
      </c>
      <c r="L218" s="25" t="str">
        <f t="shared" si="70"/>
        <v xml:space="preserve"> </v>
      </c>
      <c r="M218" s="25" t="str">
        <f t="shared" si="70"/>
        <v xml:space="preserve"> </v>
      </c>
      <c r="N218" s="25" t="str">
        <f t="shared" si="71"/>
        <v xml:space="preserve"> </v>
      </c>
      <c r="O218" s="25" t="str">
        <f t="shared" si="72"/>
        <v xml:space="preserve"> </v>
      </c>
      <c r="P218" s="25" t="str">
        <f t="shared" si="73"/>
        <v/>
      </c>
      <c r="Q218" s="25" t="str">
        <f t="shared" si="74"/>
        <v/>
      </c>
      <c r="R218" s="25" t="str">
        <f t="shared" si="75"/>
        <v/>
      </c>
      <c r="S218" s="25" t="str">
        <f t="shared" si="76"/>
        <v/>
      </c>
      <c r="T218" s="25" t="str">
        <f t="shared" si="77"/>
        <v/>
      </c>
      <c r="U218" s="25" t="str">
        <f t="shared" si="78"/>
        <v/>
      </c>
      <c r="V218" s="25" t="str">
        <f t="shared" si="79"/>
        <v/>
      </c>
      <c r="W218" s="25" t="str">
        <f t="shared" si="80"/>
        <v/>
      </c>
      <c r="X218" s="25" t="str">
        <f t="shared" si="81"/>
        <v/>
      </c>
      <c r="Y218" s="25" t="str">
        <f t="shared" si="82"/>
        <v xml:space="preserve"> </v>
      </c>
      <c r="Z218" s="25" t="str">
        <f t="shared" si="83"/>
        <v xml:space="preserve"> </v>
      </c>
      <c r="AA218" s="25" t="str">
        <f t="shared" si="84"/>
        <v xml:space="preserve"> </v>
      </c>
      <c r="AB218">
        <f t="shared" si="85"/>
        <v>0</v>
      </c>
      <c r="AC218" t="str">
        <f t="shared" si="86"/>
        <v xml:space="preserve"> </v>
      </c>
      <c r="AD218">
        <f t="shared" si="87"/>
        <v>0</v>
      </c>
    </row>
    <row r="219" spans="1:30" x14ac:dyDescent="0.35">
      <c r="A219">
        <f>'Performance Cal'!A219</f>
        <v>0</v>
      </c>
      <c r="B219">
        <f>'Performance Cal'!B219</f>
        <v>0</v>
      </c>
      <c r="C219" t="str">
        <f>_xlfn.XLOOKUP(B219,'Team Player and role'!A:A,'Team Player and role'!C:C," ")</f>
        <v xml:space="preserve"> </v>
      </c>
      <c r="D219">
        <f>'Performance Cal'!C219</f>
        <v>0</v>
      </c>
      <c r="E219">
        <f>'Performance Cal'!D219</f>
        <v>0</v>
      </c>
      <c r="F219">
        <f>'Performance Cal'!E219</f>
        <v>0</v>
      </c>
      <c r="G219">
        <f>'Performance Cal'!F219</f>
        <v>0</v>
      </c>
      <c r="H219" s="25" t="str">
        <f t="shared" si="66"/>
        <v/>
      </c>
      <c r="I219" s="25" t="str">
        <f t="shared" si="67"/>
        <v/>
      </c>
      <c r="J219" s="25" t="str">
        <f t="shared" si="68"/>
        <v/>
      </c>
      <c r="K219" s="25" t="str">
        <f t="shared" si="69"/>
        <v xml:space="preserve"> </v>
      </c>
      <c r="L219" s="25" t="str">
        <f t="shared" si="70"/>
        <v xml:space="preserve"> </v>
      </c>
      <c r="M219" s="25" t="str">
        <f t="shared" si="70"/>
        <v xml:space="preserve"> </v>
      </c>
      <c r="N219" s="25" t="str">
        <f t="shared" si="71"/>
        <v xml:space="preserve"> </v>
      </c>
      <c r="O219" s="25" t="str">
        <f t="shared" si="72"/>
        <v xml:space="preserve"> </v>
      </c>
      <c r="P219" s="25" t="str">
        <f t="shared" si="73"/>
        <v/>
      </c>
      <c r="Q219" s="25" t="str">
        <f t="shared" si="74"/>
        <v/>
      </c>
      <c r="R219" s="25" t="str">
        <f t="shared" si="75"/>
        <v/>
      </c>
      <c r="S219" s="25" t="str">
        <f t="shared" si="76"/>
        <v/>
      </c>
      <c r="T219" s="25" t="str">
        <f t="shared" si="77"/>
        <v/>
      </c>
      <c r="U219" s="25" t="str">
        <f t="shared" si="78"/>
        <v/>
      </c>
      <c r="V219" s="25" t="str">
        <f t="shared" si="79"/>
        <v/>
      </c>
      <c r="W219" s="25" t="str">
        <f t="shared" si="80"/>
        <v/>
      </c>
      <c r="X219" s="25" t="str">
        <f t="shared" si="81"/>
        <v/>
      </c>
      <c r="Y219" s="25" t="str">
        <f t="shared" si="82"/>
        <v xml:space="preserve"> </v>
      </c>
      <c r="Z219" s="25" t="str">
        <f t="shared" si="83"/>
        <v xml:space="preserve"> </v>
      </c>
      <c r="AA219" s="25" t="str">
        <f t="shared" si="84"/>
        <v xml:space="preserve"> </v>
      </c>
      <c r="AB219">
        <f t="shared" si="85"/>
        <v>0</v>
      </c>
      <c r="AC219" t="str">
        <f t="shared" si="86"/>
        <v xml:space="preserve"> </v>
      </c>
      <c r="AD219">
        <f t="shared" si="87"/>
        <v>0</v>
      </c>
    </row>
    <row r="220" spans="1:30" x14ac:dyDescent="0.35">
      <c r="A220">
        <f>'Performance Cal'!A220</f>
        <v>0</v>
      </c>
      <c r="B220">
        <f>'Performance Cal'!B220</f>
        <v>0</v>
      </c>
      <c r="C220" t="str">
        <f>_xlfn.XLOOKUP(B220,'Team Player and role'!A:A,'Team Player and role'!C:C," ")</f>
        <v xml:space="preserve"> </v>
      </c>
      <c r="D220">
        <f>'Performance Cal'!C220</f>
        <v>0</v>
      </c>
      <c r="E220">
        <f>'Performance Cal'!D220</f>
        <v>0</v>
      </c>
      <c r="F220">
        <f>'Performance Cal'!E220</f>
        <v>0</v>
      </c>
      <c r="G220">
        <f>'Performance Cal'!F220</f>
        <v>0</v>
      </c>
      <c r="H220" s="25" t="str">
        <f t="shared" si="66"/>
        <v/>
      </c>
      <c r="I220" s="25" t="str">
        <f t="shared" si="67"/>
        <v/>
      </c>
      <c r="J220" s="25" t="str">
        <f t="shared" si="68"/>
        <v/>
      </c>
      <c r="K220" s="25" t="str">
        <f t="shared" si="69"/>
        <v xml:space="preserve"> </v>
      </c>
      <c r="L220" s="25" t="str">
        <f t="shared" si="70"/>
        <v xml:space="preserve"> </v>
      </c>
      <c r="M220" s="25" t="str">
        <f t="shared" si="70"/>
        <v xml:space="preserve"> </v>
      </c>
      <c r="N220" s="25" t="str">
        <f t="shared" si="71"/>
        <v xml:space="preserve"> </v>
      </c>
      <c r="O220" s="25" t="str">
        <f t="shared" si="72"/>
        <v xml:space="preserve"> </v>
      </c>
      <c r="P220" s="25" t="str">
        <f t="shared" si="73"/>
        <v/>
      </c>
      <c r="Q220" s="25" t="str">
        <f t="shared" si="74"/>
        <v/>
      </c>
      <c r="R220" s="25" t="str">
        <f t="shared" si="75"/>
        <v/>
      </c>
      <c r="S220" s="25" t="str">
        <f t="shared" si="76"/>
        <v/>
      </c>
      <c r="T220" s="25" t="str">
        <f t="shared" si="77"/>
        <v/>
      </c>
      <c r="U220" s="25" t="str">
        <f t="shared" si="78"/>
        <v/>
      </c>
      <c r="V220" s="25" t="str">
        <f t="shared" si="79"/>
        <v/>
      </c>
      <c r="W220" s="25" t="str">
        <f t="shared" si="80"/>
        <v/>
      </c>
      <c r="X220" s="25" t="str">
        <f t="shared" si="81"/>
        <v/>
      </c>
      <c r="Y220" s="25" t="str">
        <f t="shared" si="82"/>
        <v xml:space="preserve"> </v>
      </c>
      <c r="Z220" s="25" t="str">
        <f t="shared" si="83"/>
        <v xml:space="preserve"> </v>
      </c>
      <c r="AA220" s="25" t="str">
        <f t="shared" si="84"/>
        <v xml:space="preserve"> </v>
      </c>
      <c r="AB220">
        <f t="shared" si="85"/>
        <v>0</v>
      </c>
      <c r="AC220" t="str">
        <f t="shared" si="86"/>
        <v xml:space="preserve"> </v>
      </c>
      <c r="AD220">
        <f t="shared" si="87"/>
        <v>0</v>
      </c>
    </row>
    <row r="221" spans="1:30" x14ac:dyDescent="0.35">
      <c r="A221">
        <f>'Performance Cal'!A221</f>
        <v>0</v>
      </c>
      <c r="B221">
        <f>'Performance Cal'!B221</f>
        <v>0</v>
      </c>
      <c r="C221" t="str">
        <f>_xlfn.XLOOKUP(B221,'Team Player and role'!A:A,'Team Player and role'!C:C," ")</f>
        <v xml:space="preserve"> </v>
      </c>
      <c r="D221">
        <f>'Performance Cal'!C221</f>
        <v>0</v>
      </c>
      <c r="E221">
        <f>'Performance Cal'!D221</f>
        <v>0</v>
      </c>
      <c r="F221">
        <f>'Performance Cal'!E221</f>
        <v>0</v>
      </c>
      <c r="G221">
        <f>'Performance Cal'!F221</f>
        <v>0</v>
      </c>
      <c r="H221" s="25" t="str">
        <f t="shared" si="66"/>
        <v/>
      </c>
      <c r="I221" s="25" t="str">
        <f t="shared" si="67"/>
        <v/>
      </c>
      <c r="J221" s="25" t="str">
        <f t="shared" si="68"/>
        <v/>
      </c>
      <c r="K221" s="25" t="str">
        <f t="shared" si="69"/>
        <v xml:space="preserve"> </v>
      </c>
      <c r="L221" s="25" t="str">
        <f t="shared" si="70"/>
        <v xml:space="preserve"> </v>
      </c>
      <c r="M221" s="25" t="str">
        <f t="shared" si="70"/>
        <v xml:space="preserve"> </v>
      </c>
      <c r="N221" s="25" t="str">
        <f t="shared" si="71"/>
        <v xml:space="preserve"> </v>
      </c>
      <c r="O221" s="25" t="str">
        <f t="shared" si="72"/>
        <v xml:space="preserve"> </v>
      </c>
      <c r="P221" s="25" t="str">
        <f t="shared" si="73"/>
        <v/>
      </c>
      <c r="Q221" s="25" t="str">
        <f t="shared" si="74"/>
        <v/>
      </c>
      <c r="R221" s="25" t="str">
        <f t="shared" si="75"/>
        <v/>
      </c>
      <c r="S221" s="25" t="str">
        <f t="shared" si="76"/>
        <v/>
      </c>
      <c r="T221" s="25" t="str">
        <f t="shared" si="77"/>
        <v/>
      </c>
      <c r="U221" s="25" t="str">
        <f t="shared" si="78"/>
        <v/>
      </c>
      <c r="V221" s="25" t="str">
        <f t="shared" si="79"/>
        <v/>
      </c>
      <c r="W221" s="25" t="str">
        <f t="shared" si="80"/>
        <v/>
      </c>
      <c r="X221" s="25" t="str">
        <f t="shared" si="81"/>
        <v/>
      </c>
      <c r="Y221" s="25" t="str">
        <f t="shared" si="82"/>
        <v xml:space="preserve"> </v>
      </c>
      <c r="Z221" s="25" t="str">
        <f t="shared" si="83"/>
        <v xml:space="preserve"> </v>
      </c>
      <c r="AA221" s="25" t="str">
        <f t="shared" si="84"/>
        <v xml:space="preserve"> </v>
      </c>
      <c r="AB221">
        <f t="shared" si="85"/>
        <v>0</v>
      </c>
      <c r="AC221" t="str">
        <f t="shared" si="86"/>
        <v xml:space="preserve"> </v>
      </c>
      <c r="AD221">
        <f t="shared" si="87"/>
        <v>0</v>
      </c>
    </row>
    <row r="222" spans="1:30" x14ac:dyDescent="0.35">
      <c r="A222">
        <f>'Performance Cal'!A222</f>
        <v>0</v>
      </c>
      <c r="B222">
        <f>'Performance Cal'!B222</f>
        <v>0</v>
      </c>
      <c r="C222" t="str">
        <f>_xlfn.XLOOKUP(B222,'Team Player and role'!A:A,'Team Player and role'!C:C," ")</f>
        <v xml:space="preserve"> </v>
      </c>
      <c r="D222">
        <f>'Performance Cal'!C222</f>
        <v>0</v>
      </c>
      <c r="E222">
        <f>'Performance Cal'!D222</f>
        <v>0</v>
      </c>
      <c r="F222">
        <f>'Performance Cal'!E222</f>
        <v>0</v>
      </c>
      <c r="G222">
        <f>'Performance Cal'!F222</f>
        <v>0</v>
      </c>
      <c r="H222" s="25" t="str">
        <f t="shared" si="66"/>
        <v/>
      </c>
      <c r="I222" s="25" t="str">
        <f t="shared" si="67"/>
        <v/>
      </c>
      <c r="J222" s="25" t="str">
        <f t="shared" si="68"/>
        <v/>
      </c>
      <c r="K222" s="25" t="str">
        <f t="shared" si="69"/>
        <v xml:space="preserve"> </v>
      </c>
      <c r="L222" s="25" t="str">
        <f t="shared" si="70"/>
        <v xml:space="preserve"> </v>
      </c>
      <c r="M222" s="25" t="str">
        <f t="shared" si="70"/>
        <v xml:space="preserve"> </v>
      </c>
      <c r="N222" s="25" t="str">
        <f t="shared" si="71"/>
        <v xml:space="preserve"> </v>
      </c>
      <c r="O222" s="25" t="str">
        <f t="shared" si="72"/>
        <v xml:space="preserve"> </v>
      </c>
      <c r="P222" s="25" t="str">
        <f t="shared" si="73"/>
        <v/>
      </c>
      <c r="Q222" s="25" t="str">
        <f t="shared" si="74"/>
        <v/>
      </c>
      <c r="R222" s="25" t="str">
        <f t="shared" si="75"/>
        <v/>
      </c>
      <c r="S222" s="25" t="str">
        <f t="shared" si="76"/>
        <v/>
      </c>
      <c r="T222" s="25" t="str">
        <f t="shared" si="77"/>
        <v/>
      </c>
      <c r="U222" s="25" t="str">
        <f t="shared" si="78"/>
        <v/>
      </c>
      <c r="V222" s="25" t="str">
        <f t="shared" si="79"/>
        <v/>
      </c>
      <c r="W222" s="25" t="str">
        <f t="shared" si="80"/>
        <v/>
      </c>
      <c r="X222" s="25" t="str">
        <f t="shared" si="81"/>
        <v/>
      </c>
      <c r="Y222" s="25" t="str">
        <f t="shared" si="82"/>
        <v xml:space="preserve"> </v>
      </c>
      <c r="Z222" s="25" t="str">
        <f t="shared" si="83"/>
        <v xml:space="preserve"> </v>
      </c>
      <c r="AA222" s="25" t="str">
        <f t="shared" si="84"/>
        <v xml:space="preserve"> </v>
      </c>
      <c r="AB222">
        <f t="shared" si="85"/>
        <v>0</v>
      </c>
      <c r="AC222" t="str">
        <f t="shared" si="86"/>
        <v xml:space="preserve"> </v>
      </c>
      <c r="AD222">
        <f t="shared" si="87"/>
        <v>0</v>
      </c>
    </row>
    <row r="223" spans="1:30" x14ac:dyDescent="0.35">
      <c r="A223">
        <f>'Performance Cal'!A223</f>
        <v>0</v>
      </c>
      <c r="B223">
        <f>'Performance Cal'!B223</f>
        <v>0</v>
      </c>
      <c r="C223" t="str">
        <f>_xlfn.XLOOKUP(B223,'Team Player and role'!A:A,'Team Player and role'!C:C," ")</f>
        <v xml:space="preserve"> </v>
      </c>
      <c r="D223">
        <f>'Performance Cal'!C223</f>
        <v>0</v>
      </c>
      <c r="E223">
        <f>'Performance Cal'!D223</f>
        <v>0</v>
      </c>
      <c r="F223">
        <f>'Performance Cal'!E223</f>
        <v>0</v>
      </c>
      <c r="G223">
        <f>'Performance Cal'!F223</f>
        <v>0</v>
      </c>
      <c r="H223" s="25" t="str">
        <f t="shared" si="66"/>
        <v/>
      </c>
      <c r="I223" s="25" t="str">
        <f t="shared" si="67"/>
        <v/>
      </c>
      <c r="J223" s="25" t="str">
        <f t="shared" si="68"/>
        <v/>
      </c>
      <c r="K223" s="25" t="str">
        <f t="shared" si="69"/>
        <v xml:space="preserve"> </v>
      </c>
      <c r="L223" s="25" t="str">
        <f t="shared" si="70"/>
        <v xml:space="preserve"> </v>
      </c>
      <c r="M223" s="25" t="str">
        <f t="shared" si="70"/>
        <v xml:space="preserve"> </v>
      </c>
      <c r="N223" s="25" t="str">
        <f t="shared" si="71"/>
        <v xml:space="preserve"> </v>
      </c>
      <c r="O223" s="25" t="str">
        <f t="shared" si="72"/>
        <v xml:space="preserve"> </v>
      </c>
      <c r="P223" s="25" t="str">
        <f t="shared" si="73"/>
        <v/>
      </c>
      <c r="Q223" s="25" t="str">
        <f t="shared" si="74"/>
        <v/>
      </c>
      <c r="R223" s="25" t="str">
        <f t="shared" si="75"/>
        <v/>
      </c>
      <c r="S223" s="25" t="str">
        <f t="shared" si="76"/>
        <v/>
      </c>
      <c r="T223" s="25" t="str">
        <f t="shared" si="77"/>
        <v/>
      </c>
      <c r="U223" s="25" t="str">
        <f t="shared" si="78"/>
        <v/>
      </c>
      <c r="V223" s="25" t="str">
        <f t="shared" si="79"/>
        <v/>
      </c>
      <c r="W223" s="25" t="str">
        <f t="shared" si="80"/>
        <v/>
      </c>
      <c r="X223" s="25" t="str">
        <f t="shared" si="81"/>
        <v/>
      </c>
      <c r="Y223" s="25" t="str">
        <f t="shared" si="82"/>
        <v xml:space="preserve"> </v>
      </c>
      <c r="Z223" s="25" t="str">
        <f t="shared" si="83"/>
        <v xml:space="preserve"> </v>
      </c>
      <c r="AA223" s="25" t="str">
        <f t="shared" si="84"/>
        <v xml:space="preserve"> </v>
      </c>
      <c r="AB223">
        <f t="shared" si="85"/>
        <v>0</v>
      </c>
      <c r="AC223" t="str">
        <f t="shared" si="86"/>
        <v xml:space="preserve"> </v>
      </c>
      <c r="AD223">
        <f t="shared" si="87"/>
        <v>0</v>
      </c>
    </row>
    <row r="224" spans="1:30" x14ac:dyDescent="0.35">
      <c r="A224">
        <f>'Performance Cal'!A224</f>
        <v>0</v>
      </c>
      <c r="B224">
        <f>'Performance Cal'!B224</f>
        <v>0</v>
      </c>
      <c r="C224" t="str">
        <f>_xlfn.XLOOKUP(B224,'Team Player and role'!A:A,'Team Player and role'!C:C," ")</f>
        <v xml:space="preserve"> </v>
      </c>
      <c r="D224">
        <f>'Performance Cal'!C224</f>
        <v>0</v>
      </c>
      <c r="E224">
        <f>'Performance Cal'!D224</f>
        <v>0</v>
      </c>
      <c r="F224">
        <f>'Performance Cal'!E224</f>
        <v>0</v>
      </c>
      <c r="G224">
        <f>'Performance Cal'!F224</f>
        <v>0</v>
      </c>
      <c r="H224" s="25" t="str">
        <f t="shared" si="66"/>
        <v/>
      </c>
      <c r="I224" s="25" t="str">
        <f t="shared" si="67"/>
        <v/>
      </c>
      <c r="J224" s="25" t="str">
        <f t="shared" si="68"/>
        <v/>
      </c>
      <c r="K224" s="25" t="str">
        <f t="shared" si="69"/>
        <v xml:space="preserve"> </v>
      </c>
      <c r="L224" s="25" t="str">
        <f t="shared" si="70"/>
        <v xml:space="preserve"> </v>
      </c>
      <c r="M224" s="25" t="str">
        <f t="shared" si="70"/>
        <v xml:space="preserve"> </v>
      </c>
      <c r="N224" s="25" t="str">
        <f t="shared" si="71"/>
        <v xml:space="preserve"> </v>
      </c>
      <c r="O224" s="25" t="str">
        <f t="shared" si="72"/>
        <v xml:space="preserve"> </v>
      </c>
      <c r="P224" s="25" t="str">
        <f t="shared" si="73"/>
        <v/>
      </c>
      <c r="Q224" s="25" t="str">
        <f t="shared" si="74"/>
        <v/>
      </c>
      <c r="R224" s="25" t="str">
        <f t="shared" si="75"/>
        <v/>
      </c>
      <c r="S224" s="25" t="str">
        <f t="shared" si="76"/>
        <v/>
      </c>
      <c r="T224" s="25" t="str">
        <f t="shared" si="77"/>
        <v/>
      </c>
      <c r="U224" s="25" t="str">
        <f t="shared" si="78"/>
        <v/>
      </c>
      <c r="V224" s="25" t="str">
        <f t="shared" si="79"/>
        <v/>
      </c>
      <c r="W224" s="25" t="str">
        <f t="shared" si="80"/>
        <v/>
      </c>
      <c r="X224" s="25" t="str">
        <f t="shared" si="81"/>
        <v/>
      </c>
      <c r="Y224" s="25" t="str">
        <f t="shared" si="82"/>
        <v xml:space="preserve"> </v>
      </c>
      <c r="Z224" s="25" t="str">
        <f t="shared" si="83"/>
        <v xml:space="preserve"> </v>
      </c>
      <c r="AA224" s="25" t="str">
        <f t="shared" si="84"/>
        <v xml:space="preserve"> </v>
      </c>
      <c r="AB224">
        <f t="shared" si="85"/>
        <v>0</v>
      </c>
      <c r="AC224" t="str">
        <f t="shared" si="86"/>
        <v xml:space="preserve"> </v>
      </c>
      <c r="AD224">
        <f t="shared" si="87"/>
        <v>0</v>
      </c>
    </row>
    <row r="225" spans="1:30" x14ac:dyDescent="0.35">
      <c r="A225">
        <f>'Performance Cal'!A225</f>
        <v>0</v>
      </c>
      <c r="B225">
        <f>'Performance Cal'!B225</f>
        <v>0</v>
      </c>
      <c r="C225" t="str">
        <f>_xlfn.XLOOKUP(B225,'Team Player and role'!A:A,'Team Player and role'!C:C," ")</f>
        <v xml:space="preserve"> </v>
      </c>
      <c r="D225">
        <f>'Performance Cal'!C225</f>
        <v>0</v>
      </c>
      <c r="E225">
        <f>'Performance Cal'!D225</f>
        <v>0</v>
      </c>
      <c r="F225">
        <f>'Performance Cal'!E225</f>
        <v>0</v>
      </c>
      <c r="G225">
        <f>'Performance Cal'!F225</f>
        <v>0</v>
      </c>
      <c r="H225" s="25" t="str">
        <f t="shared" si="66"/>
        <v/>
      </c>
      <c r="I225" s="25" t="str">
        <f t="shared" si="67"/>
        <v/>
      </c>
      <c r="J225" s="25" t="str">
        <f t="shared" si="68"/>
        <v/>
      </c>
      <c r="K225" s="25" t="str">
        <f t="shared" si="69"/>
        <v xml:space="preserve"> </v>
      </c>
      <c r="L225" s="25" t="str">
        <f t="shared" si="70"/>
        <v xml:space="preserve"> </v>
      </c>
      <c r="M225" s="25" t="str">
        <f t="shared" si="70"/>
        <v xml:space="preserve"> </v>
      </c>
      <c r="N225" s="25" t="str">
        <f t="shared" si="71"/>
        <v xml:space="preserve"> </v>
      </c>
      <c r="O225" s="25" t="str">
        <f t="shared" si="72"/>
        <v xml:space="preserve"> </v>
      </c>
      <c r="P225" s="25" t="str">
        <f t="shared" si="73"/>
        <v/>
      </c>
      <c r="Q225" s="25" t="str">
        <f t="shared" si="74"/>
        <v/>
      </c>
      <c r="R225" s="25" t="str">
        <f t="shared" si="75"/>
        <v/>
      </c>
      <c r="S225" s="25" t="str">
        <f t="shared" si="76"/>
        <v/>
      </c>
      <c r="T225" s="25" t="str">
        <f t="shared" si="77"/>
        <v/>
      </c>
      <c r="U225" s="25" t="str">
        <f t="shared" si="78"/>
        <v/>
      </c>
      <c r="V225" s="25" t="str">
        <f t="shared" si="79"/>
        <v/>
      </c>
      <c r="W225" s="25" t="str">
        <f t="shared" si="80"/>
        <v/>
      </c>
      <c r="X225" s="25" t="str">
        <f t="shared" si="81"/>
        <v/>
      </c>
      <c r="Y225" s="25" t="str">
        <f t="shared" si="82"/>
        <v xml:space="preserve"> </v>
      </c>
      <c r="Z225" s="25" t="str">
        <f t="shared" si="83"/>
        <v xml:space="preserve"> </v>
      </c>
      <c r="AA225" s="25" t="str">
        <f t="shared" si="84"/>
        <v xml:space="preserve"> </v>
      </c>
      <c r="AB225">
        <f t="shared" si="85"/>
        <v>0</v>
      </c>
      <c r="AC225" t="str">
        <f t="shared" si="86"/>
        <v xml:space="preserve"> </v>
      </c>
      <c r="AD225">
        <f t="shared" si="87"/>
        <v>0</v>
      </c>
    </row>
    <row r="226" spans="1:30" x14ac:dyDescent="0.35">
      <c r="A226">
        <f>'Performance Cal'!A226</f>
        <v>0</v>
      </c>
      <c r="B226">
        <f>'Performance Cal'!B226</f>
        <v>0</v>
      </c>
      <c r="C226" t="str">
        <f>_xlfn.XLOOKUP(B226,'Team Player and role'!A:A,'Team Player and role'!C:C," ")</f>
        <v xml:space="preserve"> </v>
      </c>
      <c r="D226">
        <f>'Performance Cal'!C226</f>
        <v>0</v>
      </c>
      <c r="E226">
        <f>'Performance Cal'!D226</f>
        <v>0</v>
      </c>
      <c r="F226">
        <f>'Performance Cal'!E226</f>
        <v>0</v>
      </c>
      <c r="G226">
        <f>'Performance Cal'!F226</f>
        <v>0</v>
      </c>
      <c r="H226" s="25" t="str">
        <f t="shared" si="66"/>
        <v/>
      </c>
      <c r="I226" s="25" t="str">
        <f t="shared" si="67"/>
        <v/>
      </c>
      <c r="J226" s="25" t="str">
        <f t="shared" si="68"/>
        <v/>
      </c>
      <c r="K226" s="25" t="str">
        <f t="shared" si="69"/>
        <v xml:space="preserve"> </v>
      </c>
      <c r="L226" s="25" t="str">
        <f t="shared" si="70"/>
        <v xml:space="preserve"> </v>
      </c>
      <c r="M226" s="25" t="str">
        <f t="shared" si="70"/>
        <v xml:space="preserve"> </v>
      </c>
      <c r="N226" s="25" t="str">
        <f t="shared" si="71"/>
        <v xml:space="preserve"> </v>
      </c>
      <c r="O226" s="25" t="str">
        <f t="shared" si="72"/>
        <v xml:space="preserve"> </v>
      </c>
      <c r="P226" s="25" t="str">
        <f t="shared" si="73"/>
        <v/>
      </c>
      <c r="Q226" s="25" t="str">
        <f t="shared" si="74"/>
        <v/>
      </c>
      <c r="R226" s="25" t="str">
        <f t="shared" si="75"/>
        <v/>
      </c>
      <c r="S226" s="25" t="str">
        <f t="shared" si="76"/>
        <v/>
      </c>
      <c r="T226" s="25" t="str">
        <f t="shared" si="77"/>
        <v/>
      </c>
      <c r="U226" s="25" t="str">
        <f t="shared" si="78"/>
        <v/>
      </c>
      <c r="V226" s="25" t="str">
        <f t="shared" si="79"/>
        <v/>
      </c>
      <c r="W226" s="25" t="str">
        <f t="shared" si="80"/>
        <v/>
      </c>
      <c r="X226" s="25" t="str">
        <f t="shared" si="81"/>
        <v/>
      </c>
      <c r="Y226" s="25" t="str">
        <f t="shared" si="82"/>
        <v xml:space="preserve"> </v>
      </c>
      <c r="Z226" s="25" t="str">
        <f t="shared" si="83"/>
        <v xml:space="preserve"> </v>
      </c>
      <c r="AA226" s="25" t="str">
        <f t="shared" si="84"/>
        <v xml:space="preserve"> </v>
      </c>
      <c r="AB226">
        <f t="shared" si="85"/>
        <v>0</v>
      </c>
      <c r="AC226" t="str">
        <f t="shared" si="86"/>
        <v xml:space="preserve"> </v>
      </c>
      <c r="AD226">
        <f t="shared" si="87"/>
        <v>0</v>
      </c>
    </row>
    <row r="227" spans="1:30" x14ac:dyDescent="0.35">
      <c r="A227">
        <f>'Performance Cal'!A227</f>
        <v>0</v>
      </c>
      <c r="B227">
        <f>'Performance Cal'!B227</f>
        <v>0</v>
      </c>
      <c r="C227" t="str">
        <f>_xlfn.XLOOKUP(B227,'Team Player and role'!A:A,'Team Player and role'!C:C," ")</f>
        <v xml:space="preserve"> </v>
      </c>
      <c r="D227">
        <f>'Performance Cal'!C227</f>
        <v>0</v>
      </c>
      <c r="E227">
        <f>'Performance Cal'!D227</f>
        <v>0</v>
      </c>
      <c r="F227">
        <f>'Performance Cal'!E227</f>
        <v>0</v>
      </c>
      <c r="G227">
        <f>'Performance Cal'!F227</f>
        <v>0</v>
      </c>
      <c r="H227" s="25" t="str">
        <f t="shared" si="66"/>
        <v/>
      </c>
      <c r="I227" s="25" t="str">
        <f t="shared" si="67"/>
        <v/>
      </c>
      <c r="J227" s="25" t="str">
        <f t="shared" si="68"/>
        <v/>
      </c>
      <c r="K227" s="25" t="str">
        <f t="shared" si="69"/>
        <v xml:space="preserve"> </v>
      </c>
      <c r="L227" s="25" t="str">
        <f t="shared" si="70"/>
        <v xml:space="preserve"> </v>
      </c>
      <c r="M227" s="25" t="str">
        <f t="shared" si="70"/>
        <v xml:space="preserve"> </v>
      </c>
      <c r="N227" s="25" t="str">
        <f t="shared" si="71"/>
        <v xml:space="preserve"> </v>
      </c>
      <c r="O227" s="25" t="str">
        <f t="shared" si="72"/>
        <v xml:space="preserve"> </v>
      </c>
      <c r="P227" s="25" t="str">
        <f t="shared" si="73"/>
        <v/>
      </c>
      <c r="Q227" s="25" t="str">
        <f t="shared" si="74"/>
        <v/>
      </c>
      <c r="R227" s="25" t="str">
        <f t="shared" si="75"/>
        <v/>
      </c>
      <c r="S227" s="25" t="str">
        <f t="shared" si="76"/>
        <v/>
      </c>
      <c r="T227" s="25" t="str">
        <f t="shared" si="77"/>
        <v/>
      </c>
      <c r="U227" s="25" t="str">
        <f t="shared" si="78"/>
        <v/>
      </c>
      <c r="V227" s="25" t="str">
        <f t="shared" si="79"/>
        <v/>
      </c>
      <c r="W227" s="25" t="str">
        <f t="shared" si="80"/>
        <v/>
      </c>
      <c r="X227" s="25" t="str">
        <f t="shared" si="81"/>
        <v/>
      </c>
      <c r="Y227" s="25" t="str">
        <f t="shared" si="82"/>
        <v xml:space="preserve"> </v>
      </c>
      <c r="Z227" s="25" t="str">
        <f t="shared" si="83"/>
        <v xml:space="preserve"> </v>
      </c>
      <c r="AA227" s="25" t="str">
        <f t="shared" si="84"/>
        <v xml:space="preserve"> </v>
      </c>
      <c r="AB227">
        <f t="shared" si="85"/>
        <v>0</v>
      </c>
      <c r="AC227" t="str">
        <f t="shared" si="86"/>
        <v xml:space="preserve"> </v>
      </c>
      <c r="AD227">
        <f t="shared" si="87"/>
        <v>0</v>
      </c>
    </row>
    <row r="228" spans="1:30" x14ac:dyDescent="0.35">
      <c r="A228">
        <f>'Performance Cal'!A228</f>
        <v>0</v>
      </c>
      <c r="B228">
        <f>'Performance Cal'!B228</f>
        <v>0</v>
      </c>
      <c r="C228" t="str">
        <f>_xlfn.XLOOKUP(B228,'Team Player and role'!A:A,'Team Player and role'!C:C," ")</f>
        <v xml:space="preserve"> </v>
      </c>
      <c r="D228">
        <f>'Performance Cal'!C228</f>
        <v>0</v>
      </c>
      <c r="E228">
        <f>'Performance Cal'!D228</f>
        <v>0</v>
      </c>
      <c r="F228">
        <f>'Performance Cal'!E228</f>
        <v>0</v>
      </c>
      <c r="G228">
        <f>'Performance Cal'!F228</f>
        <v>0</v>
      </c>
      <c r="H228" s="25" t="str">
        <f t="shared" si="66"/>
        <v/>
      </c>
      <c r="I228" s="25" t="str">
        <f t="shared" si="67"/>
        <v/>
      </c>
      <c r="J228" s="25" t="str">
        <f t="shared" si="68"/>
        <v/>
      </c>
      <c r="K228" s="25" t="str">
        <f t="shared" si="69"/>
        <v xml:space="preserve"> </v>
      </c>
      <c r="L228" s="25" t="str">
        <f t="shared" si="70"/>
        <v xml:space="preserve"> </v>
      </c>
      <c r="M228" s="25" t="str">
        <f t="shared" si="70"/>
        <v xml:space="preserve"> </v>
      </c>
      <c r="N228" s="25" t="str">
        <f t="shared" si="71"/>
        <v xml:space="preserve"> </v>
      </c>
      <c r="O228" s="25" t="str">
        <f t="shared" si="72"/>
        <v xml:space="preserve"> </v>
      </c>
      <c r="P228" s="25" t="str">
        <f t="shared" si="73"/>
        <v/>
      </c>
      <c r="Q228" s="25" t="str">
        <f t="shared" si="74"/>
        <v/>
      </c>
      <c r="R228" s="25" t="str">
        <f t="shared" si="75"/>
        <v/>
      </c>
      <c r="S228" s="25" t="str">
        <f t="shared" si="76"/>
        <v/>
      </c>
      <c r="T228" s="25" t="str">
        <f t="shared" si="77"/>
        <v/>
      </c>
      <c r="U228" s="25" t="str">
        <f t="shared" si="78"/>
        <v/>
      </c>
      <c r="V228" s="25" t="str">
        <f t="shared" si="79"/>
        <v/>
      </c>
      <c r="W228" s="25" t="str">
        <f t="shared" si="80"/>
        <v/>
      </c>
      <c r="X228" s="25" t="str">
        <f t="shared" si="81"/>
        <v/>
      </c>
      <c r="Y228" s="25" t="str">
        <f t="shared" si="82"/>
        <v xml:space="preserve"> </v>
      </c>
      <c r="Z228" s="25" t="str">
        <f t="shared" si="83"/>
        <v xml:space="preserve"> </v>
      </c>
      <c r="AA228" s="25" t="str">
        <f t="shared" si="84"/>
        <v xml:space="preserve"> </v>
      </c>
      <c r="AB228">
        <f t="shared" si="85"/>
        <v>0</v>
      </c>
      <c r="AC228" t="str">
        <f t="shared" si="86"/>
        <v xml:space="preserve"> </v>
      </c>
      <c r="AD228">
        <f t="shared" si="87"/>
        <v>0</v>
      </c>
    </row>
    <row r="229" spans="1:30" x14ac:dyDescent="0.35">
      <c r="A229">
        <f>'Performance Cal'!A229</f>
        <v>0</v>
      </c>
      <c r="B229">
        <f>'Performance Cal'!B229</f>
        <v>0</v>
      </c>
      <c r="C229" t="str">
        <f>_xlfn.XLOOKUP(B229,'Team Player and role'!A:A,'Team Player and role'!C:C," ")</f>
        <v xml:space="preserve"> </v>
      </c>
      <c r="D229">
        <f>'Performance Cal'!C229</f>
        <v>0</v>
      </c>
      <c r="E229">
        <f>'Performance Cal'!D229</f>
        <v>0</v>
      </c>
      <c r="F229">
        <f>'Performance Cal'!E229</f>
        <v>0</v>
      </c>
      <c r="G229">
        <f>'Performance Cal'!F229</f>
        <v>0</v>
      </c>
      <c r="H229" s="25" t="str">
        <f t="shared" si="66"/>
        <v/>
      </c>
      <c r="I229" s="25" t="str">
        <f t="shared" si="67"/>
        <v/>
      </c>
      <c r="J229" s="25" t="str">
        <f t="shared" si="68"/>
        <v/>
      </c>
      <c r="K229" s="25" t="str">
        <f t="shared" si="69"/>
        <v xml:space="preserve"> </v>
      </c>
      <c r="L229" s="25" t="str">
        <f t="shared" si="70"/>
        <v xml:space="preserve"> </v>
      </c>
      <c r="M229" s="25" t="str">
        <f t="shared" si="70"/>
        <v xml:space="preserve"> </v>
      </c>
      <c r="N229" s="25" t="str">
        <f t="shared" si="71"/>
        <v xml:space="preserve"> </v>
      </c>
      <c r="O229" s="25" t="str">
        <f t="shared" si="72"/>
        <v xml:space="preserve"> </v>
      </c>
      <c r="P229" s="25" t="str">
        <f t="shared" si="73"/>
        <v/>
      </c>
      <c r="Q229" s="25" t="str">
        <f t="shared" si="74"/>
        <v/>
      </c>
      <c r="R229" s="25" t="str">
        <f t="shared" si="75"/>
        <v/>
      </c>
      <c r="S229" s="25" t="str">
        <f t="shared" si="76"/>
        <v/>
      </c>
      <c r="T229" s="25" t="str">
        <f t="shared" si="77"/>
        <v/>
      </c>
      <c r="U229" s="25" t="str">
        <f t="shared" si="78"/>
        <v/>
      </c>
      <c r="V229" s="25" t="str">
        <f t="shared" si="79"/>
        <v/>
      </c>
      <c r="W229" s="25" t="str">
        <f t="shared" si="80"/>
        <v/>
      </c>
      <c r="X229" s="25" t="str">
        <f t="shared" si="81"/>
        <v/>
      </c>
      <c r="Y229" s="25" t="str">
        <f t="shared" si="82"/>
        <v xml:space="preserve"> </v>
      </c>
      <c r="Z229" s="25" t="str">
        <f t="shared" si="83"/>
        <v xml:space="preserve"> </v>
      </c>
      <c r="AA229" s="25" t="str">
        <f t="shared" si="84"/>
        <v xml:space="preserve"> </v>
      </c>
      <c r="AB229">
        <f t="shared" si="85"/>
        <v>0</v>
      </c>
      <c r="AC229" t="str">
        <f t="shared" si="86"/>
        <v xml:space="preserve"> </v>
      </c>
      <c r="AD229">
        <f t="shared" si="87"/>
        <v>0</v>
      </c>
    </row>
    <row r="230" spans="1:30" x14ac:dyDescent="0.35">
      <c r="A230">
        <f>'Performance Cal'!A230</f>
        <v>0</v>
      </c>
      <c r="B230">
        <f>'Performance Cal'!B230</f>
        <v>0</v>
      </c>
      <c r="C230" t="str">
        <f>_xlfn.XLOOKUP(B230,'Team Player and role'!A:A,'Team Player and role'!C:C," ")</f>
        <v xml:space="preserve"> </v>
      </c>
      <c r="D230">
        <f>'Performance Cal'!C230</f>
        <v>0</v>
      </c>
      <c r="E230">
        <f>'Performance Cal'!D230</f>
        <v>0</v>
      </c>
      <c r="F230">
        <f>'Performance Cal'!E230</f>
        <v>0</v>
      </c>
      <c r="G230">
        <f>'Performance Cal'!F230</f>
        <v>0</v>
      </c>
      <c r="H230" s="25" t="str">
        <f t="shared" si="66"/>
        <v/>
      </c>
      <c r="I230" s="25" t="str">
        <f t="shared" si="67"/>
        <v/>
      </c>
      <c r="J230" s="25" t="str">
        <f t="shared" si="68"/>
        <v/>
      </c>
      <c r="K230" s="25" t="str">
        <f t="shared" si="69"/>
        <v xml:space="preserve"> </v>
      </c>
      <c r="L230" s="25" t="str">
        <f t="shared" si="70"/>
        <v xml:space="preserve"> </v>
      </c>
      <c r="M230" s="25" t="str">
        <f t="shared" si="70"/>
        <v xml:space="preserve"> </v>
      </c>
      <c r="N230" s="25" t="str">
        <f t="shared" si="71"/>
        <v xml:space="preserve"> </v>
      </c>
      <c r="O230" s="25" t="str">
        <f t="shared" si="72"/>
        <v xml:space="preserve"> </v>
      </c>
      <c r="P230" s="25" t="str">
        <f t="shared" si="73"/>
        <v/>
      </c>
      <c r="Q230" s="25" t="str">
        <f t="shared" si="74"/>
        <v/>
      </c>
      <c r="R230" s="25" t="str">
        <f t="shared" si="75"/>
        <v/>
      </c>
      <c r="S230" s="25" t="str">
        <f t="shared" si="76"/>
        <v/>
      </c>
      <c r="T230" s="25" t="str">
        <f t="shared" si="77"/>
        <v/>
      </c>
      <c r="U230" s="25" t="str">
        <f t="shared" si="78"/>
        <v/>
      </c>
      <c r="V230" s="25" t="str">
        <f t="shared" si="79"/>
        <v/>
      </c>
      <c r="W230" s="25" t="str">
        <f t="shared" si="80"/>
        <v/>
      </c>
      <c r="X230" s="25" t="str">
        <f t="shared" si="81"/>
        <v/>
      </c>
      <c r="Y230" s="25" t="str">
        <f t="shared" si="82"/>
        <v xml:space="preserve"> </v>
      </c>
      <c r="Z230" s="25" t="str">
        <f t="shared" si="83"/>
        <v xml:space="preserve"> </v>
      </c>
      <c r="AA230" s="25" t="str">
        <f t="shared" si="84"/>
        <v xml:space="preserve"> </v>
      </c>
      <c r="AB230">
        <f t="shared" si="85"/>
        <v>0</v>
      </c>
      <c r="AC230" t="str">
        <f t="shared" si="86"/>
        <v xml:space="preserve"> </v>
      </c>
      <c r="AD230">
        <f t="shared" si="87"/>
        <v>0</v>
      </c>
    </row>
    <row r="231" spans="1:30" x14ac:dyDescent="0.35">
      <c r="A231">
        <f>'Performance Cal'!A231</f>
        <v>0</v>
      </c>
      <c r="B231">
        <f>'Performance Cal'!B231</f>
        <v>0</v>
      </c>
      <c r="C231" t="str">
        <f>_xlfn.XLOOKUP(B231,'Team Player and role'!A:A,'Team Player and role'!C:C," ")</f>
        <v xml:space="preserve"> </v>
      </c>
      <c r="D231">
        <f>'Performance Cal'!C231</f>
        <v>0</v>
      </c>
      <c r="E231">
        <f>'Performance Cal'!D231</f>
        <v>0</v>
      </c>
      <c r="F231">
        <f>'Performance Cal'!E231</f>
        <v>0</v>
      </c>
      <c r="G231">
        <f>'Performance Cal'!F231</f>
        <v>0</v>
      </c>
      <c r="H231" s="25" t="str">
        <f t="shared" si="66"/>
        <v/>
      </c>
      <c r="I231" s="25" t="str">
        <f t="shared" si="67"/>
        <v/>
      </c>
      <c r="J231" s="25" t="str">
        <f t="shared" si="68"/>
        <v/>
      </c>
      <c r="K231" s="25" t="str">
        <f t="shared" si="69"/>
        <v xml:space="preserve"> </v>
      </c>
      <c r="L231" s="25" t="str">
        <f t="shared" si="70"/>
        <v xml:space="preserve"> </v>
      </c>
      <c r="M231" s="25" t="str">
        <f t="shared" si="70"/>
        <v xml:space="preserve"> </v>
      </c>
      <c r="N231" s="25" t="str">
        <f t="shared" si="71"/>
        <v xml:space="preserve"> </v>
      </c>
      <c r="O231" s="25" t="str">
        <f t="shared" si="72"/>
        <v xml:space="preserve"> </v>
      </c>
      <c r="P231" s="25" t="str">
        <f t="shared" si="73"/>
        <v/>
      </c>
      <c r="Q231" s="25" t="str">
        <f t="shared" si="74"/>
        <v/>
      </c>
      <c r="R231" s="25" t="str">
        <f t="shared" si="75"/>
        <v/>
      </c>
      <c r="S231" s="25" t="str">
        <f t="shared" si="76"/>
        <v/>
      </c>
      <c r="T231" s="25" t="str">
        <f t="shared" si="77"/>
        <v/>
      </c>
      <c r="U231" s="25" t="str">
        <f t="shared" si="78"/>
        <v/>
      </c>
      <c r="V231" s="25" t="str">
        <f t="shared" si="79"/>
        <v/>
      </c>
      <c r="W231" s="25" t="str">
        <f t="shared" si="80"/>
        <v/>
      </c>
      <c r="X231" s="25" t="str">
        <f t="shared" si="81"/>
        <v/>
      </c>
      <c r="Y231" s="25" t="str">
        <f t="shared" si="82"/>
        <v xml:space="preserve"> </v>
      </c>
      <c r="Z231" s="25" t="str">
        <f t="shared" si="83"/>
        <v xml:space="preserve"> </v>
      </c>
      <c r="AA231" s="25" t="str">
        <f t="shared" si="84"/>
        <v xml:space="preserve"> </v>
      </c>
      <c r="AB231">
        <f t="shared" si="85"/>
        <v>0</v>
      </c>
      <c r="AC231" t="str">
        <f t="shared" si="86"/>
        <v xml:space="preserve"> </v>
      </c>
      <c r="AD231">
        <f t="shared" si="87"/>
        <v>0</v>
      </c>
    </row>
    <row r="232" spans="1:30" x14ac:dyDescent="0.35">
      <c r="A232">
        <f>'Performance Cal'!A232</f>
        <v>0</v>
      </c>
      <c r="B232">
        <f>'Performance Cal'!B232</f>
        <v>0</v>
      </c>
      <c r="C232" t="str">
        <f>_xlfn.XLOOKUP(B232,'Team Player and role'!A:A,'Team Player and role'!C:C," ")</f>
        <v xml:space="preserve"> </v>
      </c>
      <c r="D232">
        <f>'Performance Cal'!C232</f>
        <v>0</v>
      </c>
      <c r="E232">
        <f>'Performance Cal'!D232</f>
        <v>0</v>
      </c>
      <c r="F232">
        <f>'Performance Cal'!E232</f>
        <v>0</v>
      </c>
      <c r="G232">
        <f>'Performance Cal'!F232</f>
        <v>0</v>
      </c>
      <c r="H232" s="25" t="str">
        <f t="shared" si="66"/>
        <v/>
      </c>
      <c r="I232" s="25" t="str">
        <f t="shared" si="67"/>
        <v/>
      </c>
      <c r="J232" s="25" t="str">
        <f t="shared" si="68"/>
        <v/>
      </c>
      <c r="K232" s="25" t="str">
        <f t="shared" si="69"/>
        <v xml:space="preserve"> </v>
      </c>
      <c r="L232" s="25" t="str">
        <f t="shared" si="70"/>
        <v xml:space="preserve"> </v>
      </c>
      <c r="M232" s="25" t="str">
        <f t="shared" si="70"/>
        <v xml:space="preserve"> </v>
      </c>
      <c r="N232" s="25" t="str">
        <f t="shared" si="71"/>
        <v xml:space="preserve"> </v>
      </c>
      <c r="O232" s="25" t="str">
        <f t="shared" si="72"/>
        <v xml:space="preserve"> </v>
      </c>
      <c r="P232" s="25" t="str">
        <f t="shared" si="73"/>
        <v/>
      </c>
      <c r="Q232" s="25" t="str">
        <f t="shared" si="74"/>
        <v/>
      </c>
      <c r="R232" s="25" t="str">
        <f t="shared" si="75"/>
        <v/>
      </c>
      <c r="S232" s="25" t="str">
        <f t="shared" si="76"/>
        <v/>
      </c>
      <c r="T232" s="25" t="str">
        <f t="shared" si="77"/>
        <v/>
      </c>
      <c r="U232" s="25" t="str">
        <f t="shared" si="78"/>
        <v/>
      </c>
      <c r="V232" s="25" t="str">
        <f t="shared" si="79"/>
        <v/>
      </c>
      <c r="W232" s="25" t="str">
        <f t="shared" si="80"/>
        <v/>
      </c>
      <c r="X232" s="25" t="str">
        <f t="shared" si="81"/>
        <v/>
      </c>
      <c r="Y232" s="25" t="str">
        <f t="shared" si="82"/>
        <v xml:space="preserve"> </v>
      </c>
      <c r="Z232" s="25" t="str">
        <f t="shared" si="83"/>
        <v xml:space="preserve"> </v>
      </c>
      <c r="AA232" s="25" t="str">
        <f t="shared" si="84"/>
        <v xml:space="preserve"> </v>
      </c>
      <c r="AB232">
        <f t="shared" si="85"/>
        <v>0</v>
      </c>
      <c r="AC232" t="str">
        <f t="shared" si="86"/>
        <v xml:space="preserve"> </v>
      </c>
      <c r="AD232">
        <f t="shared" si="87"/>
        <v>0</v>
      </c>
    </row>
    <row r="233" spans="1:30" x14ac:dyDescent="0.35">
      <c r="A233">
        <f>'Performance Cal'!A233</f>
        <v>0</v>
      </c>
      <c r="B233">
        <f>'Performance Cal'!B233</f>
        <v>0</v>
      </c>
      <c r="C233" t="str">
        <f>_xlfn.XLOOKUP(B233,'Team Player and role'!A:A,'Team Player and role'!C:C," ")</f>
        <v xml:space="preserve"> </v>
      </c>
      <c r="D233">
        <f>'Performance Cal'!C233</f>
        <v>0</v>
      </c>
      <c r="E233">
        <f>'Performance Cal'!D233</f>
        <v>0</v>
      </c>
      <c r="F233">
        <f>'Performance Cal'!E233</f>
        <v>0</v>
      </c>
      <c r="G233">
        <f>'Performance Cal'!F233</f>
        <v>0</v>
      </c>
      <c r="H233" s="25" t="str">
        <f t="shared" si="66"/>
        <v/>
      </c>
      <c r="I233" s="25" t="str">
        <f t="shared" si="67"/>
        <v/>
      </c>
      <c r="J233" s="25" t="str">
        <f t="shared" si="68"/>
        <v/>
      </c>
      <c r="K233" s="25" t="str">
        <f t="shared" si="69"/>
        <v xml:space="preserve"> </v>
      </c>
      <c r="L233" s="25" t="str">
        <f t="shared" si="70"/>
        <v xml:space="preserve"> </v>
      </c>
      <c r="M233" s="25" t="str">
        <f t="shared" si="70"/>
        <v xml:space="preserve"> </v>
      </c>
      <c r="N233" s="25" t="str">
        <f t="shared" si="71"/>
        <v xml:space="preserve"> </v>
      </c>
      <c r="O233" s="25" t="str">
        <f t="shared" si="72"/>
        <v xml:space="preserve"> </v>
      </c>
      <c r="P233" s="25" t="str">
        <f t="shared" si="73"/>
        <v/>
      </c>
      <c r="Q233" s="25" t="str">
        <f t="shared" si="74"/>
        <v/>
      </c>
      <c r="R233" s="25" t="str">
        <f t="shared" si="75"/>
        <v/>
      </c>
      <c r="S233" s="25" t="str">
        <f t="shared" si="76"/>
        <v/>
      </c>
      <c r="T233" s="25" t="str">
        <f t="shared" si="77"/>
        <v/>
      </c>
      <c r="U233" s="25" t="str">
        <f t="shared" si="78"/>
        <v/>
      </c>
      <c r="V233" s="25" t="str">
        <f t="shared" si="79"/>
        <v/>
      </c>
      <c r="W233" s="25" t="str">
        <f t="shared" si="80"/>
        <v/>
      </c>
      <c r="X233" s="25" t="str">
        <f t="shared" si="81"/>
        <v/>
      </c>
      <c r="Y233" s="25" t="str">
        <f t="shared" si="82"/>
        <v xml:space="preserve"> </v>
      </c>
      <c r="Z233" s="25" t="str">
        <f t="shared" si="83"/>
        <v xml:space="preserve"> </v>
      </c>
      <c r="AA233" s="25" t="str">
        <f t="shared" si="84"/>
        <v xml:space="preserve"> </v>
      </c>
      <c r="AB233">
        <f t="shared" si="85"/>
        <v>0</v>
      </c>
      <c r="AC233" t="str">
        <f t="shared" si="86"/>
        <v xml:space="preserve"> </v>
      </c>
      <c r="AD233">
        <f t="shared" si="87"/>
        <v>0</v>
      </c>
    </row>
    <row r="234" spans="1:30" x14ac:dyDescent="0.35">
      <c r="A234">
        <f>'Performance Cal'!A234</f>
        <v>0</v>
      </c>
      <c r="B234">
        <f>'Performance Cal'!B234</f>
        <v>0</v>
      </c>
      <c r="C234" t="str">
        <f>_xlfn.XLOOKUP(B234,'Team Player and role'!A:A,'Team Player and role'!C:C," ")</f>
        <v xml:space="preserve"> </v>
      </c>
      <c r="D234">
        <f>'Performance Cal'!C234</f>
        <v>0</v>
      </c>
      <c r="E234">
        <f>'Performance Cal'!D234</f>
        <v>0</v>
      </c>
      <c r="F234">
        <f>'Performance Cal'!E234</f>
        <v>0</v>
      </c>
      <c r="G234">
        <f>'Performance Cal'!F234</f>
        <v>0</v>
      </c>
      <c r="H234" s="25" t="str">
        <f t="shared" si="66"/>
        <v/>
      </c>
      <c r="I234" s="25" t="str">
        <f t="shared" si="67"/>
        <v/>
      </c>
      <c r="J234" s="25" t="str">
        <f t="shared" si="68"/>
        <v/>
      </c>
      <c r="K234" s="25" t="str">
        <f t="shared" si="69"/>
        <v xml:space="preserve"> </v>
      </c>
      <c r="L234" s="25" t="str">
        <f t="shared" si="70"/>
        <v xml:space="preserve"> </v>
      </c>
      <c r="M234" s="25" t="str">
        <f t="shared" si="70"/>
        <v xml:space="preserve"> </v>
      </c>
      <c r="N234" s="25" t="str">
        <f t="shared" si="71"/>
        <v xml:space="preserve"> </v>
      </c>
      <c r="O234" s="25" t="str">
        <f t="shared" si="72"/>
        <v xml:space="preserve"> </v>
      </c>
      <c r="P234" s="25" t="str">
        <f t="shared" si="73"/>
        <v/>
      </c>
      <c r="Q234" s="25" t="str">
        <f t="shared" si="74"/>
        <v/>
      </c>
      <c r="R234" s="25" t="str">
        <f t="shared" si="75"/>
        <v/>
      </c>
      <c r="S234" s="25" t="str">
        <f t="shared" si="76"/>
        <v/>
      </c>
      <c r="T234" s="25" t="str">
        <f t="shared" si="77"/>
        <v/>
      </c>
      <c r="U234" s="25" t="str">
        <f t="shared" si="78"/>
        <v/>
      </c>
      <c r="V234" s="25" t="str">
        <f t="shared" si="79"/>
        <v/>
      </c>
      <c r="W234" s="25" t="str">
        <f t="shared" si="80"/>
        <v/>
      </c>
      <c r="X234" s="25" t="str">
        <f t="shared" si="81"/>
        <v/>
      </c>
      <c r="Y234" s="25" t="str">
        <f t="shared" si="82"/>
        <v xml:space="preserve"> </v>
      </c>
      <c r="Z234" s="25" t="str">
        <f t="shared" si="83"/>
        <v xml:space="preserve"> </v>
      </c>
      <c r="AA234" s="25" t="str">
        <f t="shared" si="84"/>
        <v xml:space="preserve"> </v>
      </c>
      <c r="AB234">
        <f t="shared" si="85"/>
        <v>0</v>
      </c>
      <c r="AC234" t="str">
        <f t="shared" si="86"/>
        <v xml:space="preserve"> </v>
      </c>
      <c r="AD234">
        <f t="shared" si="87"/>
        <v>0</v>
      </c>
    </row>
    <row r="235" spans="1:30" x14ac:dyDescent="0.35">
      <c r="A235">
        <f>'Performance Cal'!A235</f>
        <v>0</v>
      </c>
      <c r="B235">
        <f>'Performance Cal'!B235</f>
        <v>0</v>
      </c>
      <c r="C235" t="str">
        <f>_xlfn.XLOOKUP(B235,'Team Player and role'!A:A,'Team Player and role'!C:C," ")</f>
        <v xml:space="preserve"> </v>
      </c>
      <c r="D235">
        <f>'Performance Cal'!C235</f>
        <v>0</v>
      </c>
      <c r="E235">
        <f>'Performance Cal'!D235</f>
        <v>0</v>
      </c>
      <c r="F235">
        <f>'Performance Cal'!E235</f>
        <v>0</v>
      </c>
      <c r="G235">
        <f>'Performance Cal'!F235</f>
        <v>0</v>
      </c>
      <c r="H235" s="25" t="str">
        <f t="shared" si="66"/>
        <v/>
      </c>
      <c r="I235" s="25" t="str">
        <f t="shared" si="67"/>
        <v/>
      </c>
      <c r="J235" s="25" t="str">
        <f t="shared" si="68"/>
        <v/>
      </c>
      <c r="K235" s="25" t="str">
        <f t="shared" si="69"/>
        <v xml:space="preserve"> </v>
      </c>
      <c r="L235" s="25" t="str">
        <f t="shared" si="70"/>
        <v xml:space="preserve"> </v>
      </c>
      <c r="M235" s="25" t="str">
        <f t="shared" si="70"/>
        <v xml:space="preserve"> </v>
      </c>
      <c r="N235" s="25" t="str">
        <f t="shared" si="71"/>
        <v xml:space="preserve"> </v>
      </c>
      <c r="O235" s="25" t="str">
        <f t="shared" si="72"/>
        <v xml:space="preserve"> </v>
      </c>
      <c r="P235" s="25" t="str">
        <f t="shared" si="73"/>
        <v/>
      </c>
      <c r="Q235" s="25" t="str">
        <f t="shared" si="74"/>
        <v/>
      </c>
      <c r="R235" s="25" t="str">
        <f t="shared" si="75"/>
        <v/>
      </c>
      <c r="S235" s="25" t="str">
        <f t="shared" si="76"/>
        <v/>
      </c>
      <c r="T235" s="25" t="str">
        <f t="shared" si="77"/>
        <v/>
      </c>
      <c r="U235" s="25" t="str">
        <f t="shared" si="78"/>
        <v/>
      </c>
      <c r="V235" s="25" t="str">
        <f t="shared" si="79"/>
        <v/>
      </c>
      <c r="W235" s="25" t="str">
        <f t="shared" si="80"/>
        <v/>
      </c>
      <c r="X235" s="25" t="str">
        <f t="shared" si="81"/>
        <v/>
      </c>
      <c r="Y235" s="25" t="str">
        <f t="shared" si="82"/>
        <v xml:space="preserve"> </v>
      </c>
      <c r="Z235" s="25" t="str">
        <f t="shared" si="83"/>
        <v xml:space="preserve"> </v>
      </c>
      <c r="AA235" s="25" t="str">
        <f t="shared" si="84"/>
        <v xml:space="preserve"> </v>
      </c>
      <c r="AB235">
        <f t="shared" si="85"/>
        <v>0</v>
      </c>
      <c r="AC235" t="str">
        <f t="shared" si="86"/>
        <v xml:space="preserve"> </v>
      </c>
      <c r="AD235">
        <f t="shared" si="87"/>
        <v>0</v>
      </c>
    </row>
    <row r="236" spans="1:30" x14ac:dyDescent="0.35">
      <c r="A236">
        <f>'Performance Cal'!A236</f>
        <v>0</v>
      </c>
      <c r="B236">
        <f>'Performance Cal'!B236</f>
        <v>0</v>
      </c>
      <c r="C236" t="str">
        <f>_xlfn.XLOOKUP(B236,'Team Player and role'!A:A,'Team Player and role'!C:C," ")</f>
        <v xml:space="preserve"> </v>
      </c>
      <c r="D236">
        <f>'Performance Cal'!C236</f>
        <v>0</v>
      </c>
      <c r="E236">
        <f>'Performance Cal'!D236</f>
        <v>0</v>
      </c>
      <c r="F236">
        <f>'Performance Cal'!E236</f>
        <v>0</v>
      </c>
      <c r="G236">
        <f>'Performance Cal'!F236</f>
        <v>0</v>
      </c>
      <c r="H236" s="25" t="str">
        <f t="shared" si="66"/>
        <v/>
      </c>
      <c r="I236" s="25" t="str">
        <f t="shared" si="67"/>
        <v/>
      </c>
      <c r="J236" s="25" t="str">
        <f t="shared" si="68"/>
        <v/>
      </c>
      <c r="K236" s="25" t="str">
        <f t="shared" si="69"/>
        <v xml:space="preserve"> </v>
      </c>
      <c r="L236" s="25" t="str">
        <f t="shared" si="70"/>
        <v xml:space="preserve"> </v>
      </c>
      <c r="M236" s="25" t="str">
        <f t="shared" si="70"/>
        <v xml:space="preserve"> </v>
      </c>
      <c r="N236" s="25" t="str">
        <f t="shared" si="71"/>
        <v xml:space="preserve"> </v>
      </c>
      <c r="O236" s="25" t="str">
        <f t="shared" si="72"/>
        <v xml:space="preserve"> </v>
      </c>
      <c r="P236" s="25" t="str">
        <f t="shared" si="73"/>
        <v/>
      </c>
      <c r="Q236" s="25" t="str">
        <f t="shared" si="74"/>
        <v/>
      </c>
      <c r="R236" s="25" t="str">
        <f t="shared" si="75"/>
        <v/>
      </c>
      <c r="S236" s="25" t="str">
        <f t="shared" si="76"/>
        <v/>
      </c>
      <c r="T236" s="25" t="str">
        <f t="shared" si="77"/>
        <v/>
      </c>
      <c r="U236" s="25" t="str">
        <f t="shared" si="78"/>
        <v/>
      </c>
      <c r="V236" s="25" t="str">
        <f t="shared" si="79"/>
        <v/>
      </c>
      <c r="W236" s="25" t="str">
        <f t="shared" si="80"/>
        <v/>
      </c>
      <c r="X236" s="25" t="str">
        <f t="shared" si="81"/>
        <v/>
      </c>
      <c r="Y236" s="25" t="str">
        <f t="shared" si="82"/>
        <v xml:space="preserve"> </v>
      </c>
      <c r="Z236" s="25" t="str">
        <f t="shared" si="83"/>
        <v xml:space="preserve"> </v>
      </c>
      <c r="AA236" s="25" t="str">
        <f t="shared" si="84"/>
        <v xml:space="preserve"> </v>
      </c>
      <c r="AB236">
        <f t="shared" si="85"/>
        <v>0</v>
      </c>
      <c r="AC236" t="str">
        <f t="shared" si="86"/>
        <v xml:space="preserve"> </v>
      </c>
      <c r="AD236">
        <f t="shared" si="87"/>
        <v>0</v>
      </c>
    </row>
    <row r="237" spans="1:30" x14ac:dyDescent="0.35">
      <c r="A237">
        <f>'Performance Cal'!A237</f>
        <v>0</v>
      </c>
      <c r="B237">
        <f>'Performance Cal'!B237</f>
        <v>0</v>
      </c>
      <c r="C237" t="str">
        <f>_xlfn.XLOOKUP(B237,'Team Player and role'!A:A,'Team Player and role'!C:C," ")</f>
        <v xml:space="preserve"> </v>
      </c>
      <c r="D237">
        <f>'Performance Cal'!C237</f>
        <v>0</v>
      </c>
      <c r="E237">
        <f>'Performance Cal'!D237</f>
        <v>0</v>
      </c>
      <c r="F237">
        <f>'Performance Cal'!E237</f>
        <v>0</v>
      </c>
      <c r="G237">
        <f>'Performance Cal'!F237</f>
        <v>0</v>
      </c>
      <c r="H237" s="25" t="str">
        <f t="shared" si="66"/>
        <v/>
      </c>
      <c r="I237" s="25" t="str">
        <f t="shared" si="67"/>
        <v/>
      </c>
      <c r="J237" s="25" t="str">
        <f t="shared" si="68"/>
        <v/>
      </c>
      <c r="K237" s="25" t="str">
        <f t="shared" si="69"/>
        <v xml:space="preserve"> </v>
      </c>
      <c r="L237" s="25" t="str">
        <f t="shared" si="70"/>
        <v xml:space="preserve"> </v>
      </c>
      <c r="M237" s="25" t="str">
        <f t="shared" si="70"/>
        <v xml:space="preserve"> </v>
      </c>
      <c r="N237" s="25" t="str">
        <f t="shared" si="71"/>
        <v xml:space="preserve"> </v>
      </c>
      <c r="O237" s="25" t="str">
        <f t="shared" si="72"/>
        <v xml:space="preserve"> </v>
      </c>
      <c r="P237" s="25" t="str">
        <f t="shared" si="73"/>
        <v/>
      </c>
      <c r="Q237" s="25" t="str">
        <f t="shared" si="74"/>
        <v/>
      </c>
      <c r="R237" s="25" t="str">
        <f t="shared" si="75"/>
        <v/>
      </c>
      <c r="S237" s="25" t="str">
        <f t="shared" si="76"/>
        <v/>
      </c>
      <c r="T237" s="25" t="str">
        <f t="shared" si="77"/>
        <v/>
      </c>
      <c r="U237" s="25" t="str">
        <f t="shared" si="78"/>
        <v/>
      </c>
      <c r="V237" s="25" t="str">
        <f t="shared" si="79"/>
        <v/>
      </c>
      <c r="W237" s="25" t="str">
        <f t="shared" si="80"/>
        <v/>
      </c>
      <c r="X237" s="25" t="str">
        <f t="shared" si="81"/>
        <v/>
      </c>
      <c r="Y237" s="25" t="str">
        <f t="shared" si="82"/>
        <v xml:space="preserve"> </v>
      </c>
      <c r="Z237" s="25" t="str">
        <f t="shared" si="83"/>
        <v xml:space="preserve"> </v>
      </c>
      <c r="AA237" s="25" t="str">
        <f t="shared" si="84"/>
        <v xml:space="preserve"> </v>
      </c>
      <c r="AB237">
        <f t="shared" si="85"/>
        <v>0</v>
      </c>
      <c r="AC237" t="str">
        <f t="shared" si="86"/>
        <v xml:space="preserve"> </v>
      </c>
      <c r="AD237">
        <f t="shared" si="87"/>
        <v>0</v>
      </c>
    </row>
    <row r="238" spans="1:30" x14ac:dyDescent="0.35">
      <c r="A238">
        <f>'Performance Cal'!A238</f>
        <v>0</v>
      </c>
      <c r="B238">
        <f>'Performance Cal'!B238</f>
        <v>0</v>
      </c>
      <c r="C238" t="str">
        <f>_xlfn.XLOOKUP(B238,'Team Player and role'!A:A,'Team Player and role'!C:C," ")</f>
        <v xml:space="preserve"> </v>
      </c>
      <c r="D238">
        <f>'Performance Cal'!C238</f>
        <v>0</v>
      </c>
      <c r="E238">
        <f>'Performance Cal'!D238</f>
        <v>0</v>
      </c>
      <c r="F238">
        <f>'Performance Cal'!E238</f>
        <v>0</v>
      </c>
      <c r="G238">
        <f>'Performance Cal'!F238</f>
        <v>0</v>
      </c>
      <c r="H238" s="25" t="str">
        <f t="shared" si="66"/>
        <v/>
      </c>
      <c r="I238" s="25" t="str">
        <f t="shared" si="67"/>
        <v/>
      </c>
      <c r="J238" s="25" t="str">
        <f t="shared" si="68"/>
        <v/>
      </c>
      <c r="K238" s="25" t="str">
        <f t="shared" si="69"/>
        <v xml:space="preserve"> </v>
      </c>
      <c r="L238" s="25" t="str">
        <f t="shared" si="70"/>
        <v xml:space="preserve"> </v>
      </c>
      <c r="M238" s="25" t="str">
        <f t="shared" si="70"/>
        <v xml:space="preserve"> </v>
      </c>
      <c r="N238" s="25" t="str">
        <f t="shared" si="71"/>
        <v xml:space="preserve"> </v>
      </c>
      <c r="O238" s="25" t="str">
        <f t="shared" si="72"/>
        <v xml:space="preserve"> </v>
      </c>
      <c r="P238" s="25" t="str">
        <f t="shared" si="73"/>
        <v/>
      </c>
      <c r="Q238" s="25" t="str">
        <f t="shared" si="74"/>
        <v/>
      </c>
      <c r="R238" s="25" t="str">
        <f t="shared" si="75"/>
        <v/>
      </c>
      <c r="S238" s="25" t="str">
        <f t="shared" si="76"/>
        <v/>
      </c>
      <c r="T238" s="25" t="str">
        <f t="shared" si="77"/>
        <v/>
      </c>
      <c r="U238" s="25" t="str">
        <f t="shared" si="78"/>
        <v/>
      </c>
      <c r="V238" s="25" t="str">
        <f t="shared" si="79"/>
        <v/>
      </c>
      <c r="W238" s="25" t="str">
        <f t="shared" si="80"/>
        <v/>
      </c>
      <c r="X238" s="25" t="str">
        <f t="shared" si="81"/>
        <v/>
      </c>
      <c r="Y238" s="25" t="str">
        <f t="shared" si="82"/>
        <v xml:space="preserve"> </v>
      </c>
      <c r="Z238" s="25" t="str">
        <f t="shared" si="83"/>
        <v xml:space="preserve"> </v>
      </c>
      <c r="AA238" s="25" t="str">
        <f t="shared" si="84"/>
        <v xml:space="preserve"> </v>
      </c>
      <c r="AB238">
        <f t="shared" si="85"/>
        <v>0</v>
      </c>
      <c r="AC238" t="str">
        <f t="shared" si="86"/>
        <v xml:space="preserve"> </v>
      </c>
      <c r="AD238">
        <f t="shared" si="87"/>
        <v>0</v>
      </c>
    </row>
    <row r="239" spans="1:30" x14ac:dyDescent="0.35">
      <c r="A239">
        <f>'Performance Cal'!A239</f>
        <v>0</v>
      </c>
      <c r="B239">
        <f>'Performance Cal'!B239</f>
        <v>0</v>
      </c>
      <c r="C239" t="str">
        <f>_xlfn.XLOOKUP(B239,'Team Player and role'!A:A,'Team Player and role'!C:C," ")</f>
        <v xml:space="preserve"> </v>
      </c>
      <c r="D239">
        <f>'Performance Cal'!C239</f>
        <v>0</v>
      </c>
      <c r="E239">
        <f>'Performance Cal'!D239</f>
        <v>0</v>
      </c>
      <c r="F239">
        <f>'Performance Cal'!E239</f>
        <v>0</v>
      </c>
      <c r="G239">
        <f>'Performance Cal'!F239</f>
        <v>0</v>
      </c>
      <c r="H239" s="25" t="str">
        <f t="shared" si="66"/>
        <v/>
      </c>
      <c r="I239" s="25" t="str">
        <f t="shared" si="67"/>
        <v/>
      </c>
      <c r="J239" s="25" t="str">
        <f t="shared" si="68"/>
        <v/>
      </c>
      <c r="K239" s="25" t="str">
        <f t="shared" si="69"/>
        <v xml:space="preserve"> </v>
      </c>
      <c r="L239" s="25" t="str">
        <f t="shared" si="70"/>
        <v xml:space="preserve"> </v>
      </c>
      <c r="M239" s="25" t="str">
        <f t="shared" si="70"/>
        <v xml:space="preserve"> </v>
      </c>
      <c r="N239" s="25" t="str">
        <f t="shared" si="71"/>
        <v xml:space="preserve"> </v>
      </c>
      <c r="O239" s="25" t="str">
        <f t="shared" si="72"/>
        <v xml:space="preserve"> </v>
      </c>
      <c r="P239" s="25" t="str">
        <f t="shared" si="73"/>
        <v/>
      </c>
      <c r="Q239" s="25" t="str">
        <f t="shared" si="74"/>
        <v/>
      </c>
      <c r="R239" s="25" t="str">
        <f t="shared" si="75"/>
        <v/>
      </c>
      <c r="S239" s="25" t="str">
        <f t="shared" si="76"/>
        <v/>
      </c>
      <c r="T239" s="25" t="str">
        <f t="shared" si="77"/>
        <v/>
      </c>
      <c r="U239" s="25" t="str">
        <f t="shared" si="78"/>
        <v/>
      </c>
      <c r="V239" s="25" t="str">
        <f t="shared" si="79"/>
        <v/>
      </c>
      <c r="W239" s="25" t="str">
        <f t="shared" si="80"/>
        <v/>
      </c>
      <c r="X239" s="25" t="str">
        <f t="shared" si="81"/>
        <v/>
      </c>
      <c r="Y239" s="25" t="str">
        <f t="shared" si="82"/>
        <v xml:space="preserve"> </v>
      </c>
      <c r="Z239" s="25" t="str">
        <f t="shared" si="83"/>
        <v xml:space="preserve"> </v>
      </c>
      <c r="AA239" s="25" t="str">
        <f t="shared" si="84"/>
        <v xml:space="preserve"> </v>
      </c>
      <c r="AB239">
        <f t="shared" si="85"/>
        <v>0</v>
      </c>
      <c r="AC239" t="str">
        <f t="shared" si="86"/>
        <v xml:space="preserve"> </v>
      </c>
      <c r="AD239">
        <f t="shared" si="87"/>
        <v>0</v>
      </c>
    </row>
    <row r="240" spans="1:30" x14ac:dyDescent="0.35">
      <c r="A240">
        <f>'Performance Cal'!A240</f>
        <v>0</v>
      </c>
      <c r="B240">
        <f>'Performance Cal'!B240</f>
        <v>0</v>
      </c>
      <c r="C240" t="str">
        <f>_xlfn.XLOOKUP(B240,'Team Player and role'!A:A,'Team Player and role'!C:C," ")</f>
        <v xml:space="preserve"> </v>
      </c>
      <c r="D240">
        <f>'Performance Cal'!C240</f>
        <v>0</v>
      </c>
      <c r="E240">
        <f>'Performance Cal'!D240</f>
        <v>0</v>
      </c>
      <c r="F240">
        <f>'Performance Cal'!E240</f>
        <v>0</v>
      </c>
      <c r="G240">
        <f>'Performance Cal'!F240</f>
        <v>0</v>
      </c>
      <c r="H240" s="25" t="str">
        <f t="shared" si="66"/>
        <v/>
      </c>
      <c r="I240" s="25" t="str">
        <f t="shared" si="67"/>
        <v/>
      </c>
      <c r="J240" s="25" t="str">
        <f t="shared" si="68"/>
        <v/>
      </c>
      <c r="K240" s="25" t="str">
        <f t="shared" si="69"/>
        <v xml:space="preserve"> </v>
      </c>
      <c r="L240" s="25" t="str">
        <f t="shared" si="70"/>
        <v xml:space="preserve"> </v>
      </c>
      <c r="M240" s="25" t="str">
        <f t="shared" si="70"/>
        <v xml:space="preserve"> </v>
      </c>
      <c r="N240" s="25" t="str">
        <f t="shared" si="71"/>
        <v xml:space="preserve"> </v>
      </c>
      <c r="O240" s="25" t="str">
        <f t="shared" si="72"/>
        <v xml:space="preserve"> </v>
      </c>
      <c r="P240" s="25" t="str">
        <f t="shared" si="73"/>
        <v/>
      </c>
      <c r="Q240" s="25" t="str">
        <f t="shared" si="74"/>
        <v/>
      </c>
      <c r="R240" s="25" t="str">
        <f t="shared" si="75"/>
        <v/>
      </c>
      <c r="S240" s="25" t="str">
        <f t="shared" si="76"/>
        <v/>
      </c>
      <c r="T240" s="25" t="str">
        <f t="shared" si="77"/>
        <v/>
      </c>
      <c r="U240" s="25" t="str">
        <f t="shared" si="78"/>
        <v/>
      </c>
      <c r="V240" s="25" t="str">
        <f t="shared" si="79"/>
        <v/>
      </c>
      <c r="W240" s="25" t="str">
        <f t="shared" si="80"/>
        <v/>
      </c>
      <c r="X240" s="25" t="str">
        <f t="shared" si="81"/>
        <v/>
      </c>
      <c r="Y240" s="25" t="str">
        <f t="shared" si="82"/>
        <v xml:space="preserve"> </v>
      </c>
      <c r="Z240" s="25" t="str">
        <f t="shared" si="83"/>
        <v xml:space="preserve"> </v>
      </c>
      <c r="AA240" s="25" t="str">
        <f t="shared" si="84"/>
        <v xml:space="preserve"> </v>
      </c>
      <c r="AB240">
        <f t="shared" si="85"/>
        <v>0</v>
      </c>
      <c r="AC240" t="str">
        <f t="shared" si="86"/>
        <v xml:space="preserve"> </v>
      </c>
      <c r="AD240">
        <f t="shared" si="87"/>
        <v>0</v>
      </c>
    </row>
    <row r="241" spans="1:30" x14ac:dyDescent="0.35">
      <c r="A241">
        <f>'Performance Cal'!A241</f>
        <v>0</v>
      </c>
      <c r="B241">
        <f>'Performance Cal'!B241</f>
        <v>0</v>
      </c>
      <c r="C241" t="str">
        <f>_xlfn.XLOOKUP(B241,'Team Player and role'!A:A,'Team Player and role'!C:C," ")</f>
        <v xml:space="preserve"> </v>
      </c>
      <c r="D241">
        <f>'Performance Cal'!C241</f>
        <v>0</v>
      </c>
      <c r="E241">
        <f>'Performance Cal'!D241</f>
        <v>0</v>
      </c>
      <c r="F241">
        <f>'Performance Cal'!E241</f>
        <v>0</v>
      </c>
      <c r="G241">
        <f>'Performance Cal'!F241</f>
        <v>0</v>
      </c>
      <c r="H241" s="25" t="str">
        <f t="shared" si="66"/>
        <v/>
      </c>
      <c r="I241" s="25" t="str">
        <f t="shared" si="67"/>
        <v/>
      </c>
      <c r="J241" s="25" t="str">
        <f t="shared" si="68"/>
        <v/>
      </c>
      <c r="K241" s="25" t="str">
        <f t="shared" si="69"/>
        <v xml:space="preserve"> </v>
      </c>
      <c r="L241" s="25" t="str">
        <f t="shared" si="70"/>
        <v xml:space="preserve"> </v>
      </c>
      <c r="M241" s="25" t="str">
        <f t="shared" si="70"/>
        <v xml:space="preserve"> </v>
      </c>
      <c r="N241" s="25" t="str">
        <f t="shared" si="71"/>
        <v xml:space="preserve"> </v>
      </c>
      <c r="O241" s="25" t="str">
        <f t="shared" si="72"/>
        <v xml:space="preserve"> </v>
      </c>
      <c r="P241" s="25" t="str">
        <f t="shared" si="73"/>
        <v/>
      </c>
      <c r="Q241" s="25" t="str">
        <f t="shared" si="74"/>
        <v/>
      </c>
      <c r="R241" s="25" t="str">
        <f t="shared" si="75"/>
        <v/>
      </c>
      <c r="S241" s="25" t="str">
        <f t="shared" si="76"/>
        <v/>
      </c>
      <c r="T241" s="25" t="str">
        <f t="shared" si="77"/>
        <v/>
      </c>
      <c r="U241" s="25" t="str">
        <f t="shared" si="78"/>
        <v/>
      </c>
      <c r="V241" s="25" t="str">
        <f t="shared" si="79"/>
        <v/>
      </c>
      <c r="W241" s="25" t="str">
        <f t="shared" si="80"/>
        <v/>
      </c>
      <c r="X241" s="25" t="str">
        <f t="shared" si="81"/>
        <v/>
      </c>
      <c r="Y241" s="25" t="str">
        <f t="shared" si="82"/>
        <v xml:space="preserve"> </v>
      </c>
      <c r="Z241" s="25" t="str">
        <f t="shared" si="83"/>
        <v xml:space="preserve"> </v>
      </c>
      <c r="AA241" s="25" t="str">
        <f t="shared" si="84"/>
        <v xml:space="preserve"> </v>
      </c>
      <c r="AB241">
        <f t="shared" si="85"/>
        <v>0</v>
      </c>
      <c r="AC241" t="str">
        <f t="shared" si="86"/>
        <v xml:space="preserve"> </v>
      </c>
      <c r="AD241">
        <f t="shared" si="87"/>
        <v>0</v>
      </c>
    </row>
    <row r="242" spans="1:30" x14ac:dyDescent="0.35">
      <c r="A242">
        <f>'Performance Cal'!A242</f>
        <v>0</v>
      </c>
      <c r="B242">
        <f>'Performance Cal'!B242</f>
        <v>0</v>
      </c>
      <c r="C242" t="str">
        <f>_xlfn.XLOOKUP(B242,'Team Player and role'!A:A,'Team Player and role'!C:C," ")</f>
        <v xml:space="preserve"> </v>
      </c>
      <c r="D242">
        <f>'Performance Cal'!C242</f>
        <v>0</v>
      </c>
      <c r="E242">
        <f>'Performance Cal'!D242</f>
        <v>0</v>
      </c>
      <c r="F242">
        <f>'Performance Cal'!E242</f>
        <v>0</v>
      </c>
      <c r="G242">
        <f>'Performance Cal'!F242</f>
        <v>0</v>
      </c>
      <c r="H242" s="25" t="str">
        <f t="shared" si="66"/>
        <v/>
      </c>
      <c r="I242" s="25" t="str">
        <f t="shared" si="67"/>
        <v/>
      </c>
      <c r="J242" s="25" t="str">
        <f t="shared" si="68"/>
        <v/>
      </c>
      <c r="K242" s="25" t="str">
        <f t="shared" si="69"/>
        <v xml:space="preserve"> </v>
      </c>
      <c r="L242" s="25" t="str">
        <f t="shared" si="70"/>
        <v xml:space="preserve"> </v>
      </c>
      <c r="M242" s="25" t="str">
        <f t="shared" si="70"/>
        <v xml:space="preserve"> </v>
      </c>
      <c r="N242" s="25" t="str">
        <f t="shared" si="71"/>
        <v xml:space="preserve"> </v>
      </c>
      <c r="O242" s="25" t="str">
        <f t="shared" si="72"/>
        <v xml:space="preserve"> </v>
      </c>
      <c r="P242" s="25" t="str">
        <f t="shared" si="73"/>
        <v/>
      </c>
      <c r="Q242" s="25" t="str">
        <f t="shared" si="74"/>
        <v/>
      </c>
      <c r="R242" s="25" t="str">
        <f t="shared" si="75"/>
        <v/>
      </c>
      <c r="S242" s="25" t="str">
        <f t="shared" si="76"/>
        <v/>
      </c>
      <c r="T242" s="25" t="str">
        <f t="shared" si="77"/>
        <v/>
      </c>
      <c r="U242" s="25" t="str">
        <f t="shared" si="78"/>
        <v/>
      </c>
      <c r="V242" s="25" t="str">
        <f t="shared" si="79"/>
        <v/>
      </c>
      <c r="W242" s="25" t="str">
        <f t="shared" si="80"/>
        <v/>
      </c>
      <c r="X242" s="25" t="str">
        <f t="shared" si="81"/>
        <v/>
      </c>
      <c r="Y242" s="25" t="str">
        <f t="shared" si="82"/>
        <v xml:space="preserve"> </v>
      </c>
      <c r="Z242" s="25" t="str">
        <f t="shared" si="83"/>
        <v xml:space="preserve"> </v>
      </c>
      <c r="AA242" s="25" t="str">
        <f t="shared" si="84"/>
        <v xml:space="preserve"> </v>
      </c>
      <c r="AB242">
        <f t="shared" si="85"/>
        <v>0</v>
      </c>
      <c r="AC242" t="str">
        <f t="shared" si="86"/>
        <v xml:space="preserve"> </v>
      </c>
      <c r="AD242">
        <f t="shared" si="87"/>
        <v>0</v>
      </c>
    </row>
    <row r="243" spans="1:30" x14ac:dyDescent="0.35">
      <c r="A243">
        <f>'Performance Cal'!A243</f>
        <v>0</v>
      </c>
      <c r="B243">
        <f>'Performance Cal'!B243</f>
        <v>0</v>
      </c>
      <c r="C243" t="str">
        <f>_xlfn.XLOOKUP(B243,'Team Player and role'!A:A,'Team Player and role'!C:C," ")</f>
        <v xml:space="preserve"> </v>
      </c>
      <c r="D243">
        <f>'Performance Cal'!C243</f>
        <v>0</v>
      </c>
      <c r="E243">
        <f>'Performance Cal'!D243</f>
        <v>0</v>
      </c>
      <c r="F243">
        <f>'Performance Cal'!E243</f>
        <v>0</v>
      </c>
      <c r="G243">
        <f>'Performance Cal'!F243</f>
        <v>0</v>
      </c>
      <c r="H243" s="25" t="str">
        <f t="shared" si="66"/>
        <v/>
      </c>
      <c r="I243" s="25" t="str">
        <f t="shared" si="67"/>
        <v/>
      </c>
      <c r="J243" s="25" t="str">
        <f t="shared" si="68"/>
        <v/>
      </c>
      <c r="K243" s="25" t="str">
        <f t="shared" si="69"/>
        <v xml:space="preserve"> </v>
      </c>
      <c r="L243" s="25" t="str">
        <f t="shared" si="70"/>
        <v xml:space="preserve"> </v>
      </c>
      <c r="M243" s="25" t="str">
        <f t="shared" si="70"/>
        <v xml:space="preserve"> </v>
      </c>
      <c r="N243" s="25" t="str">
        <f t="shared" si="71"/>
        <v xml:space="preserve"> </v>
      </c>
      <c r="O243" s="25" t="str">
        <f t="shared" si="72"/>
        <v xml:space="preserve"> </v>
      </c>
      <c r="P243" s="25" t="str">
        <f t="shared" si="73"/>
        <v/>
      </c>
      <c r="Q243" s="25" t="str">
        <f t="shared" si="74"/>
        <v/>
      </c>
      <c r="R243" s="25" t="str">
        <f t="shared" si="75"/>
        <v/>
      </c>
      <c r="S243" s="25" t="str">
        <f t="shared" si="76"/>
        <v/>
      </c>
      <c r="T243" s="25" t="str">
        <f t="shared" si="77"/>
        <v/>
      </c>
      <c r="U243" s="25" t="str">
        <f t="shared" si="78"/>
        <v/>
      </c>
      <c r="V243" s="25" t="str">
        <f t="shared" si="79"/>
        <v/>
      </c>
      <c r="W243" s="25" t="str">
        <f t="shared" si="80"/>
        <v/>
      </c>
      <c r="X243" s="25" t="str">
        <f t="shared" si="81"/>
        <v/>
      </c>
      <c r="Y243" s="25" t="str">
        <f t="shared" si="82"/>
        <v xml:space="preserve"> </v>
      </c>
      <c r="Z243" s="25" t="str">
        <f t="shared" si="83"/>
        <v xml:space="preserve"> </v>
      </c>
      <c r="AA243" s="25" t="str">
        <f t="shared" si="84"/>
        <v xml:space="preserve"> </v>
      </c>
      <c r="AB243">
        <f t="shared" si="85"/>
        <v>0</v>
      </c>
      <c r="AC243" t="str">
        <f t="shared" si="86"/>
        <v xml:space="preserve"> </v>
      </c>
      <c r="AD243">
        <f t="shared" si="87"/>
        <v>0</v>
      </c>
    </row>
    <row r="244" spans="1:30" x14ac:dyDescent="0.35">
      <c r="A244">
        <f>'Performance Cal'!A244</f>
        <v>0</v>
      </c>
      <c r="B244">
        <f>'Performance Cal'!B244</f>
        <v>0</v>
      </c>
      <c r="C244" t="str">
        <f>_xlfn.XLOOKUP(B244,'Team Player and role'!A:A,'Team Player and role'!C:C," ")</f>
        <v xml:space="preserve"> </v>
      </c>
      <c r="D244">
        <f>'Performance Cal'!C244</f>
        <v>0</v>
      </c>
      <c r="E244">
        <f>'Performance Cal'!D244</f>
        <v>0</v>
      </c>
      <c r="F244">
        <f>'Performance Cal'!E244</f>
        <v>0</v>
      </c>
      <c r="G244">
        <f>'Performance Cal'!F244</f>
        <v>0</v>
      </c>
      <c r="H244" s="25" t="str">
        <f t="shared" si="66"/>
        <v/>
      </c>
      <c r="I244" s="25" t="str">
        <f t="shared" si="67"/>
        <v/>
      </c>
      <c r="J244" s="25" t="str">
        <f t="shared" si="68"/>
        <v/>
      </c>
      <c r="K244" s="25" t="str">
        <f t="shared" si="69"/>
        <v xml:space="preserve"> </v>
      </c>
      <c r="L244" s="25" t="str">
        <f t="shared" si="70"/>
        <v xml:space="preserve"> </v>
      </c>
      <c r="M244" s="25" t="str">
        <f t="shared" si="70"/>
        <v xml:space="preserve"> </v>
      </c>
      <c r="N244" s="25" t="str">
        <f t="shared" si="71"/>
        <v xml:space="preserve"> </v>
      </c>
      <c r="O244" s="25" t="str">
        <f t="shared" si="72"/>
        <v xml:space="preserve"> </v>
      </c>
      <c r="P244" s="25" t="str">
        <f t="shared" si="73"/>
        <v/>
      </c>
      <c r="Q244" s="25" t="str">
        <f t="shared" si="74"/>
        <v/>
      </c>
      <c r="R244" s="25" t="str">
        <f t="shared" si="75"/>
        <v/>
      </c>
      <c r="S244" s="25" t="str">
        <f t="shared" si="76"/>
        <v/>
      </c>
      <c r="T244" s="25" t="str">
        <f t="shared" si="77"/>
        <v/>
      </c>
      <c r="U244" s="25" t="str">
        <f t="shared" si="78"/>
        <v/>
      </c>
      <c r="V244" s="25" t="str">
        <f t="shared" si="79"/>
        <v/>
      </c>
      <c r="W244" s="25" t="str">
        <f t="shared" si="80"/>
        <v/>
      </c>
      <c r="X244" s="25" t="str">
        <f t="shared" si="81"/>
        <v/>
      </c>
      <c r="Y244" s="25" t="str">
        <f t="shared" si="82"/>
        <v xml:space="preserve"> </v>
      </c>
      <c r="Z244" s="25" t="str">
        <f t="shared" si="83"/>
        <v xml:space="preserve"> </v>
      </c>
      <c r="AA244" s="25" t="str">
        <f t="shared" si="84"/>
        <v xml:space="preserve"> </v>
      </c>
      <c r="AB244">
        <f t="shared" si="85"/>
        <v>0</v>
      </c>
      <c r="AC244" t="str">
        <f t="shared" si="86"/>
        <v xml:space="preserve"> </v>
      </c>
      <c r="AD244">
        <f t="shared" si="87"/>
        <v>0</v>
      </c>
    </row>
    <row r="245" spans="1:30" x14ac:dyDescent="0.35">
      <c r="A245">
        <f>'Performance Cal'!A245</f>
        <v>0</v>
      </c>
      <c r="B245">
        <f>'Performance Cal'!B245</f>
        <v>0</v>
      </c>
      <c r="C245" t="str">
        <f>_xlfn.XLOOKUP(B245,'Team Player and role'!A:A,'Team Player and role'!C:C," ")</f>
        <v xml:space="preserve"> </v>
      </c>
      <c r="D245">
        <f>'Performance Cal'!C245</f>
        <v>0</v>
      </c>
      <c r="E245">
        <f>'Performance Cal'!D245</f>
        <v>0</v>
      </c>
      <c r="F245">
        <f>'Performance Cal'!E245</f>
        <v>0</v>
      </c>
      <c r="G245">
        <f>'Performance Cal'!F245</f>
        <v>0</v>
      </c>
      <c r="H245" s="25" t="str">
        <f t="shared" si="66"/>
        <v/>
      </c>
      <c r="I245" s="25" t="str">
        <f t="shared" si="67"/>
        <v/>
      </c>
      <c r="J245" s="25" t="str">
        <f t="shared" si="68"/>
        <v/>
      </c>
      <c r="K245" s="25" t="str">
        <f t="shared" si="69"/>
        <v xml:space="preserve"> </v>
      </c>
      <c r="L245" s="25" t="str">
        <f t="shared" si="70"/>
        <v xml:space="preserve"> </v>
      </c>
      <c r="M245" s="25" t="str">
        <f t="shared" si="70"/>
        <v xml:space="preserve"> </v>
      </c>
      <c r="N245" s="25" t="str">
        <f t="shared" si="71"/>
        <v xml:space="preserve"> </v>
      </c>
      <c r="O245" s="25" t="str">
        <f t="shared" si="72"/>
        <v xml:space="preserve"> </v>
      </c>
      <c r="P245" s="25" t="str">
        <f t="shared" si="73"/>
        <v/>
      </c>
      <c r="Q245" s="25" t="str">
        <f t="shared" si="74"/>
        <v/>
      </c>
      <c r="R245" s="25" t="str">
        <f t="shared" si="75"/>
        <v/>
      </c>
      <c r="S245" s="25" t="str">
        <f t="shared" si="76"/>
        <v/>
      </c>
      <c r="T245" s="25" t="str">
        <f t="shared" si="77"/>
        <v/>
      </c>
      <c r="U245" s="25" t="str">
        <f t="shared" si="78"/>
        <v/>
      </c>
      <c r="V245" s="25" t="str">
        <f t="shared" si="79"/>
        <v/>
      </c>
      <c r="W245" s="25" t="str">
        <f t="shared" si="80"/>
        <v/>
      </c>
      <c r="X245" s="25" t="str">
        <f t="shared" si="81"/>
        <v/>
      </c>
      <c r="Y245" s="25" t="str">
        <f t="shared" si="82"/>
        <v xml:space="preserve"> </v>
      </c>
      <c r="Z245" s="25" t="str">
        <f t="shared" si="83"/>
        <v xml:space="preserve"> </v>
      </c>
      <c r="AA245" s="25" t="str">
        <f t="shared" si="84"/>
        <v xml:space="preserve"> </v>
      </c>
      <c r="AB245">
        <f t="shared" si="85"/>
        <v>0</v>
      </c>
      <c r="AC245" t="str">
        <f t="shared" si="86"/>
        <v xml:space="preserve"> </v>
      </c>
      <c r="AD245">
        <f t="shared" si="87"/>
        <v>0</v>
      </c>
    </row>
    <row r="246" spans="1:30" x14ac:dyDescent="0.35">
      <c r="A246">
        <f>'Performance Cal'!A246</f>
        <v>0</v>
      </c>
      <c r="B246">
        <f>'Performance Cal'!B246</f>
        <v>0</v>
      </c>
      <c r="C246" t="str">
        <f>_xlfn.XLOOKUP(B246,'Team Player and role'!A:A,'Team Player and role'!C:C," ")</f>
        <v xml:space="preserve"> </v>
      </c>
      <c r="D246">
        <f>'Performance Cal'!C246</f>
        <v>0</v>
      </c>
      <c r="E246">
        <f>'Performance Cal'!D246</f>
        <v>0</v>
      </c>
      <c r="F246">
        <f>'Performance Cal'!E246</f>
        <v>0</v>
      </c>
      <c r="G246">
        <f>'Performance Cal'!F246</f>
        <v>0</v>
      </c>
      <c r="H246" s="25" t="str">
        <f t="shared" si="66"/>
        <v/>
      </c>
      <c r="I246" s="25" t="str">
        <f t="shared" si="67"/>
        <v/>
      </c>
      <c r="J246" s="25" t="str">
        <f t="shared" si="68"/>
        <v/>
      </c>
      <c r="K246" s="25" t="str">
        <f t="shared" si="69"/>
        <v xml:space="preserve"> </v>
      </c>
      <c r="L246" s="25" t="str">
        <f t="shared" si="70"/>
        <v xml:space="preserve"> </v>
      </c>
      <c r="M246" s="25" t="str">
        <f t="shared" si="70"/>
        <v xml:space="preserve"> </v>
      </c>
      <c r="N246" s="25" t="str">
        <f t="shared" si="71"/>
        <v xml:space="preserve"> </v>
      </c>
      <c r="O246" s="25" t="str">
        <f t="shared" si="72"/>
        <v xml:space="preserve"> </v>
      </c>
      <c r="P246" s="25" t="str">
        <f t="shared" si="73"/>
        <v/>
      </c>
      <c r="Q246" s="25" t="str">
        <f t="shared" si="74"/>
        <v/>
      </c>
      <c r="R246" s="25" t="str">
        <f t="shared" si="75"/>
        <v/>
      </c>
      <c r="S246" s="25" t="str">
        <f t="shared" si="76"/>
        <v/>
      </c>
      <c r="T246" s="25" t="str">
        <f t="shared" si="77"/>
        <v/>
      </c>
      <c r="U246" s="25" t="str">
        <f t="shared" si="78"/>
        <v/>
      </c>
      <c r="V246" s="25" t="str">
        <f t="shared" si="79"/>
        <v/>
      </c>
      <c r="W246" s="25" t="str">
        <f t="shared" si="80"/>
        <v/>
      </c>
      <c r="X246" s="25" t="str">
        <f t="shared" si="81"/>
        <v/>
      </c>
      <c r="Y246" s="25" t="str">
        <f t="shared" si="82"/>
        <v xml:space="preserve"> </v>
      </c>
      <c r="Z246" s="25" t="str">
        <f t="shared" si="83"/>
        <v xml:space="preserve"> </v>
      </c>
      <c r="AA246" s="25" t="str">
        <f t="shared" si="84"/>
        <v xml:space="preserve"> </v>
      </c>
      <c r="AB246">
        <f t="shared" si="85"/>
        <v>0</v>
      </c>
      <c r="AC246" t="str">
        <f t="shared" si="86"/>
        <v xml:space="preserve"> </v>
      </c>
      <c r="AD246">
        <f t="shared" si="87"/>
        <v>0</v>
      </c>
    </row>
    <row r="247" spans="1:30" x14ac:dyDescent="0.35">
      <c r="A247">
        <f>'Performance Cal'!A247</f>
        <v>0</v>
      </c>
      <c r="B247">
        <f>'Performance Cal'!B247</f>
        <v>0</v>
      </c>
      <c r="C247" t="str">
        <f>_xlfn.XLOOKUP(B247,'Team Player and role'!A:A,'Team Player and role'!C:C," ")</f>
        <v xml:space="preserve"> </v>
      </c>
      <c r="D247">
        <f>'Performance Cal'!C247</f>
        <v>0</v>
      </c>
      <c r="E247">
        <f>'Performance Cal'!D247</f>
        <v>0</v>
      </c>
      <c r="F247">
        <f>'Performance Cal'!E247</f>
        <v>0</v>
      </c>
      <c r="G247">
        <f>'Performance Cal'!F247</f>
        <v>0</v>
      </c>
      <c r="H247" s="25" t="str">
        <f t="shared" si="66"/>
        <v/>
      </c>
      <c r="I247" s="25" t="str">
        <f t="shared" si="67"/>
        <v/>
      </c>
      <c r="J247" s="25" t="str">
        <f t="shared" si="68"/>
        <v/>
      </c>
      <c r="K247" s="25" t="str">
        <f t="shared" si="69"/>
        <v xml:space="preserve"> </v>
      </c>
      <c r="L247" s="25" t="str">
        <f t="shared" si="70"/>
        <v xml:space="preserve"> </v>
      </c>
      <c r="M247" s="25" t="str">
        <f t="shared" si="70"/>
        <v xml:space="preserve"> </v>
      </c>
      <c r="N247" s="25" t="str">
        <f t="shared" si="71"/>
        <v xml:space="preserve"> </v>
      </c>
      <c r="O247" s="25" t="str">
        <f t="shared" si="72"/>
        <v xml:space="preserve"> </v>
      </c>
      <c r="P247" s="25" t="str">
        <f t="shared" si="73"/>
        <v/>
      </c>
      <c r="Q247" s="25" t="str">
        <f t="shared" si="74"/>
        <v/>
      </c>
      <c r="R247" s="25" t="str">
        <f t="shared" si="75"/>
        <v/>
      </c>
      <c r="S247" s="25" t="str">
        <f t="shared" si="76"/>
        <v/>
      </c>
      <c r="T247" s="25" t="str">
        <f t="shared" si="77"/>
        <v/>
      </c>
      <c r="U247" s="25" t="str">
        <f t="shared" si="78"/>
        <v/>
      </c>
      <c r="V247" s="25" t="str">
        <f t="shared" si="79"/>
        <v/>
      </c>
      <c r="W247" s="25" t="str">
        <f t="shared" si="80"/>
        <v/>
      </c>
      <c r="X247" s="25" t="str">
        <f t="shared" si="81"/>
        <v/>
      </c>
      <c r="Y247" s="25" t="str">
        <f t="shared" si="82"/>
        <v xml:space="preserve"> </v>
      </c>
      <c r="Z247" s="25" t="str">
        <f t="shared" si="83"/>
        <v xml:space="preserve"> </v>
      </c>
      <c r="AA247" s="25" t="str">
        <f t="shared" si="84"/>
        <v xml:space="preserve"> </v>
      </c>
      <c r="AB247">
        <f t="shared" si="85"/>
        <v>0</v>
      </c>
      <c r="AC247" t="str">
        <f t="shared" si="86"/>
        <v xml:space="preserve"> </v>
      </c>
      <c r="AD247">
        <f t="shared" si="87"/>
        <v>0</v>
      </c>
    </row>
    <row r="248" spans="1:30" x14ac:dyDescent="0.35">
      <c r="A248">
        <f>'Performance Cal'!A248</f>
        <v>0</v>
      </c>
      <c r="B248">
        <f>'Performance Cal'!B248</f>
        <v>0</v>
      </c>
      <c r="C248" t="str">
        <f>_xlfn.XLOOKUP(B248,'Team Player and role'!A:A,'Team Player and role'!C:C," ")</f>
        <v xml:space="preserve"> </v>
      </c>
      <c r="D248">
        <f>'Performance Cal'!C248</f>
        <v>0</v>
      </c>
      <c r="E248">
        <f>'Performance Cal'!D248</f>
        <v>0</v>
      </c>
      <c r="F248">
        <f>'Performance Cal'!E248</f>
        <v>0</v>
      </c>
      <c r="G248">
        <f>'Performance Cal'!F248</f>
        <v>0</v>
      </c>
      <c r="H248" s="25" t="str">
        <f t="shared" si="66"/>
        <v/>
      </c>
      <c r="I248" s="25" t="str">
        <f t="shared" si="67"/>
        <v/>
      </c>
      <c r="J248" s="25" t="str">
        <f t="shared" si="68"/>
        <v/>
      </c>
      <c r="K248" s="25" t="str">
        <f t="shared" si="69"/>
        <v xml:space="preserve"> </v>
      </c>
      <c r="L248" s="25" t="str">
        <f t="shared" si="70"/>
        <v xml:space="preserve"> </v>
      </c>
      <c r="M248" s="25" t="str">
        <f t="shared" si="70"/>
        <v xml:space="preserve"> </v>
      </c>
      <c r="N248" s="25" t="str">
        <f t="shared" si="71"/>
        <v xml:space="preserve"> </v>
      </c>
      <c r="O248" s="25" t="str">
        <f t="shared" si="72"/>
        <v xml:space="preserve"> </v>
      </c>
      <c r="P248" s="25" t="str">
        <f t="shared" si="73"/>
        <v/>
      </c>
      <c r="Q248" s="25" t="str">
        <f t="shared" si="74"/>
        <v/>
      </c>
      <c r="R248" s="25" t="str">
        <f t="shared" si="75"/>
        <v/>
      </c>
      <c r="S248" s="25" t="str">
        <f t="shared" si="76"/>
        <v/>
      </c>
      <c r="T248" s="25" t="str">
        <f t="shared" si="77"/>
        <v/>
      </c>
      <c r="U248" s="25" t="str">
        <f t="shared" si="78"/>
        <v/>
      </c>
      <c r="V248" s="25" t="str">
        <f t="shared" si="79"/>
        <v/>
      </c>
      <c r="W248" s="25" t="str">
        <f t="shared" si="80"/>
        <v/>
      </c>
      <c r="X248" s="25" t="str">
        <f t="shared" si="81"/>
        <v/>
      </c>
      <c r="Y248" s="25" t="str">
        <f t="shared" si="82"/>
        <v xml:space="preserve"> </v>
      </c>
      <c r="Z248" s="25" t="str">
        <f t="shared" si="83"/>
        <v xml:space="preserve"> </v>
      </c>
      <c r="AA248" s="25" t="str">
        <f t="shared" si="84"/>
        <v xml:space="preserve"> </v>
      </c>
      <c r="AB248">
        <f t="shared" si="85"/>
        <v>0</v>
      </c>
      <c r="AC248" t="str">
        <f t="shared" si="86"/>
        <v xml:space="preserve"> </v>
      </c>
      <c r="AD248">
        <f t="shared" si="87"/>
        <v>0</v>
      </c>
    </row>
    <row r="249" spans="1:30" x14ac:dyDescent="0.35">
      <c r="A249">
        <f>'Performance Cal'!A249</f>
        <v>0</v>
      </c>
      <c r="B249">
        <f>'Performance Cal'!B249</f>
        <v>0</v>
      </c>
      <c r="C249" t="str">
        <f>_xlfn.XLOOKUP(B249,'Team Player and role'!A:A,'Team Player and role'!C:C," ")</f>
        <v xml:space="preserve"> </v>
      </c>
      <c r="D249">
        <f>'Performance Cal'!C249</f>
        <v>0</v>
      </c>
      <c r="E249">
        <f>'Performance Cal'!D249</f>
        <v>0</v>
      </c>
      <c r="F249">
        <f>'Performance Cal'!E249</f>
        <v>0</v>
      </c>
      <c r="G249">
        <f>'Performance Cal'!F249</f>
        <v>0</v>
      </c>
      <c r="H249" s="25" t="str">
        <f t="shared" si="66"/>
        <v/>
      </c>
      <c r="AB249">
        <f t="shared" si="85"/>
        <v>0</v>
      </c>
      <c r="AC249" t="str">
        <f t="shared" si="86"/>
        <v xml:space="preserve"> </v>
      </c>
      <c r="AD249">
        <f t="shared" si="87"/>
        <v>0</v>
      </c>
    </row>
    <row r="250" spans="1:30" x14ac:dyDescent="0.35">
      <c r="A250">
        <f>'Performance Cal'!A250</f>
        <v>0</v>
      </c>
      <c r="B250">
        <f>'Performance Cal'!B250</f>
        <v>0</v>
      </c>
      <c r="C250" t="str">
        <f>_xlfn.XLOOKUP(B250,'Team Player and role'!A:A,'Team Player and role'!C:C," ")</f>
        <v xml:space="preserve"> </v>
      </c>
      <c r="D250">
        <f>'Performance Cal'!C250</f>
        <v>0</v>
      </c>
      <c r="E250">
        <f>'Performance Cal'!D250</f>
        <v>0</v>
      </c>
      <c r="F250">
        <f>'Performance Cal'!E250</f>
        <v>0</v>
      </c>
      <c r="G250">
        <f>'Performance Cal'!F250</f>
        <v>0</v>
      </c>
      <c r="H250" s="25" t="str">
        <f t="shared" si="66"/>
        <v/>
      </c>
      <c r="AB250">
        <f t="shared" si="85"/>
        <v>0</v>
      </c>
      <c r="AC250" t="str">
        <f t="shared" si="86"/>
        <v xml:space="preserve"> </v>
      </c>
      <c r="AD250">
        <f t="shared" si="87"/>
        <v>0</v>
      </c>
    </row>
    <row r="251" spans="1:30" x14ac:dyDescent="0.35">
      <c r="A251">
        <f>'Performance Cal'!A251</f>
        <v>0</v>
      </c>
      <c r="B251">
        <f>'Performance Cal'!B251</f>
        <v>0</v>
      </c>
      <c r="C251" t="str">
        <f>_xlfn.XLOOKUP(B251,'Team Player and role'!A:A,'Team Player and role'!C:C," ")</f>
        <v xml:space="preserve"> </v>
      </c>
      <c r="D251">
        <f>'Performance Cal'!C251</f>
        <v>0</v>
      </c>
      <c r="E251">
        <f>'Performance Cal'!D251</f>
        <v>0</v>
      </c>
      <c r="F251">
        <f>'Performance Cal'!E251</f>
        <v>0</v>
      </c>
      <c r="G251">
        <f>'Performance Cal'!F251</f>
        <v>0</v>
      </c>
      <c r="H251" s="25" t="str">
        <f t="shared" si="66"/>
        <v/>
      </c>
      <c r="AB251">
        <f t="shared" si="85"/>
        <v>0</v>
      </c>
      <c r="AC251" t="str">
        <f t="shared" si="86"/>
        <v xml:space="preserve"> </v>
      </c>
      <c r="AD251">
        <f t="shared" si="87"/>
        <v>0</v>
      </c>
    </row>
    <row r="252" spans="1:30" x14ac:dyDescent="0.35">
      <c r="A252">
        <f>'Performance Cal'!A252</f>
        <v>0</v>
      </c>
      <c r="B252">
        <f>'Performance Cal'!B252</f>
        <v>0</v>
      </c>
      <c r="C252" t="str">
        <f>_xlfn.XLOOKUP(B252,'Team Player and role'!A:A,'Team Player and role'!C:C," ")</f>
        <v xml:space="preserve"> </v>
      </c>
      <c r="D252">
        <f>'Performance Cal'!C252</f>
        <v>0</v>
      </c>
      <c r="E252">
        <f>'Performance Cal'!D252</f>
        <v>0</v>
      </c>
      <c r="F252">
        <f>'Performance Cal'!E252</f>
        <v>0</v>
      </c>
      <c r="G252">
        <f>'Performance Cal'!F252</f>
        <v>0</v>
      </c>
      <c r="H252" s="25" t="str">
        <f t="shared" si="66"/>
        <v/>
      </c>
      <c r="AB252">
        <f t="shared" si="85"/>
        <v>0</v>
      </c>
      <c r="AC252" t="str">
        <f t="shared" si="86"/>
        <v xml:space="preserve"> </v>
      </c>
      <c r="AD252">
        <f t="shared" si="87"/>
        <v>0</v>
      </c>
    </row>
    <row r="253" spans="1:30" x14ac:dyDescent="0.35">
      <c r="A253">
        <f>'Performance Cal'!A253</f>
        <v>0</v>
      </c>
      <c r="B253">
        <f>'Performance Cal'!B253</f>
        <v>0</v>
      </c>
      <c r="C253" t="str">
        <f>_xlfn.XLOOKUP(B253,'Team Player and role'!A:A,'Team Player and role'!C:C," ")</f>
        <v xml:space="preserve"> </v>
      </c>
      <c r="D253">
        <f>'Performance Cal'!C253</f>
        <v>0</v>
      </c>
      <c r="E253">
        <f>'Performance Cal'!D253</f>
        <v>0</v>
      </c>
      <c r="F253">
        <f>'Performance Cal'!E253</f>
        <v>0</v>
      </c>
      <c r="G253">
        <f>'Performance Cal'!F253</f>
        <v>0</v>
      </c>
      <c r="H253" s="25" t="str">
        <f t="shared" si="66"/>
        <v/>
      </c>
      <c r="AB253">
        <f t="shared" si="85"/>
        <v>0</v>
      </c>
      <c r="AC253" t="str">
        <f t="shared" si="86"/>
        <v xml:space="preserve"> </v>
      </c>
      <c r="AD253">
        <f t="shared" si="87"/>
        <v>0</v>
      </c>
    </row>
    <row r="254" spans="1:30" x14ac:dyDescent="0.35">
      <c r="A254">
        <f>'Performance Cal'!A254</f>
        <v>0</v>
      </c>
      <c r="B254">
        <f>'Performance Cal'!B254</f>
        <v>0</v>
      </c>
      <c r="C254" t="str">
        <f>_xlfn.XLOOKUP(B254,'Team Player and role'!A:A,'Team Player and role'!C:C," ")</f>
        <v xml:space="preserve"> </v>
      </c>
      <c r="D254">
        <f>'Performance Cal'!C254</f>
        <v>0</v>
      </c>
      <c r="E254">
        <f>'Performance Cal'!D254</f>
        <v>0</v>
      </c>
      <c r="F254">
        <f>'Performance Cal'!E254</f>
        <v>0</v>
      </c>
      <c r="G254">
        <f>'Performance Cal'!F254</f>
        <v>0</v>
      </c>
      <c r="H254" s="25" t="str">
        <f t="shared" si="66"/>
        <v/>
      </c>
      <c r="AB254">
        <f t="shared" si="85"/>
        <v>0</v>
      </c>
      <c r="AC254" t="str">
        <f t="shared" si="86"/>
        <v xml:space="preserve"> </v>
      </c>
      <c r="AD254">
        <f t="shared" si="87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D5E0-C769-4308-924D-574431D00FA3}">
  <dimension ref="A1:AA44"/>
  <sheetViews>
    <sheetView topLeftCell="A22" zoomScaleNormal="100" workbookViewId="0">
      <selection activeCell="C13" sqref="C13"/>
    </sheetView>
  </sheetViews>
  <sheetFormatPr defaultRowHeight="14.5" x14ac:dyDescent="0.35"/>
  <cols>
    <col min="1" max="1" width="8.7265625" style="41"/>
    <col min="2" max="2" width="19.453125" style="41" customWidth="1"/>
    <col min="3" max="3" width="17.7265625" style="41" customWidth="1"/>
    <col min="4" max="8" width="21.1796875" style="41" customWidth="1"/>
    <col min="9" max="9" width="11.26953125" style="41" customWidth="1"/>
    <col min="10" max="13" width="21.1796875" style="41" customWidth="1"/>
    <col min="14" max="14" width="11.81640625" style="41" customWidth="1"/>
    <col min="15" max="15" width="12.453125" style="41" customWidth="1"/>
    <col min="16" max="16" width="8.7265625" style="41"/>
    <col min="17" max="17" width="16.54296875" style="41" customWidth="1"/>
    <col min="18" max="18" width="12.1796875" style="41" customWidth="1"/>
    <col min="19" max="24" width="8.7265625" style="41"/>
    <col min="25" max="25" width="13.6328125" style="41" customWidth="1"/>
    <col min="26" max="26" width="13" style="41" customWidth="1"/>
    <col min="27" max="27" width="13.1796875" style="41" customWidth="1"/>
    <col min="28" max="16384" width="8.7265625" style="41"/>
  </cols>
  <sheetData>
    <row r="1" spans="1:27" x14ac:dyDescent="0.35">
      <c r="A1" s="32" t="s">
        <v>197</v>
      </c>
      <c r="B1" s="32" t="s">
        <v>341</v>
      </c>
      <c r="C1" s="32" t="s">
        <v>1</v>
      </c>
      <c r="D1" s="33" t="s">
        <v>376</v>
      </c>
      <c r="E1" s="33" t="s">
        <v>377</v>
      </c>
      <c r="F1" s="34" t="s">
        <v>356</v>
      </c>
      <c r="G1" s="35" t="s">
        <v>357</v>
      </c>
      <c r="H1" s="36" t="s">
        <v>358</v>
      </c>
      <c r="I1" s="37" t="s">
        <v>359</v>
      </c>
      <c r="J1" s="38" t="s">
        <v>360</v>
      </c>
      <c r="K1" s="38" t="s">
        <v>361</v>
      </c>
      <c r="L1" s="39" t="s">
        <v>362</v>
      </c>
      <c r="M1" s="38" t="s">
        <v>363</v>
      </c>
      <c r="N1" s="38" t="s">
        <v>364</v>
      </c>
      <c r="O1" s="38" t="s">
        <v>365</v>
      </c>
      <c r="P1" s="38" t="s">
        <v>366</v>
      </c>
      <c r="Q1" s="38" t="s">
        <v>367</v>
      </c>
      <c r="R1" s="38" t="s">
        <v>368</v>
      </c>
      <c r="S1" s="38" t="s">
        <v>369</v>
      </c>
      <c r="T1" s="38" t="s">
        <v>370</v>
      </c>
      <c r="U1" s="38" t="s">
        <v>371</v>
      </c>
      <c r="V1" s="38" t="s">
        <v>372</v>
      </c>
      <c r="W1" s="38" t="s">
        <v>373</v>
      </c>
      <c r="X1" s="38" t="s">
        <v>374</v>
      </c>
      <c r="Y1" s="38" t="s">
        <v>375</v>
      </c>
      <c r="Z1" s="40" t="s">
        <v>384</v>
      </c>
      <c r="AA1" s="40" t="s">
        <v>378</v>
      </c>
    </row>
    <row r="2" spans="1:27" x14ac:dyDescent="0.35">
      <c r="A2" s="42" t="str">
        <f>_xlfn.XLOOKUP(C2,DTI!B:B,DTI!A:A)</f>
        <v>GT</v>
      </c>
      <c r="B2" s="42" t="str">
        <f>_xlfn.XLOOKUP(C2,DTI!B:B,DTI!C:C)</f>
        <v>Batter</v>
      </c>
      <c r="C2" s="42" t="str">
        <f>_xlfn.XLOOKUP(D2,DTI!D:D,DTI!B:B)</f>
        <v>Shubman Gill</v>
      </c>
      <c r="D2" s="43">
        <f>LARGE(DTI!D:D,1)</f>
        <v>7709.6</v>
      </c>
      <c r="E2" s="44"/>
      <c r="F2" s="44"/>
      <c r="G2" s="44"/>
      <c r="H2" s="44"/>
      <c r="I2" s="44"/>
      <c r="J2" s="44"/>
      <c r="K2" s="44"/>
      <c r="L2" s="44"/>
      <c r="M2" s="44"/>
      <c r="N2" s="42"/>
      <c r="O2" s="45"/>
      <c r="P2" s="45"/>
      <c r="Q2" s="46"/>
      <c r="R2" s="42"/>
      <c r="S2" s="42"/>
      <c r="T2" s="42"/>
      <c r="U2" s="45"/>
      <c r="V2" s="45"/>
      <c r="W2" s="42"/>
      <c r="X2" s="42"/>
      <c r="Y2" s="42"/>
      <c r="Z2" s="42"/>
      <c r="AA2" s="42"/>
    </row>
    <row r="3" spans="1:27" x14ac:dyDescent="0.35">
      <c r="A3" s="42" t="str">
        <f>_xlfn.XLOOKUP(C3,DTI!B:B,DTI!A:A)</f>
        <v>RCB</v>
      </c>
      <c r="B3" s="42" t="str">
        <f>_xlfn.XLOOKUP(C3,DTI!B:B,DTI!C:C)</f>
        <v>Batter</v>
      </c>
      <c r="C3" s="42" t="str">
        <f>IF(D3=D2,_xlfn.XLOOKUP(D3,DTI!D:D,DTI!B:B,,,-1),_xlfn.XLOOKUP(D3,DTI!D:D,DTI!B:B))</f>
        <v>Faf du Plessis</v>
      </c>
      <c r="D3" s="43">
        <f>LARGE(DTI!D:D,2)</f>
        <v>7243.2</v>
      </c>
      <c r="E3" s="44"/>
      <c r="F3" s="44"/>
      <c r="G3" s="44"/>
      <c r="H3" s="44"/>
      <c r="I3" s="44"/>
      <c r="J3" s="44"/>
      <c r="K3" s="44"/>
      <c r="L3" s="44"/>
      <c r="M3" s="44"/>
      <c r="N3" s="42"/>
      <c r="O3" s="45"/>
      <c r="P3" s="45"/>
      <c r="Q3" s="46"/>
      <c r="R3" s="42"/>
      <c r="S3" s="42"/>
      <c r="T3" s="42"/>
      <c r="U3" s="45"/>
      <c r="V3" s="45"/>
      <c r="W3" s="42"/>
      <c r="X3" s="42"/>
      <c r="Y3" s="42"/>
      <c r="Z3" s="42"/>
      <c r="AA3" s="42"/>
    </row>
    <row r="4" spans="1:27" x14ac:dyDescent="0.35">
      <c r="A4" s="42" t="str">
        <f>_xlfn.XLOOKUP(C4,DTI!B:B,DTI!A:A)</f>
        <v>MI</v>
      </c>
      <c r="B4" s="42" t="str">
        <f>_xlfn.XLOOKUP(C4,DTI!B:B,DTI!C:C)</f>
        <v>Batter</v>
      </c>
      <c r="C4" s="42" t="str">
        <f>IF(D4=D3,_xlfn.XLOOKUP(D4,DTI!D:D,DTI!B:B,,,-1),_xlfn.XLOOKUP(D4,DTI!D:D,DTI!B:B))</f>
        <v>Suryakumar Yadav</v>
      </c>
      <c r="D4" s="43">
        <f>LARGE(DTI!D:D,3)</f>
        <v>6248</v>
      </c>
      <c r="E4" s="44"/>
      <c r="F4" s="44"/>
      <c r="G4" s="44"/>
      <c r="H4" s="44"/>
      <c r="I4" s="44"/>
      <c r="J4" s="44"/>
      <c r="K4" s="44"/>
      <c r="L4" s="44"/>
      <c r="M4" s="44"/>
      <c r="N4" s="42"/>
      <c r="O4" s="45"/>
      <c r="P4" s="45"/>
      <c r="Q4" s="47"/>
      <c r="R4" s="42"/>
      <c r="S4" s="42"/>
      <c r="T4" s="42"/>
      <c r="U4" s="45"/>
      <c r="V4" s="45"/>
      <c r="W4" s="42"/>
      <c r="X4" s="42"/>
      <c r="Y4" s="42"/>
      <c r="Z4" s="42"/>
      <c r="AA4" s="42"/>
    </row>
    <row r="5" spans="1:27" x14ac:dyDescent="0.35">
      <c r="A5" s="42" t="str">
        <f>_xlfn.XLOOKUP(C5,DTI!B:B,DTI!A:A)</f>
        <v>RCB</v>
      </c>
      <c r="B5" s="42" t="str">
        <f>_xlfn.XLOOKUP(C5,DTI!B:B,DTI!C:C)</f>
        <v>Batter</v>
      </c>
      <c r="C5" s="42" t="str">
        <f>IF(D5=D4,_xlfn.XLOOKUP(D5,DTI!D:D,DTI!B:B,,,-1),_xlfn.XLOOKUP(D5,DTI!D:D,DTI!B:B))</f>
        <v>Virat Kohli</v>
      </c>
      <c r="D5" s="43">
        <f>LARGE(DTI!D:D,4)</f>
        <v>5212</v>
      </c>
      <c r="E5" s="44"/>
      <c r="F5" s="44"/>
      <c r="G5" s="44"/>
      <c r="H5" s="44"/>
      <c r="I5" s="44"/>
      <c r="J5" s="44"/>
      <c r="K5" s="44"/>
      <c r="L5" s="44"/>
      <c r="M5" s="44"/>
      <c r="N5" s="42"/>
      <c r="O5" s="45"/>
      <c r="P5" s="45"/>
      <c r="Q5" s="47"/>
      <c r="R5" s="42"/>
      <c r="S5" s="42"/>
      <c r="T5" s="42"/>
      <c r="U5" s="45"/>
      <c r="V5" s="45"/>
      <c r="W5" s="42"/>
      <c r="X5" s="42"/>
      <c r="Y5" s="42"/>
      <c r="Z5" s="42"/>
      <c r="AA5" s="42"/>
    </row>
    <row r="6" spans="1:27" x14ac:dyDescent="0.35">
      <c r="A6" s="42" t="str">
        <f>_xlfn.XLOOKUP(C6,DTI!B:B,DTI!A:A)</f>
        <v>CSK</v>
      </c>
      <c r="B6" s="42" t="str">
        <f>_xlfn.XLOOKUP(C6,DTI!B:B,DTI!C:C)</f>
        <v>Batter</v>
      </c>
      <c r="C6" s="42" t="str">
        <f>IF(D6=D5,_xlfn.XLOOKUP(D6,DTI!D:D,DTI!B:B,,,-1),_xlfn.XLOOKUP(D6,DTI!D:D,DTI!B:B))</f>
        <v>Devon Conway</v>
      </c>
      <c r="D6" s="43">
        <f>LARGE(DTI!D:D,5)</f>
        <v>5106.3999999999996</v>
      </c>
      <c r="E6" s="44"/>
      <c r="F6" s="44"/>
      <c r="G6" s="44"/>
      <c r="H6" s="44"/>
      <c r="I6" s="44"/>
      <c r="J6" s="44"/>
      <c r="K6" s="44"/>
      <c r="L6" s="44"/>
      <c r="M6" s="44"/>
      <c r="N6" s="42"/>
      <c r="O6" s="45"/>
      <c r="P6" s="45"/>
      <c r="Q6" s="47"/>
      <c r="R6" s="42"/>
      <c r="S6" s="42"/>
      <c r="T6" s="42"/>
      <c r="U6" s="45"/>
      <c r="V6" s="45"/>
      <c r="W6" s="42"/>
      <c r="X6" s="42"/>
      <c r="Y6" s="42"/>
      <c r="Z6" s="42"/>
      <c r="AA6" s="42"/>
    </row>
    <row r="7" spans="1:27" x14ac:dyDescent="0.35">
      <c r="A7" s="42" t="str">
        <f>_xlfn.XLOOKUP(C7,DTI!B:B,DTI!A:A)</f>
        <v>GT</v>
      </c>
      <c r="B7" s="42" t="str">
        <f>_xlfn.XLOOKUP(C7,DTI!B:B,DTI!C:C)</f>
        <v>Seamer</v>
      </c>
      <c r="C7" s="41" t="str">
        <f>IF($C$21="Green Pitch",VLOOKUP($F7,DTI!$H$2:$AK$300,23,0),IF($C$21="Flate Track/ Dry Pitch",VLOOKUP(G7,DTI!$I$2:$AK$300,22,0),IF($C$21="Dusty Pitch",VLOOKUP(H7,DTI!$J$2:$AK$300,21,0),IF($C$21="Hard Pitch",VLOOKUP(I7,DTI!$K$2:$AK$300,20,0),IF($C$21="Rain",VLOOKUP(J7,DTI!$L$2:$AK$300,19,0),IF($C$21="Dew",VLOOKUP(K7,DTI!$M$2:$AK$300,18,0),IF($C$21="Wind",VLOOKUP(L7,DTI!$N$2:$AK$300,17,0),IF($C$21="Humidity",VLOOKUP(M7,DTI!$O$2:$AK$300,16,0),IF($C$21="Green+Rain+Dew",VLOOKUP(N7,DTI!$P$2:$AK$300,15,0),IF($C$21="Green+Wind",VLOOKUP(O7,DTI!$Q$2:$AK$300,14,0),IF($C$21="Green+Humidity",VLOOKUP(P7,DTI!$R$2:$AK$300,13,0),IF($C$21="Flate+Rain+dew",VLOOKUP(Q7,DTI!$S$2:$AK$300,12,0),IF($C$21="Flate+wind",VLOOKUP(R7,DTI!$T$2:$AK$300,11,0),IF($C$21="Flate+Humidity",VLOOKUP(S7,DTI!$U$2:$AK$300,10,0),IF($C$21="Dusty+Rain",VLOOKUP(T7,DTI!$V$2:$AK$300,9,0),IF($C$21="Dusty+wind",VLOOKUP(U7,DTI!$W$2:$AK$300,8,0),IF($C$21="Dusty+Humidity",VLOOKUP(V7,DTI!$X$2:$AK$300,7,0),IF($C$21="Hard+Rain",VLOOKUP(W7,DTI!$Y$2:$AK$300,6,0),IF($C$21="Hard+Wind",VLOOKUP(X7,DTI!$Z$2:$AK$300,5,0),IF($C$21="Hard+Humidity",VLOOKUP(Y7,DTI!$AA$2:$AK$300,4,0)))))))))))))))))))))</f>
        <v>Mohammad Shami</v>
      </c>
      <c r="D7" s="44"/>
      <c r="E7" s="43">
        <f>LARGE(DTI!E:E,1)</f>
        <v>8349.7199999999993</v>
      </c>
      <c r="F7" s="42">
        <f>LARGE(DTI!H:H,1)</f>
        <v>12524.58</v>
      </c>
      <c r="G7" s="42">
        <f>LARGE(DTI!I:I,1)</f>
        <v>6262.29</v>
      </c>
      <c r="H7" s="42">
        <f>LARGE(DTI!J:J,1)</f>
        <v>10186.6584</v>
      </c>
      <c r="I7" s="42">
        <f>LARGE(DTI!K:K,1)</f>
        <v>7105.427999999999</v>
      </c>
      <c r="J7" s="42">
        <f>LARGE(DTI!L:L,1)</f>
        <v>5844.8039999999992</v>
      </c>
      <c r="K7" s="42">
        <f>LARGE(DTI!M:M,1)</f>
        <v>5844.8039999999992</v>
      </c>
      <c r="L7" s="42">
        <f>LARGE(DTI!N:N,1)</f>
        <v>10854.635999999999</v>
      </c>
      <c r="M7" s="42">
        <f>LARGE(DTI!O:O,1)</f>
        <v>10019.663999999999</v>
      </c>
      <c r="N7" s="42">
        <f>LARGE(DTI!P:P,1)</f>
        <v>9184.6919999999991</v>
      </c>
      <c r="O7" s="42">
        <f>LARGE(DTI!Q:Q,1)</f>
        <v>11689.608</v>
      </c>
      <c r="P7" s="42">
        <f>LARGE(DTI!R:R,1)</f>
        <v>12524.58</v>
      </c>
      <c r="Q7" s="42">
        <f>LARGE(DTI!S:S,1)</f>
        <v>6053.5469999999996</v>
      </c>
      <c r="R7" s="42">
        <f>LARGE(DTI!T:T,1)</f>
        <v>8558.4629999999997</v>
      </c>
      <c r="S7" s="42">
        <f>LARGE(DTI!U:U,1)</f>
        <v>8140.976999999999</v>
      </c>
      <c r="T7" s="42">
        <f>LARGE(DTI!V:V,1)</f>
        <v>8015.7312000000002</v>
      </c>
      <c r="U7" s="42">
        <f>LARGE(DTI!W:W,1)</f>
        <v>10520.647199999999</v>
      </c>
      <c r="V7" s="42">
        <f>LARGE(DTI!X:X,1)</f>
        <v>10103.161199999999</v>
      </c>
      <c r="W7" s="42">
        <f>LARGE(DTI!Y:Y,1)</f>
        <v>6387.5357999999997</v>
      </c>
      <c r="X7" s="42">
        <f>LARGE(DTI!Z:Z,1)</f>
        <v>8892.4517999999989</v>
      </c>
      <c r="Y7" s="42">
        <f>LARGE(DTI!AA:AA,1)</f>
        <v>8474.9657999999981</v>
      </c>
      <c r="Z7" s="42"/>
      <c r="AA7" s="42"/>
    </row>
    <row r="8" spans="1:27" x14ac:dyDescent="0.35">
      <c r="A8" s="42" t="str">
        <f>_xlfn.XLOOKUP(C8,DTI!B:B,DTI!A:A)</f>
        <v>GT</v>
      </c>
      <c r="B8" s="42" t="str">
        <f>_xlfn.XLOOKUP(C8,DTI!B:B,DTI!C:C)</f>
        <v>Spinner</v>
      </c>
      <c r="C8" s="41" t="str">
        <f>IF($C$21="Green Pitch",VLOOKUP($F8,DTI!$H$2:$AK$300,23,0),IF($C$21="Flate Track/ Dry Pitch",VLOOKUP(G8,DTI!$I$2:$AK$300,22,0),IF($C$21="Dusty Pitch",VLOOKUP(H8,DTI!$J$2:$AK$300,21,0),IF($C$21="Hard Pitch",VLOOKUP(I8,DTI!$K$2:$AK$300,20,0),IF($C$21="Rain",VLOOKUP(J8,DTI!$L$2:$AK$300,19,0),IF($C$21="Dew",VLOOKUP(K8,DTI!$M$2:$AK$300,18,0),IF($C$21="Wind",VLOOKUP(L8,DTI!$N$2:$AK$300,17,0),IF($C$21="Humidity",VLOOKUP(M8,DTI!$O$2:$AK$300,16,0),IF($C$21="Green+Rain+Dew",VLOOKUP(N8,DTI!$P$2:$AK$300,15,0),IF($C$21="Green+Wind",VLOOKUP(O8,DTI!$Q$2:$AK$300,14,0),IF($C$21="Green+Humidity",VLOOKUP(P8,DTI!$R$2:$AK$300,13,0),IF($C$21="Flate+Rain+dew",VLOOKUP(Q8,DTI!$S$2:$AK$300,12,0),IF($C$21="Flate+wind",VLOOKUP(R8,DTI!$T$2:$AK$300,11,0),IF($C$21="Flate+Humidity",VLOOKUP(S8,DTI!$U$2:$AK$300,10,0),IF($C$21="Dusty+Rain",VLOOKUP(T8,DTI!$V$2:$AK$300,9,0),IF($C$21="Dusty+wind",VLOOKUP(U8,DTI!$W$2:$AK$300,8,0),IF($C$21="Dusty+Humidity",VLOOKUP(V8,DTI!$X$2:$AK$300,7,0),IF($C$21="Hard+Rain",VLOOKUP(W8,DTI!$Y$2:$AK$300,6,0),IF($C$21="Hard+Wind",VLOOKUP(X8,DTI!$Z$2:$AK$300,5,0),IF($C$21="Hard+Humidity",VLOOKUP(Y8,DTI!$AA$2:$AK$300,4,0)))))))))))))))))))))</f>
        <v>Rashid Khan</v>
      </c>
      <c r="D8" s="44"/>
      <c r="E8" s="43">
        <f>LARGE(DTI!E:E,2)</f>
        <v>7894.9199999999992</v>
      </c>
      <c r="F8" s="42">
        <f>LARGE(DTI!H:H,2)</f>
        <v>9473.9039999999986</v>
      </c>
      <c r="G8" s="42">
        <f>LARGE(DTI!I:I,2)</f>
        <v>5921.1899999999987</v>
      </c>
      <c r="H8" s="42">
        <f>LARGE(DTI!J:J,2)</f>
        <v>9631.8023999999987</v>
      </c>
      <c r="I8" s="42">
        <f>LARGE(DTI!K:K,2)</f>
        <v>6930.2675999999992</v>
      </c>
      <c r="J8" s="42">
        <f>LARGE(DTI!L:L,2)</f>
        <v>4736.9519999999993</v>
      </c>
      <c r="K8" s="42">
        <f>LARGE(DTI!M:M,2)</f>
        <v>4736.9519999999993</v>
      </c>
      <c r="L8" s="42">
        <f>LARGE(DTI!N:N,2)</f>
        <v>8080.9559999999983</v>
      </c>
      <c r="M8" s="42">
        <f>LARGE(DTI!O:O,2)</f>
        <v>9473.9039999999986</v>
      </c>
      <c r="N8" s="42">
        <f>LARGE(DTI!P:P,2)</f>
        <v>7105.427999999999</v>
      </c>
      <c r="O8" s="42">
        <f>LARGE(DTI!Q:Q,2)</f>
        <v>8702.5679999999993</v>
      </c>
      <c r="P8" s="42">
        <f>LARGE(DTI!R:R,2)</f>
        <v>9473.9039999999986</v>
      </c>
      <c r="Q8" s="42">
        <f>LARGE(DTI!S:S,2)</f>
        <v>5329.070999999999</v>
      </c>
      <c r="R8" s="42">
        <f>LARGE(DTI!T:T,2)</f>
        <v>6908.0549999999985</v>
      </c>
      <c r="S8" s="42">
        <f>LARGE(DTI!U:U,2)</f>
        <v>7697.5469999999987</v>
      </c>
      <c r="T8" s="42">
        <f>LARGE(DTI!V:V,2)</f>
        <v>7184.377199999999</v>
      </c>
      <c r="U8" s="42">
        <f>LARGE(DTI!W:W,2)</f>
        <v>8763.3611999999994</v>
      </c>
      <c r="V8" s="42">
        <f>LARGE(DTI!X:X,2)</f>
        <v>9552.8531999999977</v>
      </c>
      <c r="W8" s="42">
        <f>LARGE(DTI!Y:Y,2)</f>
        <v>5921.1899999999987</v>
      </c>
      <c r="X8" s="42">
        <f>LARGE(DTI!Z:Z,2)</f>
        <v>7500.1739999999991</v>
      </c>
      <c r="Y8" s="42">
        <f>LARGE(DTI!AA:AA,2)</f>
        <v>8289.6659999999993</v>
      </c>
      <c r="Z8" s="42"/>
      <c r="AA8" s="42"/>
    </row>
    <row r="9" spans="1:27" x14ac:dyDescent="0.35">
      <c r="A9" s="42" t="str">
        <f>_xlfn.XLOOKUP(C9,DTI!B:B,DTI!A:A)</f>
        <v>RCB</v>
      </c>
      <c r="B9" s="42" t="str">
        <f>_xlfn.XLOOKUP(C9,DTI!B:B,DTI!C:C)</f>
        <v>Seamer</v>
      </c>
      <c r="C9" s="41" t="str">
        <f>IF($C$21="Green Pitch",VLOOKUP($F9,DTI!$H$2:$AK$300,23,0),IF($C$21="Flate Track/ Dry Pitch",VLOOKUP(G9,DTI!$I$2:$AK$300,22,0),IF($C$21="Dusty Pitch",VLOOKUP(H9,DTI!$J$2:$AK$300,21,0),IF($C$21="Hard Pitch",VLOOKUP(I9,DTI!$K$2:$AK$300,20,0),IF($C$21="Rain",VLOOKUP(J9,DTI!$L$2:$AK$300,19,0),IF($C$21="Dew",VLOOKUP(K9,DTI!$M$2:$AK$300,18,0),IF($C$21="Wind",VLOOKUP(L9,DTI!$N$2:$AK$300,17,0),IF($C$21="Humidity",VLOOKUP(M9,DTI!$O$2:$AK$300,16,0),IF($C$21="Green+Rain+Dew",VLOOKUP(N9,DTI!$P$2:$AK$300,15,0),IF($C$21="Green+Wind",VLOOKUP(O9,DTI!$Q$2:$AK$300,14,0),IF($C$21="Green+Humidity",VLOOKUP(P9,DTI!$R$2:$AK$300,13,0),IF($C$21="Flate+Rain+dew",VLOOKUP(Q9,DTI!$S$2:$AK$300,12,0),IF($C$21="Flate+wind",VLOOKUP(R9,DTI!$T$2:$AK$300,11,0),IF($C$21="Flate+Humidity",VLOOKUP(S9,DTI!$U$2:$AK$300,10,0),IF($C$21="Dusty+Rain",VLOOKUP(T9,DTI!$V$2:$AK$300,9,0),IF($C$21="Dusty+wind",VLOOKUP(U9,DTI!$W$2:$AK$300,8,0),IF($C$21="Dusty+Humidity",VLOOKUP(V9,DTI!$X$2:$AK$300,7,0),IF($C$21="Hard+Rain",VLOOKUP(W9,DTI!$Y$2:$AK$300,6,0),IF($C$21="Hard+Wind",VLOOKUP(X9,DTI!$Z$2:$AK$300,5,0),IF($C$21="Hard+Humidity",VLOOKUP(Y9,DTI!$AA$2:$AK$300,4,0)))))))))))))))))))))</f>
        <v>Mohammed Siraj</v>
      </c>
      <c r="D9" s="44"/>
      <c r="E9" s="43">
        <f>LARGE(DTI!E:E,3)</f>
        <v>7119.44</v>
      </c>
      <c r="F9" s="42">
        <f>LARGE(DTI!H:H,3)</f>
        <v>9324.1799999999985</v>
      </c>
      <c r="G9" s="42">
        <f>LARGE(DTI!I:I,3)</f>
        <v>5339.58</v>
      </c>
      <c r="H9" s="42">
        <f>LARGE(DTI!J:J,3)</f>
        <v>8685.7168000000001</v>
      </c>
      <c r="I9" s="42">
        <f>LARGE(DTI!K:K,3)</f>
        <v>6407.4960000000001</v>
      </c>
      <c r="J9" s="42">
        <f>LARGE(DTI!L:L,3)</f>
        <v>4351.2839999999987</v>
      </c>
      <c r="K9" s="42">
        <f>LARGE(DTI!M:M,3)</f>
        <v>4351.2839999999987</v>
      </c>
      <c r="L9" s="42">
        <f>LARGE(DTI!N:N,3)</f>
        <v>7894.9199999999992</v>
      </c>
      <c r="M9" s="42">
        <f>LARGE(DTI!O:O,3)</f>
        <v>8543.3279999999995</v>
      </c>
      <c r="N9" s="42">
        <f>LARGE(DTI!P:P,3)</f>
        <v>6837.7319999999982</v>
      </c>
      <c r="O9" s="42">
        <f>LARGE(DTI!Q:Q,3)</f>
        <v>8684.4119999999984</v>
      </c>
      <c r="P9" s="42">
        <f>LARGE(DTI!R:R,3)</f>
        <v>9324.1799999999985</v>
      </c>
      <c r="Q9" s="42">
        <f>LARGE(DTI!S:S,3)</f>
        <v>4805.6219999999994</v>
      </c>
      <c r="R9" s="42">
        <f>LARGE(DTI!T:T,3)</f>
        <v>6371.5229999999992</v>
      </c>
      <c r="S9" s="42">
        <f>LARGE(DTI!U:U,3)</f>
        <v>6941.4539999999997</v>
      </c>
      <c r="T9" s="42">
        <f>LARGE(DTI!V:V,3)</f>
        <v>6478.6903999999995</v>
      </c>
      <c r="U9" s="42">
        <f>LARGE(DTI!W:W,3)</f>
        <v>7902.5784000000003</v>
      </c>
      <c r="V9" s="42">
        <f>LARGE(DTI!X:X,3)</f>
        <v>8614.5223999999998</v>
      </c>
      <c r="W9" s="42">
        <f>LARGE(DTI!Y:Y,3)</f>
        <v>5339.58</v>
      </c>
      <c r="X9" s="42">
        <f>LARGE(DTI!Z:Z,3)</f>
        <v>6763.4679999999998</v>
      </c>
      <c r="Y9" s="42">
        <f>LARGE(DTI!AA:AA,3)</f>
        <v>7475.4120000000003</v>
      </c>
      <c r="Z9" s="42"/>
      <c r="AA9" s="42"/>
    </row>
    <row r="10" spans="1:27" x14ac:dyDescent="0.35">
      <c r="A10" s="42" t="str">
        <f>_xlfn.XLOOKUP(C10,DTI!B:B,DTI!A:A)</f>
        <v>CSK</v>
      </c>
      <c r="B10" s="42" t="str">
        <f>_xlfn.XLOOKUP(C10,DTI!B:B,DTI!C:C)</f>
        <v>Spinner</v>
      </c>
      <c r="C10" s="41" t="str">
        <f>IF($C$21="Green Pitch",VLOOKUP($F10,DTI!$H$2:$AK$300,23,0),IF($C$21="Flate Track/ Dry Pitch",VLOOKUP(G10,DTI!$I$2:$AK$300,22,0),IF($C$21="Dusty Pitch",VLOOKUP(H10,DTI!$J$2:$AK$300,21,0),IF($C$21="Hard Pitch",VLOOKUP(I10,DTI!$K$2:$AK$300,20,0),IF($C$21="Rain",VLOOKUP(J10,DTI!$L$2:$AK$300,19,0),IF($C$21="Dew",VLOOKUP(K10,DTI!$M$2:$AK$300,18,0),IF($C$21="Wind",VLOOKUP(L10,DTI!$N$2:$AK$300,17,0),IF($C$21="Humidity",VLOOKUP(M10,DTI!$O$2:$AK$300,16,0),IF($C$21="Green+Rain+Dew",VLOOKUP(N10,DTI!$P$2:$AK$300,15,0),IF($C$21="Green+Wind",VLOOKUP(O10,DTI!$Q$2:$AK$300,14,0),IF($C$21="Green+Humidity",VLOOKUP(P10,DTI!$R$2:$AK$300,13,0),IF($C$21="Flate+Rain+dew",VLOOKUP(Q10,DTI!$S$2:$AK$300,12,0),IF($C$21="Flate+wind",VLOOKUP(R10,DTI!$T$2:$AK$300,11,0),IF($C$21="Flate+Humidity",VLOOKUP(S10,DTI!$U$2:$AK$300,10,0),IF($C$21="Dusty+Rain",VLOOKUP(T10,DTI!$V$2:$AK$300,9,0),IF($C$21="Dusty+wind",VLOOKUP(U10,DTI!$W$2:$AK$300,8,0),IF($C$21="Dusty+Humidity",VLOOKUP(V10,DTI!$X$2:$AK$300,7,0),IF($C$21="Hard+Rain",VLOOKUP(W10,DTI!$Y$2:$AK$300,6,0),IF($C$21="Hard+Wind",VLOOKUP(X10,DTI!$Z$2:$AK$300,5,0),IF($C$21="Hard+Humidity",VLOOKUP(Y10,DTI!$AA$2:$AK$300,4,0)))))))))))))))))))))</f>
        <v>Ravindra Jadeja</v>
      </c>
      <c r="D10" s="44"/>
      <c r="E10" s="43">
        <f>LARGE(DTI!E:E,4)</f>
        <v>6525.32</v>
      </c>
      <c r="F10" s="42">
        <f>LARGE(DTI!H:H,4)</f>
        <v>8543.3279999999995</v>
      </c>
      <c r="G10" s="42">
        <f>LARGE(DTI!I:I,4)</f>
        <v>4893.99</v>
      </c>
      <c r="H10" s="42">
        <f>LARGE(DTI!J:J,4)</f>
        <v>7960.8903999999993</v>
      </c>
      <c r="I10" s="42">
        <f>LARGE(DTI!K:K,4)</f>
        <v>5872.7879999999996</v>
      </c>
      <c r="J10" s="42">
        <f>LARGE(DTI!L:L,4)</f>
        <v>4271.6639999999998</v>
      </c>
      <c r="K10" s="42">
        <f>LARGE(DTI!M:M,4)</f>
        <v>4271.6639999999998</v>
      </c>
      <c r="L10" s="42">
        <f>LARGE(DTI!N:N,4)</f>
        <v>7306.26</v>
      </c>
      <c r="M10" s="42">
        <f>LARGE(DTI!O:O,4)</f>
        <v>7830.3839999999991</v>
      </c>
      <c r="N10" s="42">
        <f>LARGE(DTI!P:P,4)</f>
        <v>6407.4959999999992</v>
      </c>
      <c r="O10" s="42">
        <f>LARGE(DTI!Q:Q,4)</f>
        <v>7868.28</v>
      </c>
      <c r="P10" s="42">
        <f>LARGE(DTI!R:R,4)</f>
        <v>8543.3279999999995</v>
      </c>
      <c r="Q10" s="42">
        <f>LARGE(DTI!S:S,4)</f>
        <v>4506.686999999999</v>
      </c>
      <c r="R10" s="42">
        <f>LARGE(DTI!T:T,4)</f>
        <v>6229.51</v>
      </c>
      <c r="S10" s="42">
        <f>LARGE(DTI!U:U,4)</f>
        <v>6362.1869999999999</v>
      </c>
      <c r="T10" s="42">
        <f>LARGE(DTI!V:V,4)</f>
        <v>5967.4751999999989</v>
      </c>
      <c r="U10" s="42">
        <f>LARGE(DTI!W:W,4)</f>
        <v>7832.3111999999983</v>
      </c>
      <c r="V10" s="42">
        <f>LARGE(DTI!X:X,4)</f>
        <v>7895.6371999999992</v>
      </c>
      <c r="W10" s="42">
        <f>LARGE(DTI!Y:Y,4)</f>
        <v>4893.99</v>
      </c>
      <c r="X10" s="42">
        <f>LARGE(DTI!Z:Z,4)</f>
        <v>6620.1677999999993</v>
      </c>
      <c r="Y10" s="42">
        <f>LARGE(DTI!AA:AA,4)</f>
        <v>6851.5859999999993</v>
      </c>
      <c r="Z10" s="42"/>
      <c r="AA10" s="42"/>
    </row>
    <row r="11" spans="1:27" x14ac:dyDescent="0.35">
      <c r="A11" s="42" t="str">
        <f>_xlfn.XLOOKUP(C11,DTI!B:B,DTI!A:A)</f>
        <v>GT</v>
      </c>
      <c r="B11" s="42" t="str">
        <f>_xlfn.XLOOKUP(C11,DTI!B:B,DTI!C:C)</f>
        <v>Seamer</v>
      </c>
      <c r="C11" s="41" t="str">
        <f>IF($C$21="Green Pitch",VLOOKUP($F11,DTI!$H$2:$AK$300,23,0),IF($C$21="Flate Track/ Dry Pitch",VLOOKUP(G11,DTI!$I$2:$AK$300,22,0),IF($C$21="Dusty Pitch",VLOOKUP(H11,DTI!$J$2:$AK$300,21,0),IF($C$21="Hard Pitch",VLOOKUP(I11,DTI!$K$2:$AK$300,20,0),IF($C$21="Rain",VLOOKUP(J11,DTI!$L$2:$AK$300,19,0),IF($C$21="Dew",VLOOKUP(K11,DTI!$M$2:$AK$300,18,0),IF($C$21="Wind",VLOOKUP(L11,DTI!$N$2:$AK$300,17,0),IF($C$21="Humidity",VLOOKUP(M11,DTI!$O$2:$AK$300,16,0),IF($C$21="Green+Rain+Dew",VLOOKUP(N11,DTI!$P$2:$AK$300,15,0),IF($C$21="Green+Wind",VLOOKUP(O11,DTI!$Q$2:$AK$300,14,0),IF($C$21="Green+Humidity",VLOOKUP(P11,DTI!$R$2:$AK$300,13,0),IF($C$21="Flate+Rain+dew",VLOOKUP(Q11,DTI!$S$2:$AK$300,12,0),IF($C$21="Flate+wind",VLOOKUP(R11,DTI!$T$2:$AK$300,11,0),IF($C$21="Flate+Humidity",VLOOKUP(S11,DTI!$U$2:$AK$300,10,0),IF($C$21="Dusty+Rain",VLOOKUP(T11,DTI!$V$2:$AK$300,9,0),IF($C$21="Dusty+wind",VLOOKUP(U11,DTI!$W$2:$AK$300,8,0),IF($C$21="Dusty+Humidity",VLOOKUP(V11,DTI!$X$2:$AK$300,7,0),IF($C$21="Hard+Rain",VLOOKUP(W11,DTI!$Y$2:$AK$300,6,0),IF($C$21="Hard+Wind",VLOOKUP(X11,DTI!$Z$2:$AK$300,5,0),IF($C$21="Hard+Humidity",VLOOKUP(Y11,DTI!$AA$2:$AK$300,4,0)))))))))))))))))))))</f>
        <v>Mohit Sharma</v>
      </c>
      <c r="D11" s="44"/>
      <c r="E11" s="43">
        <f>LARGE(DTI!E:E,5)</f>
        <v>6216.119999999999</v>
      </c>
      <c r="F11" s="42">
        <f>LARGE(DTI!H:H,5)</f>
        <v>8430.2999999999993</v>
      </c>
      <c r="G11" s="42">
        <f>LARGE(DTI!I:I,5)</f>
        <v>4662.0899999999992</v>
      </c>
      <c r="H11" s="42">
        <f>LARGE(DTI!J:J,5)</f>
        <v>7583.6663999999992</v>
      </c>
      <c r="I11" s="42">
        <f>LARGE(DTI!K:K,5)</f>
        <v>5419.2959999999994</v>
      </c>
      <c r="J11" s="42">
        <f>LARGE(DTI!L:L,5)</f>
        <v>3934.14</v>
      </c>
      <c r="K11" s="42">
        <f>LARGE(DTI!M:M,5)</f>
        <v>3934.14</v>
      </c>
      <c r="L11" s="42">
        <f>LARGE(DTI!N:N,5)</f>
        <v>7119.44</v>
      </c>
      <c r="M11" s="42">
        <f>LARGE(DTI!O:O,5)</f>
        <v>7459.3439999999991</v>
      </c>
      <c r="N11" s="42">
        <f>LARGE(DTI!P:P,5)</f>
        <v>6182.2199999999993</v>
      </c>
      <c r="O11" s="42">
        <f>LARGE(DTI!Q:Q,5)</f>
        <v>7831.384</v>
      </c>
      <c r="P11" s="42">
        <f>LARGE(DTI!R:R,5)</f>
        <v>8430.2999999999993</v>
      </c>
      <c r="Q11" s="42">
        <f>LARGE(DTI!S:S,5)</f>
        <v>4404.5909999999994</v>
      </c>
      <c r="R11" s="42">
        <f>LARGE(DTI!T:T,5)</f>
        <v>5760.7049999999999</v>
      </c>
      <c r="S11" s="42">
        <f>LARGE(DTI!U:U,5)</f>
        <v>6060.7169999999987</v>
      </c>
      <c r="T11" s="42">
        <f>LARGE(DTI!V:V,5)</f>
        <v>5938.0411999999997</v>
      </c>
      <c r="U11" s="42">
        <f>LARGE(DTI!W:W,5)</f>
        <v>7243.1052</v>
      </c>
      <c r="V11" s="42">
        <f>LARGE(DTI!X:X,5)</f>
        <v>7521.5051999999996</v>
      </c>
      <c r="W11" s="42">
        <f>LARGE(DTI!Y:Y,5)</f>
        <v>4755.331799999999</v>
      </c>
      <c r="X11" s="42">
        <f>LARGE(DTI!Z:Z,5)</f>
        <v>6199.0540000000001</v>
      </c>
      <c r="Y11" s="42">
        <f>LARGE(DTI!AA:AA,5)</f>
        <v>6322.5119999999988</v>
      </c>
      <c r="Z11" s="42"/>
      <c r="AA11" s="42"/>
    </row>
    <row r="12" spans="1:27" x14ac:dyDescent="0.35">
      <c r="A12" s="42" t="str">
        <f>_xlfn.XLOOKUP(C12,DTI!B:B,DTI!A:A)</f>
        <v>RR</v>
      </c>
      <c r="B12" s="42" t="str">
        <f>_xlfn.XLOOKUP(C12,DTI!B:B,DTI!C:C)</f>
        <v>Spinner</v>
      </c>
      <c r="C12" s="41" t="str">
        <f>IF($C$21="Green Pitch",VLOOKUP($F12,DTI!$H$2:$AK$300,23,0),IF($C$21="Flate Track/ Dry Pitch",VLOOKUP(G12,DTI!$I$2:$AK$300,22,0),IF($C$21="Dusty Pitch",VLOOKUP(H12,DTI!$J$2:$AK$300,21,0),IF($C$21="Hard Pitch",VLOOKUP(I12,DTI!$K$2:$AK$300,20,0),IF($C$21="Rain",VLOOKUP(J12,DTI!$L$2:$AK$300,19,0),IF($C$21="Dew",VLOOKUP(K12,DTI!$M$2:$AK$300,18,0),IF($C$21="Wind",VLOOKUP(L12,DTI!$N$2:$AK$300,17,0),IF($C$21="Humidity",VLOOKUP(M12,DTI!$O$2:$AK$300,16,0),IF($C$21="Green+Rain+Dew",VLOOKUP(N12,DTI!$P$2:$AK$300,15,0),IF($C$21="Green+Wind",VLOOKUP(O12,DTI!$Q$2:$AK$300,14,0),IF($C$21="Green+Humidity",VLOOKUP(P12,DTI!$R$2:$AK$300,13,0),IF($C$21="Flate+Rain+dew",VLOOKUP(Q12,DTI!$S$2:$AK$300,12,0),IF($C$21="Flate+wind",VLOOKUP(R12,DTI!$T$2:$AK$300,11,0),IF($C$21="Flate+Humidity",VLOOKUP(S12,DTI!$U$2:$AK$300,10,0),IF($C$21="Dusty+Rain",VLOOKUP(T12,DTI!$V$2:$AK$300,9,0),IF($C$21="Dusty+wind",VLOOKUP(U12,DTI!$W$2:$AK$300,8,0),IF($C$21="Dusty+Humidity",VLOOKUP(V12,DTI!$X$2:$AK$300,7,0),IF($C$21="Hard+Rain",VLOOKUP(W12,DTI!$Y$2:$AK$300,6,0),IF($C$21="Hard+Wind",VLOOKUP(X12,DTI!$Z$2:$AK$300,5,0),IF($C$21="Hard+Humidity",VLOOKUP(Y12,DTI!$AA$2:$AK$300,4,0)))))))))))))))))))))</f>
        <v>Yuzvendra Chahal</v>
      </c>
      <c r="D12" s="42"/>
      <c r="E12" s="43">
        <f>LARGE(DTI!E:E,6)</f>
        <v>6021.44</v>
      </c>
      <c r="F12" s="42">
        <f>LARGE(DTI!H:H,6)</f>
        <v>8067.6599999999989</v>
      </c>
      <c r="G12" s="42">
        <f>LARGE(DTI!I:I,6)</f>
        <v>4516.079999999999</v>
      </c>
      <c r="H12" s="42">
        <f>LARGE(DTI!J:J,6)</f>
        <v>7346.1567999999997</v>
      </c>
      <c r="I12" s="42">
        <f>LARGE(DTI!K:K,6)</f>
        <v>5159.3795999999993</v>
      </c>
      <c r="J12" s="42">
        <f>LARGE(DTI!L:L,6)</f>
        <v>3915.1919999999996</v>
      </c>
      <c r="K12" s="42">
        <f>LARGE(DTI!M:M,6)</f>
        <v>3915.1919999999996</v>
      </c>
      <c r="L12" s="42">
        <f>LARGE(DTI!N:N,6)</f>
        <v>6991.9719999999998</v>
      </c>
      <c r="M12" s="42">
        <f>LARGE(DTI!O:O,6)</f>
        <v>7225.7279999999992</v>
      </c>
      <c r="N12" s="42">
        <f>LARGE(DTI!P:P,6)</f>
        <v>5916.2839999999997</v>
      </c>
      <c r="O12" s="42">
        <f>LARGE(DTI!Q:Q,6)</f>
        <v>7529.8159999999989</v>
      </c>
      <c r="P12" s="42">
        <f>LARGE(DTI!R:R,6)</f>
        <v>8067.6599999999989</v>
      </c>
      <c r="Q12" s="42">
        <f>LARGE(DTI!S:S,6)</f>
        <v>4074.6449999999995</v>
      </c>
      <c r="R12" s="42">
        <f>LARGE(DTI!T:T,6)</f>
        <v>5709.6549999999997</v>
      </c>
      <c r="S12" s="42">
        <f>LARGE(DTI!U:U,6)</f>
        <v>5870.9039999999986</v>
      </c>
      <c r="T12" s="42">
        <f>LARGE(DTI!V:V,6)</f>
        <v>5479.5103999999992</v>
      </c>
      <c r="U12" s="42">
        <f>LARGE(DTI!W:W,6)</f>
        <v>7081.4520000000002</v>
      </c>
      <c r="V12" s="42">
        <f>LARGE(DTI!X:X,6)</f>
        <v>7285.9423999999999</v>
      </c>
      <c r="W12" s="42">
        <f>LARGE(DTI!Y:Y,6)</f>
        <v>4516.08</v>
      </c>
      <c r="X12" s="42">
        <f>LARGE(DTI!Z:Z,6)</f>
        <v>5985.5129999999999</v>
      </c>
      <c r="Y12" s="42">
        <f>LARGE(DTI!AA:AA,6)</f>
        <v>6309.3617999999988</v>
      </c>
      <c r="Z12" s="42"/>
      <c r="AA12" s="42"/>
    </row>
    <row r="13" spans="1:27" x14ac:dyDescent="0.35">
      <c r="A13" s="42" t="str">
        <f>_xlfn.XLOOKUP(C13,DTI!B:B,DTI!A:A)</f>
        <v>CSK</v>
      </c>
      <c r="B13" s="42" t="str">
        <f>_xlfn.XLOOKUP(C13,DTI!B:B,DTI!C:C)</f>
        <v>Batter</v>
      </c>
      <c r="C13" s="42" t="str">
        <f>_xlfn.XLOOKUP(Z13,DTI!F:F,DTI!B:B)</f>
        <v>Ruturaj Gaikwad</v>
      </c>
      <c r="D13" s="45">
        <f>_xlfn.XLOOKUP(C13,DTI!B:B,DTI!D:D)</f>
        <v>5099.8</v>
      </c>
      <c r="E13" s="45">
        <f>_xlfn.XLOOKUP(C13,DTI!B:B,DTI!E:E)</f>
        <v>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2"/>
      <c r="R13" s="42"/>
      <c r="S13" s="42"/>
      <c r="T13" s="42"/>
      <c r="U13" s="42"/>
      <c r="V13" s="42"/>
      <c r="W13" s="42"/>
      <c r="X13" s="42"/>
      <c r="Y13" s="42"/>
      <c r="Z13" s="42">
        <f>LARGE(DTI!F:F,1)</f>
        <v>10</v>
      </c>
      <c r="AA13" s="42"/>
    </row>
    <row r="14" spans="1:27" x14ac:dyDescent="0.35">
      <c r="A14" s="42" t="str">
        <f>_xlfn.XLOOKUP(C14,DTI!B:B,DTI!A:A)</f>
        <v>MI</v>
      </c>
      <c r="B14" s="42" t="str">
        <f>_xlfn.XLOOKUP(C14,DTI!B:B,DTI!C:C)</f>
        <v>Batter</v>
      </c>
      <c r="C14" s="42" t="str">
        <f>IF(Z14=Z13,_xlfn.XLOOKUP(Z14,DTI!F:F,DTI!B:B,,,-1),_xlfn.XLOOKUP(Z14,DTI!F:F,DTI!B:B))</f>
        <v>Ishan Kishan</v>
      </c>
      <c r="D14" s="45">
        <f>_xlfn.XLOOKUP(C14,DTI!B:B,DTI!D:D)</f>
        <v>3333.3999999999996</v>
      </c>
      <c r="E14" s="45">
        <f>_xlfn.XLOOKUP(C14,DTI!B:B,DTI!E:E)</f>
        <v>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2"/>
      <c r="R14" s="42"/>
      <c r="S14" s="42"/>
      <c r="T14" s="42"/>
      <c r="U14" s="42"/>
      <c r="V14" s="42"/>
      <c r="W14" s="42"/>
      <c r="X14" s="42"/>
      <c r="Y14" s="42"/>
      <c r="Z14" s="42">
        <f>LARGE(DTI!F:F,2)</f>
        <v>10</v>
      </c>
      <c r="AA14" s="42"/>
    </row>
    <row r="15" spans="1:27" x14ac:dyDescent="0.35">
      <c r="A15" s="42" t="str">
        <f>_xlfn.XLOOKUP(C15,DTI!B:B,DTI!A:A)</f>
        <v>MI</v>
      </c>
      <c r="B15" s="42" t="str">
        <f>_xlfn.XLOOKUP(C15,DTI!B:B,DTI!C:C)</f>
        <v>Batter</v>
      </c>
      <c r="C15" s="42" t="str">
        <f>IF(Z15=Z14,_xlfn.XLOOKUP(Z15,DTI!F:F,DTI!B:B,,,-1),_xlfn.XLOOKUP(Z15,DTI!F:F,DTI!B:B))</f>
        <v>Ishan Kishan</v>
      </c>
      <c r="D15" s="45">
        <f>_xlfn.XLOOKUP(C15,DTI!B:B,DTI!D:D)</f>
        <v>3333.3999999999996</v>
      </c>
      <c r="E15" s="45">
        <f>_xlfn.XLOOKUP(C15,DTI!B:B,DTI!E:E)</f>
        <v>0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>
        <f>LARGE(DTI!F:F,3)</f>
        <v>10</v>
      </c>
      <c r="AA15" s="42"/>
    </row>
    <row r="16" spans="1:27" x14ac:dyDescent="0.35">
      <c r="A16" s="42" t="str">
        <f>_xlfn.XLOOKUP(C16,DTI!B:B,DTI!A:A)</f>
        <v>GT</v>
      </c>
      <c r="B16" s="42" t="str">
        <f>_xlfn.XLOOKUP(C16,DTI!B:B,DTI!C:C)</f>
        <v>Spinner</v>
      </c>
      <c r="C16" s="42" t="str">
        <f>_xlfn.XLOOKUP(AA16,DTI!G:G,DTI!B:B)</f>
        <v>Rashid Khan</v>
      </c>
      <c r="D16" s="45">
        <f>_xlfn.XLOOKUP(C16,DTI!B:B,DTI!D:D)</f>
        <v>1050.72</v>
      </c>
      <c r="E16" s="45">
        <f>_xlfn.XLOOKUP(C16,DTI!B:B,DTI!E:E)</f>
        <v>7894.9199999999992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>
        <f>LARGE(DTI!G:G,1)</f>
        <v>8954.64</v>
      </c>
    </row>
    <row r="17" spans="1:27" x14ac:dyDescent="0.35">
      <c r="A17" s="42" t="str">
        <f>_xlfn.XLOOKUP(C17,DTI!B:B,DTI!A:A)</f>
        <v>GT</v>
      </c>
      <c r="B17" s="42" t="str">
        <f>_xlfn.XLOOKUP(C17,DTI!B:B,DTI!C:C)</f>
        <v>Seamer</v>
      </c>
      <c r="C17" s="42" t="str">
        <f>IF(AA17=AA16,_xlfn.XLOOKUP(AA17,DTI!G:G,DTI!B:B,,,-1),_xlfn.XLOOKUP(AA17,DTI!G:G,DTI!B:B))</f>
        <v>Mohammad Shami</v>
      </c>
      <c r="D17" s="45">
        <f>_xlfn.XLOOKUP(C17,DTI!B:B,DTI!D:D)</f>
        <v>13.280000000000001</v>
      </c>
      <c r="E17" s="45">
        <f>_xlfn.XLOOKUP(C17,DTI!B:B,DTI!E:E)</f>
        <v>8349.7199999999993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>
        <f>LARGE(DTI!G:G,2)</f>
        <v>8369</v>
      </c>
    </row>
    <row r="18" spans="1:27" s="48" customFormat="1" x14ac:dyDescent="0.35">
      <c r="C18" s="41"/>
      <c r="D18" s="31"/>
    </row>
    <row r="19" spans="1:27" x14ac:dyDescent="0.35">
      <c r="A19" s="41" t="s">
        <v>461</v>
      </c>
      <c r="D19" s="49"/>
    </row>
    <row r="21" spans="1:27" x14ac:dyDescent="0.35">
      <c r="A21" s="49"/>
      <c r="C21" s="50" t="str">
        <f>'My Dream 11 '!A5</f>
        <v>Flate+wind</v>
      </c>
      <c r="D21" s="50">
        <f>_xlfn.XLOOKUP(C21,H23:H42,I23:I42)</f>
        <v>16</v>
      </c>
    </row>
    <row r="22" spans="1:27" x14ac:dyDescent="0.35">
      <c r="A22" s="49"/>
    </row>
    <row r="23" spans="1:27" x14ac:dyDescent="0.35">
      <c r="A23" s="49"/>
      <c r="B23" s="41" t="s">
        <v>459</v>
      </c>
      <c r="H23" s="34" t="s">
        <v>356</v>
      </c>
      <c r="I23" s="41">
        <v>4</v>
      </c>
    </row>
    <row r="24" spans="1:27" x14ac:dyDescent="0.35">
      <c r="H24" s="35" t="s">
        <v>357</v>
      </c>
      <c r="I24" s="41">
        <v>5</v>
      </c>
    </row>
    <row r="25" spans="1:27" x14ac:dyDescent="0.35">
      <c r="A25" s="32" t="s">
        <v>197</v>
      </c>
      <c r="B25" s="32" t="s">
        <v>341</v>
      </c>
      <c r="C25" s="32" t="s">
        <v>1</v>
      </c>
      <c r="D25" s="52" t="s">
        <v>379</v>
      </c>
      <c r="E25" s="52" t="s">
        <v>380</v>
      </c>
      <c r="H25" s="36" t="s">
        <v>358</v>
      </c>
      <c r="I25" s="41">
        <v>6</v>
      </c>
    </row>
    <row r="26" spans="1:27" x14ac:dyDescent="0.35">
      <c r="A26" s="49" t="str" cm="1">
        <f t="array" ref="A26:C38">_xlfn.UNIQUE(A2:C17,FALSE)</f>
        <v>GT</v>
      </c>
      <c r="B26" s="41" t="str">
        <v>Batter</v>
      </c>
      <c r="C26" s="62" t="str">
        <v>Shubman Gill</v>
      </c>
      <c r="D26" s="81" t="str">
        <f>IF($B26="",$B26,VLOOKUP($C26,$C$2:$E$17,2,0)&amp;VLOOKUP($C26,$C$2:$AA$17,$D$21,0))</f>
        <v>7709.6</v>
      </c>
      <c r="E26" s="49">
        <f>IF($B26="Batter",$D26*100/$G$42,$D26*100/$G$43)</f>
        <v>95.783327121381532</v>
      </c>
      <c r="H26" s="37" t="s">
        <v>359</v>
      </c>
      <c r="I26" s="41">
        <v>7</v>
      </c>
    </row>
    <row r="27" spans="1:27" x14ac:dyDescent="0.35">
      <c r="A27" s="49" t="str">
        <v>RCB</v>
      </c>
      <c r="B27" s="41" t="str">
        <v>Batter</v>
      </c>
      <c r="C27" s="62" t="str">
        <v>Faf du Plessis</v>
      </c>
      <c r="D27" s="81" t="str">
        <f t="shared" ref="D27:D38" si="0">IF($B27="",$B27,VLOOKUP($C27,$C$2:$E$17,2,0)&amp;VLOOKUP($C27,$C$2:$AA$17,$D$21,0))</f>
        <v>7243.2</v>
      </c>
      <c r="E27" s="49">
        <f t="shared" ref="E27:E38" si="1">IF($B27="Batter",$D27*100/$G$42,$D27*100/$G$43)</f>
        <v>89.988818486768537</v>
      </c>
      <c r="H27" s="38" t="s">
        <v>360</v>
      </c>
      <c r="I27" s="41">
        <v>8</v>
      </c>
    </row>
    <row r="28" spans="1:27" x14ac:dyDescent="0.35">
      <c r="A28" s="49" t="str">
        <v>MI</v>
      </c>
      <c r="B28" s="41" t="str">
        <v>Batter</v>
      </c>
      <c r="C28" s="62" t="str">
        <v>Suryakumar Yadav</v>
      </c>
      <c r="D28" s="81" t="str">
        <f t="shared" si="0"/>
        <v>6248</v>
      </c>
      <c r="E28" s="49">
        <f t="shared" si="1"/>
        <v>77.624549633494837</v>
      </c>
      <c r="H28" s="38" t="s">
        <v>361</v>
      </c>
      <c r="I28" s="41">
        <v>9</v>
      </c>
    </row>
    <row r="29" spans="1:27" x14ac:dyDescent="0.35">
      <c r="A29" s="49" t="str">
        <v>RCB</v>
      </c>
      <c r="B29" s="41" t="str">
        <v>Batter</v>
      </c>
      <c r="C29" s="62" t="str">
        <v>Virat Kohli</v>
      </c>
      <c r="D29" s="81" t="str">
        <f t="shared" si="0"/>
        <v>5212</v>
      </c>
      <c r="E29" s="49">
        <f t="shared" si="1"/>
        <v>64.753385513728418</v>
      </c>
      <c r="H29" s="39" t="s">
        <v>362</v>
      </c>
      <c r="I29" s="41">
        <v>10</v>
      </c>
    </row>
    <row r="30" spans="1:27" x14ac:dyDescent="0.35">
      <c r="A30" s="49" t="str">
        <v>CSK</v>
      </c>
      <c r="B30" s="41" t="str">
        <v>Batter</v>
      </c>
      <c r="C30" s="62" t="str">
        <v>Devon Conway</v>
      </c>
      <c r="D30" s="81" t="str">
        <f t="shared" si="0"/>
        <v>5106.4</v>
      </c>
      <c r="E30" s="49">
        <f t="shared" si="1"/>
        <v>63.441421294570745</v>
      </c>
      <c r="H30" s="38" t="s">
        <v>363</v>
      </c>
      <c r="I30" s="41">
        <v>11</v>
      </c>
    </row>
    <row r="31" spans="1:27" x14ac:dyDescent="0.35">
      <c r="A31" s="49" t="str">
        <v>GT</v>
      </c>
      <c r="B31" s="41" t="str">
        <v>Seamer</v>
      </c>
      <c r="C31" s="62" t="str">
        <v>Mohammad Shami</v>
      </c>
      <c r="D31" s="81" t="str">
        <f t="shared" si="0"/>
        <v>8558.463</v>
      </c>
      <c r="E31" s="49">
        <f t="shared" si="1"/>
        <v>77.804209090909083</v>
      </c>
      <c r="H31" s="38" t="s">
        <v>364</v>
      </c>
      <c r="I31" s="41">
        <v>12</v>
      </c>
    </row>
    <row r="32" spans="1:27" x14ac:dyDescent="0.35">
      <c r="A32" s="41" t="str">
        <v>GT</v>
      </c>
      <c r="B32" s="41" t="str">
        <v>Spinner</v>
      </c>
      <c r="C32" s="62" t="str">
        <v>Rashid Khan</v>
      </c>
      <c r="D32" s="81" t="str">
        <f t="shared" si="0"/>
        <v>6908.055</v>
      </c>
      <c r="E32" s="49">
        <f t="shared" si="1"/>
        <v>62.8005</v>
      </c>
      <c r="H32" s="38" t="s">
        <v>365</v>
      </c>
      <c r="I32" s="41">
        <v>13</v>
      </c>
    </row>
    <row r="33" spans="1:9" x14ac:dyDescent="0.35">
      <c r="A33" s="41" t="str">
        <v>RCB</v>
      </c>
      <c r="B33" s="41" t="str">
        <v>Seamer</v>
      </c>
      <c r="C33" s="62" t="str">
        <v>Mohammed Siraj</v>
      </c>
      <c r="D33" s="81" t="str">
        <f t="shared" si="0"/>
        <v>6371.523</v>
      </c>
      <c r="E33" s="49">
        <f t="shared" si="1"/>
        <v>57.922936363636367</v>
      </c>
      <c r="H33" s="38" t="s">
        <v>366</v>
      </c>
      <c r="I33" s="41">
        <v>14</v>
      </c>
    </row>
    <row r="34" spans="1:9" x14ac:dyDescent="0.35">
      <c r="A34" s="41" t="str">
        <v>CSK</v>
      </c>
      <c r="B34" s="41" t="str">
        <v>Spinner</v>
      </c>
      <c r="C34" s="62" t="str">
        <v>Ravindra Jadeja</v>
      </c>
      <c r="D34" s="81" t="str">
        <f t="shared" si="0"/>
        <v>6229.51</v>
      </c>
      <c r="E34" s="49">
        <f t="shared" si="1"/>
        <v>56.63190909090909</v>
      </c>
      <c r="H34" s="38" t="s">
        <v>367</v>
      </c>
      <c r="I34" s="41">
        <v>15</v>
      </c>
    </row>
    <row r="35" spans="1:9" x14ac:dyDescent="0.35">
      <c r="A35" s="41" t="str">
        <v>GT</v>
      </c>
      <c r="B35" s="41" t="str">
        <v>Seamer</v>
      </c>
      <c r="C35" s="62" t="str">
        <v>Mohit Sharma</v>
      </c>
      <c r="D35" s="81" t="str">
        <f t="shared" si="0"/>
        <v>5760.705</v>
      </c>
      <c r="E35" s="49">
        <f t="shared" si="1"/>
        <v>52.370045454545455</v>
      </c>
      <c r="H35" s="38" t="s">
        <v>368</v>
      </c>
      <c r="I35" s="41">
        <v>16</v>
      </c>
    </row>
    <row r="36" spans="1:9" x14ac:dyDescent="0.35">
      <c r="A36" s="41" t="str">
        <v>RR</v>
      </c>
      <c r="B36" s="41" t="str">
        <v>Spinner</v>
      </c>
      <c r="C36" s="62" t="str">
        <v>Yuzvendra Chahal</v>
      </c>
      <c r="D36" s="81" t="str">
        <f t="shared" si="0"/>
        <v>5709.655</v>
      </c>
      <c r="E36" s="49">
        <f t="shared" si="1"/>
        <v>51.905954545454549</v>
      </c>
      <c r="H36" s="38" t="s">
        <v>369</v>
      </c>
      <c r="I36" s="41">
        <v>17</v>
      </c>
    </row>
    <row r="37" spans="1:9" x14ac:dyDescent="0.35">
      <c r="A37" s="41" t="str">
        <v>CSK</v>
      </c>
      <c r="B37" s="41" t="str">
        <v>Batter</v>
      </c>
      <c r="C37" s="62" t="str">
        <v>Ruturaj Gaikwad</v>
      </c>
      <c r="D37" s="81" t="str">
        <f t="shared" si="0"/>
        <v>5099.8</v>
      </c>
      <c r="E37" s="49">
        <f t="shared" si="1"/>
        <v>63.3594235308734</v>
      </c>
      <c r="H37" s="38" t="s">
        <v>452</v>
      </c>
      <c r="I37" s="41">
        <v>18</v>
      </c>
    </row>
    <row r="38" spans="1:9" x14ac:dyDescent="0.35">
      <c r="A38" s="41" t="str">
        <v>MI</v>
      </c>
      <c r="B38" s="41" t="str">
        <v>Batter</v>
      </c>
      <c r="C38" s="41" t="str">
        <v>Ishan Kishan</v>
      </c>
      <c r="D38" s="81" t="str">
        <f t="shared" si="0"/>
        <v>3333.4</v>
      </c>
      <c r="E38" s="49">
        <f t="shared" si="1"/>
        <v>41.413840228599824</v>
      </c>
      <c r="H38" s="38" t="s">
        <v>371</v>
      </c>
      <c r="I38" s="41">
        <v>19</v>
      </c>
    </row>
    <row r="39" spans="1:9" x14ac:dyDescent="0.35">
      <c r="H39" s="38" t="s">
        <v>372</v>
      </c>
      <c r="I39" s="41">
        <v>20</v>
      </c>
    </row>
    <row r="40" spans="1:9" x14ac:dyDescent="0.35">
      <c r="H40" s="38" t="s">
        <v>453</v>
      </c>
      <c r="I40" s="41">
        <v>21</v>
      </c>
    </row>
    <row r="41" spans="1:9" x14ac:dyDescent="0.35">
      <c r="D41" s="49">
        <f>AVERAGE(E26:E37)</f>
        <v>67.865540010522665</v>
      </c>
      <c r="H41" s="38" t="s">
        <v>374</v>
      </c>
      <c r="I41" s="41">
        <v>22</v>
      </c>
    </row>
    <row r="42" spans="1:9" x14ac:dyDescent="0.35">
      <c r="D42" s="49"/>
      <c r="F42" s="42" t="s">
        <v>381</v>
      </c>
      <c r="G42" s="42">
        <v>8049</v>
      </c>
      <c r="H42" s="38" t="s">
        <v>375</v>
      </c>
      <c r="I42" s="41">
        <v>23</v>
      </c>
    </row>
    <row r="43" spans="1:9" x14ac:dyDescent="0.35">
      <c r="F43" s="42" t="s">
        <v>382</v>
      </c>
      <c r="G43" s="42">
        <v>11000</v>
      </c>
    </row>
    <row r="44" spans="1:9" x14ac:dyDescent="0.35">
      <c r="F44" s="42" t="s">
        <v>383</v>
      </c>
      <c r="G44" s="42">
        <v>17000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1A0D-348C-4AB2-8CFD-AA7B3B4792C7}">
  <dimension ref="A1:AA51"/>
  <sheetViews>
    <sheetView topLeftCell="A36" zoomScaleNormal="100" workbookViewId="0">
      <selection activeCell="C50" sqref="C50"/>
    </sheetView>
  </sheetViews>
  <sheetFormatPr defaultRowHeight="14.5" x14ac:dyDescent="0.35"/>
  <cols>
    <col min="1" max="1" width="8.7265625" style="41"/>
    <col min="2" max="2" width="19.453125" style="41" customWidth="1"/>
    <col min="3" max="3" width="17.7265625" style="41" customWidth="1"/>
    <col min="4" max="8" width="21.1796875" style="41" customWidth="1"/>
    <col min="9" max="9" width="11.26953125" style="41" customWidth="1"/>
    <col min="10" max="13" width="21.1796875" style="41" customWidth="1"/>
    <col min="14" max="14" width="11.81640625" style="41" customWidth="1"/>
    <col min="15" max="15" width="12.453125" style="41" customWidth="1"/>
    <col min="16" max="16" width="8.7265625" style="41"/>
    <col min="17" max="17" width="16.54296875" style="41" customWidth="1"/>
    <col min="18" max="18" width="12.1796875" style="41" customWidth="1"/>
    <col min="19" max="24" width="8.7265625" style="41"/>
    <col min="25" max="25" width="13.6328125" style="41" customWidth="1"/>
    <col min="26" max="26" width="13" style="41" customWidth="1"/>
    <col min="27" max="27" width="13.1796875" style="41" customWidth="1"/>
    <col min="28" max="16384" width="8.7265625" style="41"/>
  </cols>
  <sheetData>
    <row r="1" spans="1:27" x14ac:dyDescent="0.35">
      <c r="A1" s="32" t="s">
        <v>197</v>
      </c>
      <c r="B1" s="32" t="s">
        <v>341</v>
      </c>
      <c r="C1" s="32" t="s">
        <v>1</v>
      </c>
      <c r="D1" s="33" t="s">
        <v>376</v>
      </c>
      <c r="E1" s="33" t="s">
        <v>377</v>
      </c>
      <c r="F1" s="34" t="s">
        <v>356</v>
      </c>
      <c r="G1" s="35" t="s">
        <v>357</v>
      </c>
      <c r="H1" s="36" t="s">
        <v>358</v>
      </c>
      <c r="I1" s="37" t="s">
        <v>359</v>
      </c>
      <c r="J1" s="38" t="s">
        <v>360</v>
      </c>
      <c r="K1" s="38" t="s">
        <v>361</v>
      </c>
      <c r="L1" s="39" t="s">
        <v>362</v>
      </c>
      <c r="M1" s="38" t="s">
        <v>363</v>
      </c>
      <c r="N1" s="38" t="s">
        <v>364</v>
      </c>
      <c r="O1" s="38" t="s">
        <v>365</v>
      </c>
      <c r="P1" s="38" t="s">
        <v>366</v>
      </c>
      <c r="Q1" s="38" t="s">
        <v>367</v>
      </c>
      <c r="R1" s="38" t="s">
        <v>368</v>
      </c>
      <c r="S1" s="38" t="s">
        <v>369</v>
      </c>
      <c r="T1" s="38" t="s">
        <v>370</v>
      </c>
      <c r="U1" s="38" t="s">
        <v>371</v>
      </c>
      <c r="V1" s="38" t="s">
        <v>372</v>
      </c>
      <c r="W1" s="38" t="s">
        <v>373</v>
      </c>
      <c r="X1" s="38" t="s">
        <v>374</v>
      </c>
      <c r="Y1" s="38" t="s">
        <v>375</v>
      </c>
      <c r="Z1" s="40" t="s">
        <v>384</v>
      </c>
      <c r="AA1" s="40" t="s">
        <v>378</v>
      </c>
    </row>
    <row r="2" spans="1:27" x14ac:dyDescent="0.35">
      <c r="A2" s="42" t="str">
        <f>_xlfn.XLOOKUP(C2,Team2!B:B,Team2!A:A)</f>
        <v>RCB</v>
      </c>
      <c r="B2" s="42" t="str">
        <f>_xlfn.XLOOKUP(C2,Team2!B:B,Team2!C:C)</f>
        <v>Batter</v>
      </c>
      <c r="C2" s="42" t="str">
        <f>_xlfn.XLOOKUP(D2,Team2!D:D,Team2!B:B)</f>
        <v>Faf du Plessis</v>
      </c>
      <c r="D2" s="43">
        <f>LARGE(Team2!D:D,1)</f>
        <v>7243.2</v>
      </c>
      <c r="E2" s="44"/>
      <c r="F2" s="44"/>
      <c r="G2" s="44"/>
      <c r="H2" s="44"/>
      <c r="I2" s="44"/>
      <c r="J2" s="44"/>
      <c r="K2" s="44"/>
      <c r="L2" s="44"/>
      <c r="M2" s="44"/>
      <c r="N2" s="42"/>
      <c r="O2" s="45"/>
      <c r="P2" s="45"/>
      <c r="Q2" s="46"/>
      <c r="R2" s="42"/>
      <c r="S2" s="42"/>
      <c r="T2" s="42"/>
      <c r="U2" s="45"/>
      <c r="V2" s="45"/>
      <c r="W2" s="42"/>
      <c r="X2" s="42"/>
      <c r="Y2" s="42"/>
      <c r="Z2" s="42"/>
      <c r="AA2" s="42"/>
    </row>
    <row r="3" spans="1:27" x14ac:dyDescent="0.35">
      <c r="A3" s="42" t="str">
        <f>_xlfn.XLOOKUP(C3,Team2!B:B,Team2!A:A)</f>
        <v>RCB</v>
      </c>
      <c r="B3" s="42" t="str">
        <f>_xlfn.XLOOKUP(C3,Team2!B:B,Team2!C:C)</f>
        <v>Batter</v>
      </c>
      <c r="C3" s="42" t="str">
        <f>IF(D3=D2,_xlfn.XLOOKUP(D3,Team2!D:D,Team2!B:B,,,-1),_xlfn.XLOOKUP(D3,Team2!D:D,Team2!B:B))</f>
        <v>Virat Kohli</v>
      </c>
      <c r="D3" s="43">
        <f>LARGE(Team2!D:D,2)</f>
        <v>5212</v>
      </c>
      <c r="E3" s="44"/>
      <c r="F3" s="44"/>
      <c r="G3" s="44"/>
      <c r="H3" s="44"/>
      <c r="I3" s="44"/>
      <c r="J3" s="44"/>
      <c r="K3" s="44"/>
      <c r="L3" s="44"/>
      <c r="M3" s="44"/>
      <c r="N3" s="42"/>
      <c r="O3" s="45"/>
      <c r="P3" s="45"/>
      <c r="Q3" s="46"/>
      <c r="R3" s="42"/>
      <c r="S3" s="42"/>
      <c r="T3" s="42"/>
      <c r="U3" s="45"/>
      <c r="V3" s="45"/>
      <c r="W3" s="42"/>
      <c r="X3" s="42"/>
      <c r="Y3" s="42"/>
      <c r="Z3" s="42"/>
      <c r="AA3" s="42"/>
    </row>
    <row r="4" spans="1:27" x14ac:dyDescent="0.35">
      <c r="A4" s="42" t="str">
        <f>_xlfn.XLOOKUP(C4,Team2!B:B,Team2!A:A)</f>
        <v>RCB</v>
      </c>
      <c r="B4" s="42" t="str">
        <f>_xlfn.XLOOKUP(C4,Team2!B:B,Team2!C:C)</f>
        <v>Batter</v>
      </c>
      <c r="C4" s="42" t="str">
        <f>IF(D4=D3,_xlfn.XLOOKUP(D4,Team2!D:D,Team2!B:B,,,-1),_xlfn.XLOOKUP(D4,Team2!D:D,Team2!B:B))</f>
        <v>Glenn Maxwell</v>
      </c>
      <c r="D4" s="43">
        <f>LARGE(Team2!D:D,3)</f>
        <v>2506.3999999999996</v>
      </c>
      <c r="E4" s="44"/>
      <c r="F4" s="44"/>
      <c r="G4" s="44"/>
      <c r="H4" s="44"/>
      <c r="I4" s="44"/>
      <c r="J4" s="44"/>
      <c r="K4" s="44"/>
      <c r="L4" s="44"/>
      <c r="M4" s="44"/>
      <c r="N4" s="42"/>
      <c r="O4" s="45"/>
      <c r="P4" s="45"/>
      <c r="Q4" s="47"/>
      <c r="R4" s="42"/>
      <c r="S4" s="42"/>
      <c r="T4" s="42"/>
      <c r="U4" s="45"/>
      <c r="V4" s="45"/>
      <c r="W4" s="42"/>
      <c r="X4" s="42"/>
      <c r="Y4" s="42"/>
      <c r="Z4" s="42"/>
      <c r="AA4" s="42"/>
    </row>
    <row r="5" spans="1:27" x14ac:dyDescent="0.35">
      <c r="A5" s="42" t="str">
        <f>_xlfn.XLOOKUP(C5,Team2!B:B,Team2!A:A)</f>
        <v>RCB</v>
      </c>
      <c r="B5" s="42" t="str">
        <f>_xlfn.XLOOKUP(C5,Team2!B:B,Team2!C:C)</f>
        <v>Batter</v>
      </c>
      <c r="C5" s="42" t="str">
        <f>IF(D5=D4,_xlfn.XLOOKUP(D5,Team2!D:D,Team2!B:B,,,-1),_xlfn.XLOOKUP(D5,Team2!D:D,Team2!B:B))</f>
        <v>Dinesh Karthik</v>
      </c>
      <c r="D5" s="43">
        <f>LARGE(Team2!D:D,4)</f>
        <v>1292.7199999999998</v>
      </c>
      <c r="E5" s="44"/>
      <c r="F5" s="44"/>
      <c r="G5" s="44"/>
      <c r="H5" s="44"/>
      <c r="I5" s="44"/>
      <c r="J5" s="44"/>
      <c r="K5" s="44"/>
      <c r="L5" s="44"/>
      <c r="M5" s="44"/>
      <c r="N5" s="42"/>
      <c r="O5" s="45"/>
      <c r="P5" s="45"/>
      <c r="Q5" s="47"/>
      <c r="R5" s="42"/>
      <c r="S5" s="42"/>
      <c r="T5" s="42"/>
      <c r="U5" s="45"/>
      <c r="V5" s="45"/>
      <c r="W5" s="42"/>
      <c r="X5" s="42"/>
      <c r="Y5" s="42"/>
      <c r="Z5" s="42"/>
      <c r="AA5" s="42"/>
    </row>
    <row r="6" spans="1:27" x14ac:dyDescent="0.35">
      <c r="A6" s="42" t="str">
        <f>_xlfn.XLOOKUP(C6,Team2!B:B,Team2!A:A)</f>
        <v>RCB</v>
      </c>
      <c r="B6" s="42" t="str">
        <f>_xlfn.XLOOKUP(C6,Team2!B:B,Team2!C:C)</f>
        <v>Batter</v>
      </c>
      <c r="C6" s="42" t="str">
        <f>IF(D6=D5,_xlfn.XLOOKUP(D6,Team2!D:D,Team2!B:B,,,-1),_xlfn.XLOOKUP(D6,Team2!D:D,Team2!B:B))</f>
        <v>Mahipal Lomror</v>
      </c>
      <c r="D6" s="43">
        <f>LARGE(Team2!D:D,5)</f>
        <v>521.52</v>
      </c>
      <c r="E6" s="44"/>
      <c r="F6" s="44"/>
      <c r="G6" s="44"/>
      <c r="H6" s="44"/>
      <c r="I6" s="44"/>
      <c r="J6" s="44"/>
      <c r="K6" s="44"/>
      <c r="L6" s="44"/>
      <c r="M6" s="44"/>
      <c r="N6" s="42"/>
      <c r="O6" s="45"/>
      <c r="P6" s="45"/>
      <c r="Q6" s="47"/>
      <c r="R6" s="42"/>
      <c r="S6" s="42"/>
      <c r="T6" s="42"/>
      <c r="U6" s="45"/>
      <c r="V6" s="45"/>
      <c r="W6" s="42"/>
      <c r="X6" s="42"/>
      <c r="Y6" s="42"/>
      <c r="Z6" s="42"/>
      <c r="AA6" s="42"/>
    </row>
    <row r="7" spans="1:27" x14ac:dyDescent="0.35">
      <c r="A7" s="42" t="str">
        <f>_xlfn.XLOOKUP(C7,Team2!B:B,Team2!A:A)</f>
        <v>RCB</v>
      </c>
      <c r="B7" s="42" t="str">
        <f>_xlfn.XLOOKUP(C7,Team2!B:B,Team2!C:C)</f>
        <v>Seamer</v>
      </c>
      <c r="C7" s="41" t="str">
        <f>IF($C$21="Green Pitch",VLOOKUP($F7,Team2!$H$2:$AK$300,23,0),IF($C$21="Flate Track/ Dry Pitch",VLOOKUP(G7,Team2!$I$2:$AK$300,22,0),IF($C$21="Dusty Pitch",VLOOKUP(H7,Team2!$J$2:$AK$300,21,0),IF($C$21="Hard Pitch",VLOOKUP(I7,Team2!$K$2:$AK$300,20,0),IF($C$21="Rain",VLOOKUP(J7,Team2!$L$2:$AK$300,19,0),IF($C$21="Dew",VLOOKUP(K7,Team2!$M$2:$AK$300,18,0),IF($C$21="Wind",VLOOKUP(L7,Team2!$N$2:$AK$300,17,0),IF($C$21="Humidity",VLOOKUP(M7,Team2!$O$2:$AK$300,16,0),IF($C$21="Green+Rain+Dew",VLOOKUP(N7,Team2!$P$2:$AK$300,15,0),IF($C$21="Green+Wind",VLOOKUP(O7,Team2!$Q$2:$AK$300,14,0),IF($C$21="Green+Humidity",VLOOKUP(P7,Team2!$R$2:$AK$300,13,0),IF($C$21="Flate+Rain+dew",VLOOKUP(Q7,Team2!$S$2:$AK$300,12,0),IF($C$21="Flate+wind",VLOOKUP(R7,Team2!$T$2:$AK$300,11,0),IF($C$21="Flate+Humidity",VLOOKUP(S7,Team2!$U$2:$AK$300,10,0),IF($C$21="Dusty+Rain",VLOOKUP(T7,Team2!$V$2:$AK$300,9,0),IF($C$21="Dusty+wind",VLOOKUP(U7,Team2!$W$2:$AK$300,8,0),IF($C$21="Dusty+Humidity",VLOOKUP(V7,Team2!$X$2:$AK$300,7,0),IF($C$21="Hard+Rain",VLOOKUP(W7,Team2!$Y$2:$AK$300,6,0),IF($C$21="Hard+Wind",VLOOKUP(X7,Team2!$Z$2:$AK$300,5,0),IF($C$21="Hard+Humidity",VLOOKUP(Y7,Team2!$AA$2:$AK$300,4,0)))))))))))))))))))))</f>
        <v>Mohammed Siraj</v>
      </c>
      <c r="D7" s="44"/>
      <c r="E7" s="43">
        <f>LARGE(Team2!E:E,1)</f>
        <v>6216.119999999999</v>
      </c>
      <c r="F7" s="42">
        <f>LARGE(Team2!H:H,1)</f>
        <v>9324.1799999999985</v>
      </c>
      <c r="G7" s="42">
        <f>LARGE(Team2!I:I,1)</f>
        <v>4662.0899999999992</v>
      </c>
      <c r="H7" s="42">
        <f>LARGE(Team2!J:J,1)</f>
        <v>7583.6663999999992</v>
      </c>
      <c r="I7" s="42">
        <f>LARGE(Team2!K:K,1)</f>
        <v>5159.3795999999993</v>
      </c>
      <c r="J7" s="42">
        <f>LARGE(Team2!L:L,1)</f>
        <v>4351.2839999999987</v>
      </c>
      <c r="K7" s="42">
        <f>LARGE(Team2!M:M,1)</f>
        <v>4351.2839999999987</v>
      </c>
      <c r="L7" s="42">
        <f>LARGE(Team2!N:N,1)</f>
        <v>8080.9559999999983</v>
      </c>
      <c r="M7" s="42">
        <f>LARGE(Team2!O:O,1)</f>
        <v>7459.3439999999991</v>
      </c>
      <c r="N7" s="42">
        <f>LARGE(Team2!P:P,1)</f>
        <v>6837.7319999999982</v>
      </c>
      <c r="O7" s="42">
        <f>LARGE(Team2!Q:Q,1)</f>
        <v>8702.5679999999993</v>
      </c>
      <c r="P7" s="42">
        <f>LARGE(Team2!R:R,1)</f>
        <v>9324.1799999999985</v>
      </c>
      <c r="Q7" s="42">
        <f>LARGE(Team2!S:S,1)</f>
        <v>4506.686999999999</v>
      </c>
      <c r="R7" s="42">
        <f>LARGE(Team2!T:T,1)</f>
        <v>6371.5229999999992</v>
      </c>
      <c r="S7" s="42">
        <f>LARGE(Team2!U:U,1)</f>
        <v>6060.7169999999987</v>
      </c>
      <c r="T7" s="42">
        <f>LARGE(Team2!V:V,1)</f>
        <v>5967.4751999999989</v>
      </c>
      <c r="U7" s="42">
        <f>LARGE(Team2!W:W,1)</f>
        <v>7832.3111999999983</v>
      </c>
      <c r="V7" s="42">
        <f>LARGE(Team2!X:X,1)</f>
        <v>7521.5051999999996</v>
      </c>
      <c r="W7" s="42">
        <f>LARGE(Team2!Y:Y,1)</f>
        <v>4755.331799999999</v>
      </c>
      <c r="X7" s="42">
        <f>LARGE(Team2!Z:Z,1)</f>
        <v>6620.1677999999993</v>
      </c>
      <c r="Y7" s="42">
        <f>LARGE(Team2!AA:AA,1)</f>
        <v>6309.3617999999988</v>
      </c>
      <c r="Z7" s="42"/>
      <c r="AA7" s="42"/>
    </row>
    <row r="8" spans="1:27" x14ac:dyDescent="0.35">
      <c r="A8" s="42" t="str">
        <f>_xlfn.XLOOKUP(C8,Team2!B:B,Team2!A:A)</f>
        <v>RCB</v>
      </c>
      <c r="B8" s="42" t="str">
        <f>_xlfn.XLOOKUP(C8,Team2!B:B,Team2!C:C)</f>
        <v>Seamer</v>
      </c>
      <c r="C8" s="41" t="str">
        <f>IF($C$21="Green Pitch",VLOOKUP($F8,Team2!$H$2:$AK$300,23,0),IF($C$21="Flate Track/ Dry Pitch",VLOOKUP(G8,Team2!$I$2:$AK$300,22,0),IF($C$21="Dusty Pitch",VLOOKUP(H8,Team2!$J$2:$AK$300,21,0),IF($C$21="Hard Pitch",VLOOKUP(I8,Team2!$K$2:$AK$300,20,0),IF($C$21="Rain",VLOOKUP(J8,Team2!$L$2:$AK$300,19,0),IF($C$21="Dew",VLOOKUP(K8,Team2!$M$2:$AK$300,18,0),IF($C$21="Wind",VLOOKUP(L8,Team2!$N$2:$AK$300,17,0),IF($C$21="Humidity",VLOOKUP(M8,Team2!$O$2:$AK$300,16,0),IF($C$21="Green+Rain+Dew",VLOOKUP(N8,Team2!$P$2:$AK$300,15,0),IF($C$21="Green+Wind",VLOOKUP(O8,Team2!$Q$2:$AK$300,14,0),IF($C$21="Green+Humidity",VLOOKUP(P8,Team2!$R$2:$AK$300,13,0),IF($C$21="Flate+Rain+dew",VLOOKUP(Q8,Team2!$S$2:$AK$300,12,0),IF($C$21="Flate+wind",VLOOKUP(R8,Team2!$T$2:$AK$300,11,0),IF($C$21="Flate+Humidity",VLOOKUP(S8,Team2!$U$2:$AK$300,10,0),IF($C$21="Dusty+Rain",VLOOKUP(T8,Team2!$V$2:$AK$300,9,0),IF($C$21="Dusty+wind",VLOOKUP(U8,Team2!$W$2:$AK$300,8,0),IF($C$21="Dusty+Humidity",VLOOKUP(V8,Team2!$X$2:$AK$300,7,0),IF($C$21="Hard+Rain",VLOOKUP(W8,Team2!$Y$2:$AK$300,6,0),IF($C$21="Hard+Wind",VLOOKUP(X8,Team2!$Z$2:$AK$300,5,0),IF($C$21="Hard+Humidity",VLOOKUP(Y8,Team2!$AA$2:$AK$300,4,0)))))))))))))))))))))</f>
        <v>Harshal Patel</v>
      </c>
      <c r="D8" s="44"/>
      <c r="E8" s="43">
        <f>LARGE(Team2!E:E,2)</f>
        <v>2989.44</v>
      </c>
      <c r="F8" s="42">
        <f>LARGE(Team2!H:H,2)</f>
        <v>4484.16</v>
      </c>
      <c r="G8" s="42">
        <f>LARGE(Team2!I:I,2)</f>
        <v>2242.08</v>
      </c>
      <c r="H8" s="42">
        <f>LARGE(Team2!J:J,2)</f>
        <v>3647.1167999999998</v>
      </c>
      <c r="I8" s="42">
        <f>LARGE(Team2!K:K,2)</f>
        <v>2481.2352000000001</v>
      </c>
      <c r="J8" s="42">
        <f>LARGE(Team2!L:L,2)</f>
        <v>2092.6080000000002</v>
      </c>
      <c r="K8" s="42">
        <f>LARGE(Team2!M:M,2)</f>
        <v>2092.6080000000002</v>
      </c>
      <c r="L8" s="42">
        <f>LARGE(Team2!N:N,2)</f>
        <v>3886.2719999999999</v>
      </c>
      <c r="M8" s="42">
        <f>LARGE(Team2!O:O,2)</f>
        <v>3587.328</v>
      </c>
      <c r="N8" s="42">
        <f>LARGE(Team2!P:P,2)</f>
        <v>3288.384</v>
      </c>
      <c r="O8" s="42">
        <f>LARGE(Team2!Q:Q,2)</f>
        <v>4185.2160000000003</v>
      </c>
      <c r="P8" s="42">
        <f>LARGE(Team2!R:R,2)</f>
        <v>4484.16</v>
      </c>
      <c r="Q8" s="42">
        <f>LARGE(Team2!S:S,2)</f>
        <v>2167.3440000000001</v>
      </c>
      <c r="R8" s="42">
        <f>LARGE(Team2!T:T,2)</f>
        <v>3064.1759999999999</v>
      </c>
      <c r="S8" s="42">
        <f>LARGE(Team2!U:U,2)</f>
        <v>2914.7039999999997</v>
      </c>
      <c r="T8" s="42">
        <f>LARGE(Team2!V:V,2)</f>
        <v>2869.8624</v>
      </c>
      <c r="U8" s="42">
        <f>LARGE(Team2!W:W,2)</f>
        <v>3766.6943999999999</v>
      </c>
      <c r="V8" s="42">
        <f>LARGE(Team2!X:X,2)</f>
        <v>3617.2223999999997</v>
      </c>
      <c r="W8" s="42">
        <f>LARGE(Team2!Y:Y,2)</f>
        <v>2286.9216000000001</v>
      </c>
      <c r="X8" s="42">
        <f>LARGE(Team2!Z:Z,2)</f>
        <v>3183.7536</v>
      </c>
      <c r="Y8" s="42">
        <f>LARGE(Team2!AA:AA,2)</f>
        <v>3034.2816000000003</v>
      </c>
      <c r="Z8" s="42"/>
      <c r="AA8" s="42"/>
    </row>
    <row r="9" spans="1:27" x14ac:dyDescent="0.35">
      <c r="A9" s="42" t="str">
        <f>_xlfn.XLOOKUP(C9,Team2!B:B,Team2!A:A)</f>
        <v>RCB</v>
      </c>
      <c r="B9" s="42" t="str">
        <f>_xlfn.XLOOKUP(C9,Team2!B:B,Team2!C:C)</f>
        <v>Spinner</v>
      </c>
      <c r="C9" s="41" t="str">
        <f>IF($C$21="Green Pitch",VLOOKUP($F9,Team2!$H$2:$AK$300,23,0),IF($C$21="Flate Track/ Dry Pitch",VLOOKUP(G9,Team2!$I$2:$AK$300,22,0),IF($C$21="Dusty Pitch",VLOOKUP(H9,Team2!$J$2:$AK$300,21,0),IF($C$21="Hard Pitch",VLOOKUP(I9,Team2!$K$2:$AK$300,20,0),IF($C$21="Rain",VLOOKUP(J9,Team2!$L$2:$AK$300,19,0),IF($C$21="Dew",VLOOKUP(K9,Team2!$M$2:$AK$300,18,0),IF($C$21="Wind",VLOOKUP(L9,Team2!$N$2:$AK$300,17,0),IF($C$21="Humidity",VLOOKUP(M9,Team2!$O$2:$AK$300,16,0),IF($C$21="Green+Rain+Dew",VLOOKUP(N9,Team2!$P$2:$AK$300,15,0),IF($C$21="Green+Wind",VLOOKUP(O9,Team2!$Q$2:$AK$300,14,0),IF($C$21="Green+Humidity",VLOOKUP(P9,Team2!$R$2:$AK$300,13,0),IF($C$21="Flate+Rain+dew",VLOOKUP(Q9,Team2!$S$2:$AK$300,12,0),IF($C$21="Flate+wind",VLOOKUP(R9,Team2!$T$2:$AK$300,11,0),IF($C$21="Flate+Humidity",VLOOKUP(S9,Team2!$U$2:$AK$300,10,0),IF($C$21="Dusty+Rain",VLOOKUP(T9,Team2!$V$2:$AK$300,9,0),IF($C$21="Dusty+wind",VLOOKUP(U9,Team2!$W$2:$AK$300,8,0),IF($C$21="Dusty+Humidity",VLOOKUP(V9,Team2!$X$2:$AK$300,7,0),IF($C$21="Hard+Rain",VLOOKUP(W9,Team2!$Y$2:$AK$300,6,0),IF($C$21="Hard+Wind",VLOOKUP(X9,Team2!$Z$2:$AK$300,5,0),IF($C$21="Hard+Humidity",VLOOKUP(Y9,Team2!$AA$2:$AK$300,4,0)))))))))))))))))))))</f>
        <v>Wanindu Hasaranga</v>
      </c>
      <c r="D9" s="44"/>
      <c r="E9" s="43">
        <f>LARGE(Team2!E:E,3)</f>
        <v>1117.0400000000002</v>
      </c>
      <c r="F9" s="42">
        <f>LARGE(Team2!H:H,3)</f>
        <v>1598.16</v>
      </c>
      <c r="G9" s="42">
        <f>LARGE(Team2!I:I,3)</f>
        <v>837.7800000000002</v>
      </c>
      <c r="H9" s="42">
        <f>LARGE(Team2!J:J,3)</f>
        <v>1362.7888000000003</v>
      </c>
      <c r="I9" s="42">
        <f>LARGE(Team2!K:K,3)</f>
        <v>1005.3360000000002</v>
      </c>
      <c r="J9" s="42">
        <f>LARGE(Team2!L:L,3)</f>
        <v>745.80799999999999</v>
      </c>
      <c r="K9" s="42">
        <f>LARGE(Team2!M:M,3)</f>
        <v>745.80799999999999</v>
      </c>
      <c r="L9" s="42">
        <f>LARGE(Team2!N:N,3)</f>
        <v>1385.0720000000001</v>
      </c>
      <c r="M9" s="42">
        <f>LARGE(Team2!O:O,3)</f>
        <v>1340.4480000000001</v>
      </c>
      <c r="N9" s="42">
        <f>LARGE(Team2!P:P,3)</f>
        <v>1171.9839999999999</v>
      </c>
      <c r="O9" s="42">
        <f>LARGE(Team2!Q:Q,3)</f>
        <v>1491.616</v>
      </c>
      <c r="P9" s="42">
        <f>LARGE(Team2!R:R,3)</f>
        <v>1598.16</v>
      </c>
      <c r="Q9" s="42">
        <f>LARGE(Team2!S:S,3)</f>
        <v>772.44399999999996</v>
      </c>
      <c r="R9" s="42">
        <f>LARGE(Team2!T:T,3)</f>
        <v>1092.076</v>
      </c>
      <c r="S9" s="42">
        <f>LARGE(Team2!U:U,3)</f>
        <v>1089.114</v>
      </c>
      <c r="T9" s="42">
        <f>LARGE(Team2!V:V,3)</f>
        <v>1022.8224</v>
      </c>
      <c r="U9" s="42">
        <f>LARGE(Team2!W:W,3)</f>
        <v>1342.4544000000001</v>
      </c>
      <c r="V9" s="42">
        <f>LARGE(Team2!X:X,3)</f>
        <v>1351.6184000000003</v>
      </c>
      <c r="W9" s="42">
        <f>LARGE(Team2!Y:Y,3)</f>
        <v>837.7800000000002</v>
      </c>
      <c r="X9" s="42">
        <f>LARGE(Team2!Z:Z,3)</f>
        <v>1134.6936000000001</v>
      </c>
      <c r="Y9" s="42">
        <f>LARGE(Team2!AA:AA,3)</f>
        <v>1172.8920000000003</v>
      </c>
      <c r="Z9" s="42"/>
      <c r="AA9" s="42"/>
    </row>
    <row r="10" spans="1:27" x14ac:dyDescent="0.35">
      <c r="A10" s="42" t="str">
        <f>_xlfn.XLOOKUP(C10,Team2!B:B,Team2!A:A)</f>
        <v>RCB</v>
      </c>
      <c r="B10" s="42" t="str">
        <f>_xlfn.XLOOKUP(C10,Team2!B:B,Team2!C:C)</f>
        <v>Spinner</v>
      </c>
      <c r="C10" s="41" t="str">
        <f>IF($C$21="Green Pitch",VLOOKUP($F10,Team2!$H$2:$AK$300,23,0),IF($C$21="Flate Track/ Dry Pitch",VLOOKUP(G10,Team2!$I$2:$AK$300,22,0),IF($C$21="Dusty Pitch",VLOOKUP(H10,Team2!$J$2:$AK$300,21,0),IF($C$21="Hard Pitch",VLOOKUP(I10,Team2!$K$2:$AK$300,20,0),IF($C$21="Rain",VLOOKUP(J10,Team2!$L$2:$AK$300,19,0),IF($C$21="Dew",VLOOKUP(K10,Team2!$M$2:$AK$300,18,0),IF($C$21="Wind",VLOOKUP(L10,Team2!$N$2:$AK$300,17,0),IF($C$21="Humidity",VLOOKUP(M10,Team2!$O$2:$AK$300,16,0),IF($C$21="Green+Rain+Dew",VLOOKUP(N10,Team2!$P$2:$AK$300,15,0),IF($C$21="Green+Wind",VLOOKUP(O10,Team2!$Q$2:$AK$300,14,0),IF($C$21="Green+Humidity",VLOOKUP(P10,Team2!$R$2:$AK$300,13,0),IF($C$21="Flate+Rain+dew",VLOOKUP(Q10,Team2!$S$2:$AK$300,12,0),IF($C$21="Flate+wind",VLOOKUP(R10,Team2!$T$2:$AK$300,11,0),IF($C$21="Flate+Humidity",VLOOKUP(S10,Team2!$U$2:$AK$300,10,0),IF($C$21="Dusty+Rain",VLOOKUP(T10,Team2!$V$2:$AK$300,9,0),IF($C$21="Dusty+wind",VLOOKUP(U10,Team2!$W$2:$AK$300,8,0),IF($C$21="Dusty+Humidity",VLOOKUP(V10,Team2!$X$2:$AK$300,7,0),IF($C$21="Hard+Rain",VLOOKUP(W10,Team2!$Y$2:$AK$300,6,0),IF($C$21="Hard+Wind",VLOOKUP(X10,Team2!$Z$2:$AK$300,5,0),IF($C$21="Hard+Humidity",VLOOKUP(Y10,Team2!$AA$2:$AK$300,4,0)))))))))))))))))))))</f>
        <v>Karn Sharma</v>
      </c>
      <c r="D10" s="44"/>
      <c r="E10" s="43">
        <f>LARGE(Team2!E:E,4)</f>
        <v>1101.6400000000001</v>
      </c>
      <c r="F10" s="42">
        <f>LARGE(Team2!H:H,4)</f>
        <v>1390.8600000000004</v>
      </c>
      <c r="G10" s="42">
        <f>LARGE(Team2!I:I,4)</f>
        <v>826.23000000000013</v>
      </c>
      <c r="H10" s="42">
        <f>LARGE(Team2!J:J,4)</f>
        <v>1344.0008000000003</v>
      </c>
      <c r="I10" s="42">
        <f>LARGE(Team2!K:K,4)</f>
        <v>991.47600000000011</v>
      </c>
      <c r="J10" s="42">
        <f>LARGE(Team2!L:L,4)</f>
        <v>670.22400000000005</v>
      </c>
      <c r="K10" s="42">
        <f>LARGE(Team2!M:M,4)</f>
        <v>670.22400000000005</v>
      </c>
      <c r="L10" s="42">
        <f>LARGE(Team2!N:N,4)</f>
        <v>1205.412</v>
      </c>
      <c r="M10" s="42">
        <f>LARGE(Team2!O:O,4)</f>
        <v>1321.9680000000001</v>
      </c>
      <c r="N10" s="42">
        <f>LARGE(Team2!P:P,4)</f>
        <v>1019.9640000000002</v>
      </c>
      <c r="O10" s="42">
        <f>LARGE(Team2!Q:Q,4)</f>
        <v>1298.1360000000002</v>
      </c>
      <c r="P10" s="42">
        <f>LARGE(Team2!R:R,4)</f>
        <v>1390.8600000000004</v>
      </c>
      <c r="Q10" s="42">
        <f>LARGE(Team2!S:S,4)</f>
        <v>754.00200000000018</v>
      </c>
      <c r="R10" s="42">
        <f>LARGE(Team2!T:T,4)</f>
        <v>977.4100000000002</v>
      </c>
      <c r="S10" s="42">
        <f>LARGE(Team2!U:U,4)</f>
        <v>1074.0990000000002</v>
      </c>
      <c r="T10" s="42">
        <f>LARGE(Team2!V:V,4)</f>
        <v>1016.5064000000002</v>
      </c>
      <c r="U10" s="42">
        <f>LARGE(Team2!W:W,4)</f>
        <v>1239.9144000000001</v>
      </c>
      <c r="V10" s="42">
        <f>LARGE(Team2!X:X,4)</f>
        <v>1332.9844000000003</v>
      </c>
      <c r="W10" s="42">
        <f>LARGE(Team2!Y:Y,4)</f>
        <v>826.23</v>
      </c>
      <c r="X10" s="42">
        <f>LARGE(Team2!Z:Z,4)</f>
        <v>1061.1880000000001</v>
      </c>
      <c r="Y10" s="42">
        <f>LARGE(Team2!AA:AA,4)</f>
        <v>1156.7220000000002</v>
      </c>
      <c r="Z10" s="42"/>
      <c r="AA10" s="42"/>
    </row>
    <row r="11" spans="1:27" x14ac:dyDescent="0.35">
      <c r="A11" s="42" t="str">
        <f>_xlfn.XLOOKUP(C11,Team2!B:B,Team2!A:A)</f>
        <v>RCB</v>
      </c>
      <c r="B11" s="42" t="str">
        <f>_xlfn.XLOOKUP(C11,Team2!B:B,Team2!C:C)</f>
        <v>Seamer</v>
      </c>
      <c r="C11" s="41" t="str">
        <f>IF($C$21="Green Pitch",VLOOKUP($F11,Team2!$H$2:$AK$300,23,0),IF($C$21="Flate Track/ Dry Pitch",VLOOKUP(G11,Team2!$I$2:$AK$300,22,0),IF($C$21="Dusty Pitch",VLOOKUP(H11,Team2!$J$2:$AK$300,21,0),IF($C$21="Hard Pitch",VLOOKUP(I11,Team2!$K$2:$AK$300,20,0),IF($C$21="Rain",VLOOKUP(J11,Team2!$L$2:$AK$300,19,0),IF($C$21="Dew",VLOOKUP(K11,Team2!$M$2:$AK$300,18,0),IF($C$21="Wind",VLOOKUP(L11,Team2!$N$2:$AK$300,17,0),IF($C$21="Humidity",VLOOKUP(M11,Team2!$O$2:$AK$300,16,0),IF($C$21="Green+Rain+Dew",VLOOKUP(N11,Team2!$P$2:$AK$300,15,0),IF($C$21="Green+Wind",VLOOKUP(O11,Team2!$Q$2:$AK$300,14,0),IF($C$21="Green+Humidity",VLOOKUP(P11,Team2!$R$2:$AK$300,13,0),IF($C$21="Flate+Rain+dew",VLOOKUP(Q11,Team2!$S$2:$AK$300,12,0),IF($C$21="Flate+wind",VLOOKUP(R11,Team2!$T$2:$AK$300,11,0),IF($C$21="Flate+Humidity",VLOOKUP(S11,Team2!$U$2:$AK$300,10,0),IF($C$21="Dusty+Rain",VLOOKUP(T11,Team2!$V$2:$AK$300,9,0),IF($C$21="Dusty+wind",VLOOKUP(U11,Team2!$W$2:$AK$300,8,0),IF($C$21="Dusty+Humidity",VLOOKUP(V11,Team2!$X$2:$AK$300,7,0),IF($C$21="Hard+Rain",VLOOKUP(W11,Team2!$Y$2:$AK$300,6,0),IF($C$21="Hard+Wind",VLOOKUP(X11,Team2!$Z$2:$AK$300,5,0),IF($C$21="Hard+Humidity",VLOOKUP(Y11,Team2!$AA$2:$AK$300,4,0)))))))))))))))))))))</f>
        <v>Reece Topley</v>
      </c>
      <c r="D11" s="44"/>
      <c r="E11" s="43">
        <f>LARGE(Team2!E:E,5)</f>
        <v>1065.44</v>
      </c>
      <c r="F11" s="42">
        <f>LARGE(Team2!H:H,5)</f>
        <v>1340.4480000000001</v>
      </c>
      <c r="G11" s="42">
        <f>LARGE(Team2!I:I,5)</f>
        <v>799.08</v>
      </c>
      <c r="H11" s="42">
        <f>LARGE(Team2!J:J,5)</f>
        <v>1299.8368</v>
      </c>
      <c r="I11" s="42">
        <f>LARGE(Team2!K:K,5)</f>
        <v>884.3152</v>
      </c>
      <c r="J11" s="42">
        <f>LARGE(Team2!L:L,5)</f>
        <v>660.98400000000004</v>
      </c>
      <c r="K11" s="42">
        <f>LARGE(Team2!M:M,5)</f>
        <v>660.98400000000004</v>
      </c>
      <c r="L11" s="42">
        <f>LARGE(Team2!N:N,5)</f>
        <v>1117.0400000000002</v>
      </c>
      <c r="M11" s="42">
        <f>LARGE(Team2!O:O,5)</f>
        <v>1278.528</v>
      </c>
      <c r="N11" s="42">
        <f>LARGE(Team2!P:P,5)</f>
        <v>1005.336</v>
      </c>
      <c r="O11" s="42">
        <f>LARGE(Team2!Q:Q,5)</f>
        <v>1228.7440000000001</v>
      </c>
      <c r="P11" s="42">
        <f>LARGE(Team2!R:R,5)</f>
        <v>1340.4480000000001</v>
      </c>
      <c r="Q11" s="42">
        <f>LARGE(Team2!S:S,5)</f>
        <v>743.60700000000008</v>
      </c>
      <c r="R11" s="42">
        <f>LARGE(Team2!T:T,5)</f>
        <v>963.93500000000017</v>
      </c>
      <c r="S11" s="42">
        <f>LARGE(Team2!U:U,5)</f>
        <v>1038.8040000000001</v>
      </c>
      <c r="T11" s="42">
        <f>LARGE(Team2!V:V,5)</f>
        <v>1002.4924000000001</v>
      </c>
      <c r="U11" s="42">
        <f>LARGE(Team2!W:W,5)</f>
        <v>1222.8204000000001</v>
      </c>
      <c r="V11" s="42">
        <f>LARGE(Team2!X:X,5)</f>
        <v>1289.1824000000001</v>
      </c>
      <c r="W11" s="42">
        <f>LARGE(Team2!Y:Y,5)</f>
        <v>815.0616</v>
      </c>
      <c r="X11" s="42">
        <f>LARGE(Team2!Z:Z,5)</f>
        <v>1046.558</v>
      </c>
      <c r="Y11" s="42">
        <f>LARGE(Team2!AA:AA,5)</f>
        <v>1081.4216000000001</v>
      </c>
      <c r="Z11" s="42"/>
      <c r="AA11" s="42"/>
    </row>
    <row r="12" spans="1:27" x14ac:dyDescent="0.35">
      <c r="A12" s="42" t="str">
        <f>_xlfn.XLOOKUP(C12,Team2!B:B,Team2!A:A)</f>
        <v>RCB</v>
      </c>
      <c r="B12" s="42" t="str">
        <f>_xlfn.XLOOKUP(C12,Team2!B:B,Team2!C:C)</f>
        <v>Spinner</v>
      </c>
      <c r="C12" s="41" t="str">
        <f>IF($C$21="Green Pitch",VLOOKUP($F12,Team2!$H$2:$AK$300,23,0),IF($C$21="Flate Track/ Dry Pitch",VLOOKUP(G12,Team2!$I$2:$AK$300,22,0),IF($C$21="Dusty Pitch",VLOOKUP(H12,Team2!$J$2:$AK$300,21,0),IF($C$21="Hard Pitch",VLOOKUP(I12,Team2!$K$2:$AK$300,20,0),IF($C$21="Rain",VLOOKUP(J12,Team2!$L$2:$AK$300,19,0),IF($C$21="Dew",VLOOKUP(K12,Team2!$M$2:$AK$300,18,0),IF($C$21="Wind",VLOOKUP(L12,Team2!$N$2:$AK$300,17,0),IF($C$21="Humidity",VLOOKUP(M12,Team2!$O$2:$AK$300,16,0),IF($C$21="Green+Rain+Dew",VLOOKUP(N12,Team2!$P$2:$AK$300,15,0),IF($C$21="Green+Wind",VLOOKUP(O12,Team2!$Q$2:$AK$300,14,0),IF($C$21="Green+Humidity",VLOOKUP(P12,Team2!$R$2:$AK$300,13,0),IF($C$21="Flate+Rain+dew",VLOOKUP(Q12,Team2!$S$2:$AK$300,12,0),IF($C$21="Flate+wind",VLOOKUP(R12,Team2!$T$2:$AK$300,11,0),IF($C$21="Flate+Humidity",VLOOKUP(S12,Team2!$U$2:$AK$300,10,0),IF($C$21="Dusty+Rain",VLOOKUP(T12,Team2!$V$2:$AK$300,9,0),IF($C$21="Dusty+wind",VLOOKUP(U12,Team2!$W$2:$AK$300,8,0),IF($C$21="Dusty+Humidity",VLOOKUP(V12,Team2!$X$2:$AK$300,7,0),IF($C$21="Hard+Rain",VLOOKUP(W12,Team2!$Y$2:$AK$300,6,0),IF($C$21="Hard+Wind",VLOOKUP(X12,Team2!$Z$2:$AK$300,5,0),IF($C$21="Hard+Humidity",VLOOKUP(Y12,Team2!$AA$2:$AK$300,4,0)))))))))))))))))))))</f>
        <v>Michael Bracewell</v>
      </c>
      <c r="D12" s="42"/>
      <c r="E12" s="43">
        <f>LARGE(Team2!E:E,6)</f>
        <v>969.84000000000015</v>
      </c>
      <c r="F12" s="42">
        <f>LARGE(Team2!H:H,6)</f>
        <v>1321.9680000000001</v>
      </c>
      <c r="G12" s="42">
        <f>LARGE(Team2!I:I,6)</f>
        <v>727.38000000000011</v>
      </c>
      <c r="H12" s="42">
        <f>LARGE(Team2!J:J,6)</f>
        <v>1183.2048000000002</v>
      </c>
      <c r="I12" s="42">
        <f>LARGE(Team2!K:K,6)</f>
        <v>872.85600000000011</v>
      </c>
      <c r="J12" s="42">
        <f>LARGE(Team2!L:L,6)</f>
        <v>649.0680000000001</v>
      </c>
      <c r="K12" s="42">
        <f>LARGE(Team2!M:M,6)</f>
        <v>649.0680000000001</v>
      </c>
      <c r="L12" s="42">
        <f>LARGE(Team2!N:N,6)</f>
        <v>1101.6400000000001</v>
      </c>
      <c r="M12" s="42">
        <f>LARGE(Team2!O:O,6)</f>
        <v>1163.8080000000002</v>
      </c>
      <c r="N12" s="42">
        <f>LARGE(Team2!P:P,6)</f>
        <v>991.47600000000011</v>
      </c>
      <c r="O12" s="42">
        <f>LARGE(Team2!Q:Q,6)</f>
        <v>1211.8040000000001</v>
      </c>
      <c r="P12" s="42">
        <f>LARGE(Team2!R:R,6)</f>
        <v>1321.9680000000001</v>
      </c>
      <c r="Q12" s="42">
        <f>LARGE(Team2!S:S,6)</f>
        <v>672.24900000000014</v>
      </c>
      <c r="R12" s="42">
        <f>LARGE(Team2!T:T,6)</f>
        <v>950.42100000000005</v>
      </c>
      <c r="S12" s="42">
        <f>LARGE(Team2!U:U,6)</f>
        <v>945.59400000000016</v>
      </c>
      <c r="T12" s="42">
        <f>LARGE(Team2!V:V,6)</f>
        <v>890.15040000000022</v>
      </c>
      <c r="U12" s="42">
        <f>LARGE(Team2!W:W,6)</f>
        <v>1168.3224</v>
      </c>
      <c r="V12" s="42">
        <f>LARGE(Team2!X:X,6)</f>
        <v>1173.5064000000002</v>
      </c>
      <c r="W12" s="42">
        <f>LARGE(Team2!Y:Y,6)</f>
        <v>727.38000000000011</v>
      </c>
      <c r="X12" s="42">
        <f>LARGE(Team2!Z:Z,6)</f>
        <v>987.51060000000007</v>
      </c>
      <c r="Y12" s="42">
        <f>LARGE(Team2!AA:AA,6)</f>
        <v>1018.3320000000001</v>
      </c>
      <c r="Z12" s="42"/>
      <c r="AA12" s="42"/>
    </row>
    <row r="13" spans="1:27" x14ac:dyDescent="0.35">
      <c r="A13" s="42" t="str">
        <f>_xlfn.XLOOKUP(C13,Team2!B:B,Team2!A:A)</f>
        <v>RCB</v>
      </c>
      <c r="B13" s="42" t="str">
        <f>_xlfn.XLOOKUP(C13,Team2!B:B,Team2!C:C)</f>
        <v>Batter</v>
      </c>
      <c r="C13" s="42" t="str">
        <f>_xlfn.XLOOKUP(Z13,Team2!F:F,Team2!B:B)</f>
        <v>Virat Kohli</v>
      </c>
      <c r="D13" s="45">
        <f>_xlfn.XLOOKUP(C13,Team2!B:B,Team2!D:D)</f>
        <v>5212</v>
      </c>
      <c r="E13" s="45">
        <f>_xlfn.XLOOKUP(C13,Team2!B:B,Team2!E:E)</f>
        <v>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2"/>
      <c r="R13" s="42"/>
      <c r="S13" s="42"/>
      <c r="T13" s="42"/>
      <c r="U13" s="42"/>
      <c r="V13" s="42"/>
      <c r="W13" s="42"/>
      <c r="X13" s="42"/>
      <c r="Y13" s="42"/>
      <c r="Z13" s="42">
        <f>LARGE(Team2!F:F,1)</f>
        <v>10</v>
      </c>
      <c r="AA13" s="42"/>
    </row>
    <row r="14" spans="1:27" x14ac:dyDescent="0.35">
      <c r="A14" s="42" t="str">
        <f>_xlfn.XLOOKUP(C14,Team2!B:B,Team2!A:A)</f>
        <v>RCB</v>
      </c>
      <c r="B14" s="42" t="str">
        <f>_xlfn.XLOOKUP(C14,Team2!B:B,Team2!C:C)</f>
        <v>Batter</v>
      </c>
      <c r="C14" s="42" t="str">
        <f>IF(Z14=Z13,_xlfn.XLOOKUP(Z14,Team2!F:F,Team2!B:B,,,-1),_xlfn.XLOOKUP(Z14,Team2!F:F,Team2!B:B))</f>
        <v>Dinesh Karthik</v>
      </c>
      <c r="D14" s="45">
        <f>_xlfn.XLOOKUP(C14,Team2!B:B,Team2!D:D)</f>
        <v>1292.7199999999998</v>
      </c>
      <c r="E14" s="45">
        <f>_xlfn.XLOOKUP(C14,Team2!B:B,Team2!E:E)</f>
        <v>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2"/>
      <c r="R14" s="42"/>
      <c r="S14" s="42"/>
      <c r="T14" s="42"/>
      <c r="U14" s="42"/>
      <c r="V14" s="42"/>
      <c r="W14" s="42"/>
      <c r="X14" s="42"/>
      <c r="Y14" s="42"/>
      <c r="Z14" s="42">
        <f>LARGE(Team2!F:F,2)</f>
        <v>8</v>
      </c>
      <c r="AA14" s="42"/>
    </row>
    <row r="15" spans="1:27" x14ac:dyDescent="0.35">
      <c r="A15" s="42" t="str">
        <f>_xlfn.XLOOKUP(C15,Team2!B:B,Team2!A:A)</f>
        <v>RCB</v>
      </c>
      <c r="B15" s="42" t="str">
        <f>_xlfn.XLOOKUP(C15,Team2!B:B,Team2!C:C)</f>
        <v>Spinner</v>
      </c>
      <c r="C15" s="42" t="str">
        <f>IF(Z15=Z14,_xlfn.XLOOKUP(Z15,Team2!F:F,Team2!B:B,,,-1),_xlfn.XLOOKUP(Z15,Team2!F:F,Team2!B:B))</f>
        <v>Shahbaz Ahmed</v>
      </c>
      <c r="D15" s="45">
        <f>_xlfn.XLOOKUP(C15,Team2!B:B,Team2!D:D)</f>
        <v>194.12</v>
      </c>
      <c r="E15" s="45">
        <f>_xlfn.XLOOKUP(C15,Team2!B:B,Team2!E:E)</f>
        <v>154.46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>
        <f>LARGE(Team2!F:F,3)</f>
        <v>6</v>
      </c>
      <c r="AA15" s="42"/>
    </row>
    <row r="16" spans="1:27" x14ac:dyDescent="0.35">
      <c r="A16" s="42" t="str">
        <f>_xlfn.XLOOKUP(C16,Team2!B:B,Team2!A:A)</f>
        <v>RCB</v>
      </c>
      <c r="B16" s="42" t="str">
        <f>_xlfn.XLOOKUP(C16,Team2!B:B,Team2!C:C)</f>
        <v>Batter</v>
      </c>
      <c r="C16" s="42" t="str">
        <f>_xlfn.XLOOKUP(AA16,Team2!G:G,Team2!B:B)</f>
        <v>Faf du Plessis</v>
      </c>
      <c r="D16" s="45">
        <f>_xlfn.XLOOKUP(C16,Team2!B:B,Team2!D:D)</f>
        <v>7243.2</v>
      </c>
      <c r="E16" s="45">
        <f>_xlfn.XLOOKUP(C16,Team2!B:B,Team2!E:E)</f>
        <v>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>
        <f>LARGE(Team2!G:G,1)</f>
        <v>7248.2</v>
      </c>
    </row>
    <row r="17" spans="1:27" x14ac:dyDescent="0.35">
      <c r="A17" s="42" t="str">
        <f>_xlfn.XLOOKUP(C17,Team2!B:B,Team2!A:A)</f>
        <v>RCB</v>
      </c>
      <c r="B17" s="42" t="str">
        <f>_xlfn.XLOOKUP(C17,Team2!B:B,Team2!C:C)</f>
        <v>Seamer</v>
      </c>
      <c r="C17" s="42" t="str">
        <f>IF(AA17=AA16,_xlfn.XLOOKUP(AA17,Team2!G:G,Team2!B:B,,,-1),_xlfn.XLOOKUP(AA17,Team2!G:G,Team2!B:B))</f>
        <v>Mohammed Siraj</v>
      </c>
      <c r="D17" s="45">
        <f>_xlfn.XLOOKUP(C17,Team2!B:B,Team2!D:D)</f>
        <v>28.080000000000002</v>
      </c>
      <c r="E17" s="45">
        <f>_xlfn.XLOOKUP(C17,Team2!B:B,Team2!E:E)</f>
        <v>6216.119999999999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>
        <f>LARGE(Team2!G:G,2)</f>
        <v>6250.1999999999989</v>
      </c>
    </row>
    <row r="18" spans="1:27" s="48" customFormat="1" x14ac:dyDescent="0.35">
      <c r="C18" s="41"/>
      <c r="D18" s="31"/>
    </row>
    <row r="19" spans="1:27" x14ac:dyDescent="0.35">
      <c r="A19" s="41" t="s">
        <v>461</v>
      </c>
      <c r="D19" s="49"/>
    </row>
    <row r="21" spans="1:27" x14ac:dyDescent="0.35">
      <c r="A21" s="49"/>
      <c r="C21" s="50" t="str">
        <f>'My Prediction of Match'!A6</f>
        <v>Hard Pitch</v>
      </c>
      <c r="D21" s="50">
        <f>_xlfn.XLOOKUP(C21,H23:H42,I23:I42)</f>
        <v>7</v>
      </c>
      <c r="E21" s="41" t="str">
        <f>_xlfn.XLOOKUP(C21,H23:H42,J23:J42)</f>
        <v>I2:I12</v>
      </c>
    </row>
    <row r="22" spans="1:27" x14ac:dyDescent="0.35">
      <c r="A22" s="49"/>
    </row>
    <row r="23" spans="1:27" x14ac:dyDescent="0.35">
      <c r="A23" s="49"/>
      <c r="B23" s="41" t="s">
        <v>459</v>
      </c>
      <c r="H23" s="34" t="s">
        <v>356</v>
      </c>
      <c r="I23" s="41">
        <v>4</v>
      </c>
      <c r="J23" s="41" t="s">
        <v>463</v>
      </c>
      <c r="K23" s="41" t="s">
        <v>472</v>
      </c>
    </row>
    <row r="24" spans="1:27" x14ac:dyDescent="0.35">
      <c r="H24" s="35" t="s">
        <v>357</v>
      </c>
      <c r="I24" s="41">
        <v>5</v>
      </c>
      <c r="J24" s="41" t="s">
        <v>464</v>
      </c>
      <c r="K24" s="41" t="s">
        <v>473</v>
      </c>
    </row>
    <row r="25" spans="1:27" x14ac:dyDescent="0.35">
      <c r="A25" s="32" t="s">
        <v>197</v>
      </c>
      <c r="B25" s="32" t="s">
        <v>341</v>
      </c>
      <c r="C25" s="32" t="s">
        <v>1</v>
      </c>
      <c r="D25" s="52" t="s">
        <v>379</v>
      </c>
      <c r="E25" s="52" t="s">
        <v>380</v>
      </c>
      <c r="H25" s="36" t="s">
        <v>358</v>
      </c>
      <c r="I25" s="41">
        <v>6</v>
      </c>
      <c r="J25" s="41" t="s">
        <v>465</v>
      </c>
      <c r="K25" s="41" t="s">
        <v>474</v>
      </c>
    </row>
    <row r="26" spans="1:27" x14ac:dyDescent="0.35">
      <c r="A26" s="49" t="str" cm="1">
        <f t="array" ref="A26:C37">_xlfn.UNIQUE(A2:C17,FALSE)</f>
        <v>RCB</v>
      </c>
      <c r="B26" s="41" t="str">
        <v>Batter</v>
      </c>
      <c r="C26" s="62" t="str">
        <v>Faf du Plessis</v>
      </c>
      <c r="D26" s="41" t="str">
        <f>IF($B26="",$B26,VLOOKUP($C26,$C$2:$E$17,2,0)&amp;VLOOKUP($C26,$C$2:$AA$17,$D$21,0))</f>
        <v>7243.2</v>
      </c>
      <c r="E26" s="49">
        <f>IF($B26="Batter",$D26*100/$G$42,$D26*100/$G$43)</f>
        <v>181.08</v>
      </c>
      <c r="F26" s="49"/>
      <c r="H26" s="37" t="s">
        <v>359</v>
      </c>
      <c r="I26" s="41">
        <v>7</v>
      </c>
      <c r="J26" s="41" t="s">
        <v>466</v>
      </c>
      <c r="K26" s="41" t="s">
        <v>475</v>
      </c>
    </row>
    <row r="27" spans="1:27" x14ac:dyDescent="0.35">
      <c r="A27" s="49" t="str">
        <v>RCB</v>
      </c>
      <c r="B27" s="41" t="str">
        <v>Batter</v>
      </c>
      <c r="C27" s="62" t="str">
        <v>Virat Kohli</v>
      </c>
      <c r="D27" s="41" t="str">
        <f t="shared" ref="D27:D36" si="0">IF($B27="",$B27,VLOOKUP($C27,$C$2:$E$17,2,0)&amp;VLOOKUP($C27,$C$2:$AA$17,$D$21,0))</f>
        <v>5212</v>
      </c>
      <c r="E27" s="49">
        <f t="shared" ref="E27:E37" si="1">IF($B27="Batter",$D27*100/$G$42,$D27*100/$G$43)</f>
        <v>130.30000000000001</v>
      </c>
      <c r="F27" s="49"/>
      <c r="H27" s="38" t="s">
        <v>360</v>
      </c>
      <c r="I27" s="41">
        <v>8</v>
      </c>
      <c r="J27" s="41" t="s">
        <v>467</v>
      </c>
      <c r="K27" s="41" t="s">
        <v>476</v>
      </c>
    </row>
    <row r="28" spans="1:27" x14ac:dyDescent="0.35">
      <c r="A28" s="49" t="str">
        <v>RCB</v>
      </c>
      <c r="B28" s="41" t="str">
        <v>Batter</v>
      </c>
      <c r="C28" s="62" t="str">
        <v>Glenn Maxwell</v>
      </c>
      <c r="D28" s="41" t="str">
        <f t="shared" si="0"/>
        <v>2506.4</v>
      </c>
      <c r="E28" s="49">
        <f t="shared" si="1"/>
        <v>62.66</v>
      </c>
      <c r="F28" s="49"/>
      <c r="H28" s="38" t="s">
        <v>361</v>
      </c>
      <c r="I28" s="41">
        <v>9</v>
      </c>
      <c r="J28" s="41" t="s">
        <v>468</v>
      </c>
      <c r="K28" s="41" t="s">
        <v>477</v>
      </c>
    </row>
    <row r="29" spans="1:27" x14ac:dyDescent="0.35">
      <c r="A29" s="49" t="str">
        <v>RCB</v>
      </c>
      <c r="B29" s="41" t="str">
        <v>Batter</v>
      </c>
      <c r="C29" s="62" t="str">
        <v>Dinesh Karthik</v>
      </c>
      <c r="D29" s="41" t="str">
        <f t="shared" si="0"/>
        <v>1292.72</v>
      </c>
      <c r="E29" s="49">
        <f t="shared" si="1"/>
        <v>32.317999999999998</v>
      </c>
      <c r="F29" s="49"/>
      <c r="H29" s="39" t="s">
        <v>362</v>
      </c>
      <c r="I29" s="41">
        <v>10</v>
      </c>
      <c r="J29" s="41" t="s">
        <v>469</v>
      </c>
      <c r="K29" s="41" t="s">
        <v>478</v>
      </c>
    </row>
    <row r="30" spans="1:27" x14ac:dyDescent="0.35">
      <c r="A30" s="49" t="str">
        <v>RCB</v>
      </c>
      <c r="B30" s="41" t="str">
        <v>Batter</v>
      </c>
      <c r="C30" s="62" t="str">
        <v>Mahipal Lomror</v>
      </c>
      <c r="D30" s="41" t="str">
        <f t="shared" si="0"/>
        <v>521.52</v>
      </c>
      <c r="E30" s="49">
        <f t="shared" si="1"/>
        <v>13.038</v>
      </c>
      <c r="F30" s="49"/>
      <c r="H30" s="38" t="s">
        <v>363</v>
      </c>
      <c r="I30" s="41">
        <v>11</v>
      </c>
      <c r="J30" s="41" t="s">
        <v>470</v>
      </c>
      <c r="K30" s="41" t="s">
        <v>479</v>
      </c>
    </row>
    <row r="31" spans="1:27" x14ac:dyDescent="0.35">
      <c r="A31" s="49" t="str">
        <v>RCB</v>
      </c>
      <c r="B31" s="41" t="str">
        <v>Seamer</v>
      </c>
      <c r="C31" s="62" t="str">
        <v>Mohammed Siraj</v>
      </c>
      <c r="D31" s="41" t="str">
        <f t="shared" si="0"/>
        <v>5159.3796</v>
      </c>
      <c r="E31" s="49">
        <f t="shared" si="1"/>
        <v>93.806901818181828</v>
      </c>
      <c r="F31" s="49"/>
      <c r="H31" s="38" t="s">
        <v>364</v>
      </c>
      <c r="I31" s="41">
        <v>12</v>
      </c>
      <c r="J31" s="41" t="s">
        <v>471</v>
      </c>
      <c r="K31" s="41" t="s">
        <v>480</v>
      </c>
    </row>
    <row r="32" spans="1:27" x14ac:dyDescent="0.35">
      <c r="A32" s="41" t="str">
        <v>RCB</v>
      </c>
      <c r="B32" s="41" t="str">
        <v>Seamer</v>
      </c>
      <c r="C32" s="62" t="str">
        <v>Harshal Patel</v>
      </c>
      <c r="D32" s="41" t="str">
        <f t="shared" si="0"/>
        <v>2481.2352</v>
      </c>
      <c r="E32" s="49">
        <f t="shared" si="1"/>
        <v>45.113367272727274</v>
      </c>
      <c r="F32" s="49"/>
      <c r="H32" s="38" t="s">
        <v>365</v>
      </c>
      <c r="I32" s="41">
        <v>13</v>
      </c>
      <c r="J32" s="41" t="s">
        <v>492</v>
      </c>
      <c r="K32" s="41" t="s">
        <v>481</v>
      </c>
    </row>
    <row r="33" spans="1:11" x14ac:dyDescent="0.35">
      <c r="A33" s="41" t="str">
        <v>RCB</v>
      </c>
      <c r="B33" s="41" t="str">
        <v>Spinner</v>
      </c>
      <c r="C33" s="62" t="str">
        <v>Wanindu Hasaranga</v>
      </c>
      <c r="D33" s="41" t="str">
        <f t="shared" si="0"/>
        <v>1005.336</v>
      </c>
      <c r="E33" s="49">
        <f t="shared" si="1"/>
        <v>18.278836363636366</v>
      </c>
      <c r="F33" s="49"/>
      <c r="H33" s="38" t="s">
        <v>366</v>
      </c>
      <c r="I33" s="41">
        <v>14</v>
      </c>
      <c r="J33" s="41" t="s">
        <v>493</v>
      </c>
      <c r="K33" s="41" t="s">
        <v>482</v>
      </c>
    </row>
    <row r="34" spans="1:11" x14ac:dyDescent="0.35">
      <c r="A34" s="41" t="str">
        <v>RCB</v>
      </c>
      <c r="B34" s="41" t="str">
        <v>Spinner</v>
      </c>
      <c r="C34" s="62" t="str">
        <v>Karn Sharma</v>
      </c>
      <c r="D34" s="41" t="str">
        <f t="shared" si="0"/>
        <v>991.476</v>
      </c>
      <c r="E34" s="49">
        <f t="shared" si="1"/>
        <v>18.026836363636363</v>
      </c>
      <c r="F34" s="49"/>
      <c r="H34" s="38" t="s">
        <v>367</v>
      </c>
      <c r="I34" s="41">
        <v>15</v>
      </c>
      <c r="J34" s="41" t="s">
        <v>494</v>
      </c>
      <c r="K34" s="41" t="s">
        <v>483</v>
      </c>
    </row>
    <row r="35" spans="1:11" x14ac:dyDescent="0.35">
      <c r="A35" s="41" t="str">
        <v>RCB</v>
      </c>
      <c r="B35" s="41" t="str">
        <v>Seamer</v>
      </c>
      <c r="C35" s="62" t="str">
        <v>Reece Topley</v>
      </c>
      <c r="D35" s="41" t="str">
        <f t="shared" si="0"/>
        <v>884.3152</v>
      </c>
      <c r="E35" s="49">
        <f t="shared" si="1"/>
        <v>16.078458181818181</v>
      </c>
      <c r="F35" s="49"/>
      <c r="H35" s="38" t="s">
        <v>368</v>
      </c>
      <c r="I35" s="41">
        <v>16</v>
      </c>
      <c r="J35" s="41" t="s">
        <v>495</v>
      </c>
      <c r="K35" s="41" t="s">
        <v>484</v>
      </c>
    </row>
    <row r="36" spans="1:11" x14ac:dyDescent="0.35">
      <c r="A36" s="41" t="str">
        <v>RCB</v>
      </c>
      <c r="B36" s="41" t="str">
        <v>Spinner</v>
      </c>
      <c r="C36" s="62" t="str">
        <v>Michael Bracewell</v>
      </c>
      <c r="D36" s="41" t="str">
        <f t="shared" si="0"/>
        <v>872.856</v>
      </c>
      <c r="E36" s="49">
        <f t="shared" si="1"/>
        <v>15.870109090909091</v>
      </c>
      <c r="F36" s="49"/>
      <c r="H36" s="38" t="s">
        <v>369</v>
      </c>
      <c r="I36" s="41">
        <v>17</v>
      </c>
      <c r="J36" s="41" t="s">
        <v>496</v>
      </c>
      <c r="K36" s="41" t="s">
        <v>485</v>
      </c>
    </row>
    <row r="37" spans="1:11" x14ac:dyDescent="0.35">
      <c r="A37" s="41" t="str">
        <v>RCB</v>
      </c>
      <c r="B37" s="41" t="str">
        <v>Spinner</v>
      </c>
      <c r="C37" s="62" t="str">
        <v>Shahbaz Ahmed</v>
      </c>
      <c r="D37" s="41">
        <f t="shared" ref="D37" si="2">IF(B37="", B37,IF(B37="Batter",VLOOKUP($C37,$C$2:$E$17,2,0),VLOOKUP($C37,$C$2:$AA$17,$D$21,0)))</f>
        <v>0</v>
      </c>
      <c r="E37" s="49">
        <f t="shared" si="1"/>
        <v>0</v>
      </c>
      <c r="F37" s="49"/>
      <c r="H37" s="38" t="s">
        <v>452</v>
      </c>
      <c r="I37" s="41">
        <v>18</v>
      </c>
      <c r="J37" s="41" t="s">
        <v>497</v>
      </c>
      <c r="K37" s="41" t="s">
        <v>486</v>
      </c>
    </row>
    <row r="38" spans="1:11" x14ac:dyDescent="0.35">
      <c r="E38" s="49"/>
      <c r="H38" s="38" t="s">
        <v>371</v>
      </c>
      <c r="I38" s="41">
        <v>19</v>
      </c>
      <c r="J38" s="41" t="s">
        <v>498</v>
      </c>
      <c r="K38" s="41" t="s">
        <v>487</v>
      </c>
    </row>
    <row r="39" spans="1:11" x14ac:dyDescent="0.35">
      <c r="H39" s="38" t="s">
        <v>372</v>
      </c>
      <c r="I39" s="41">
        <v>20</v>
      </c>
      <c r="J39" s="41" t="s">
        <v>499</v>
      </c>
      <c r="K39" s="41" t="s">
        <v>488</v>
      </c>
    </row>
    <row r="40" spans="1:11" x14ac:dyDescent="0.35">
      <c r="H40" s="38" t="s">
        <v>453</v>
      </c>
      <c r="I40" s="41">
        <v>21</v>
      </c>
      <c r="J40" s="41" t="s">
        <v>500</v>
      </c>
      <c r="K40" s="41" t="s">
        <v>489</v>
      </c>
    </row>
    <row r="41" spans="1:11" x14ac:dyDescent="0.35">
      <c r="C41" s="41" t="s">
        <v>338</v>
      </c>
      <c r="D41" s="49">
        <f>AVERAGE(E26:E30)</f>
        <v>83.879199999999997</v>
      </c>
      <c r="H41" s="38" t="s">
        <v>374</v>
      </c>
      <c r="I41" s="41">
        <v>22</v>
      </c>
      <c r="J41" s="41" t="s">
        <v>501</v>
      </c>
      <c r="K41" s="41" t="s">
        <v>490</v>
      </c>
    </row>
    <row r="42" spans="1:11" x14ac:dyDescent="0.35">
      <c r="C42" s="41" t="s">
        <v>339</v>
      </c>
      <c r="D42" s="49">
        <f>AVERAGE(E31:E36)</f>
        <v>34.52908484848485</v>
      </c>
      <c r="F42" s="42" t="s">
        <v>381</v>
      </c>
      <c r="G42" s="42">
        <v>4000</v>
      </c>
      <c r="H42" s="38" t="s">
        <v>375</v>
      </c>
      <c r="I42" s="41">
        <v>23</v>
      </c>
      <c r="J42" s="41" t="s">
        <v>502</v>
      </c>
      <c r="K42" s="41" t="s">
        <v>491</v>
      </c>
    </row>
    <row r="43" spans="1:11" x14ac:dyDescent="0.35">
      <c r="F43" s="42" t="s">
        <v>382</v>
      </c>
      <c r="G43" s="42">
        <v>5500</v>
      </c>
    </row>
    <row r="44" spans="1:11" x14ac:dyDescent="0.35">
      <c r="F44" s="42" t="s">
        <v>383</v>
      </c>
      <c r="G44" s="42">
        <v>17000</v>
      </c>
    </row>
    <row r="46" spans="1:11" x14ac:dyDescent="0.35">
      <c r="C46" s="41" t="s">
        <v>506</v>
      </c>
      <c r="D46" s="49">
        <f>SUM(D41:D42)/2</f>
        <v>59.20414242424242</v>
      </c>
    </row>
    <row r="50" spans="4:4" x14ac:dyDescent="0.35">
      <c r="D50" s="49"/>
    </row>
    <row r="51" spans="4:4" x14ac:dyDescent="0.35">
      <c r="D51" s="49"/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4AC5-3A2E-4693-9AB9-0EB5C720DA5C}">
  <dimension ref="A1:AA45"/>
  <sheetViews>
    <sheetView tabSelected="1" topLeftCell="A25" zoomScaleNormal="100" workbookViewId="0">
      <selection activeCell="A2" sqref="A2"/>
    </sheetView>
  </sheetViews>
  <sheetFormatPr defaultRowHeight="14.5" x14ac:dyDescent="0.35"/>
  <cols>
    <col min="1" max="1" width="8.7265625" style="41"/>
    <col min="2" max="2" width="19.453125" style="41" customWidth="1"/>
    <col min="3" max="3" width="17.7265625" style="41" customWidth="1"/>
    <col min="4" max="8" width="21.1796875" style="41" customWidth="1"/>
    <col min="9" max="9" width="11.26953125" style="41" customWidth="1"/>
    <col min="10" max="13" width="21.1796875" style="41" customWidth="1"/>
    <col min="14" max="14" width="11.81640625" style="41" customWidth="1"/>
    <col min="15" max="15" width="12.453125" style="41" customWidth="1"/>
    <col min="16" max="16" width="8.7265625" style="41"/>
    <col min="17" max="17" width="16.54296875" style="41" customWidth="1"/>
    <col min="18" max="18" width="12.1796875" style="41" customWidth="1"/>
    <col min="19" max="24" width="8.7265625" style="41"/>
    <col min="25" max="25" width="13.6328125" style="41" customWidth="1"/>
    <col min="26" max="26" width="13" style="41" customWidth="1"/>
    <col min="27" max="27" width="13.1796875" style="41" customWidth="1"/>
    <col min="28" max="16384" width="8.7265625" style="41"/>
  </cols>
  <sheetData>
    <row r="1" spans="1:27" x14ac:dyDescent="0.35">
      <c r="A1" s="32" t="s">
        <v>197</v>
      </c>
      <c r="B1" s="32" t="s">
        <v>341</v>
      </c>
      <c r="C1" s="32" t="s">
        <v>1</v>
      </c>
      <c r="D1" s="33" t="s">
        <v>376</v>
      </c>
      <c r="E1" s="33" t="s">
        <v>377</v>
      </c>
      <c r="F1" s="34" t="s">
        <v>356</v>
      </c>
      <c r="G1" s="35" t="s">
        <v>357</v>
      </c>
      <c r="H1" s="36" t="s">
        <v>358</v>
      </c>
      <c r="I1" s="37" t="s">
        <v>359</v>
      </c>
      <c r="J1" s="38" t="s">
        <v>360</v>
      </c>
      <c r="K1" s="38" t="s">
        <v>361</v>
      </c>
      <c r="L1" s="39" t="s">
        <v>362</v>
      </c>
      <c r="M1" s="38" t="s">
        <v>363</v>
      </c>
      <c r="N1" s="38" t="s">
        <v>364</v>
      </c>
      <c r="O1" s="38" t="s">
        <v>365</v>
      </c>
      <c r="P1" s="38" t="s">
        <v>366</v>
      </c>
      <c r="Q1" s="38" t="s">
        <v>367</v>
      </c>
      <c r="R1" s="38" t="s">
        <v>368</v>
      </c>
      <c r="S1" s="38" t="s">
        <v>369</v>
      </c>
      <c r="T1" s="38" t="s">
        <v>370</v>
      </c>
      <c r="U1" s="38" t="s">
        <v>371</v>
      </c>
      <c r="V1" s="38" t="s">
        <v>372</v>
      </c>
      <c r="W1" s="38" t="s">
        <v>373</v>
      </c>
      <c r="X1" s="38" t="s">
        <v>374</v>
      </c>
      <c r="Y1" s="38" t="s">
        <v>375</v>
      </c>
      <c r="Z1" s="40" t="s">
        <v>384</v>
      </c>
      <c r="AA1" s="40" t="s">
        <v>378</v>
      </c>
    </row>
    <row r="2" spans="1:27" x14ac:dyDescent="0.35">
      <c r="A2" s="42" t="str">
        <f>_xlfn.XLOOKUP(C2,'1 VS 2'!B:B,'1 VS 2'!A:A," ")</f>
        <v>MI</v>
      </c>
      <c r="B2" s="42" t="str">
        <f>_xlfn.XLOOKUP(C2,'1 VS 2'!B:B,'1 VS 2'!C:C," ")</f>
        <v>Batter</v>
      </c>
      <c r="C2" s="42" t="str">
        <f>_xlfn.XLOOKUP(D2,'1 VS 2'!D:D,'1 VS 2'!B:B," ")</f>
        <v>Suryakumar Yadav</v>
      </c>
      <c r="D2" s="43">
        <f>LARGE('1 VS 2'!D:D,1)</f>
        <v>6248</v>
      </c>
      <c r="E2" s="44"/>
      <c r="F2" s="44"/>
      <c r="G2" s="44"/>
      <c r="H2" s="44"/>
      <c r="I2" s="44"/>
      <c r="J2" s="44"/>
      <c r="K2" s="44"/>
      <c r="L2" s="44"/>
      <c r="M2" s="44"/>
      <c r="N2" s="42"/>
      <c r="O2" s="45"/>
      <c r="P2" s="45"/>
      <c r="Q2" s="46"/>
      <c r="R2" s="42"/>
      <c r="S2" s="42"/>
      <c r="T2" s="42"/>
      <c r="U2" s="45"/>
      <c r="V2" s="45"/>
      <c r="W2" s="42"/>
      <c r="X2" s="42"/>
      <c r="Y2" s="42"/>
      <c r="Z2" s="42"/>
      <c r="AA2" s="42"/>
    </row>
    <row r="3" spans="1:27" x14ac:dyDescent="0.35">
      <c r="A3" s="42" t="str">
        <f>_xlfn.XLOOKUP(C3,'1 VS 2'!B:B,'1 VS 2'!A:A," ")</f>
        <v>RR</v>
      </c>
      <c r="B3" s="42" t="str">
        <f>_xlfn.XLOOKUP(C3,'1 VS 2'!B:B,'1 VS 2'!C:C," ")</f>
        <v>Batter</v>
      </c>
      <c r="C3" s="42" t="str">
        <f>IF(D3=D2,_xlfn.XLOOKUP(D3,'1 VS 2'!D:D,'1 VS 2'!B:B,,,-1),_xlfn.XLOOKUP(D3,'1 VS 2'!D:D,'1 VS 2'!B:B))</f>
        <v>Yashasvi Jaiswal</v>
      </c>
      <c r="D3" s="43">
        <f>LARGE('1 VS 2'!D:D,2)</f>
        <v>4375.8</v>
      </c>
      <c r="E3" s="44"/>
      <c r="F3" s="44"/>
      <c r="G3" s="44"/>
      <c r="H3" s="44"/>
      <c r="I3" s="44"/>
      <c r="J3" s="44"/>
      <c r="K3" s="44"/>
      <c r="L3" s="44"/>
      <c r="M3" s="44"/>
      <c r="N3" s="42"/>
      <c r="O3" s="45"/>
      <c r="P3" s="45"/>
      <c r="Q3" s="46"/>
      <c r="R3" s="42"/>
      <c r="S3" s="42"/>
      <c r="T3" s="42"/>
      <c r="U3" s="45"/>
      <c r="V3" s="45"/>
      <c r="W3" s="42"/>
      <c r="X3" s="42"/>
      <c r="Y3" s="42"/>
      <c r="Z3" s="42"/>
      <c r="AA3" s="42"/>
    </row>
    <row r="4" spans="1:27" x14ac:dyDescent="0.35">
      <c r="A4" s="42" t="str">
        <f>_xlfn.XLOOKUP(C4,'1 VS 2'!B:B,'1 VS 2'!A:A," ")</f>
        <v>MI</v>
      </c>
      <c r="B4" s="42" t="str">
        <f>_xlfn.XLOOKUP(C4,'1 VS 2'!B:B,'1 VS 2'!C:C," ")</f>
        <v>Batter</v>
      </c>
      <c r="C4" s="42" t="str">
        <f>IF(D4=D3,_xlfn.XLOOKUP(D4,'1 VS 2'!D:D,'1 VS 2'!B:B,,,-1),_xlfn.XLOOKUP(D4,'1 VS 2'!D:D,'1 VS 2'!B:B))</f>
        <v>Cameron Green</v>
      </c>
      <c r="D4" s="43">
        <f>LARGE('1 VS 2'!D:D,3)</f>
        <v>3880.72</v>
      </c>
      <c r="E4" s="44"/>
      <c r="F4" s="44"/>
      <c r="G4" s="44"/>
      <c r="H4" s="44"/>
      <c r="I4" s="44"/>
      <c r="J4" s="44"/>
      <c r="K4" s="44"/>
      <c r="L4" s="44"/>
      <c r="M4" s="44"/>
      <c r="N4" s="42"/>
      <c r="O4" s="45"/>
      <c r="P4" s="45"/>
      <c r="Q4" s="47"/>
      <c r="R4" s="42"/>
      <c r="S4" s="42"/>
      <c r="T4" s="42"/>
      <c r="U4" s="45"/>
      <c r="V4" s="45"/>
      <c r="W4" s="42"/>
      <c r="X4" s="42"/>
      <c r="Y4" s="42"/>
      <c r="Z4" s="42"/>
      <c r="AA4" s="42"/>
    </row>
    <row r="5" spans="1:27" x14ac:dyDescent="0.35">
      <c r="A5" s="42" t="str">
        <f>_xlfn.XLOOKUP(C5,'1 VS 2'!B:B,'1 VS 2'!A:A," ")</f>
        <v>MI</v>
      </c>
      <c r="B5" s="42" t="str">
        <f>_xlfn.XLOOKUP(C5,'1 VS 2'!B:B,'1 VS 2'!C:C," ")</f>
        <v>Batter</v>
      </c>
      <c r="C5" s="42" t="str">
        <f>IF(D5=D4,_xlfn.XLOOKUP(D5,'1 VS 2'!D:D,'1 VS 2'!B:B,,,-1),_xlfn.XLOOKUP(D5,'1 VS 2'!D:D,'1 VS 2'!B:B))</f>
        <v>Ishan Kishan</v>
      </c>
      <c r="D5" s="43">
        <f>LARGE('1 VS 2'!D:D,4)</f>
        <v>3333.3999999999996</v>
      </c>
      <c r="E5" s="44"/>
      <c r="F5" s="44"/>
      <c r="G5" s="44"/>
      <c r="H5" s="44"/>
      <c r="I5" s="44"/>
      <c r="J5" s="44"/>
      <c r="K5" s="44"/>
      <c r="L5" s="44"/>
      <c r="M5" s="44"/>
      <c r="N5" s="42"/>
      <c r="O5" s="45"/>
      <c r="P5" s="45"/>
      <c r="Q5" s="47"/>
      <c r="R5" s="42"/>
      <c r="S5" s="42"/>
      <c r="T5" s="42"/>
      <c r="U5" s="45"/>
      <c r="V5" s="45"/>
      <c r="W5" s="42"/>
      <c r="X5" s="42"/>
      <c r="Y5" s="42"/>
      <c r="Z5" s="42"/>
      <c r="AA5" s="42"/>
    </row>
    <row r="6" spans="1:27" x14ac:dyDescent="0.35">
      <c r="A6" s="42" t="str">
        <f>_xlfn.XLOOKUP(C6,'1 VS 2'!B:B,'1 VS 2'!A:A," ")</f>
        <v>RR</v>
      </c>
      <c r="B6" s="42" t="str">
        <f>_xlfn.XLOOKUP(C6,'1 VS 2'!B:B,'1 VS 2'!C:C," ")</f>
        <v>Batter</v>
      </c>
      <c r="C6" s="42" t="str">
        <f>IF(D6=D5,_xlfn.XLOOKUP(D6,'1 VS 2'!D:D,'1 VS 2'!B:B,,,-1),_xlfn.XLOOKUP(D6,'1 VS 2'!D:D,'1 VS 2'!B:B))</f>
        <v>Sanju Samson</v>
      </c>
      <c r="D6" s="43">
        <f>LARGE('1 VS 2'!D:D,5)</f>
        <v>2897</v>
      </c>
      <c r="E6" s="44"/>
      <c r="F6" s="44"/>
      <c r="G6" s="44"/>
      <c r="H6" s="44"/>
      <c r="I6" s="44"/>
      <c r="J6" s="44"/>
      <c r="K6" s="44"/>
      <c r="L6" s="44"/>
      <c r="M6" s="44"/>
      <c r="N6" s="42"/>
      <c r="O6" s="45"/>
      <c r="P6" s="45"/>
      <c r="Q6" s="47"/>
      <c r="R6" s="42"/>
      <c r="S6" s="42"/>
      <c r="T6" s="42"/>
      <c r="U6" s="45"/>
      <c r="V6" s="45"/>
      <c r="W6" s="42"/>
      <c r="X6" s="42"/>
      <c r="Y6" s="42"/>
      <c r="Z6" s="42"/>
      <c r="AA6" s="42"/>
    </row>
    <row r="7" spans="1:27" x14ac:dyDescent="0.35">
      <c r="A7" s="42" t="str">
        <f>_xlfn.XLOOKUP(C7,'1 VS 2'!B:B,'1 VS 2'!A:A," ")</f>
        <v>MI</v>
      </c>
      <c r="B7" s="42" t="str">
        <f>_xlfn.XLOOKUP(C7,'1 VS 2'!B:B,'1 VS 2'!C:C," ")</f>
        <v>Batter</v>
      </c>
      <c r="C7" s="42" t="str">
        <f>IF(D7=D6,_xlfn.XLOOKUP(D7,'1 VS 2'!D:D,'1 VS 2'!B:B,,,-1),_xlfn.XLOOKUP(D7,'1 VS 2'!D:D,'1 VS 2'!B:B))</f>
        <v>Rohit Sharma</v>
      </c>
      <c r="D7" s="43">
        <f>LARGE('1 VS 2'!D:D,6)</f>
        <v>2286.92</v>
      </c>
      <c r="E7" s="44"/>
      <c r="F7" s="44"/>
      <c r="G7" s="44"/>
      <c r="H7" s="44"/>
      <c r="I7" s="44"/>
      <c r="J7" s="44"/>
      <c r="K7" s="44"/>
      <c r="L7" s="44"/>
      <c r="M7" s="44"/>
      <c r="N7" s="42"/>
      <c r="O7" s="45"/>
      <c r="P7" s="45"/>
      <c r="Q7" s="47"/>
      <c r="R7" s="42"/>
      <c r="S7" s="42"/>
      <c r="T7" s="42"/>
      <c r="U7" s="45"/>
      <c r="V7" s="45"/>
      <c r="W7" s="42"/>
      <c r="X7" s="42"/>
      <c r="Y7" s="42"/>
      <c r="Z7" s="42"/>
      <c r="AA7" s="42"/>
    </row>
    <row r="8" spans="1:27" x14ac:dyDescent="0.35">
      <c r="A8" s="42" t="str">
        <f>_xlfn.XLOOKUP(C8,'1 VS 2'!B:B,'1 VS 2'!A:A," ")</f>
        <v>RR</v>
      </c>
      <c r="B8" s="42" t="str">
        <f>_xlfn.XLOOKUP(C8,'1 VS 2'!B:B,'1 VS 2'!C:C," ")</f>
        <v>Spinner</v>
      </c>
      <c r="C8" s="42" t="str">
        <f>IF($C$22="Green Pitch",VLOOKUP($F8,'1 VS 2'!$H$2:$AK$300,23,0),IF($C$22="Flate Track/ Dry Pitch",VLOOKUP(G8,'1 VS 2'!$I$2:$AK$300,22,0),IF($C$22="Dusty Pitch",VLOOKUP(H8,'1 VS 2'!$J$2:$AK$300,21,0),IF($C$22="Hard Pitch",VLOOKUP(I8,'1 VS 2'!$K$2:$AK$300,20,0),IF($C$22="Rain",VLOOKUP(J8,'1 VS 2'!$L$2:$AK$300,19,0),IF($C$22="Dew",VLOOKUP(K8,'1 VS 2'!$M$2:$AK$300,18,0),IF($C$22="Wind",VLOOKUP(L8,'1 VS 2'!$N$2:$AK$300,17,0),IF($C$22="Humidity",VLOOKUP(M8,'1 VS 2'!$O$2:$AK$300,16,0),IF($C$22="Green+Rain+Dew",VLOOKUP(N8,'1 VS 2'!$P$2:$AK$300,15,0),IF($C$22="Green+Wind",VLOOKUP(O8,'1 VS 2'!$Q$2:$AK$300,14,0),IF($C$22="Green+Humidity",VLOOKUP(P8,'1 VS 2'!$R$2:$AK$300,13,0),IF($C$22="Flate+Rain+dew",VLOOKUP(Q8,'1 VS 2'!$S$2:$AK$300,12,0),IF($C$22="Flate+wind",VLOOKUP(R8,'1 VS 2'!$T$2:$AK$300,11,0),IF($C$22="Flate+Humidity",VLOOKUP(S8,'1 VS 2'!$U$2:$AK$300,10,0),IF($C$22="Dusty+Rain",VLOOKUP(T8,'1 VS 2'!$V$2:$AK$300,9,0),IF($C$22="Dusty+wind",VLOOKUP(U8,'1 VS 2'!$W$2:$AK$300,8,0),IF($C$22="Dusty+Humidity",VLOOKUP(V8,'1 VS 2'!$X$2:$AK$300,7,0),IF($C$22="Hard+Rain",VLOOKUP(W8,'1 VS 2'!$Y$2:$AK$300,6,0),IF($C$22="Hard+Wind",VLOOKUP(X8,'1 VS 2'!$Z$2:$AK$300,5,0),IF($C$22="Hard+Humidity",VLOOKUP(Y8,'1 VS 2'!$AA$2:$AK$300,4,0)))))))))))))))))))))</f>
        <v>Yuzvendra Chahal</v>
      </c>
      <c r="D8" s="44"/>
      <c r="E8" s="43">
        <f>LARGE('1 VS 2'!E:E,1)</f>
        <v>6525.32</v>
      </c>
      <c r="F8" s="42">
        <f>LARGE('1 VS 2'!H:H,1)</f>
        <v>7830.3839999999991</v>
      </c>
      <c r="G8" s="42">
        <f>LARGE('1 VS 2'!I:I,1)</f>
        <v>4893.99</v>
      </c>
      <c r="H8" s="42">
        <f>LARGE('1 VS 2'!J:J,1)</f>
        <v>7960.8903999999993</v>
      </c>
      <c r="I8" s="42">
        <f>LARGE('1 VS 2'!K:K,1)</f>
        <v>5872.7879999999996</v>
      </c>
      <c r="J8" s="42">
        <f>LARGE('1 VS 2'!L:L,1)</f>
        <v>3915.1919999999996</v>
      </c>
      <c r="K8" s="42">
        <f>LARGE('1 VS 2'!M:M,1)</f>
        <v>3915.1919999999996</v>
      </c>
      <c r="L8" s="42">
        <f>LARGE('1 VS 2'!N:N,1)</f>
        <v>6525.32</v>
      </c>
      <c r="M8" s="42">
        <f>LARGE('1 VS 2'!O:O,1)</f>
        <v>7830.3839999999991</v>
      </c>
      <c r="N8" s="42">
        <f>LARGE('1 VS 2'!P:P,1)</f>
        <v>5872.7879999999996</v>
      </c>
      <c r="O8" s="42">
        <f>LARGE('1 VS 2'!Q:Q,1)</f>
        <v>7177.851999999999</v>
      </c>
      <c r="P8" s="42">
        <f>LARGE('1 VS 2'!R:R,1)</f>
        <v>7830.3839999999991</v>
      </c>
      <c r="Q8" s="42">
        <f>LARGE('1 VS 2'!S:S,1)</f>
        <v>4404.5909999999994</v>
      </c>
      <c r="R8" s="42">
        <f>LARGE('1 VS 2'!T:T,1)</f>
        <v>5709.6549999999997</v>
      </c>
      <c r="S8" s="42">
        <f>LARGE('1 VS 2'!U:U,1)</f>
        <v>6362.1869999999999</v>
      </c>
      <c r="T8" s="42">
        <f>LARGE('1 VS 2'!V:V,1)</f>
        <v>5938.0411999999997</v>
      </c>
      <c r="U8" s="42">
        <f>LARGE('1 VS 2'!W:W,1)</f>
        <v>7243.1052</v>
      </c>
      <c r="V8" s="42">
        <f>LARGE('1 VS 2'!X:X,1)</f>
        <v>7895.6371999999992</v>
      </c>
      <c r="W8" s="42">
        <f>LARGE('1 VS 2'!Y:Y,1)</f>
        <v>4893.99</v>
      </c>
      <c r="X8" s="42">
        <f>LARGE('1 VS 2'!Z:Z,1)</f>
        <v>6199.0540000000001</v>
      </c>
      <c r="Y8" s="42">
        <f>LARGE('1 VS 2'!AA:AA,1)</f>
        <v>6851.5859999999993</v>
      </c>
      <c r="Z8" s="42"/>
      <c r="AA8" s="42"/>
    </row>
    <row r="9" spans="1:27" x14ac:dyDescent="0.35">
      <c r="A9" s="42" t="str">
        <f>_xlfn.XLOOKUP(C9,'1 VS 2'!B:B,'1 VS 2'!A:A," ")</f>
        <v>MI</v>
      </c>
      <c r="B9" s="42" t="str">
        <f>_xlfn.XLOOKUP(C9,'1 VS 2'!B:B,'1 VS 2'!C:C," ")</f>
        <v>Spinner</v>
      </c>
      <c r="C9" s="42" t="str">
        <f>IF($C$22="Green Pitch",VLOOKUP($F9,'1 VS 2'!$H$2:$AK$300,23,0),IF($C$22="Flate Track/ Dry Pitch",VLOOKUP(G9,'1 VS 2'!$I$2:$AK$300,22,0),IF($C$22="Dusty Pitch",VLOOKUP(H9,'1 VS 2'!$J$2:$AK$300,21,0),IF($C$22="Hard Pitch",VLOOKUP(I9,'1 VS 2'!$K$2:$AK$300,20,0),IF($C$22="Rain",VLOOKUP(J9,'1 VS 2'!$L$2:$AK$300,19,0),IF($C$22="Dew",VLOOKUP(K9,'1 VS 2'!$M$2:$AK$300,18,0),IF($C$22="Wind",VLOOKUP(L9,'1 VS 2'!$N$2:$AK$300,17,0),IF($C$22="Humidity",VLOOKUP(M9,'1 VS 2'!$O$2:$AK$300,16,0),IF($C$22="Green+Rain+Dew",VLOOKUP(N9,'1 VS 2'!$P$2:$AK$300,15,0),IF($C$22="Green+Wind",VLOOKUP(O9,'1 VS 2'!$Q$2:$AK$300,14,0),IF($C$22="Green+Humidity",VLOOKUP(P9,'1 VS 2'!$R$2:$AK$300,13,0),IF($C$22="Flate+Rain+dew",VLOOKUP(Q9,'1 VS 2'!$S$2:$AK$300,12,0),IF($C$22="Flate+wind",VLOOKUP(R9,'1 VS 2'!$T$2:$AK$300,11,0),IF($C$22="Flate+Humidity",VLOOKUP(S9,'1 VS 2'!$U$2:$AK$300,10,0),IF($C$22="Dusty+Rain",VLOOKUP(T9,'1 VS 2'!$V$2:$AK$300,9,0),IF($C$22="Dusty+wind",VLOOKUP(U9,'1 VS 2'!$W$2:$AK$300,8,0),IF($C$22="Dusty+Humidity",VLOOKUP(V9,'1 VS 2'!$X$2:$AK$300,7,0),IF($C$22="Hard+Rain",VLOOKUP(W9,'1 VS 2'!$Y$2:$AK$300,6,0),IF($C$22="Hard+Wind",VLOOKUP(X9,'1 VS 2'!$Z$2:$AK$300,5,0),IF($C$22="Hard+Humidity",VLOOKUP(Y9,'1 VS 2'!$AA$2:$AK$300,4,0)))))))))))))))))))))</f>
        <v>Piyush Chawla</v>
      </c>
      <c r="D9" s="44"/>
      <c r="E9" s="43">
        <f>LARGE('1 VS 2'!E:E,2)</f>
        <v>6021.44</v>
      </c>
      <c r="F9" s="42">
        <f>LARGE('1 VS 2'!H:H,2)</f>
        <v>7225.7279999999992</v>
      </c>
      <c r="G9" s="42">
        <f>LARGE('1 VS 2'!I:I,2)</f>
        <v>4516.079999999999</v>
      </c>
      <c r="H9" s="42">
        <f>LARGE('1 VS 2'!J:J,2)</f>
        <v>7346.1567999999997</v>
      </c>
      <c r="I9" s="42">
        <f>LARGE('1 VS 2'!K:K,2)</f>
        <v>5419.2959999999994</v>
      </c>
      <c r="J9" s="42">
        <f>LARGE('1 VS 2'!L:L,2)</f>
        <v>3612.8639999999996</v>
      </c>
      <c r="K9" s="42">
        <f>LARGE('1 VS 2'!M:M,2)</f>
        <v>3612.8639999999996</v>
      </c>
      <c r="L9" s="42">
        <f>LARGE('1 VS 2'!N:N,2)</f>
        <v>6021.44</v>
      </c>
      <c r="M9" s="42">
        <f>LARGE('1 VS 2'!O:O,2)</f>
        <v>7225.7279999999992</v>
      </c>
      <c r="N9" s="42">
        <f>LARGE('1 VS 2'!P:P,2)</f>
        <v>5419.2959999999994</v>
      </c>
      <c r="O9" s="42">
        <f>LARGE('1 VS 2'!Q:Q,2)</f>
        <v>6623.5839999999989</v>
      </c>
      <c r="P9" s="42">
        <f>LARGE('1 VS 2'!R:R,2)</f>
        <v>7225.7279999999992</v>
      </c>
      <c r="Q9" s="42">
        <f>LARGE('1 VS 2'!S:S,2)</f>
        <v>4064.4719999999993</v>
      </c>
      <c r="R9" s="42">
        <f>LARGE('1 VS 2'!T:T,2)</f>
        <v>5268.7599999999993</v>
      </c>
      <c r="S9" s="42">
        <f>LARGE('1 VS 2'!U:U,2)</f>
        <v>5870.9039999999986</v>
      </c>
      <c r="T9" s="42">
        <f>LARGE('1 VS 2'!V:V,2)</f>
        <v>5479.5103999999992</v>
      </c>
      <c r="U9" s="42">
        <f>LARGE('1 VS 2'!W:W,2)</f>
        <v>6683.7983999999997</v>
      </c>
      <c r="V9" s="42">
        <f>LARGE('1 VS 2'!X:X,2)</f>
        <v>7285.9423999999999</v>
      </c>
      <c r="W9" s="42">
        <f>LARGE('1 VS 2'!Y:Y,2)</f>
        <v>4516.08</v>
      </c>
      <c r="X9" s="42">
        <f>LARGE('1 VS 2'!Z:Z,2)</f>
        <v>5720.3679999999995</v>
      </c>
      <c r="Y9" s="42">
        <f>LARGE('1 VS 2'!AA:AA,2)</f>
        <v>6322.5119999999988</v>
      </c>
      <c r="Z9" s="42"/>
      <c r="AA9" s="42"/>
    </row>
    <row r="10" spans="1:27" x14ac:dyDescent="0.35">
      <c r="A10" s="42" t="str">
        <f>_xlfn.XLOOKUP(C10,'1 VS 2'!B:B,'1 VS 2'!A:A," ")</f>
        <v>RR</v>
      </c>
      <c r="B10" s="42" t="str">
        <f>_xlfn.XLOOKUP(C10,'1 VS 2'!B:B,'1 VS 2'!C:C," ")</f>
        <v>Spinner</v>
      </c>
      <c r="C10" s="42" t="str">
        <f>IF($C$22="Green Pitch",VLOOKUP($F10,'1 VS 2'!$H$2:$AK$300,23,0),IF($C$22="Flate Track/ Dry Pitch",VLOOKUP(G10,'1 VS 2'!$I$2:$AK$300,22,0),IF($C$22="Dusty Pitch",VLOOKUP(H10,'1 VS 2'!$J$2:$AK$300,21,0),IF($C$22="Hard Pitch",VLOOKUP(I10,'1 VS 2'!$K$2:$AK$300,20,0),IF($C$22="Rain",VLOOKUP(J10,'1 VS 2'!$L$2:$AK$300,19,0),IF($C$22="Dew",VLOOKUP(K10,'1 VS 2'!$M$2:$AK$300,18,0),IF($C$22="Wind",VLOOKUP(L10,'1 VS 2'!$N$2:$AK$300,17,0),IF($C$22="Humidity",VLOOKUP(M10,'1 VS 2'!$O$2:$AK$300,16,0),IF($C$22="Green+Rain+Dew",VLOOKUP(N10,'1 VS 2'!$P$2:$AK$300,15,0),IF($C$22="Green+Wind",VLOOKUP(O10,'1 VS 2'!$Q$2:$AK$300,14,0),IF($C$22="Green+Humidity",VLOOKUP(P10,'1 VS 2'!$R$2:$AK$300,13,0),IF($C$22="Flate+Rain+dew",VLOOKUP(Q10,'1 VS 2'!$S$2:$AK$300,12,0),IF($C$22="Flate+wind",VLOOKUP(R10,'1 VS 2'!$T$2:$AK$300,11,0),IF($C$22="Flate+Humidity",VLOOKUP(S10,'1 VS 2'!$U$2:$AK$300,10,0),IF($C$22="Dusty+Rain",VLOOKUP(T10,'1 VS 2'!$V$2:$AK$300,9,0),IF($C$22="Dusty+wind",VLOOKUP(U10,'1 VS 2'!$W$2:$AK$300,8,0),IF($C$22="Dusty+Humidity",VLOOKUP(V10,'1 VS 2'!$X$2:$AK$300,7,0),IF($C$22="Hard+Rain",VLOOKUP(W10,'1 VS 2'!$Y$2:$AK$300,6,0),IF($C$22="Hard+Wind",VLOOKUP(X10,'1 VS 2'!$Z$2:$AK$300,5,0),IF($C$22="Hard+Humidity",VLOOKUP(Y10,'1 VS 2'!$AA$2:$AK$300,4,0)))))))))))))))))))))</f>
        <v>Ravichandran Ashwin</v>
      </c>
      <c r="D10" s="44"/>
      <c r="E10" s="43">
        <f>LARGE('1 VS 2'!E:E,3)</f>
        <v>4312.84</v>
      </c>
      <c r="F10" s="42">
        <f>LARGE('1 VS 2'!H:H,3)</f>
        <v>5175.4080000000004</v>
      </c>
      <c r="G10" s="42">
        <f>LARGE('1 VS 2'!I:I,3)</f>
        <v>3234.63</v>
      </c>
      <c r="H10" s="42">
        <f>LARGE('1 VS 2'!J:J,3)</f>
        <v>5261.6647999999996</v>
      </c>
      <c r="I10" s="42">
        <f>LARGE('1 VS 2'!K:K,3)</f>
        <v>3881.5560000000005</v>
      </c>
      <c r="J10" s="42">
        <f>LARGE('1 VS 2'!L:L,3)</f>
        <v>2587.7040000000002</v>
      </c>
      <c r="K10" s="42">
        <f>LARGE('1 VS 2'!M:M,3)</f>
        <v>2587.7040000000002</v>
      </c>
      <c r="L10" s="42">
        <f>LARGE('1 VS 2'!N:N,3)</f>
        <v>4312.84</v>
      </c>
      <c r="M10" s="42">
        <f>LARGE('1 VS 2'!O:O,3)</f>
        <v>5175.4080000000004</v>
      </c>
      <c r="N10" s="42">
        <f>LARGE('1 VS 2'!P:P,3)</f>
        <v>3881.5560000000005</v>
      </c>
      <c r="O10" s="42">
        <f>LARGE('1 VS 2'!Q:Q,3)</f>
        <v>4744.1239999999998</v>
      </c>
      <c r="P10" s="42">
        <f>LARGE('1 VS 2'!R:R,3)</f>
        <v>5175.4080000000004</v>
      </c>
      <c r="Q10" s="42">
        <f>LARGE('1 VS 2'!S:S,3)</f>
        <v>2911.1670000000004</v>
      </c>
      <c r="R10" s="42">
        <f>LARGE('1 VS 2'!T:T,3)</f>
        <v>3773.7350000000001</v>
      </c>
      <c r="S10" s="42">
        <f>LARGE('1 VS 2'!U:U,3)</f>
        <v>4205.0190000000002</v>
      </c>
      <c r="T10" s="42">
        <f>LARGE('1 VS 2'!V:V,3)</f>
        <v>3924.6844000000001</v>
      </c>
      <c r="U10" s="42">
        <f>LARGE('1 VS 2'!W:W,3)</f>
        <v>4787.2523999999994</v>
      </c>
      <c r="V10" s="42">
        <f>LARGE('1 VS 2'!X:X,3)</f>
        <v>5218.5364</v>
      </c>
      <c r="W10" s="42">
        <f>LARGE('1 VS 2'!Y:Y,3)</f>
        <v>3234.63</v>
      </c>
      <c r="X10" s="42">
        <f>LARGE('1 VS 2'!Z:Z,3)</f>
        <v>4097.1980000000003</v>
      </c>
      <c r="Y10" s="42">
        <f>LARGE('1 VS 2'!AA:AA,3)</f>
        <v>4528.482</v>
      </c>
      <c r="Z10" s="42"/>
      <c r="AA10" s="42"/>
    </row>
    <row r="11" spans="1:27" x14ac:dyDescent="0.35">
      <c r="A11" s="42" t="str">
        <f>_xlfn.XLOOKUP(C11,'1 VS 2'!B:B,'1 VS 2'!A:A," ")</f>
        <v>RR</v>
      </c>
      <c r="B11" s="42" t="str">
        <f>_xlfn.XLOOKUP(C11,'1 VS 2'!B:B,'1 VS 2'!C:C," ")</f>
        <v>Seamer</v>
      </c>
      <c r="C11" s="42" t="str">
        <f>IF($C$22="Green Pitch",VLOOKUP($F11,'1 VS 2'!$H$2:$AK$300,23,0),IF($C$22="Flate Track/ Dry Pitch",VLOOKUP(G11,'1 VS 2'!$I$2:$AK$300,22,0),IF($C$22="Dusty Pitch",VLOOKUP(H11,'1 VS 2'!$J$2:$AK$300,21,0),IF($C$22="Hard Pitch",VLOOKUP(I11,'1 VS 2'!$K$2:$AK$300,20,0),IF($C$22="Rain",VLOOKUP(J11,'1 VS 2'!$L$2:$AK$300,19,0),IF($C$22="Dew",VLOOKUP(K11,'1 VS 2'!$M$2:$AK$300,18,0),IF($C$22="Wind",VLOOKUP(L11,'1 VS 2'!$N$2:$AK$300,17,0),IF($C$22="Humidity",VLOOKUP(M11,'1 VS 2'!$O$2:$AK$300,16,0),IF($C$22="Green+Rain+Dew",VLOOKUP(N11,'1 VS 2'!$P$2:$AK$300,15,0),IF($C$22="Green+Wind",VLOOKUP(O11,'1 VS 2'!$Q$2:$AK$300,14,0),IF($C$22="Green+Humidity",VLOOKUP(P11,'1 VS 2'!$R$2:$AK$300,13,0),IF($C$22="Flate+Rain+dew",VLOOKUP(Q11,'1 VS 2'!$S$2:$AK$300,12,0),IF($C$22="Flate+wind",VLOOKUP(R11,'1 VS 2'!$T$2:$AK$300,11,0),IF($C$22="Flate+Humidity",VLOOKUP(S11,'1 VS 2'!$U$2:$AK$300,10,0),IF($C$22="Dusty+Rain",VLOOKUP(T11,'1 VS 2'!$V$2:$AK$300,9,0),IF($C$22="Dusty+wind",VLOOKUP(U11,'1 VS 2'!$W$2:$AK$300,8,0),IF($C$22="Dusty+Humidity",VLOOKUP(V11,'1 VS 2'!$X$2:$AK$300,7,0),IF($C$22="Hard+Rain",VLOOKUP(W11,'1 VS 2'!$Y$2:$AK$300,6,0),IF($C$22="Hard+Wind",VLOOKUP(X11,'1 VS 2'!$Z$2:$AK$300,5,0),IF($C$22="Hard+Humidity",VLOOKUP(Y11,'1 VS 2'!$AA$2:$AK$300,4,0)))))))))))))))))))))</f>
        <v>Trent Boult</v>
      </c>
      <c r="D11" s="44"/>
      <c r="E11" s="43">
        <f>LARGE('1 VS 2'!E:E,4)</f>
        <v>3314.6400000000003</v>
      </c>
      <c r="F11" s="42">
        <f>LARGE('1 VS 2'!H:H,4)</f>
        <v>4971.9600000000009</v>
      </c>
      <c r="G11" s="42">
        <f>LARGE('1 VS 2'!I:I,4)</f>
        <v>2485.9800000000005</v>
      </c>
      <c r="H11" s="42">
        <f>LARGE('1 VS 2'!J:J,4)</f>
        <v>4043.8608000000004</v>
      </c>
      <c r="I11" s="42">
        <f>LARGE('1 VS 2'!K:K,4)</f>
        <v>2751.1512000000007</v>
      </c>
      <c r="J11" s="42">
        <f>LARGE('1 VS 2'!L:L,4)</f>
        <v>2320.248</v>
      </c>
      <c r="K11" s="42">
        <f>LARGE('1 VS 2'!M:M,4)</f>
        <v>2320.248</v>
      </c>
      <c r="L11" s="42">
        <f>LARGE('1 VS 2'!N:N,4)</f>
        <v>4309.0320000000011</v>
      </c>
      <c r="M11" s="42">
        <f>LARGE('1 VS 2'!O:O,4)</f>
        <v>3977.5680000000007</v>
      </c>
      <c r="N11" s="42">
        <f>LARGE('1 VS 2'!P:P,4)</f>
        <v>3646.1040000000003</v>
      </c>
      <c r="O11" s="42">
        <f>LARGE('1 VS 2'!Q:Q,4)</f>
        <v>4640.496000000001</v>
      </c>
      <c r="P11" s="42">
        <f>LARGE('1 VS 2'!R:R,4)</f>
        <v>4971.9600000000009</v>
      </c>
      <c r="Q11" s="42">
        <f>LARGE('1 VS 2'!S:S,4)</f>
        <v>2403.1140000000005</v>
      </c>
      <c r="R11" s="42">
        <f>LARGE('1 VS 2'!T:T,4)</f>
        <v>3397.5060000000008</v>
      </c>
      <c r="S11" s="42">
        <f>LARGE('1 VS 2'!U:U,4)</f>
        <v>3231.7740000000003</v>
      </c>
      <c r="T11" s="42">
        <f>LARGE('1 VS 2'!V:V,4)</f>
        <v>3182.0544</v>
      </c>
      <c r="U11" s="42">
        <f>LARGE('1 VS 2'!W:W,4)</f>
        <v>4176.4464000000007</v>
      </c>
      <c r="V11" s="42">
        <f>LARGE('1 VS 2'!X:X,4)</f>
        <v>4010.7144000000008</v>
      </c>
      <c r="W11" s="42">
        <f>LARGE('1 VS 2'!Y:Y,4)</f>
        <v>2535.6996000000004</v>
      </c>
      <c r="X11" s="42">
        <f>LARGE('1 VS 2'!Z:Z,4)</f>
        <v>3530.0916000000007</v>
      </c>
      <c r="Y11" s="42">
        <f>LARGE('1 VS 2'!AA:AA,4)</f>
        <v>3364.3596000000007</v>
      </c>
      <c r="Z11" s="42"/>
      <c r="AA11" s="42"/>
    </row>
    <row r="12" spans="1:27" x14ac:dyDescent="0.35">
      <c r="A12" s="42" t="str">
        <f>_xlfn.XLOOKUP(C12,'1 VS 2'!B:B,'1 VS 2'!A:A," ")</f>
        <v>MI</v>
      </c>
      <c r="B12" s="42" t="str">
        <f>_xlfn.XLOOKUP(C12,'1 VS 2'!B:B,'1 VS 2'!C:C," ")</f>
        <v>Seamer</v>
      </c>
      <c r="C12" s="42" t="str">
        <f>IF($C$22="Green Pitch",VLOOKUP($F12,'1 VS 2'!$H$2:$AK$300,23,0),IF($C$22="Flate Track/ Dry Pitch",VLOOKUP(G12,'1 VS 2'!$I$2:$AK$300,22,0),IF($C$22="Dusty Pitch",VLOOKUP(H12,'1 VS 2'!$J$2:$AK$300,21,0),IF($C$22="Hard Pitch",VLOOKUP(I12,'1 VS 2'!$K$2:$AK$300,20,0),IF($C$22="Rain",VLOOKUP(J12,'1 VS 2'!$L$2:$AK$300,19,0),IF($C$22="Dew",VLOOKUP(K12,'1 VS 2'!$M$2:$AK$300,18,0),IF($C$22="Wind",VLOOKUP(L12,'1 VS 2'!$N$2:$AK$300,17,0),IF($C$22="Humidity",VLOOKUP(M12,'1 VS 2'!$O$2:$AK$300,16,0),IF($C$22="Green+Rain+Dew",VLOOKUP(N12,'1 VS 2'!$P$2:$AK$300,15,0),IF($C$22="Green+Wind",VLOOKUP(O12,'1 VS 2'!$Q$2:$AK$300,14,0),IF($C$22="Green+Humidity",VLOOKUP(P12,'1 VS 2'!$R$2:$AK$300,13,0),IF($C$22="Flate+Rain+dew",VLOOKUP(Q12,'1 VS 2'!$S$2:$AK$300,12,0),IF($C$22="Flate+wind",VLOOKUP(R12,'1 VS 2'!$T$2:$AK$300,11,0),IF($C$22="Flate+Humidity",VLOOKUP(S12,'1 VS 2'!$U$2:$AK$300,10,0),IF($C$22="Dusty+Rain",VLOOKUP(T12,'1 VS 2'!$V$2:$AK$300,9,0),IF($C$22="Dusty+wind",VLOOKUP(U12,'1 VS 2'!$W$2:$AK$300,8,0),IF($C$22="Dusty+Humidity",VLOOKUP(V12,'1 VS 2'!$X$2:$AK$300,7,0),IF($C$22="Hard+Rain",VLOOKUP(W12,'1 VS 2'!$Y$2:$AK$300,6,0),IF($C$22="Hard+Wind",VLOOKUP(X12,'1 VS 2'!$Z$2:$AK$300,5,0),IF($C$22="Hard+Humidity",VLOOKUP(Y12,'1 VS 2'!$AA$2:$AK$300,4,0)))))))))))))))))))))</f>
        <v>Jason Behrendorff</v>
      </c>
      <c r="D12" s="44"/>
      <c r="E12" s="43">
        <f>LARGE('1 VS 2'!E:E,5)</f>
        <v>2892.0400000000004</v>
      </c>
      <c r="F12" s="42">
        <f>LARGE('1 VS 2'!H:H,5)</f>
        <v>4338.0600000000004</v>
      </c>
      <c r="G12" s="42">
        <f>LARGE('1 VS 2'!I:I,5)</f>
        <v>2169.0300000000002</v>
      </c>
      <c r="H12" s="42">
        <f>LARGE('1 VS 2'!J:J,5)</f>
        <v>3528.2888000000007</v>
      </c>
      <c r="I12" s="42">
        <f>LARGE('1 VS 2'!K:K,5)</f>
        <v>2400.3932000000004</v>
      </c>
      <c r="J12" s="42">
        <f>LARGE('1 VS 2'!L:L,5)</f>
        <v>2024.4280000000001</v>
      </c>
      <c r="K12" s="42">
        <f>LARGE('1 VS 2'!M:M,5)</f>
        <v>2024.4280000000001</v>
      </c>
      <c r="L12" s="42">
        <f>LARGE('1 VS 2'!N:N,5)</f>
        <v>3759.6520000000005</v>
      </c>
      <c r="M12" s="42">
        <f>LARGE('1 VS 2'!O:O,5)</f>
        <v>3470.4480000000003</v>
      </c>
      <c r="N12" s="42">
        <f>LARGE('1 VS 2'!P:P,5)</f>
        <v>3181.2440000000001</v>
      </c>
      <c r="O12" s="42">
        <f>LARGE('1 VS 2'!Q:Q,5)</f>
        <v>4048.8560000000007</v>
      </c>
      <c r="P12" s="42">
        <f>LARGE('1 VS 2'!R:R,5)</f>
        <v>4338.0600000000004</v>
      </c>
      <c r="Q12" s="42">
        <f>LARGE('1 VS 2'!S:S,5)</f>
        <v>2096.7290000000003</v>
      </c>
      <c r="R12" s="42">
        <f>LARGE('1 VS 2'!T:T,5)</f>
        <v>2964.3410000000003</v>
      </c>
      <c r="S12" s="42">
        <f>LARGE('1 VS 2'!U:U,5)</f>
        <v>2819.7390000000005</v>
      </c>
      <c r="T12" s="42">
        <f>LARGE('1 VS 2'!V:V,5)</f>
        <v>2776.3584000000005</v>
      </c>
      <c r="U12" s="42">
        <f>LARGE('1 VS 2'!W:W,5)</f>
        <v>3643.9704000000006</v>
      </c>
      <c r="V12" s="42">
        <f>LARGE('1 VS 2'!X:X,5)</f>
        <v>3499.3684000000003</v>
      </c>
      <c r="W12" s="42">
        <f>LARGE('1 VS 2'!Y:Y,5)</f>
        <v>2212.4106000000002</v>
      </c>
      <c r="X12" s="42">
        <f>LARGE('1 VS 2'!Z:Z,5)</f>
        <v>3080.0226000000002</v>
      </c>
      <c r="Y12" s="42">
        <f>LARGE('1 VS 2'!AA:AA,5)</f>
        <v>2935.4206000000004</v>
      </c>
      <c r="Z12" s="42"/>
      <c r="AA12" s="42"/>
    </row>
    <row r="13" spans="1:27" x14ac:dyDescent="0.35">
      <c r="A13" s="42" t="str">
        <f>_xlfn.XLOOKUP(C13,'1 VS 2'!B:B,'1 VS 2'!A:A," ")</f>
        <v>RR</v>
      </c>
      <c r="B13" s="42" t="str">
        <f>_xlfn.XLOOKUP(C13,'1 VS 2'!B:B,'1 VS 2'!C:C," ")</f>
        <v>Seamer</v>
      </c>
      <c r="C13" s="42" t="str">
        <f>IF($C$22="Green Pitch",VLOOKUP($F13,'1 VS 2'!$H$2:$AK$300,23,0),IF($C$22="Flate Track/ Dry Pitch",VLOOKUP(G13,'1 VS 2'!$I$2:$AK$300,22,0),IF($C$22="Dusty Pitch",VLOOKUP(H13,'1 VS 2'!$J$2:$AK$300,21,0),IF($C$22="Hard Pitch",VLOOKUP(I13,'1 VS 2'!$K$2:$AK$300,20,0),IF($C$22="Rain",VLOOKUP(J13,'1 VS 2'!$L$2:$AK$300,19,0),IF($C$22="Dew",VLOOKUP(K13,'1 VS 2'!$M$2:$AK$300,18,0),IF($C$22="Wind",VLOOKUP(L13,'1 VS 2'!$N$2:$AK$300,17,0),IF($C$22="Humidity",VLOOKUP(M13,'1 VS 2'!$O$2:$AK$300,16,0),IF($C$22="Green+Rain+Dew",VLOOKUP(N13,'1 VS 2'!$P$2:$AK$300,15,0),IF($C$22="Green+Wind",VLOOKUP(O13,'1 VS 2'!$Q$2:$AK$300,14,0),IF($C$22="Green+Humidity",VLOOKUP(P13,'1 VS 2'!$R$2:$AK$300,13,0),IF($C$22="Flate+Rain+dew",VLOOKUP(Q13,'1 VS 2'!$S$2:$AK$300,12,0),IF($C$22="Flate+wind",VLOOKUP(R13,'1 VS 2'!$T$2:$AK$300,11,0),IF($C$22="Flate+Humidity",VLOOKUP(S13,'1 VS 2'!$U$2:$AK$300,10,0),IF($C$22="Dusty+Rain",VLOOKUP(T13,'1 VS 2'!$V$2:$AK$300,9,0),IF($C$22="Dusty+wind",VLOOKUP(U13,'1 VS 2'!$W$2:$AK$300,8,0),IF($C$22="Dusty+Humidity",VLOOKUP(V13,'1 VS 2'!$X$2:$AK$300,7,0),IF($C$22="Hard+Rain",VLOOKUP(W13,'1 VS 2'!$Y$2:$AK$300,6,0),IF($C$22="Hard+Wind",VLOOKUP(X13,'1 VS 2'!$Z$2:$AK$300,5,0),IF($C$22="Hard+Humidity",VLOOKUP(Y13,'1 VS 2'!$AA$2:$AK$300,4,0)))))))))))))))))))))</f>
        <v>Sandeep Sharma</v>
      </c>
      <c r="D13" s="42"/>
      <c r="E13" s="43">
        <f>LARGE('1 VS 2'!E:E,6)</f>
        <v>2211.2400000000002</v>
      </c>
      <c r="F13" s="42">
        <f>LARGE('1 VS 2'!H:H,6)</f>
        <v>3316.8600000000006</v>
      </c>
      <c r="G13" s="42">
        <f>LARGE('1 VS 2'!I:I,6)</f>
        <v>1658.4300000000003</v>
      </c>
      <c r="H13" s="42">
        <f>LARGE('1 VS 2'!J:J,6)</f>
        <v>2697.7128000000002</v>
      </c>
      <c r="I13" s="42">
        <f>LARGE('1 VS 2'!K:K,6)</f>
        <v>1835.3292000000001</v>
      </c>
      <c r="J13" s="42">
        <f>LARGE('1 VS 2'!L:L,6)</f>
        <v>1547.8680000000002</v>
      </c>
      <c r="K13" s="42">
        <f>LARGE('1 VS 2'!M:M,6)</f>
        <v>1547.8680000000002</v>
      </c>
      <c r="L13" s="42">
        <f>LARGE('1 VS 2'!N:N,6)</f>
        <v>2874.6120000000001</v>
      </c>
      <c r="M13" s="42">
        <f>LARGE('1 VS 2'!O:O,6)</f>
        <v>2653.4880000000003</v>
      </c>
      <c r="N13" s="42">
        <f>LARGE('1 VS 2'!P:P,6)</f>
        <v>2432.3640000000005</v>
      </c>
      <c r="O13" s="42">
        <f>LARGE('1 VS 2'!Q:Q,6)</f>
        <v>3095.7360000000003</v>
      </c>
      <c r="P13" s="42">
        <f>LARGE('1 VS 2'!R:R,6)</f>
        <v>3316.8600000000006</v>
      </c>
      <c r="Q13" s="42">
        <f>LARGE('1 VS 2'!S:S,6)</f>
        <v>1603.1490000000003</v>
      </c>
      <c r="R13" s="42">
        <f>LARGE('1 VS 2'!T:T,6)</f>
        <v>2266.5210000000002</v>
      </c>
      <c r="S13" s="42">
        <f>LARGE('1 VS 2'!U:U,6)</f>
        <v>2155.9590000000003</v>
      </c>
      <c r="T13" s="42">
        <f>LARGE('1 VS 2'!V:V,6)</f>
        <v>2122.7904000000003</v>
      </c>
      <c r="U13" s="42">
        <f>LARGE('1 VS 2'!W:W,6)</f>
        <v>2786.1624000000002</v>
      </c>
      <c r="V13" s="42">
        <f>LARGE('1 VS 2'!X:X,6)</f>
        <v>2675.6004000000003</v>
      </c>
      <c r="W13" s="42">
        <f>LARGE('1 VS 2'!Y:Y,6)</f>
        <v>1691.5986000000003</v>
      </c>
      <c r="X13" s="42">
        <f>LARGE('1 VS 2'!Z:Z,6)</f>
        <v>2354.9706000000001</v>
      </c>
      <c r="Y13" s="42">
        <f>LARGE('1 VS 2'!AA:AA,6)</f>
        <v>2244.4086000000002</v>
      </c>
      <c r="Z13" s="42"/>
      <c r="AA13" s="42"/>
    </row>
    <row r="14" spans="1:27" x14ac:dyDescent="0.35">
      <c r="A14" s="42" t="str">
        <f>_xlfn.XLOOKUP(C14,'1 VS 2'!B:B,'1 VS 2'!A:A," ")</f>
        <v>MI</v>
      </c>
      <c r="B14" s="42" t="str">
        <f>_xlfn.XLOOKUP(C14,'1 VS 2'!B:B,'1 VS 2'!C:C," ")</f>
        <v>Batter</v>
      </c>
      <c r="C14" s="42" t="str">
        <f>_xlfn.XLOOKUP(Z14,'1 VS 2'!F:F,'1 VS 2'!B:B," ")</f>
        <v>Ishan Kishan</v>
      </c>
      <c r="D14" s="45">
        <f>_xlfn.XLOOKUP(C14,'1 VS 2'!B:B,'1 VS 2'!D:D," ")</f>
        <v>3333.3999999999996</v>
      </c>
      <c r="E14" s="45">
        <f>_xlfn.XLOOKUP(C14,'1 VS 2'!B:B,'1 VS 2'!E:E," ")</f>
        <v>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2"/>
      <c r="R14" s="42"/>
      <c r="S14" s="42"/>
      <c r="T14" s="42"/>
      <c r="U14" s="42"/>
      <c r="V14" s="42"/>
      <c r="W14" s="42"/>
      <c r="X14" s="42"/>
      <c r="Y14" s="42"/>
      <c r="Z14" s="42">
        <f>LARGE('1 VS 2'!F:F,1)</f>
        <v>10</v>
      </c>
      <c r="AA14" s="42"/>
    </row>
    <row r="15" spans="1:27" x14ac:dyDescent="0.35">
      <c r="A15" s="42" t="str">
        <f>_xlfn.XLOOKUP(C15,'1 VS 2'!B:B,'1 VS 2'!A:A," ")</f>
        <v>RR</v>
      </c>
      <c r="B15" s="42" t="str">
        <f>_xlfn.XLOOKUP(C15,'1 VS 2'!B:B,'1 VS 2'!C:C," ")</f>
        <v>Batter</v>
      </c>
      <c r="C15" s="42" t="str">
        <f>IF(Z15=Z14,_xlfn.XLOOKUP(Z15,'1 VS 2'!F:F,'1 VS 2'!B:B,,,-1),_xlfn.XLOOKUP(Z15,'1 VS 2'!F:F,'1 VS 2'!B:B))</f>
        <v>Jos Buttler</v>
      </c>
      <c r="D15" s="45">
        <f>_xlfn.XLOOKUP(C15,'1 VS 2'!B:B,'1 VS 2'!D:D," ")</f>
        <v>2236.1999999999998</v>
      </c>
      <c r="E15" s="45">
        <f>_xlfn.XLOOKUP(C15,'1 VS 2'!B:B,'1 VS 2'!E:E," ")</f>
        <v>0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2"/>
      <c r="R15" s="42"/>
      <c r="S15" s="42"/>
      <c r="T15" s="42"/>
      <c r="U15" s="42"/>
      <c r="V15" s="42"/>
      <c r="W15" s="42"/>
      <c r="X15" s="42"/>
      <c r="Y15" s="42"/>
      <c r="Z15" s="42">
        <f>LARGE('1 VS 2'!F:F,2)</f>
        <v>9</v>
      </c>
      <c r="AA15" s="42"/>
    </row>
    <row r="16" spans="1:27" x14ac:dyDescent="0.35">
      <c r="A16" s="42" t="str">
        <f>_xlfn.XLOOKUP(C16,'1 VS 2'!B:B,'1 VS 2'!A:A," ")</f>
        <v>MI</v>
      </c>
      <c r="B16" s="42" t="str">
        <f>_xlfn.XLOOKUP(C16,'1 VS 2'!B:B,'1 VS 2'!C:C," ")</f>
        <v>Batter</v>
      </c>
      <c r="C16" s="42" t="str">
        <f>IF(Z16=Z15,_xlfn.XLOOKUP(Z16,'1 VS 2'!F:F,'1 VS 2'!B:B,,,-1),_xlfn.XLOOKUP(Z16,'1 VS 2'!F:F,'1 VS 2'!B:B))</f>
        <v>Suryakumar Yadav</v>
      </c>
      <c r="D16" s="45">
        <f>_xlfn.XLOOKUP(C16,'1 VS 2'!B:B,'1 VS 2'!D:D," ")</f>
        <v>6248</v>
      </c>
      <c r="E16" s="45">
        <f>_xlfn.XLOOKUP(C16,'1 VS 2'!B:B,'1 VS 2'!E:E," ")</f>
        <v>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>
        <f>LARGE('1 VS 2'!F:F,8)</f>
        <v>6</v>
      </c>
      <c r="AA16" s="42"/>
    </row>
    <row r="17" spans="1:27" x14ac:dyDescent="0.35">
      <c r="A17" s="42" t="str">
        <f>_xlfn.XLOOKUP(C17,'1 VS 2'!B:B,'1 VS 2'!A:A," ")</f>
        <v>RR</v>
      </c>
      <c r="B17" s="42" t="str">
        <f>_xlfn.XLOOKUP(C17,'1 VS 2'!B:B,'1 VS 2'!C:C," ")</f>
        <v>Spinner</v>
      </c>
      <c r="C17" s="42" t="str">
        <f>_xlfn.XLOOKUP(AA17,'1 VS 2'!G:G,'1 VS 2'!B:B," ")</f>
        <v>Yuzvendra Chahal</v>
      </c>
      <c r="D17" s="45">
        <f>_xlfn.XLOOKUP(C17,'1 VS 2'!B:B,'1 VS 2'!D:D," ")</f>
        <v>0</v>
      </c>
      <c r="E17" s="45">
        <f>_xlfn.XLOOKUP(C17,'1 VS 2'!B:B,'1 VS 2'!E:E," ")</f>
        <v>6525.32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>
        <f>LARGE('1 VS 2'!G:G,1)</f>
        <v>6525.32</v>
      </c>
    </row>
    <row r="18" spans="1:27" x14ac:dyDescent="0.35">
      <c r="A18" s="42" t="str">
        <f>_xlfn.XLOOKUP(C18,'1 VS 2'!B:B,'1 VS 2'!A:A," ")</f>
        <v>MI</v>
      </c>
      <c r="B18" s="42" t="str">
        <f>_xlfn.XLOOKUP(C18,'1 VS 2'!B:B,'1 VS 2'!C:C," ")</f>
        <v>Batter</v>
      </c>
      <c r="C18" s="42" t="str">
        <f>IF(AA18=AA17,_xlfn.XLOOKUP(AA18,'1 VS 2'!G:G,'1 VS 2'!B:B,,,-1),_xlfn.XLOOKUP(AA18,'1 VS 2'!G:G,'1 VS 2'!B:B))</f>
        <v>Suryakumar Yadav</v>
      </c>
      <c r="D18" s="45">
        <f>_xlfn.XLOOKUP(C18,'1 VS 2'!B:B,'1 VS 2'!D:D," ")</f>
        <v>6248</v>
      </c>
      <c r="E18" s="45">
        <f>_xlfn.XLOOKUP(C18,'1 VS 2'!B:B,'1 VS 2'!E:E," ")</f>
        <v>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>
        <f>LARGE('1 VS 2'!G:G,2)</f>
        <v>6254</v>
      </c>
    </row>
    <row r="19" spans="1:27" s="48" customFormat="1" x14ac:dyDescent="0.35">
      <c r="C19" s="41"/>
      <c r="D19" s="31"/>
    </row>
    <row r="20" spans="1:27" x14ac:dyDescent="0.35">
      <c r="A20" s="42" t="s">
        <v>460</v>
      </c>
      <c r="D20" s="49"/>
    </row>
    <row r="22" spans="1:27" x14ac:dyDescent="0.35">
      <c r="A22" s="49"/>
      <c r="C22" s="50" t="str">
        <f>'My Dream 11 for a Match'!B4</f>
        <v>Flate Track/ Dry Pitch</v>
      </c>
      <c r="D22" s="50">
        <f>_xlfn.XLOOKUP(C22,H24:H43,I24:I43)</f>
        <v>5</v>
      </c>
    </row>
    <row r="23" spans="1:27" x14ac:dyDescent="0.35">
      <c r="A23" s="49"/>
    </row>
    <row r="24" spans="1:27" x14ac:dyDescent="0.35">
      <c r="A24" s="49"/>
      <c r="B24" s="41" t="s">
        <v>459</v>
      </c>
      <c r="H24" s="34" t="s">
        <v>356</v>
      </c>
      <c r="I24" s="41">
        <v>4</v>
      </c>
    </row>
    <row r="25" spans="1:27" x14ac:dyDescent="0.35">
      <c r="H25" s="35" t="s">
        <v>357</v>
      </c>
      <c r="I25" s="41">
        <v>5</v>
      </c>
    </row>
    <row r="26" spans="1:27" x14ac:dyDescent="0.35">
      <c r="A26" s="51" t="e" cm="1" vm="1">
        <f t="array" aca="1" ref="A26" ca="1">_xlfn.UNIQUE(A1:C15)</f>
        <v>#VALUE!</v>
      </c>
      <c r="B26" s="52"/>
      <c r="C26" s="52"/>
      <c r="D26" s="52" t="s">
        <v>379</v>
      </c>
      <c r="E26" s="52" t="s">
        <v>380</v>
      </c>
      <c r="H26" s="36" t="s">
        <v>358</v>
      </c>
      <c r="I26" s="41">
        <v>6</v>
      </c>
    </row>
    <row r="27" spans="1:27" x14ac:dyDescent="0.35">
      <c r="A27" s="49" t="str" cm="1">
        <f t="array" ref="A27:C39">_xlfn.UNIQUE(A2:C18,FALSE)</f>
        <v>MI</v>
      </c>
      <c r="B27" s="41" t="str">
        <v>Batter</v>
      </c>
      <c r="C27" s="62" t="str">
        <v>Suryakumar Yadav</v>
      </c>
      <c r="D27" s="81" t="str">
        <f>IF($B27="",$B27,VLOOKUP($C27,$C$2:$E$18,2,0)&amp;VLOOKUP($C27,$C$2:$AA$18,$D$22,0))</f>
        <v>6248</v>
      </c>
      <c r="E27" s="49">
        <f>IF($B27="Batter",$D27*100/$G$43,$D27*100/$G$44)</f>
        <v>77.624549633494837</v>
      </c>
      <c r="H27" s="37" t="s">
        <v>359</v>
      </c>
      <c r="I27" s="41">
        <v>7</v>
      </c>
    </row>
    <row r="28" spans="1:27" x14ac:dyDescent="0.35">
      <c r="A28" s="49" t="str">
        <v>RR</v>
      </c>
      <c r="B28" s="41" t="str">
        <v>Batter</v>
      </c>
      <c r="C28" s="62" t="str">
        <v>Yashasvi Jaiswal</v>
      </c>
      <c r="D28" s="81" t="str">
        <f t="shared" ref="D28:D38" si="0">IF($B28="",$B28,VLOOKUP($C28,$C$2:$E$18,2,0)&amp;VLOOKUP($C28,$C$2:$AA$18,$D$22,0))</f>
        <v>4375.8</v>
      </c>
      <c r="E28" s="49">
        <f t="shared" ref="E28:E38" si="1">IF($B28="Batter",$D28*100/$G$43,$D28*100/$G$44)</f>
        <v>54.36451733134551</v>
      </c>
      <c r="H28" s="38" t="s">
        <v>360</v>
      </c>
      <c r="I28" s="41">
        <v>8</v>
      </c>
    </row>
    <row r="29" spans="1:27" x14ac:dyDescent="0.35">
      <c r="A29" s="49" t="str">
        <v>MI</v>
      </c>
      <c r="B29" s="41" t="str">
        <v>Batter</v>
      </c>
      <c r="C29" s="62" t="str">
        <v>Cameron Green</v>
      </c>
      <c r="D29" s="81" t="str">
        <f t="shared" si="0"/>
        <v>3880.72</v>
      </c>
      <c r="E29" s="49">
        <f t="shared" si="1"/>
        <v>48.21369114175674</v>
      </c>
      <c r="H29" s="38" t="s">
        <v>361</v>
      </c>
      <c r="I29" s="41">
        <v>9</v>
      </c>
    </row>
    <row r="30" spans="1:27" x14ac:dyDescent="0.35">
      <c r="A30" s="49" t="str">
        <v>MI</v>
      </c>
      <c r="B30" s="41" t="str">
        <v>Batter</v>
      </c>
      <c r="C30" s="62" t="str">
        <v>Ishan Kishan</v>
      </c>
      <c r="D30" s="81" t="str">
        <f t="shared" si="0"/>
        <v>3333.4</v>
      </c>
      <c r="E30" s="49">
        <f t="shared" si="1"/>
        <v>41.413840228599824</v>
      </c>
      <c r="H30" s="39" t="s">
        <v>362</v>
      </c>
      <c r="I30" s="41">
        <v>10</v>
      </c>
    </row>
    <row r="31" spans="1:27" x14ac:dyDescent="0.35">
      <c r="A31" s="49" t="str">
        <v>RR</v>
      </c>
      <c r="B31" s="41" t="str">
        <v>Batter</v>
      </c>
      <c r="C31" s="62" t="str">
        <v>Sanju Samson</v>
      </c>
      <c r="D31" s="81" t="str">
        <f t="shared" si="0"/>
        <v>2897</v>
      </c>
      <c r="E31" s="49">
        <f t="shared" si="1"/>
        <v>35.992048701702075</v>
      </c>
      <c r="H31" s="38" t="s">
        <v>363</v>
      </c>
      <c r="I31" s="41">
        <v>11</v>
      </c>
    </row>
    <row r="32" spans="1:27" x14ac:dyDescent="0.35">
      <c r="A32" s="49" t="str">
        <v>MI</v>
      </c>
      <c r="B32" s="41" t="str">
        <v>Batter</v>
      </c>
      <c r="C32" s="62" t="str">
        <v>Rohit Sharma</v>
      </c>
      <c r="D32" s="81" t="str">
        <f t="shared" si="0"/>
        <v>2286.92</v>
      </c>
      <c r="E32" s="49">
        <f t="shared" si="1"/>
        <v>28.412473599204869</v>
      </c>
      <c r="H32" s="38" t="s">
        <v>364</v>
      </c>
      <c r="I32" s="41">
        <v>12</v>
      </c>
    </row>
    <row r="33" spans="1:9" x14ac:dyDescent="0.35">
      <c r="A33" s="41" t="str">
        <v>RR</v>
      </c>
      <c r="B33" s="41" t="str">
        <v>Spinner</v>
      </c>
      <c r="C33" s="62" t="str">
        <v>Yuzvendra Chahal</v>
      </c>
      <c r="D33" s="81" t="str">
        <f t="shared" si="0"/>
        <v>4893.99</v>
      </c>
      <c r="E33" s="49">
        <f t="shared" si="1"/>
        <v>53.803759894459105</v>
      </c>
      <c r="H33" s="38" t="s">
        <v>365</v>
      </c>
      <c r="I33" s="41">
        <v>13</v>
      </c>
    </row>
    <row r="34" spans="1:9" x14ac:dyDescent="0.35">
      <c r="A34" s="41" t="str">
        <v>MI</v>
      </c>
      <c r="B34" s="41" t="str">
        <v>Spinner</v>
      </c>
      <c r="C34" s="62" t="str">
        <v>Piyush Chawla</v>
      </c>
      <c r="D34" s="81" t="str">
        <f t="shared" si="0"/>
        <v>4516.08</v>
      </c>
      <c r="E34" s="49">
        <f t="shared" si="1"/>
        <v>49.649076517150398</v>
      </c>
      <c r="H34" s="38" t="s">
        <v>366</v>
      </c>
      <c r="I34" s="41">
        <v>14</v>
      </c>
    </row>
    <row r="35" spans="1:9" x14ac:dyDescent="0.35">
      <c r="A35" s="41" t="str">
        <v>RR</v>
      </c>
      <c r="B35" s="41" t="str">
        <v>Spinner</v>
      </c>
      <c r="C35" s="62" t="str">
        <v>Ravichandran Ashwin</v>
      </c>
      <c r="D35" s="81" t="str">
        <f t="shared" si="0"/>
        <v>3234.63</v>
      </c>
      <c r="E35" s="49">
        <f t="shared" si="1"/>
        <v>35.561015831134561</v>
      </c>
      <c r="H35" s="38" t="s">
        <v>367</v>
      </c>
      <c r="I35" s="41">
        <v>15</v>
      </c>
    </row>
    <row r="36" spans="1:9" x14ac:dyDescent="0.35">
      <c r="A36" s="41" t="str">
        <v>RR</v>
      </c>
      <c r="B36" s="41" t="str">
        <v>Seamer</v>
      </c>
      <c r="C36" s="62" t="str">
        <v>Trent Boult</v>
      </c>
      <c r="D36" s="81" t="str">
        <f t="shared" si="0"/>
        <v>2485.98</v>
      </c>
      <c r="E36" s="49">
        <f t="shared" si="1"/>
        <v>27.330474934036939</v>
      </c>
      <c r="H36" s="38" t="s">
        <v>368</v>
      </c>
      <c r="I36" s="41">
        <v>16</v>
      </c>
    </row>
    <row r="37" spans="1:9" x14ac:dyDescent="0.35">
      <c r="A37" s="41" t="str">
        <v>MI</v>
      </c>
      <c r="B37" s="41" t="str">
        <v>Seamer</v>
      </c>
      <c r="C37" s="62" t="str">
        <v>Jason Behrendorff</v>
      </c>
      <c r="D37" s="81" t="str">
        <f t="shared" si="0"/>
        <v>2169.03</v>
      </c>
      <c r="E37" s="49">
        <f t="shared" si="1"/>
        <v>23.845976253298158</v>
      </c>
      <c r="H37" s="38" t="s">
        <v>369</v>
      </c>
      <c r="I37" s="41">
        <v>17</v>
      </c>
    </row>
    <row r="38" spans="1:9" x14ac:dyDescent="0.35">
      <c r="A38" s="41" t="str">
        <v>RR</v>
      </c>
      <c r="B38" s="41" t="str">
        <v>Seamer</v>
      </c>
      <c r="C38" s="62" t="str">
        <v>Sandeep Sharma</v>
      </c>
      <c r="D38" s="81" t="str">
        <f t="shared" si="0"/>
        <v>1658.43</v>
      </c>
      <c r="E38" s="49">
        <f t="shared" si="1"/>
        <v>18.232519788918207</v>
      </c>
      <c r="H38" s="38" t="s">
        <v>452</v>
      </c>
      <c r="I38" s="41">
        <v>18</v>
      </c>
    </row>
    <row r="39" spans="1:9" x14ac:dyDescent="0.35">
      <c r="A39" s="41" t="str">
        <v>RR</v>
      </c>
      <c r="B39" s="41" t="str">
        <v>Batter</v>
      </c>
      <c r="C39" s="41" t="str">
        <v>Jos Buttler</v>
      </c>
      <c r="E39" s="49"/>
      <c r="H39" s="38" t="s">
        <v>371</v>
      </c>
      <c r="I39" s="41">
        <v>19</v>
      </c>
    </row>
    <row r="40" spans="1:9" x14ac:dyDescent="0.35">
      <c r="H40" s="38" t="s">
        <v>372</v>
      </c>
      <c r="I40" s="41">
        <v>20</v>
      </c>
    </row>
    <row r="41" spans="1:9" x14ac:dyDescent="0.35">
      <c r="H41" s="38" t="s">
        <v>453</v>
      </c>
      <c r="I41" s="41">
        <v>21</v>
      </c>
    </row>
    <row r="42" spans="1:9" x14ac:dyDescent="0.35">
      <c r="D42" s="49">
        <f>AVERAGE(E27:E38)</f>
        <v>41.203661987925095</v>
      </c>
      <c r="H42" s="38" t="s">
        <v>374</v>
      </c>
      <c r="I42" s="41">
        <v>22</v>
      </c>
    </row>
    <row r="43" spans="1:9" x14ac:dyDescent="0.35">
      <c r="D43" s="49"/>
      <c r="F43" s="42" t="s">
        <v>381</v>
      </c>
      <c r="G43" s="42">
        <v>8049</v>
      </c>
      <c r="H43" s="38" t="s">
        <v>375</v>
      </c>
      <c r="I43" s="41">
        <v>23</v>
      </c>
    </row>
    <row r="44" spans="1:9" x14ac:dyDescent="0.35">
      <c r="F44" s="42" t="s">
        <v>382</v>
      </c>
      <c r="G44" s="42">
        <v>9096</v>
      </c>
    </row>
    <row r="45" spans="1:9" x14ac:dyDescent="0.35">
      <c r="F45" s="42" t="s">
        <v>383</v>
      </c>
      <c r="G45" s="42">
        <v>17000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7328-063E-435B-8593-81661CA582A1}">
  <dimension ref="A2:C21"/>
  <sheetViews>
    <sheetView topLeftCell="A7" workbookViewId="0">
      <selection activeCell="E19" sqref="E19"/>
    </sheetView>
  </sheetViews>
  <sheetFormatPr defaultRowHeight="14.5" x14ac:dyDescent="0.35"/>
  <cols>
    <col min="3" max="3" width="23.26953125" customWidth="1"/>
  </cols>
  <sheetData>
    <row r="2" spans="1:3" x14ac:dyDescent="0.35">
      <c r="A2" t="s">
        <v>342</v>
      </c>
      <c r="C2" t="s">
        <v>356</v>
      </c>
    </row>
    <row r="3" spans="1:3" x14ac:dyDescent="0.35">
      <c r="A3" t="s">
        <v>347</v>
      </c>
      <c r="C3" t="s">
        <v>357</v>
      </c>
    </row>
    <row r="4" spans="1:3" x14ac:dyDescent="0.35">
      <c r="A4" t="s">
        <v>343</v>
      </c>
      <c r="C4" t="s">
        <v>358</v>
      </c>
    </row>
    <row r="5" spans="1:3" x14ac:dyDescent="0.35">
      <c r="A5" t="s">
        <v>345</v>
      </c>
      <c r="C5" t="s">
        <v>359</v>
      </c>
    </row>
    <row r="6" spans="1:3" x14ac:dyDescent="0.35">
      <c r="A6" t="s">
        <v>344</v>
      </c>
      <c r="C6" t="s">
        <v>360</v>
      </c>
    </row>
    <row r="7" spans="1:3" x14ac:dyDescent="0.35">
      <c r="A7" t="s">
        <v>346</v>
      </c>
      <c r="C7" t="s">
        <v>361</v>
      </c>
    </row>
    <row r="8" spans="1:3" x14ac:dyDescent="0.35">
      <c r="A8" t="s">
        <v>350</v>
      </c>
      <c r="C8" t="s">
        <v>362</v>
      </c>
    </row>
    <row r="9" spans="1:3" x14ac:dyDescent="0.35">
      <c r="A9" t="s">
        <v>349</v>
      </c>
      <c r="C9" t="s">
        <v>363</v>
      </c>
    </row>
    <row r="10" spans="1:3" x14ac:dyDescent="0.35">
      <c r="A10" t="s">
        <v>351</v>
      </c>
      <c r="C10" t="s">
        <v>364</v>
      </c>
    </row>
    <row r="11" spans="1:3" x14ac:dyDescent="0.35">
      <c r="A11" t="s">
        <v>348</v>
      </c>
      <c r="C11" t="s">
        <v>365</v>
      </c>
    </row>
    <row r="12" spans="1:3" x14ac:dyDescent="0.35">
      <c r="C12" t="s">
        <v>366</v>
      </c>
    </row>
    <row r="13" spans="1:3" x14ac:dyDescent="0.35">
      <c r="C13" t="s">
        <v>367</v>
      </c>
    </row>
    <row r="14" spans="1:3" x14ac:dyDescent="0.35">
      <c r="C14" t="s">
        <v>368</v>
      </c>
    </row>
    <row r="15" spans="1:3" x14ac:dyDescent="0.35">
      <c r="C15" t="s">
        <v>369</v>
      </c>
    </row>
    <row r="16" spans="1:3" x14ac:dyDescent="0.35">
      <c r="C16" t="s">
        <v>452</v>
      </c>
    </row>
    <row r="17" spans="3:3" x14ac:dyDescent="0.35">
      <c r="C17" t="s">
        <v>371</v>
      </c>
    </row>
    <row r="18" spans="3:3" x14ac:dyDescent="0.35">
      <c r="C18" t="s">
        <v>372</v>
      </c>
    </row>
    <row r="19" spans="3:3" x14ac:dyDescent="0.35">
      <c r="C19" t="s">
        <v>453</v>
      </c>
    </row>
    <row r="20" spans="3:3" x14ac:dyDescent="0.35">
      <c r="C20" t="s">
        <v>374</v>
      </c>
    </row>
    <row r="21" spans="3:3" x14ac:dyDescent="0.35">
      <c r="C21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EDBB-8946-4CC4-A36D-5826BB73A3BE}">
  <dimension ref="A1:C199"/>
  <sheetViews>
    <sheetView workbookViewId="0">
      <selection activeCell="G14" sqref="G14"/>
    </sheetView>
  </sheetViews>
  <sheetFormatPr defaultRowHeight="14.5" x14ac:dyDescent="0.35"/>
  <cols>
    <col min="1" max="1" width="17.7265625" customWidth="1"/>
  </cols>
  <sheetData>
    <row r="1" spans="1:3" x14ac:dyDescent="0.35">
      <c r="A1" t="s">
        <v>1</v>
      </c>
      <c r="B1" t="s">
        <v>197</v>
      </c>
      <c r="C1" t="s">
        <v>341</v>
      </c>
    </row>
    <row r="2" spans="1:3" x14ac:dyDescent="0.35">
      <c r="A2" t="s">
        <v>256</v>
      </c>
      <c r="B2" t="s">
        <v>344</v>
      </c>
      <c r="C2" t="s">
        <v>354</v>
      </c>
    </row>
    <row r="3" spans="1:3" x14ac:dyDescent="0.35">
      <c r="A3" t="s">
        <v>124</v>
      </c>
      <c r="B3" t="s">
        <v>350</v>
      </c>
      <c r="C3" t="s">
        <v>354</v>
      </c>
    </row>
    <row r="4" spans="1:3" x14ac:dyDescent="0.35">
      <c r="A4" t="s">
        <v>146</v>
      </c>
      <c r="B4" t="s">
        <v>342</v>
      </c>
      <c r="C4" t="s">
        <v>354</v>
      </c>
    </row>
    <row r="5" spans="1:3" x14ac:dyDescent="0.35">
      <c r="A5" t="s">
        <v>113</v>
      </c>
      <c r="B5" t="s">
        <v>350</v>
      </c>
      <c r="C5" t="s">
        <v>354</v>
      </c>
    </row>
    <row r="6" spans="1:3" x14ac:dyDescent="0.35">
      <c r="A6" t="s">
        <v>193</v>
      </c>
      <c r="B6" t="s">
        <v>351</v>
      </c>
      <c r="C6" t="s">
        <v>354</v>
      </c>
    </row>
    <row r="7" spans="1:3" x14ac:dyDescent="0.35">
      <c r="A7" t="s">
        <v>234</v>
      </c>
      <c r="B7" t="s">
        <v>344</v>
      </c>
      <c r="C7" t="s">
        <v>353</v>
      </c>
    </row>
    <row r="8" spans="1:3" x14ac:dyDescent="0.35">
      <c r="A8" t="s">
        <v>207</v>
      </c>
      <c r="B8" t="s">
        <v>350</v>
      </c>
      <c r="C8" t="s">
        <v>353</v>
      </c>
    </row>
    <row r="9" spans="1:3" x14ac:dyDescent="0.35">
      <c r="A9" t="s">
        <v>103</v>
      </c>
      <c r="B9" t="s">
        <v>350</v>
      </c>
      <c r="C9" t="s">
        <v>354</v>
      </c>
    </row>
    <row r="10" spans="1:3" x14ac:dyDescent="0.35">
      <c r="A10" t="s">
        <v>79</v>
      </c>
      <c r="B10" t="s">
        <v>345</v>
      </c>
      <c r="C10" t="s">
        <v>354</v>
      </c>
    </row>
    <row r="11" spans="1:3" x14ac:dyDescent="0.35">
      <c r="A11" t="s">
        <v>218</v>
      </c>
      <c r="B11" t="s">
        <v>347</v>
      </c>
      <c r="C11" t="s">
        <v>354</v>
      </c>
    </row>
    <row r="12" spans="1:3" x14ac:dyDescent="0.35">
      <c r="A12" t="s">
        <v>319</v>
      </c>
      <c r="B12" t="s">
        <v>343</v>
      </c>
      <c r="C12" t="s">
        <v>352</v>
      </c>
    </row>
    <row r="13" spans="1:3" x14ac:dyDescent="0.35">
      <c r="A13" t="s">
        <v>282</v>
      </c>
      <c r="B13" t="s">
        <v>345</v>
      </c>
      <c r="C13" t="s">
        <v>352</v>
      </c>
    </row>
    <row r="14" spans="1:3" x14ac:dyDescent="0.35">
      <c r="A14" t="s">
        <v>219</v>
      </c>
      <c r="B14" t="s">
        <v>350</v>
      </c>
      <c r="C14" t="s">
        <v>354</v>
      </c>
    </row>
    <row r="15" spans="1:3" x14ac:dyDescent="0.35">
      <c r="A15" t="s">
        <v>239</v>
      </c>
      <c r="B15" t="s">
        <v>342</v>
      </c>
      <c r="C15" t="s">
        <v>352</v>
      </c>
    </row>
    <row r="16" spans="1:3" x14ac:dyDescent="0.35">
      <c r="A16" t="s">
        <v>149</v>
      </c>
      <c r="B16" t="s">
        <v>351</v>
      </c>
      <c r="C16" t="s">
        <v>354</v>
      </c>
    </row>
    <row r="17" spans="1:3" x14ac:dyDescent="0.35">
      <c r="A17" t="s">
        <v>127</v>
      </c>
      <c r="B17" t="s">
        <v>345</v>
      </c>
      <c r="C17" t="s">
        <v>354</v>
      </c>
    </row>
    <row r="18" spans="1:3" x14ac:dyDescent="0.35">
      <c r="A18" t="s">
        <v>216</v>
      </c>
      <c r="B18" t="s">
        <v>349</v>
      </c>
      <c r="C18" t="s">
        <v>353</v>
      </c>
    </row>
    <row r="19" spans="1:3" x14ac:dyDescent="0.35">
      <c r="A19" t="s">
        <v>111</v>
      </c>
      <c r="B19" t="s">
        <v>346</v>
      </c>
      <c r="C19" t="s">
        <v>354</v>
      </c>
    </row>
    <row r="20" spans="1:3" x14ac:dyDescent="0.35">
      <c r="A20" t="s">
        <v>152</v>
      </c>
      <c r="B20" t="s">
        <v>350</v>
      </c>
      <c r="C20" t="s">
        <v>354</v>
      </c>
    </row>
    <row r="21" spans="1:3" x14ac:dyDescent="0.35">
      <c r="A21" t="s">
        <v>189</v>
      </c>
      <c r="B21" t="s">
        <v>351</v>
      </c>
      <c r="C21" t="s">
        <v>352</v>
      </c>
    </row>
    <row r="22" spans="1:3" x14ac:dyDescent="0.35">
      <c r="A22" t="s">
        <v>157</v>
      </c>
      <c r="B22" t="s">
        <v>347</v>
      </c>
      <c r="C22" t="s">
        <v>354</v>
      </c>
    </row>
    <row r="23" spans="1:3" x14ac:dyDescent="0.35">
      <c r="A23" t="s">
        <v>206</v>
      </c>
      <c r="B23" t="s">
        <v>346</v>
      </c>
      <c r="C23" t="s">
        <v>355</v>
      </c>
    </row>
    <row r="24" spans="1:3" x14ac:dyDescent="0.35">
      <c r="A24" t="s">
        <v>226</v>
      </c>
      <c r="B24" t="s">
        <v>343</v>
      </c>
      <c r="C24" t="s">
        <v>352</v>
      </c>
    </row>
    <row r="25" spans="1:3" x14ac:dyDescent="0.35">
      <c r="A25" t="s">
        <v>217</v>
      </c>
      <c r="B25" t="s">
        <v>343</v>
      </c>
      <c r="C25" t="s">
        <v>352</v>
      </c>
    </row>
    <row r="26" spans="1:3" x14ac:dyDescent="0.35">
      <c r="A26" t="s">
        <v>249</v>
      </c>
      <c r="B26" t="s">
        <v>348</v>
      </c>
      <c r="C26" t="s">
        <v>352</v>
      </c>
    </row>
    <row r="27" spans="1:3" x14ac:dyDescent="0.35">
      <c r="A27" t="s">
        <v>327</v>
      </c>
      <c r="B27" t="s">
        <v>344</v>
      </c>
      <c r="C27" t="s">
        <v>352</v>
      </c>
    </row>
    <row r="28" spans="1:3" x14ac:dyDescent="0.35">
      <c r="A28" t="s">
        <v>123</v>
      </c>
      <c r="B28" t="s">
        <v>348</v>
      </c>
      <c r="C28" t="s">
        <v>354</v>
      </c>
    </row>
    <row r="29" spans="1:3" x14ac:dyDescent="0.35">
      <c r="A29" t="s">
        <v>278</v>
      </c>
      <c r="B29" t="s">
        <v>349</v>
      </c>
      <c r="C29" t="s">
        <v>352</v>
      </c>
    </row>
    <row r="30" spans="1:3" x14ac:dyDescent="0.35">
      <c r="A30" t="s">
        <v>89</v>
      </c>
      <c r="B30" t="s">
        <v>351</v>
      </c>
      <c r="C30" t="s">
        <v>353</v>
      </c>
    </row>
    <row r="31" spans="1:3" x14ac:dyDescent="0.35">
      <c r="A31" t="s">
        <v>106</v>
      </c>
      <c r="B31" t="s">
        <v>349</v>
      </c>
      <c r="C31" t="s">
        <v>354</v>
      </c>
    </row>
    <row r="32" spans="1:3" x14ac:dyDescent="0.35">
      <c r="A32" t="s">
        <v>224</v>
      </c>
      <c r="B32" t="s">
        <v>345</v>
      </c>
      <c r="C32" t="s">
        <v>354</v>
      </c>
    </row>
    <row r="33" spans="1:3" x14ac:dyDescent="0.35">
      <c r="A33" t="s">
        <v>168</v>
      </c>
      <c r="B33" t="s">
        <v>348</v>
      </c>
      <c r="C33" t="s">
        <v>354</v>
      </c>
    </row>
    <row r="34" spans="1:3" x14ac:dyDescent="0.35">
      <c r="A34" t="s">
        <v>184</v>
      </c>
      <c r="B34" t="s">
        <v>350</v>
      </c>
      <c r="C34" t="s">
        <v>352</v>
      </c>
    </row>
    <row r="35" spans="1:3" x14ac:dyDescent="0.35">
      <c r="A35" t="s">
        <v>48</v>
      </c>
      <c r="B35" t="s">
        <v>343</v>
      </c>
      <c r="C35" t="s">
        <v>354</v>
      </c>
    </row>
    <row r="36" spans="1:3" x14ac:dyDescent="0.35">
      <c r="A36" t="s">
        <v>244</v>
      </c>
      <c r="B36" t="s">
        <v>351</v>
      </c>
      <c r="C36" t="s">
        <v>352</v>
      </c>
    </row>
    <row r="37" spans="1:3" x14ac:dyDescent="0.35">
      <c r="A37" t="s">
        <v>245</v>
      </c>
      <c r="B37" t="s">
        <v>343</v>
      </c>
      <c r="C37" t="s">
        <v>352</v>
      </c>
    </row>
    <row r="38" spans="1:3" x14ac:dyDescent="0.35">
      <c r="A38" t="s">
        <v>293</v>
      </c>
      <c r="B38" t="s">
        <v>342</v>
      </c>
      <c r="C38" t="s">
        <v>352</v>
      </c>
    </row>
    <row r="39" spans="1:3" x14ac:dyDescent="0.35">
      <c r="A39" t="s">
        <v>202</v>
      </c>
      <c r="B39" t="s">
        <v>342</v>
      </c>
      <c r="C39" t="s">
        <v>354</v>
      </c>
    </row>
    <row r="40" spans="1:3" x14ac:dyDescent="0.35">
      <c r="A40" t="s">
        <v>101</v>
      </c>
      <c r="B40" t="s">
        <v>342</v>
      </c>
      <c r="C40" t="s">
        <v>354</v>
      </c>
    </row>
    <row r="41" spans="1:3" x14ac:dyDescent="0.35">
      <c r="A41" t="s">
        <v>42</v>
      </c>
      <c r="B41" t="s">
        <v>351</v>
      </c>
      <c r="C41" t="s">
        <v>354</v>
      </c>
    </row>
    <row r="42" spans="1:3" x14ac:dyDescent="0.35">
      <c r="A42" t="s">
        <v>209</v>
      </c>
      <c r="B42" t="s">
        <v>346</v>
      </c>
      <c r="C42" t="s">
        <v>354</v>
      </c>
    </row>
    <row r="43" spans="1:3" x14ac:dyDescent="0.35">
      <c r="A43" t="s">
        <v>190</v>
      </c>
      <c r="B43" t="s">
        <v>347</v>
      </c>
      <c r="C43" t="s">
        <v>352</v>
      </c>
    </row>
    <row r="44" spans="1:3" x14ac:dyDescent="0.35">
      <c r="A44" t="s">
        <v>257</v>
      </c>
      <c r="B44" t="s">
        <v>345</v>
      </c>
      <c r="C44" t="s">
        <v>352</v>
      </c>
    </row>
    <row r="45" spans="1:3" x14ac:dyDescent="0.35">
      <c r="A45" t="s">
        <v>162</v>
      </c>
      <c r="B45" t="s">
        <v>349</v>
      </c>
      <c r="C45" t="s">
        <v>354</v>
      </c>
    </row>
    <row r="46" spans="1:3" x14ac:dyDescent="0.35">
      <c r="A46" t="s">
        <v>100</v>
      </c>
      <c r="B46" t="s">
        <v>344</v>
      </c>
      <c r="C46" t="s">
        <v>354</v>
      </c>
    </row>
    <row r="47" spans="1:3" x14ac:dyDescent="0.35">
      <c r="A47" t="s">
        <v>33</v>
      </c>
      <c r="B47" t="s">
        <v>345</v>
      </c>
      <c r="C47" t="s">
        <v>354</v>
      </c>
    </row>
    <row r="48" spans="1:3" x14ac:dyDescent="0.35">
      <c r="A48" t="s">
        <v>131</v>
      </c>
      <c r="B48" t="s">
        <v>344</v>
      </c>
      <c r="C48" t="s">
        <v>354</v>
      </c>
    </row>
    <row r="49" spans="1:3" x14ac:dyDescent="0.35">
      <c r="A49" t="s">
        <v>135</v>
      </c>
      <c r="B49" t="s">
        <v>347</v>
      </c>
      <c r="C49" t="s">
        <v>354</v>
      </c>
    </row>
    <row r="50" spans="1:3" x14ac:dyDescent="0.35">
      <c r="A50" t="s">
        <v>295</v>
      </c>
      <c r="B50" t="s">
        <v>343</v>
      </c>
      <c r="C50" t="s">
        <v>352</v>
      </c>
    </row>
    <row r="51" spans="1:3" x14ac:dyDescent="0.35">
      <c r="A51" t="s">
        <v>198</v>
      </c>
      <c r="B51" t="s">
        <v>347</v>
      </c>
      <c r="C51" t="s">
        <v>354</v>
      </c>
    </row>
    <row r="52" spans="1:3" x14ac:dyDescent="0.35">
      <c r="A52" t="s">
        <v>262</v>
      </c>
      <c r="B52" t="s">
        <v>350</v>
      </c>
      <c r="C52" t="s">
        <v>352</v>
      </c>
    </row>
    <row r="53" spans="1:3" x14ac:dyDescent="0.35">
      <c r="A53" t="s">
        <v>57</v>
      </c>
      <c r="B53" t="s">
        <v>347</v>
      </c>
      <c r="C53" t="s">
        <v>354</v>
      </c>
    </row>
    <row r="54" spans="1:3" x14ac:dyDescent="0.35">
      <c r="A54" t="s">
        <v>186</v>
      </c>
      <c r="B54" t="s">
        <v>350</v>
      </c>
      <c r="C54" t="s">
        <v>353</v>
      </c>
    </row>
    <row r="55" spans="1:3" x14ac:dyDescent="0.35">
      <c r="A55" t="s">
        <v>74</v>
      </c>
      <c r="B55" t="s">
        <v>342</v>
      </c>
      <c r="C55" t="s">
        <v>354</v>
      </c>
    </row>
    <row r="56" spans="1:3" x14ac:dyDescent="0.35">
      <c r="A56" t="s">
        <v>200</v>
      </c>
      <c r="B56" t="s">
        <v>348</v>
      </c>
      <c r="C56" t="s">
        <v>354</v>
      </c>
    </row>
    <row r="57" spans="1:3" x14ac:dyDescent="0.35">
      <c r="A57" t="s">
        <v>182</v>
      </c>
      <c r="B57" t="s">
        <v>348</v>
      </c>
      <c r="C57" t="s">
        <v>353</v>
      </c>
    </row>
    <row r="58" spans="1:3" x14ac:dyDescent="0.35">
      <c r="A58" t="s">
        <v>118</v>
      </c>
      <c r="B58" t="s">
        <v>350</v>
      </c>
      <c r="C58" t="s">
        <v>354</v>
      </c>
    </row>
    <row r="59" spans="1:3" x14ac:dyDescent="0.35">
      <c r="A59" t="s">
        <v>240</v>
      </c>
      <c r="B59" t="s">
        <v>347</v>
      </c>
      <c r="C59" t="s">
        <v>352</v>
      </c>
    </row>
    <row r="60" spans="1:3" x14ac:dyDescent="0.35">
      <c r="A60" t="s">
        <v>281</v>
      </c>
      <c r="B60" t="s">
        <v>346</v>
      </c>
      <c r="C60" t="s">
        <v>352</v>
      </c>
    </row>
    <row r="61" spans="1:3" x14ac:dyDescent="0.35">
      <c r="A61" t="s">
        <v>49</v>
      </c>
      <c r="B61" t="s">
        <v>350</v>
      </c>
      <c r="C61" t="s">
        <v>354</v>
      </c>
    </row>
    <row r="62" spans="1:3" x14ac:dyDescent="0.35">
      <c r="A62" t="s">
        <v>205</v>
      </c>
      <c r="B62" t="s">
        <v>343</v>
      </c>
      <c r="C62" t="s">
        <v>353</v>
      </c>
    </row>
    <row r="63" spans="1:3" x14ac:dyDescent="0.35">
      <c r="A63" t="s">
        <v>46</v>
      </c>
      <c r="B63" t="s">
        <v>343</v>
      </c>
      <c r="C63" t="s">
        <v>354</v>
      </c>
    </row>
    <row r="64" spans="1:3" x14ac:dyDescent="0.35">
      <c r="A64" t="s">
        <v>255</v>
      </c>
      <c r="B64" t="s">
        <v>351</v>
      </c>
      <c r="C64" t="s">
        <v>352</v>
      </c>
    </row>
    <row r="65" spans="1:3" x14ac:dyDescent="0.35">
      <c r="A65" t="s">
        <v>159</v>
      </c>
      <c r="B65" t="s">
        <v>346</v>
      </c>
      <c r="C65" t="s">
        <v>354</v>
      </c>
    </row>
    <row r="66" spans="1:3" x14ac:dyDescent="0.35">
      <c r="A66" t="s">
        <v>247</v>
      </c>
      <c r="B66" t="s">
        <v>343</v>
      </c>
      <c r="C66" t="s">
        <v>352</v>
      </c>
    </row>
    <row r="67" spans="1:3" x14ac:dyDescent="0.35">
      <c r="A67" t="s">
        <v>228</v>
      </c>
      <c r="B67" t="s">
        <v>344</v>
      </c>
      <c r="C67" t="s">
        <v>352</v>
      </c>
    </row>
    <row r="68" spans="1:3" x14ac:dyDescent="0.35">
      <c r="A68" t="s">
        <v>87</v>
      </c>
      <c r="B68" t="s">
        <v>346</v>
      </c>
      <c r="C68" t="s">
        <v>354</v>
      </c>
    </row>
    <row r="69" spans="1:3" x14ac:dyDescent="0.35">
      <c r="A69" t="s">
        <v>235</v>
      </c>
      <c r="B69" t="s">
        <v>349</v>
      </c>
      <c r="C69" t="s">
        <v>354</v>
      </c>
    </row>
    <row r="70" spans="1:3" x14ac:dyDescent="0.35">
      <c r="A70" t="s">
        <v>81</v>
      </c>
      <c r="B70" t="s">
        <v>348</v>
      </c>
      <c r="C70" t="s">
        <v>354</v>
      </c>
    </row>
    <row r="71" spans="1:3" x14ac:dyDescent="0.35">
      <c r="A71" t="s">
        <v>233</v>
      </c>
      <c r="B71" t="s">
        <v>344</v>
      </c>
      <c r="C71" t="s">
        <v>354</v>
      </c>
    </row>
    <row r="72" spans="1:3" x14ac:dyDescent="0.35">
      <c r="A72" t="s">
        <v>243</v>
      </c>
      <c r="B72" t="s">
        <v>343</v>
      </c>
      <c r="C72" t="s">
        <v>352</v>
      </c>
    </row>
    <row r="73" spans="1:3" x14ac:dyDescent="0.35">
      <c r="A73" t="s">
        <v>59</v>
      </c>
      <c r="B73" t="s">
        <v>344</v>
      </c>
      <c r="C73" t="s">
        <v>354</v>
      </c>
    </row>
    <row r="74" spans="1:3" x14ac:dyDescent="0.35">
      <c r="A74" t="s">
        <v>259</v>
      </c>
      <c r="B74" t="s">
        <v>347</v>
      </c>
      <c r="C74" t="s">
        <v>352</v>
      </c>
    </row>
    <row r="75" spans="1:3" x14ac:dyDescent="0.35">
      <c r="A75" t="s">
        <v>324</v>
      </c>
      <c r="B75" t="s">
        <v>342</v>
      </c>
      <c r="C75" t="s">
        <v>352</v>
      </c>
    </row>
    <row r="76" spans="1:3" x14ac:dyDescent="0.35">
      <c r="A76" t="s">
        <v>95</v>
      </c>
      <c r="B76" t="s">
        <v>349</v>
      </c>
      <c r="C76" t="s">
        <v>354</v>
      </c>
    </row>
    <row r="77" spans="1:3" x14ac:dyDescent="0.35">
      <c r="A77" t="s">
        <v>279</v>
      </c>
      <c r="B77" t="s">
        <v>348</v>
      </c>
      <c r="C77" t="s">
        <v>352</v>
      </c>
    </row>
    <row r="78" spans="1:3" x14ac:dyDescent="0.35">
      <c r="A78" t="s">
        <v>229</v>
      </c>
      <c r="B78" t="s">
        <v>349</v>
      </c>
      <c r="C78" t="s">
        <v>354</v>
      </c>
    </row>
    <row r="79" spans="1:3" x14ac:dyDescent="0.35">
      <c r="A79" t="s">
        <v>248</v>
      </c>
      <c r="B79" t="s">
        <v>347</v>
      </c>
      <c r="C79" t="s">
        <v>353</v>
      </c>
    </row>
    <row r="80" spans="1:3" x14ac:dyDescent="0.35">
      <c r="A80" t="s">
        <v>296</v>
      </c>
      <c r="B80" t="s">
        <v>350</v>
      </c>
      <c r="C80" t="s">
        <v>352</v>
      </c>
    </row>
    <row r="81" spans="1:3" x14ac:dyDescent="0.35">
      <c r="A81" t="s">
        <v>227</v>
      </c>
      <c r="B81" t="s">
        <v>347</v>
      </c>
      <c r="C81" t="s">
        <v>354</v>
      </c>
    </row>
    <row r="82" spans="1:3" x14ac:dyDescent="0.35">
      <c r="A82" t="s">
        <v>276</v>
      </c>
      <c r="B82" t="s">
        <v>351</v>
      </c>
      <c r="C82" t="s">
        <v>352</v>
      </c>
    </row>
    <row r="83" spans="1:3" x14ac:dyDescent="0.35">
      <c r="A83" t="s">
        <v>175</v>
      </c>
      <c r="B83" t="s">
        <v>349</v>
      </c>
      <c r="C83" t="s">
        <v>353</v>
      </c>
    </row>
    <row r="84" spans="1:3" x14ac:dyDescent="0.35">
      <c r="A84" t="s">
        <v>121</v>
      </c>
      <c r="B84" t="s">
        <v>349</v>
      </c>
      <c r="C84" t="s">
        <v>353</v>
      </c>
    </row>
    <row r="85" spans="1:3" x14ac:dyDescent="0.35">
      <c r="A85" t="s">
        <v>201</v>
      </c>
      <c r="B85" t="s">
        <v>351</v>
      </c>
      <c r="C85" t="s">
        <v>353</v>
      </c>
    </row>
    <row r="86" spans="1:3" x14ac:dyDescent="0.35">
      <c r="A86" t="s">
        <v>286</v>
      </c>
      <c r="B86" t="s">
        <v>344</v>
      </c>
      <c r="C86" t="s">
        <v>353</v>
      </c>
    </row>
    <row r="87" spans="1:3" x14ac:dyDescent="0.35">
      <c r="A87" t="s">
        <v>289</v>
      </c>
      <c r="B87" t="s">
        <v>346</v>
      </c>
      <c r="C87" t="s">
        <v>352</v>
      </c>
    </row>
    <row r="88" spans="1:3" x14ac:dyDescent="0.35">
      <c r="A88" t="s">
        <v>325</v>
      </c>
      <c r="B88" t="s">
        <v>343</v>
      </c>
      <c r="C88" t="s">
        <v>352</v>
      </c>
    </row>
    <row r="89" spans="1:3" x14ac:dyDescent="0.35">
      <c r="A89" t="s">
        <v>61</v>
      </c>
      <c r="B89" t="s">
        <v>349</v>
      </c>
      <c r="C89" t="s">
        <v>354</v>
      </c>
    </row>
    <row r="90" spans="1:3" x14ac:dyDescent="0.35">
      <c r="A90" t="s">
        <v>173</v>
      </c>
      <c r="B90" t="s">
        <v>351</v>
      </c>
      <c r="C90" t="s">
        <v>352</v>
      </c>
    </row>
    <row r="91" spans="1:3" x14ac:dyDescent="0.35">
      <c r="A91" t="s">
        <v>91</v>
      </c>
      <c r="B91" t="s">
        <v>348</v>
      </c>
      <c r="C91" t="s">
        <v>354</v>
      </c>
    </row>
    <row r="92" spans="1:3" x14ac:dyDescent="0.35">
      <c r="A92" t="s">
        <v>242</v>
      </c>
      <c r="B92" t="s">
        <v>346</v>
      </c>
      <c r="C92" t="s">
        <v>354</v>
      </c>
    </row>
    <row r="93" spans="1:3" x14ac:dyDescent="0.35">
      <c r="A93" t="s">
        <v>294</v>
      </c>
      <c r="B93" t="s">
        <v>346</v>
      </c>
      <c r="C93" t="s">
        <v>352</v>
      </c>
    </row>
    <row r="94" spans="1:3" x14ac:dyDescent="0.35">
      <c r="A94" t="s">
        <v>273</v>
      </c>
      <c r="B94" t="s">
        <v>345</v>
      </c>
      <c r="C94" t="s">
        <v>353</v>
      </c>
    </row>
    <row r="95" spans="1:3" x14ac:dyDescent="0.35">
      <c r="A95" t="s">
        <v>138</v>
      </c>
      <c r="B95" t="s">
        <v>347</v>
      </c>
      <c r="C95" t="s">
        <v>354</v>
      </c>
    </row>
    <row r="96" spans="1:3" x14ac:dyDescent="0.35">
      <c r="A96" t="s">
        <v>232</v>
      </c>
      <c r="B96" t="s">
        <v>349</v>
      </c>
      <c r="C96" t="s">
        <v>354</v>
      </c>
    </row>
    <row r="97" spans="1:3" x14ac:dyDescent="0.35">
      <c r="A97" t="s">
        <v>225</v>
      </c>
      <c r="B97" t="s">
        <v>346</v>
      </c>
      <c r="C97" t="s">
        <v>354</v>
      </c>
    </row>
    <row r="98" spans="1:3" x14ac:dyDescent="0.35">
      <c r="A98" t="s">
        <v>126</v>
      </c>
      <c r="B98" t="s">
        <v>351</v>
      </c>
      <c r="C98" t="s">
        <v>354</v>
      </c>
    </row>
    <row r="99" spans="1:3" x14ac:dyDescent="0.35">
      <c r="A99" t="s">
        <v>187</v>
      </c>
      <c r="B99" t="s">
        <v>350</v>
      </c>
      <c r="C99" t="s">
        <v>353</v>
      </c>
    </row>
    <row r="100" spans="1:3" x14ac:dyDescent="0.35">
      <c r="A100" t="s">
        <v>54</v>
      </c>
      <c r="B100" t="s">
        <v>349</v>
      </c>
      <c r="C100" t="s">
        <v>354</v>
      </c>
    </row>
    <row r="101" spans="1:3" x14ac:dyDescent="0.35">
      <c r="A101" t="s">
        <v>230</v>
      </c>
      <c r="B101" t="s">
        <v>349</v>
      </c>
      <c r="C101" t="s">
        <v>352</v>
      </c>
    </row>
    <row r="102" spans="1:3" x14ac:dyDescent="0.35">
      <c r="A102" t="s">
        <v>271</v>
      </c>
      <c r="B102" t="s">
        <v>345</v>
      </c>
      <c r="C102" t="s">
        <v>352</v>
      </c>
    </row>
    <row r="103" spans="1:3" x14ac:dyDescent="0.35">
      <c r="A103" t="s">
        <v>144</v>
      </c>
      <c r="B103" t="s">
        <v>348</v>
      </c>
      <c r="C103" t="s">
        <v>354</v>
      </c>
    </row>
    <row r="104" spans="1:3" x14ac:dyDescent="0.35">
      <c r="A104" t="s">
        <v>98</v>
      </c>
      <c r="B104" t="s">
        <v>350</v>
      </c>
      <c r="C104" t="s">
        <v>354</v>
      </c>
    </row>
    <row r="105" spans="1:3" x14ac:dyDescent="0.35">
      <c r="A105" t="s">
        <v>291</v>
      </c>
      <c r="B105" t="s">
        <v>350</v>
      </c>
      <c r="C105" t="s">
        <v>353</v>
      </c>
    </row>
    <row r="106" spans="1:3" x14ac:dyDescent="0.35">
      <c r="A106" t="s">
        <v>210</v>
      </c>
      <c r="B106" t="s">
        <v>350</v>
      </c>
      <c r="C106" t="s">
        <v>353</v>
      </c>
    </row>
    <row r="107" spans="1:3" x14ac:dyDescent="0.35">
      <c r="A107" t="s">
        <v>179</v>
      </c>
      <c r="B107" t="s">
        <v>347</v>
      </c>
      <c r="C107" t="s">
        <v>353</v>
      </c>
    </row>
    <row r="108" spans="1:3" x14ac:dyDescent="0.35">
      <c r="A108" t="s">
        <v>141</v>
      </c>
      <c r="B108" t="s">
        <v>351</v>
      </c>
      <c r="C108" t="s">
        <v>352</v>
      </c>
    </row>
    <row r="109" spans="1:3" x14ac:dyDescent="0.35">
      <c r="A109" t="s">
        <v>250</v>
      </c>
      <c r="B109" t="s">
        <v>345</v>
      </c>
      <c r="C109" t="s">
        <v>353</v>
      </c>
    </row>
    <row r="110" spans="1:3" x14ac:dyDescent="0.35">
      <c r="A110" t="s">
        <v>142</v>
      </c>
      <c r="B110" t="s">
        <v>345</v>
      </c>
      <c r="C110" t="s">
        <v>353</v>
      </c>
    </row>
    <row r="111" spans="1:3" x14ac:dyDescent="0.35">
      <c r="A111" t="s">
        <v>241</v>
      </c>
      <c r="B111" t="s">
        <v>342</v>
      </c>
      <c r="C111" t="s">
        <v>352</v>
      </c>
    </row>
    <row r="112" spans="1:3" x14ac:dyDescent="0.35">
      <c r="A112" t="s">
        <v>260</v>
      </c>
      <c r="B112" t="s">
        <v>347</v>
      </c>
      <c r="C112" t="s">
        <v>352</v>
      </c>
    </row>
    <row r="113" spans="1:3" x14ac:dyDescent="0.35">
      <c r="A113" t="s">
        <v>258</v>
      </c>
      <c r="B113" t="s">
        <v>348</v>
      </c>
      <c r="C113" t="s">
        <v>354</v>
      </c>
    </row>
    <row r="114" spans="1:3" x14ac:dyDescent="0.35">
      <c r="A114" t="s">
        <v>270</v>
      </c>
      <c r="B114" t="s">
        <v>342</v>
      </c>
      <c r="C114" t="s">
        <v>352</v>
      </c>
    </row>
    <row r="115" spans="1:3" x14ac:dyDescent="0.35">
      <c r="A115" t="s">
        <v>284</v>
      </c>
      <c r="B115" t="s">
        <v>349</v>
      </c>
      <c r="C115" t="s">
        <v>352</v>
      </c>
    </row>
    <row r="116" spans="1:3" x14ac:dyDescent="0.35">
      <c r="A116" t="s">
        <v>153</v>
      </c>
      <c r="B116" t="s">
        <v>345</v>
      </c>
      <c r="C116" t="s">
        <v>354</v>
      </c>
    </row>
    <row r="117" spans="1:3" x14ac:dyDescent="0.35">
      <c r="A117" t="s">
        <v>237</v>
      </c>
      <c r="B117" t="s">
        <v>351</v>
      </c>
      <c r="C117" t="s">
        <v>352</v>
      </c>
    </row>
    <row r="118" spans="1:3" x14ac:dyDescent="0.35">
      <c r="A118" t="s">
        <v>254</v>
      </c>
      <c r="B118" t="s">
        <v>351</v>
      </c>
      <c r="C118" t="s">
        <v>352</v>
      </c>
    </row>
    <row r="119" spans="1:3" x14ac:dyDescent="0.35">
      <c r="A119" t="s">
        <v>263</v>
      </c>
      <c r="B119" t="s">
        <v>348</v>
      </c>
      <c r="C119" t="s">
        <v>352</v>
      </c>
    </row>
    <row r="120" spans="1:3" x14ac:dyDescent="0.35">
      <c r="A120" t="s">
        <v>285</v>
      </c>
      <c r="B120" t="s">
        <v>344</v>
      </c>
      <c r="C120" t="s">
        <v>352</v>
      </c>
    </row>
    <row r="121" spans="1:3" x14ac:dyDescent="0.35">
      <c r="A121" t="s">
        <v>222</v>
      </c>
      <c r="B121" t="s">
        <v>349</v>
      </c>
      <c r="C121" t="s">
        <v>352</v>
      </c>
    </row>
    <row r="122" spans="1:3" x14ac:dyDescent="0.35">
      <c r="A122" t="s">
        <v>104</v>
      </c>
      <c r="B122" t="s">
        <v>343</v>
      </c>
      <c r="C122" t="s">
        <v>354</v>
      </c>
    </row>
    <row r="123" spans="1:3" x14ac:dyDescent="0.35">
      <c r="A123" t="s">
        <v>72</v>
      </c>
      <c r="B123" t="s">
        <v>349</v>
      </c>
      <c r="C123" t="s">
        <v>354</v>
      </c>
    </row>
    <row r="124" spans="1:3" x14ac:dyDescent="0.35">
      <c r="A124" t="s">
        <v>53</v>
      </c>
      <c r="B124" t="s">
        <v>346</v>
      </c>
      <c r="C124" t="s">
        <v>354</v>
      </c>
    </row>
    <row r="125" spans="1:3" x14ac:dyDescent="0.35">
      <c r="A125" t="s">
        <v>236</v>
      </c>
      <c r="B125" t="s">
        <v>342</v>
      </c>
      <c r="C125" t="s">
        <v>353</v>
      </c>
    </row>
    <row r="126" spans="1:3" x14ac:dyDescent="0.35">
      <c r="A126" t="s">
        <v>114</v>
      </c>
      <c r="B126" t="s">
        <v>351</v>
      </c>
      <c r="C126" t="s">
        <v>354</v>
      </c>
    </row>
    <row r="127" spans="1:3" x14ac:dyDescent="0.35">
      <c r="A127" t="s">
        <v>203</v>
      </c>
      <c r="B127" t="s">
        <v>343</v>
      </c>
      <c r="C127" t="s">
        <v>353</v>
      </c>
    </row>
    <row r="128" spans="1:3" x14ac:dyDescent="0.35">
      <c r="A128" t="s">
        <v>221</v>
      </c>
      <c r="B128" t="s">
        <v>351</v>
      </c>
      <c r="C128" t="s">
        <v>353</v>
      </c>
    </row>
    <row r="129" spans="1:3" x14ac:dyDescent="0.35">
      <c r="A129" t="s">
        <v>155</v>
      </c>
      <c r="B129" t="s">
        <v>349</v>
      </c>
      <c r="C129" t="s">
        <v>354</v>
      </c>
    </row>
    <row r="130" spans="1:3" x14ac:dyDescent="0.35">
      <c r="A130" t="s">
        <v>151</v>
      </c>
      <c r="B130" t="s">
        <v>351</v>
      </c>
      <c r="C130" t="s">
        <v>354</v>
      </c>
    </row>
    <row r="131" spans="1:3" x14ac:dyDescent="0.35">
      <c r="A131" t="s">
        <v>208</v>
      </c>
      <c r="B131" t="s">
        <v>351</v>
      </c>
      <c r="C131" t="s">
        <v>354</v>
      </c>
    </row>
    <row r="132" spans="1:3" x14ac:dyDescent="0.35">
      <c r="A132" t="s">
        <v>199</v>
      </c>
      <c r="B132" t="s">
        <v>349</v>
      </c>
      <c r="C132" t="s">
        <v>354</v>
      </c>
    </row>
    <row r="133" spans="1:3" x14ac:dyDescent="0.35">
      <c r="A133" t="s">
        <v>110</v>
      </c>
      <c r="B133" t="s">
        <v>346</v>
      </c>
      <c r="C133" t="s">
        <v>354</v>
      </c>
    </row>
    <row r="134" spans="1:3" x14ac:dyDescent="0.35">
      <c r="A134" t="s">
        <v>277</v>
      </c>
      <c r="B134" t="s">
        <v>348</v>
      </c>
      <c r="C134" t="s">
        <v>353</v>
      </c>
    </row>
    <row r="135" spans="1:3" x14ac:dyDescent="0.35">
      <c r="A135" t="s">
        <v>160</v>
      </c>
      <c r="B135" t="s">
        <v>342</v>
      </c>
      <c r="C135" t="s">
        <v>354</v>
      </c>
    </row>
    <row r="136" spans="1:3" x14ac:dyDescent="0.35">
      <c r="A136" t="s">
        <v>97</v>
      </c>
      <c r="B136" t="s">
        <v>350</v>
      </c>
      <c r="C136" t="s">
        <v>354</v>
      </c>
    </row>
    <row r="137" spans="1:3" x14ac:dyDescent="0.35">
      <c r="A137" t="s">
        <v>283</v>
      </c>
      <c r="B137" t="s">
        <v>345</v>
      </c>
      <c r="C137" t="s">
        <v>352</v>
      </c>
    </row>
    <row r="138" spans="1:3" x14ac:dyDescent="0.35">
      <c r="A138" t="s">
        <v>139</v>
      </c>
      <c r="B138" t="s">
        <v>342</v>
      </c>
      <c r="C138" t="s">
        <v>353</v>
      </c>
    </row>
    <row r="139" spans="1:3" x14ac:dyDescent="0.35">
      <c r="A139" t="s">
        <v>213</v>
      </c>
      <c r="B139" t="s">
        <v>349</v>
      </c>
      <c r="C139" t="s">
        <v>353</v>
      </c>
    </row>
    <row r="140" spans="1:3" x14ac:dyDescent="0.35">
      <c r="A140" t="s">
        <v>171</v>
      </c>
      <c r="B140" t="s">
        <v>344</v>
      </c>
      <c r="C140" t="s">
        <v>353</v>
      </c>
    </row>
    <row r="141" spans="1:3" x14ac:dyDescent="0.35">
      <c r="A141" t="s">
        <v>119</v>
      </c>
      <c r="B141" t="s">
        <v>345</v>
      </c>
      <c r="C141" t="s">
        <v>353</v>
      </c>
    </row>
    <row r="142" spans="1:3" x14ac:dyDescent="0.35">
      <c r="A142" t="s">
        <v>290</v>
      </c>
      <c r="B142" t="s">
        <v>347</v>
      </c>
      <c r="C142" t="s">
        <v>352</v>
      </c>
    </row>
    <row r="143" spans="1:3" x14ac:dyDescent="0.35">
      <c r="A143" t="s">
        <v>116</v>
      </c>
      <c r="B143" t="s">
        <v>351</v>
      </c>
      <c r="C143" t="s">
        <v>354</v>
      </c>
    </row>
    <row r="144" spans="1:3" x14ac:dyDescent="0.35">
      <c r="A144" t="s">
        <v>280</v>
      </c>
      <c r="B144" t="s">
        <v>343</v>
      </c>
      <c r="C144" t="s">
        <v>352</v>
      </c>
    </row>
    <row r="145" spans="1:3" x14ac:dyDescent="0.35">
      <c r="A145" t="s">
        <v>44</v>
      </c>
      <c r="B145" t="s">
        <v>346</v>
      </c>
      <c r="C145" t="s">
        <v>354</v>
      </c>
    </row>
    <row r="146" spans="1:3" x14ac:dyDescent="0.35">
      <c r="A146" t="s">
        <v>183</v>
      </c>
      <c r="B146" t="s">
        <v>351</v>
      </c>
      <c r="C146" t="s">
        <v>354</v>
      </c>
    </row>
    <row r="147" spans="1:3" x14ac:dyDescent="0.35">
      <c r="A147" t="s">
        <v>212</v>
      </c>
      <c r="B147" t="s">
        <v>348</v>
      </c>
      <c r="C147" t="s">
        <v>352</v>
      </c>
    </row>
    <row r="148" spans="1:3" x14ac:dyDescent="0.35">
      <c r="A148" t="s">
        <v>164</v>
      </c>
      <c r="B148" t="s">
        <v>344</v>
      </c>
      <c r="C148" t="s">
        <v>354</v>
      </c>
    </row>
    <row r="149" spans="1:3" x14ac:dyDescent="0.35">
      <c r="A149" t="s">
        <v>77</v>
      </c>
      <c r="B149" t="s">
        <v>343</v>
      </c>
      <c r="C149" t="s">
        <v>354</v>
      </c>
    </row>
    <row r="150" spans="1:3" x14ac:dyDescent="0.35">
      <c r="A150" t="s">
        <v>238</v>
      </c>
      <c r="B150" t="s">
        <v>351</v>
      </c>
      <c r="C150" t="s">
        <v>352</v>
      </c>
    </row>
    <row r="151" spans="1:3" x14ac:dyDescent="0.35">
      <c r="A151" t="s">
        <v>41</v>
      </c>
      <c r="B151" t="s">
        <v>345</v>
      </c>
      <c r="C151" t="s">
        <v>354</v>
      </c>
    </row>
    <row r="152" spans="1:3" x14ac:dyDescent="0.35">
      <c r="A152" t="s">
        <v>67</v>
      </c>
      <c r="B152" t="s">
        <v>342</v>
      </c>
      <c r="C152" t="s">
        <v>354</v>
      </c>
    </row>
    <row r="153" spans="1:3" x14ac:dyDescent="0.35">
      <c r="A153" t="s">
        <v>93</v>
      </c>
      <c r="B153" t="s">
        <v>348</v>
      </c>
      <c r="C153" t="s">
        <v>352</v>
      </c>
    </row>
    <row r="154" spans="1:3" x14ac:dyDescent="0.35">
      <c r="A154" t="s">
        <v>253</v>
      </c>
      <c r="B154" t="s">
        <v>344</v>
      </c>
      <c r="C154" t="s">
        <v>352</v>
      </c>
    </row>
    <row r="155" spans="1:3" x14ac:dyDescent="0.35">
      <c r="A155" t="s">
        <v>69</v>
      </c>
      <c r="B155" t="s">
        <v>344</v>
      </c>
      <c r="C155" t="s">
        <v>354</v>
      </c>
    </row>
    <row r="156" spans="1:3" x14ac:dyDescent="0.35">
      <c r="A156" t="s">
        <v>231</v>
      </c>
      <c r="B156" t="s">
        <v>350</v>
      </c>
      <c r="C156" t="s">
        <v>354</v>
      </c>
    </row>
    <row r="157" spans="1:3" x14ac:dyDescent="0.35">
      <c r="A157" t="s">
        <v>181</v>
      </c>
      <c r="B157" t="s">
        <v>351</v>
      </c>
      <c r="C157" t="s">
        <v>354</v>
      </c>
    </row>
    <row r="158" spans="1:3" x14ac:dyDescent="0.35">
      <c r="A158" t="s">
        <v>185</v>
      </c>
      <c r="B158" t="s">
        <v>347</v>
      </c>
      <c r="C158" t="s">
        <v>353</v>
      </c>
    </row>
    <row r="159" spans="1:3" x14ac:dyDescent="0.35">
      <c r="A159" t="s">
        <v>129</v>
      </c>
      <c r="B159" t="s">
        <v>348</v>
      </c>
      <c r="C159" t="s">
        <v>354</v>
      </c>
    </row>
    <row r="160" spans="1:3" x14ac:dyDescent="0.35">
      <c r="A160" t="s">
        <v>147</v>
      </c>
      <c r="B160" t="s">
        <v>346</v>
      </c>
      <c r="C160" t="s">
        <v>354</v>
      </c>
    </row>
    <row r="161" spans="1:3" x14ac:dyDescent="0.35">
      <c r="A161" t="s">
        <v>63</v>
      </c>
      <c r="B161" t="s">
        <v>348</v>
      </c>
      <c r="C161" t="s">
        <v>354</v>
      </c>
    </row>
    <row r="162" spans="1:3" x14ac:dyDescent="0.35">
      <c r="A162" t="s">
        <v>85</v>
      </c>
      <c r="B162" t="s">
        <v>344</v>
      </c>
      <c r="C162" t="s">
        <v>354</v>
      </c>
    </row>
    <row r="163" spans="1:3" x14ac:dyDescent="0.35">
      <c r="A163" t="s">
        <v>51</v>
      </c>
      <c r="B163" t="s">
        <v>345</v>
      </c>
      <c r="C163" t="s">
        <v>354</v>
      </c>
    </row>
    <row r="164" spans="1:3" x14ac:dyDescent="0.35">
      <c r="A164" t="s">
        <v>29</v>
      </c>
      <c r="B164" t="s">
        <v>342</v>
      </c>
      <c r="C164" t="s">
        <v>354</v>
      </c>
    </row>
    <row r="165" spans="1:3" x14ac:dyDescent="0.35">
      <c r="A165" t="s">
        <v>136</v>
      </c>
      <c r="B165" t="s">
        <v>348</v>
      </c>
      <c r="C165" t="s">
        <v>353</v>
      </c>
    </row>
    <row r="166" spans="1:3" x14ac:dyDescent="0.35">
      <c r="A166" t="s">
        <v>71</v>
      </c>
      <c r="B166" t="s">
        <v>348</v>
      </c>
      <c r="C166" t="s">
        <v>354</v>
      </c>
    </row>
    <row r="167" spans="1:3" x14ac:dyDescent="0.35">
      <c r="A167" t="s">
        <v>292</v>
      </c>
      <c r="B167" t="s">
        <v>345</v>
      </c>
      <c r="C167" t="s">
        <v>352</v>
      </c>
    </row>
    <row r="168" spans="1:3" x14ac:dyDescent="0.35">
      <c r="A168" t="s">
        <v>211</v>
      </c>
      <c r="B168" t="s">
        <v>346</v>
      </c>
      <c r="C168" t="s">
        <v>353</v>
      </c>
    </row>
    <row r="169" spans="1:3" x14ac:dyDescent="0.35">
      <c r="A169" t="s">
        <v>39</v>
      </c>
      <c r="B169" t="s">
        <v>343</v>
      </c>
      <c r="C169" t="s">
        <v>354</v>
      </c>
    </row>
    <row r="170" spans="1:3" x14ac:dyDescent="0.35">
      <c r="A170" t="s">
        <v>191</v>
      </c>
      <c r="B170" t="s">
        <v>347</v>
      </c>
      <c r="C170" t="s">
        <v>354</v>
      </c>
    </row>
    <row r="171" spans="1:3" x14ac:dyDescent="0.35">
      <c r="A171" t="s">
        <v>274</v>
      </c>
      <c r="B171" t="s">
        <v>346</v>
      </c>
      <c r="C171" t="s">
        <v>353</v>
      </c>
    </row>
    <row r="172" spans="1:3" x14ac:dyDescent="0.35">
      <c r="A172" t="s">
        <v>251</v>
      </c>
      <c r="B172" t="s">
        <v>349</v>
      </c>
      <c r="C172" t="s">
        <v>354</v>
      </c>
    </row>
    <row r="173" spans="1:3" x14ac:dyDescent="0.35">
      <c r="A173" t="s">
        <v>275</v>
      </c>
      <c r="B173" t="s">
        <v>350</v>
      </c>
      <c r="C173" t="s">
        <v>352</v>
      </c>
    </row>
    <row r="174" spans="1:3" x14ac:dyDescent="0.35">
      <c r="A174" t="s">
        <v>75</v>
      </c>
      <c r="B174" t="s">
        <v>343</v>
      </c>
      <c r="C174" t="s">
        <v>354</v>
      </c>
    </row>
    <row r="175" spans="1:3" x14ac:dyDescent="0.35">
      <c r="A175" t="s">
        <v>108</v>
      </c>
      <c r="B175" t="s">
        <v>343</v>
      </c>
      <c r="C175" t="s">
        <v>354</v>
      </c>
    </row>
    <row r="176" spans="1:3" x14ac:dyDescent="0.35">
      <c r="A176" t="s">
        <v>288</v>
      </c>
      <c r="B176" t="s">
        <v>346</v>
      </c>
      <c r="C176" t="s">
        <v>352</v>
      </c>
    </row>
    <row r="177" spans="1:3" x14ac:dyDescent="0.35">
      <c r="A177" t="s">
        <v>220</v>
      </c>
      <c r="B177" t="s">
        <v>344</v>
      </c>
      <c r="C177" t="s">
        <v>352</v>
      </c>
    </row>
    <row r="178" spans="1:3" x14ac:dyDescent="0.35">
      <c r="A178" t="s">
        <v>204</v>
      </c>
      <c r="B178" t="s">
        <v>343</v>
      </c>
      <c r="C178" t="s">
        <v>352</v>
      </c>
    </row>
    <row r="179" spans="1:3" x14ac:dyDescent="0.35">
      <c r="A179" t="s">
        <v>269</v>
      </c>
      <c r="B179" t="s">
        <v>345</v>
      </c>
      <c r="C179" t="s">
        <v>352</v>
      </c>
    </row>
    <row r="180" spans="1:3" x14ac:dyDescent="0.35">
      <c r="A180" t="s">
        <v>215</v>
      </c>
      <c r="B180" t="s">
        <v>346</v>
      </c>
      <c r="C180" t="s">
        <v>352</v>
      </c>
    </row>
    <row r="181" spans="1:3" x14ac:dyDescent="0.35">
      <c r="A181" t="s">
        <v>214</v>
      </c>
      <c r="B181" t="s">
        <v>350</v>
      </c>
      <c r="C181" t="s">
        <v>354</v>
      </c>
    </row>
    <row r="182" spans="1:3" x14ac:dyDescent="0.35">
      <c r="A182" t="s">
        <v>246</v>
      </c>
      <c r="B182" t="s">
        <v>346</v>
      </c>
      <c r="C182" t="s">
        <v>352</v>
      </c>
    </row>
    <row r="183" spans="1:3" x14ac:dyDescent="0.35">
      <c r="A183" t="s">
        <v>312</v>
      </c>
      <c r="B183" t="s">
        <v>346</v>
      </c>
      <c r="C183" t="s">
        <v>353</v>
      </c>
    </row>
    <row r="184" spans="1:3" x14ac:dyDescent="0.35">
      <c r="A184" t="s">
        <v>56</v>
      </c>
      <c r="B184" t="s">
        <v>346</v>
      </c>
      <c r="C184" t="s">
        <v>354</v>
      </c>
    </row>
    <row r="185" spans="1:3" x14ac:dyDescent="0.35">
      <c r="A185" t="s">
        <v>83</v>
      </c>
      <c r="B185" t="s">
        <v>342</v>
      </c>
      <c r="C185" t="s">
        <v>354</v>
      </c>
    </row>
    <row r="186" spans="1:3" x14ac:dyDescent="0.35">
      <c r="A186" t="s">
        <v>35</v>
      </c>
      <c r="B186" t="s">
        <v>347</v>
      </c>
      <c r="C186" t="s">
        <v>354</v>
      </c>
    </row>
    <row r="187" spans="1:3" x14ac:dyDescent="0.35">
      <c r="A187" t="s">
        <v>188</v>
      </c>
      <c r="B187" t="s">
        <v>343</v>
      </c>
      <c r="C187" t="s">
        <v>354</v>
      </c>
    </row>
    <row r="188" spans="1:3" x14ac:dyDescent="0.35">
      <c r="A188" t="s">
        <v>169</v>
      </c>
      <c r="B188" t="s">
        <v>350</v>
      </c>
      <c r="C188" t="s">
        <v>354</v>
      </c>
    </row>
    <row r="189" spans="1:3" x14ac:dyDescent="0.35">
      <c r="A189" t="s">
        <v>323</v>
      </c>
      <c r="B189" t="s">
        <v>347</v>
      </c>
      <c r="C189" t="s">
        <v>352</v>
      </c>
    </row>
    <row r="190" spans="1:3" x14ac:dyDescent="0.35">
      <c r="A190" t="s">
        <v>194</v>
      </c>
      <c r="B190" t="s">
        <v>347</v>
      </c>
      <c r="C190" t="s">
        <v>353</v>
      </c>
    </row>
    <row r="191" spans="1:3" x14ac:dyDescent="0.35">
      <c r="A191" t="s">
        <v>177</v>
      </c>
      <c r="B191" t="s">
        <v>350</v>
      </c>
      <c r="C191" t="s">
        <v>353</v>
      </c>
    </row>
    <row r="192" spans="1:3" x14ac:dyDescent="0.35">
      <c r="A192" t="s">
        <v>252</v>
      </c>
      <c r="B192" t="s">
        <v>347</v>
      </c>
      <c r="C192" t="s">
        <v>352</v>
      </c>
    </row>
    <row r="193" spans="1:3" x14ac:dyDescent="0.35">
      <c r="A193" t="s">
        <v>65</v>
      </c>
      <c r="B193" t="s">
        <v>342</v>
      </c>
      <c r="C193" t="s">
        <v>354</v>
      </c>
    </row>
    <row r="194" spans="1:3" x14ac:dyDescent="0.35">
      <c r="A194" t="s">
        <v>287</v>
      </c>
      <c r="B194" t="s">
        <v>342</v>
      </c>
      <c r="C194" t="s">
        <v>352</v>
      </c>
    </row>
    <row r="195" spans="1:3" x14ac:dyDescent="0.35">
      <c r="A195" t="s">
        <v>223</v>
      </c>
      <c r="B195" t="s">
        <v>351</v>
      </c>
      <c r="C195" t="s">
        <v>354</v>
      </c>
    </row>
    <row r="196" spans="1:3" x14ac:dyDescent="0.35">
      <c r="A196" t="s">
        <v>272</v>
      </c>
      <c r="B196" t="s">
        <v>349</v>
      </c>
      <c r="C196" t="s">
        <v>352</v>
      </c>
    </row>
    <row r="197" spans="1:3" x14ac:dyDescent="0.35">
      <c r="A197" t="s">
        <v>37</v>
      </c>
      <c r="B197" t="s">
        <v>344</v>
      </c>
      <c r="C197" t="s">
        <v>354</v>
      </c>
    </row>
    <row r="198" spans="1:3" x14ac:dyDescent="0.35">
      <c r="A198" t="s">
        <v>261</v>
      </c>
      <c r="B198" t="s">
        <v>349</v>
      </c>
      <c r="C198" t="s">
        <v>352</v>
      </c>
    </row>
    <row r="199" spans="1:3" x14ac:dyDescent="0.35">
      <c r="A199" t="s">
        <v>268</v>
      </c>
      <c r="B199" t="s">
        <v>344</v>
      </c>
      <c r="C199" t="s">
        <v>353</v>
      </c>
    </row>
  </sheetData>
  <autoFilter ref="A1:C1" xr:uid="{5838EDBB-8946-4CC4-A36D-5826BB73A3BE}">
    <sortState xmlns:xlrd2="http://schemas.microsoft.com/office/spreadsheetml/2017/richdata2" ref="A2:C19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357A8-138B-45B6-8BA4-1F9BBAA3A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0</vt:lpstr>
      <vt:lpstr>Table 0 (2)</vt:lpstr>
      <vt:lpstr>Table 0 (3)</vt:lpstr>
      <vt:lpstr>TEAMS</vt:lpstr>
      <vt:lpstr>1 VS 2</vt:lpstr>
      <vt:lpstr>My Dream 11 </vt:lpstr>
      <vt:lpstr>My Dream 11 for a Match</vt:lpstr>
      <vt:lpstr>My Prediction of Match</vt:lpstr>
      <vt:lpstr>Performance Cal</vt:lpstr>
      <vt:lpstr>Team1</vt:lpstr>
      <vt:lpstr>Dream 11 Team1</vt:lpstr>
      <vt:lpstr>Team2</vt:lpstr>
      <vt:lpstr>DTI</vt:lpstr>
      <vt:lpstr>Dream Team of IPL</vt:lpstr>
      <vt:lpstr>Dream 11 Team2</vt:lpstr>
      <vt:lpstr>Dream 11 Calculator</vt:lpstr>
      <vt:lpstr>List</vt:lpstr>
      <vt:lpstr>Team Player and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Shirishkumar Bhosale, Piyush</dc:creator>
  <cp:lastModifiedBy>Shirishkumar Bhosale, Piyush</cp:lastModifiedBy>
  <dcterms:created xsi:type="dcterms:W3CDTF">2023-06-13T16:54:13Z</dcterms:created>
  <dcterms:modified xsi:type="dcterms:W3CDTF">2023-08-23T05:51:38Z</dcterms:modified>
</cp:coreProperties>
</file>