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CoachX project\"/>
    </mc:Choice>
  </mc:AlternateContent>
  <xr:revisionPtr revIDLastSave="0" documentId="13_ncr:1_{36A104B9-4108-4F3C-B48D-B4EB61D6196F}" xr6:coauthVersionLast="47" xr6:coauthVersionMax="47" xr10:uidLastSave="{00000000-0000-0000-0000-000000000000}"/>
  <bookViews>
    <workbookView xWindow="-110" yWindow="-110" windowWidth="19420" windowHeight="10300" firstSheet="1" activeTab="5" xr2:uid="{D0273F2D-0BE2-46A6-9E92-F8C04DAE7EA6}"/>
  </bookViews>
  <sheets>
    <sheet name="Conditional Formatting" sheetId="1" r:id="rId1"/>
    <sheet name="Data Validation" sheetId="2" r:id="rId2"/>
    <sheet name="Formula" sheetId="3" r:id="rId3"/>
    <sheet name="Sample_Data_1" sheetId="4" r:id="rId4"/>
    <sheet name="Sample_Data_2" sheetId="5" r:id="rId5"/>
    <sheet name="Questions" sheetId="6" r:id="rId6"/>
  </sheets>
  <definedNames>
    <definedName name="_xlnm._FilterDatabase" localSheetId="2" hidden="1">Formula!$B$109:$H$124</definedName>
    <definedName name="_xlnm._FilterDatabase" localSheetId="5" hidden="1">Questions!$B$224:$E$241</definedName>
    <definedName name="_xlcn.WorksheetConnection_T9A2C161" localSheetId="3" hidden="1">#REF!</definedName>
    <definedName name="_xlcn.WorksheetConnection_T9A2C161" localSheetId="4" hidden="1">#REF!</definedName>
    <definedName name="_xlcn.WorksheetConnection_T9A2C16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5" i="6" l="1" a="1"/>
  <c r="G225" i="6" s="1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136" i="6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86" i="3"/>
  <c r="E113" i="3"/>
  <c r="I247" i="6" l="1"/>
  <c r="E70" i="3"/>
  <c r="E71" i="3"/>
  <c r="E72" i="3"/>
  <c r="E73" i="3"/>
  <c r="E74" i="3"/>
  <c r="E75" i="3"/>
  <c r="E76" i="3"/>
  <c r="E69" i="3"/>
  <c r="D54" i="3"/>
  <c r="G40" i="3"/>
  <c r="E42" i="3"/>
  <c r="E43" i="3"/>
  <c r="E44" i="3"/>
  <c r="E45" i="3"/>
  <c r="E46" i="3"/>
  <c r="E47" i="3"/>
  <c r="E48" i="3"/>
  <c r="E41" i="3"/>
  <c r="H100" i="6" l="1"/>
  <c r="G9" i="6" l="1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8" i="6"/>
  <c r="C75" i="3"/>
  <c r="J1" i="4"/>
  <c r="I1" i="4"/>
  <c r="H1" i="4"/>
  <c r="B3" i="2" l="1"/>
  <c r="G217" i="1"/>
  <c r="G216" i="1" s="1"/>
  <c r="F217" i="1"/>
  <c r="F216" i="1" s="1"/>
  <c r="E217" i="1"/>
  <c r="E216" i="1" s="1"/>
  <c r="D217" i="1"/>
  <c r="D216" i="1" s="1"/>
  <c r="C217" i="1"/>
  <c r="C2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I100" authorId="0" shapeId="0" xr:uid="{3E2FCC5A-B67B-4DC6-8F3C-34EEBEA53429}">
      <text>
        <r>
          <rPr>
            <b/>
            <sz val="9"/>
            <color indexed="81"/>
            <rFont val="Tahoma"/>
            <family val="2"/>
          </rPr>
          <t>Used Trim and Vlookup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<sst xmlns="http://schemas.openxmlformats.org/spreadsheetml/2006/main" count="1543" uniqueCount="508">
  <si>
    <t>Mostly, Your Customers place repeat orders.</t>
  </si>
  <si>
    <t>However, You wanted to check whether any Customer has not placed repeat order.</t>
  </si>
  <si>
    <t>After You know those Customers who have not placed repeat orders, You will contact Them and find out the reason . . to further improve the Customer Experience.</t>
  </si>
  <si>
    <t>Date</t>
  </si>
  <si>
    <t>Customer</t>
  </si>
  <si>
    <t>Amount</t>
  </si>
  <si>
    <t>Customer 15</t>
  </si>
  <si>
    <t>Customer 37</t>
  </si>
  <si>
    <t>Customer 11</t>
  </si>
  <si>
    <t>Customer 41</t>
  </si>
  <si>
    <t>Customer 38</t>
  </si>
  <si>
    <t>Customer 13</t>
  </si>
  <si>
    <t>Customer 45</t>
  </si>
  <si>
    <t>Customer 26</t>
  </si>
  <si>
    <t>Customer 32</t>
  </si>
  <si>
    <t>Customer 30</t>
  </si>
  <si>
    <t>Customer 50</t>
  </si>
  <si>
    <t>Customer 6</t>
  </si>
  <si>
    <t>Customer 19</t>
  </si>
  <si>
    <t>Customer 14</t>
  </si>
  <si>
    <t>Customer 3</t>
  </si>
  <si>
    <t>Customer 42</t>
  </si>
  <si>
    <t>Customer 18</t>
  </si>
  <si>
    <t>Customer 31</t>
  </si>
  <si>
    <t>Customer 39</t>
  </si>
  <si>
    <t>Customer 43</t>
  </si>
  <si>
    <t>Customer 23</t>
  </si>
  <si>
    <t>Customer 34</t>
  </si>
  <si>
    <t>Customer 24</t>
  </si>
  <si>
    <t>Customer 33</t>
  </si>
  <si>
    <t>Customer 16</t>
  </si>
  <si>
    <t>Customer 48</t>
  </si>
  <si>
    <t>Customer 35</t>
  </si>
  <si>
    <t>Customer 21</t>
  </si>
  <si>
    <t>Customer 20</t>
  </si>
  <si>
    <t>Customer 4</t>
  </si>
  <si>
    <t>Customer 7</t>
  </si>
  <si>
    <t>Customer 25</t>
  </si>
  <si>
    <t>Customer 5</t>
  </si>
  <si>
    <t>Customer 44</t>
  </si>
  <si>
    <t>Customer 27</t>
  </si>
  <si>
    <t>Customer 40</t>
  </si>
  <si>
    <t>Customer 46</t>
  </si>
  <si>
    <t>Customer 47</t>
  </si>
  <si>
    <t>Customer 49</t>
  </si>
  <si>
    <t>Customer 8</t>
  </si>
  <si>
    <t>Customer 28</t>
  </si>
  <si>
    <t>Customer 10</t>
  </si>
  <si>
    <t>Customer 36</t>
  </si>
  <si>
    <r>
      <t xml:space="preserve">Please </t>
    </r>
    <r>
      <rPr>
        <sz val="10"/>
        <color theme="5"/>
        <rFont val="Aptos Narrow"/>
        <family val="2"/>
        <scheme val="minor"/>
      </rPr>
      <t>highlight the Customers</t>
    </r>
    <r>
      <rPr>
        <sz val="10"/>
        <color theme="1"/>
        <rFont val="Aptos Narrow"/>
        <family val="2"/>
        <scheme val="minor"/>
      </rPr>
      <t xml:space="preserve"> who have not placed repeat orders?</t>
    </r>
  </si>
  <si>
    <t>Q.1</t>
  </si>
  <si>
    <t>Interactive Conditional Formatting</t>
  </si>
  <si>
    <t>Team-member</t>
  </si>
  <si>
    <t>Sales</t>
  </si>
  <si>
    <t>You write the amounts in the green cells.</t>
  </si>
  <si>
    <t>Virat Kohli</t>
  </si>
  <si>
    <t>Mark Zuckerberg</t>
  </si>
  <si>
    <t>IMPORTANT</t>
  </si>
  <si>
    <r>
      <t xml:space="preserve">This should be dynamic </t>
    </r>
    <r>
      <rPr>
        <b/>
        <sz val="10"/>
        <color theme="1"/>
        <rFont val="Aptos Narrow"/>
        <family val="2"/>
        <scheme val="minor"/>
      </rPr>
      <t>i.e.</t>
    </r>
    <r>
      <rPr>
        <sz val="10"/>
        <color theme="1"/>
        <rFont val="Aptos Narrow"/>
        <family val="2"/>
        <scheme val="minor"/>
      </rPr>
      <t xml:space="preserve"> when You change the amounts in the green cells . . appropriate cells in</t>
    </r>
  </si>
  <si>
    <t>M.S. Dhoni</t>
  </si>
  <si>
    <t>Shahrukh Khan</t>
  </si>
  <si>
    <t>Elon Musk</t>
  </si>
  <si>
    <t>Sales Between</t>
  </si>
  <si>
    <t>Dinesh Karthik</t>
  </si>
  <si>
    <t>Rohit Sharma</t>
  </si>
  <si>
    <t>AND</t>
  </si>
  <si>
    <t>Michael Jordan</t>
  </si>
  <si>
    <t>R. Ashwin</t>
  </si>
  <si>
    <t>M. Shami</t>
  </si>
  <si>
    <t>Martina Hingis</t>
  </si>
  <si>
    <t>Smriti Mandhana</t>
  </si>
  <si>
    <t>Phillip Pena</t>
  </si>
  <si>
    <t>Elizabeth Austin</t>
  </si>
  <si>
    <t>Varun Dhawan</t>
  </si>
  <si>
    <t>Rajkumar Rao</t>
  </si>
  <si>
    <t>Manoj Bajpai</t>
  </si>
  <si>
    <t>Leander Paes</t>
  </si>
  <si>
    <t>Hardik Pandya</t>
  </si>
  <si>
    <t>Mahesh  Bhupathi</t>
  </si>
  <si>
    <t>Sania Mirza</t>
  </si>
  <si>
    <t>Angelica Black</t>
  </si>
  <si>
    <t>Jasprit Bumrah</t>
  </si>
  <si>
    <t>Aamir Khan</t>
  </si>
  <si>
    <t>Mildred Powell</t>
  </si>
  <si>
    <t>Julien M. Nelson</t>
  </si>
  <si>
    <t>Will Smith</t>
  </si>
  <si>
    <t>Lynn Huard</t>
  </si>
  <si>
    <t>Devin Welch</t>
  </si>
  <si>
    <t>Nicholas Tate</t>
  </si>
  <si>
    <t>Tiger Shroff</t>
  </si>
  <si>
    <t>Salman Khan</t>
  </si>
  <si>
    <t>Stacey Fleming</t>
  </si>
  <si>
    <t>Carolyn Griffith</t>
  </si>
  <si>
    <t>Ranbir Kapoor</t>
  </si>
  <si>
    <t>Sydney Sheldon</t>
  </si>
  <si>
    <t>Kobe Bryant</t>
  </si>
  <si>
    <t>Nelson Mandela</t>
  </si>
  <si>
    <t>Jessica Chastain</t>
  </si>
  <si>
    <t>Kunal Behl</t>
  </si>
  <si>
    <t>Mukesh Ambani</t>
  </si>
  <si>
    <t>Azim Premji</t>
  </si>
  <si>
    <t>Guru Randhawa</t>
  </si>
  <si>
    <t>Swati Mohan</t>
  </si>
  <si>
    <t>Monica Seles</t>
  </si>
  <si>
    <t>Sachin Bansal</t>
  </si>
  <si>
    <t>Tiger Woods</t>
  </si>
  <si>
    <t>Serena Williams</t>
  </si>
  <si>
    <t>Dewey Abbott</t>
  </si>
  <si>
    <t>P. V. Sindhu</t>
  </si>
  <si>
    <t>P. Gopichand</t>
  </si>
  <si>
    <t>Brad Pitt</t>
  </si>
  <si>
    <t>column C should automatically get formatted.</t>
  </si>
  <si>
    <t>EXAMPLE</t>
  </si>
  <si>
    <t>You write 1,10,000 in the 1st green cell &amp; 1,50,000 in the 2nd green cell.</t>
  </si>
  <si>
    <t>Next, in the green cells, change the amouns to 1,00,000 &amp; 1,25,000.</t>
  </si>
  <si>
    <t>In column C, amounts between 1,10,000 &amp; 1,50,000 should get highlighted.</t>
  </si>
  <si>
    <t>In column C, amounts between 1,00,000 &amp; 1,25,000 should get highlighted.</t>
  </si>
  <si>
    <t>in column C, the amounts . . that are in between the 2 amounts in the green cells . . should get highlighted.</t>
  </si>
  <si>
    <r>
      <t>*</t>
    </r>
    <r>
      <rPr>
        <i/>
        <sz val="9"/>
        <color theme="1"/>
        <rFont val="Aptos Narrow"/>
        <family val="2"/>
        <scheme val="minor"/>
      </rPr>
      <t>123 could be in the beginning . . 123 could in the middle . . 123 could be at the end.</t>
    </r>
  </si>
  <si>
    <t>Number</t>
  </si>
  <si>
    <t>123-123</t>
  </si>
  <si>
    <t>125-123</t>
  </si>
  <si>
    <t>111-123</t>
  </si>
  <si>
    <t>126-123</t>
  </si>
  <si>
    <t>124-123</t>
  </si>
  <si>
    <t>L-123</t>
  </si>
  <si>
    <t>AB-345</t>
  </si>
  <si>
    <t>AB-3456</t>
  </si>
  <si>
    <t>456-456</t>
  </si>
  <si>
    <t>123-L</t>
  </si>
  <si>
    <t>XYZ-963</t>
  </si>
  <si>
    <t>123-XYZ</t>
  </si>
  <si>
    <t>1234-XYZ</t>
  </si>
  <si>
    <t>KLM-4286</t>
  </si>
  <si>
    <t>PVS-223</t>
  </si>
  <si>
    <t>123-SN</t>
  </si>
  <si>
    <t>Y-852</t>
  </si>
  <si>
    <t>123-Y</t>
  </si>
  <si>
    <t>1234-YK</t>
  </si>
  <si>
    <t>Q.3</t>
  </si>
  <si>
    <t>NOTE</t>
  </si>
  <si>
    <r>
      <t xml:space="preserve">In column B and C, highlight the cells that have* </t>
    </r>
    <r>
      <rPr>
        <sz val="10"/>
        <color theme="4"/>
        <rFont val="Aptos Narrow"/>
        <family val="2"/>
        <scheme val="minor"/>
      </rPr>
      <t>123</t>
    </r>
    <r>
      <rPr>
        <sz val="10"/>
        <color theme="1"/>
        <rFont val="Aptos Narrow"/>
        <family val="2"/>
        <scheme val="minor"/>
      </rPr>
      <t>?</t>
    </r>
  </si>
  <si>
    <t>Please select both column B &amp; column C together and then apply Conditional Formatting.</t>
  </si>
  <si>
    <t>Q.2</t>
  </si>
  <si>
    <r>
      <rPr>
        <b/>
        <sz val="10"/>
        <color theme="1"/>
        <rFont val="Aptos Narrow"/>
        <family val="2"/>
        <scheme val="minor"/>
      </rPr>
      <t>Each day</t>
    </r>
    <r>
      <rPr>
        <sz val="10"/>
        <color theme="1"/>
        <rFont val="Aptos Narrow"/>
        <family val="2"/>
        <scheme val="minor"/>
      </rPr>
      <t xml:space="preserve">, an Employee is required to report in </t>
    </r>
    <r>
      <rPr>
        <b/>
        <sz val="10"/>
        <color theme="1"/>
        <rFont val="Aptos Narrow"/>
        <family val="2"/>
        <scheme val="minor"/>
      </rPr>
      <t>only 1 Department</t>
    </r>
    <r>
      <rPr>
        <sz val="10"/>
        <color theme="1"/>
        <rFont val="Aptos Narrow"/>
        <family val="2"/>
        <scheme val="minor"/>
      </rPr>
      <t>.</t>
    </r>
  </si>
  <si>
    <t>In the below dataset, You want to highlight the Employee Name if . . in a day, the Employee Name appears more than once?</t>
  </si>
  <si>
    <t>Department</t>
  </si>
  <si>
    <t>Front Desk AM</t>
  </si>
  <si>
    <t>Employee 22</t>
  </si>
  <si>
    <t>Employee 12</t>
  </si>
  <si>
    <t>Employee 13</t>
  </si>
  <si>
    <t>Employee 1</t>
  </si>
  <si>
    <t>Phones AM</t>
  </si>
  <si>
    <t>Employee 2</t>
  </si>
  <si>
    <t>Employee 6</t>
  </si>
  <si>
    <t>Employee 21</t>
  </si>
  <si>
    <t>Flex Admin I AM</t>
  </si>
  <si>
    <t>Employee 3</t>
  </si>
  <si>
    <t>Employee 17</t>
  </si>
  <si>
    <t>Employee 10</t>
  </si>
  <si>
    <t>Flex Admin II AM</t>
  </si>
  <si>
    <t>Employee 7</t>
  </si>
  <si>
    <t>Employee 25</t>
  </si>
  <si>
    <t>Court</t>
  </si>
  <si>
    <t>Employee 9</t>
  </si>
  <si>
    <t>Employee 5</t>
  </si>
  <si>
    <t>Employee 19</t>
  </si>
  <si>
    <t>AM SHSC</t>
  </si>
  <si>
    <t>Employee 16</t>
  </si>
  <si>
    <t>Employee 15</t>
  </si>
  <si>
    <t>Front Desk PM</t>
  </si>
  <si>
    <t>Employee 14</t>
  </si>
  <si>
    <t>Employee 23</t>
  </si>
  <si>
    <t>Phones PM</t>
  </si>
  <si>
    <t>Flex Admin I PM</t>
  </si>
  <si>
    <t>Flex Admin II PM</t>
  </si>
  <si>
    <t>Employee 24</t>
  </si>
  <si>
    <t>Employee 20</t>
  </si>
  <si>
    <t>Employee 8</t>
  </si>
  <si>
    <t>Employee 18</t>
  </si>
  <si>
    <t>PM SHSC</t>
  </si>
  <si>
    <t>Employee 4</t>
  </si>
  <si>
    <r>
      <rPr>
        <b/>
        <sz val="10"/>
        <color theme="1" tint="0.249977111117893"/>
        <rFont val="Aptos Narrow"/>
        <family val="2"/>
        <scheme val="minor"/>
      </rPr>
      <t>Example:</t>
    </r>
    <r>
      <rPr>
        <sz val="10"/>
        <color theme="1" tint="0.249977111117893"/>
        <rFont val="Aptos Narrow"/>
        <family val="2"/>
        <scheme val="minor"/>
      </rPr>
      <t xml:space="preserve"> On Monday, Employee 3 should be highlighted.</t>
    </r>
  </si>
  <si>
    <t>Q.4</t>
  </si>
  <si>
    <r>
      <t xml:space="preserve">Highlight the Bottom 3 </t>
    </r>
    <r>
      <rPr>
        <sz val="10"/>
        <color theme="5"/>
        <rFont val="Aptos Narrow"/>
        <family val="2"/>
        <scheme val="minor"/>
      </rPr>
      <t>Sales</t>
    </r>
    <r>
      <rPr>
        <sz val="10"/>
        <color theme="1"/>
        <rFont val="Aptos Narrow"/>
        <family val="2"/>
        <scheme val="minor"/>
      </rPr>
      <t xml:space="preserve"> values?</t>
    </r>
  </si>
  <si>
    <t>Q.5</t>
  </si>
  <si>
    <t>You are creating an ATS (Attendance Tracking System).</t>
  </si>
  <si>
    <r>
      <t xml:space="preserve">In </t>
    </r>
    <r>
      <rPr>
        <sz val="10"/>
        <color theme="4"/>
        <rFont val="Aptos Narrow"/>
        <family val="2"/>
        <scheme val="minor"/>
      </rPr>
      <t>Date column</t>
    </r>
    <r>
      <rPr>
        <sz val="10"/>
        <color theme="1"/>
        <rFont val="Aptos Narrow"/>
        <family val="2"/>
        <scheme val="minor"/>
      </rPr>
      <t xml:space="preserve"> User is required to write the date - the User should be able to write the date only for the </t>
    </r>
    <r>
      <rPr>
        <sz val="10"/>
        <color theme="4"/>
        <rFont val="Aptos Narrow"/>
        <family val="2"/>
        <scheme val="minor"/>
      </rPr>
      <t>current month</t>
    </r>
    <r>
      <rPr>
        <sz val="10"/>
        <color theme="1"/>
        <rFont val="Aptos Narrow"/>
        <family val="2"/>
        <scheme val="minor"/>
      </rPr>
      <t>.</t>
    </r>
  </si>
  <si>
    <r>
      <t xml:space="preserve">In </t>
    </r>
    <r>
      <rPr>
        <sz val="10"/>
        <color theme="4"/>
        <rFont val="Aptos Narrow"/>
        <family val="2"/>
        <scheme val="minor"/>
      </rPr>
      <t>Time column</t>
    </r>
    <r>
      <rPr>
        <sz val="10"/>
        <color theme="1"/>
        <rFont val="Aptos Narrow"/>
        <family val="2"/>
        <scheme val="minor"/>
      </rPr>
      <t xml:space="preserve"> - the Users are allowed to come to office at OR after 9 a.m.</t>
    </r>
  </si>
  <si>
    <t>Name</t>
  </si>
  <si>
    <t>Time</t>
  </si>
  <si>
    <t>P.V.Sindhu</t>
  </si>
  <si>
    <t>Saina Nehwal</t>
  </si>
  <si>
    <t>Anju Bobby George</t>
  </si>
  <si>
    <t>Kalpana Chawla</t>
  </si>
  <si>
    <t>Shikhar Dhawan</t>
  </si>
  <si>
    <t>Saikhom Mirabai Chanu</t>
  </si>
  <si>
    <t>Harmanpreet Kaur</t>
  </si>
  <si>
    <t>-</t>
  </si>
  <si>
    <t>Please create a Data Validation Drop-down:</t>
  </si>
  <si>
    <t>In Age Bracket column - 21-30, 31-40, 41-50</t>
  </si>
  <si>
    <t>In Married column - Yes, No</t>
  </si>
  <si>
    <t>Age Bracket</t>
  </si>
  <si>
    <t>Married</t>
  </si>
  <si>
    <t>Indra Nooyi</t>
  </si>
  <si>
    <t>Mary Kom</t>
  </si>
  <si>
    <t>Arnab Goswami</t>
  </si>
  <si>
    <t>Vidya Balan</t>
  </si>
  <si>
    <t>In the grey cell below . . create a Data Validation drop-down for: East, North, South, West?</t>
  </si>
  <si>
    <t>Region</t>
  </si>
  <si>
    <t>Destination</t>
  </si>
  <si>
    <t>Units Sold</t>
  </si>
  <si>
    <t>Ticket Price</t>
  </si>
  <si>
    <t>Sales Amount</t>
  </si>
  <si>
    <t>North</t>
  </si>
  <si>
    <t>Australia</t>
  </si>
  <si>
    <t>Africa</t>
  </si>
  <si>
    <t>East</t>
  </si>
  <si>
    <t>Europe</t>
  </si>
  <si>
    <t>Asia</t>
  </si>
  <si>
    <t>West</t>
  </si>
  <si>
    <t>South America</t>
  </si>
  <si>
    <t>South</t>
  </si>
  <si>
    <t>Q.6</t>
  </si>
  <si>
    <t>In the dataset below . . in column#C . . You want the cells with same Region to get highlighted?</t>
  </si>
  <si>
    <r>
      <rPr>
        <b/>
        <sz val="10"/>
        <color theme="1" tint="0.249977111117893"/>
        <rFont val="Aptos Narrow"/>
        <family val="2"/>
        <scheme val="minor"/>
      </rPr>
      <t>Example:</t>
    </r>
    <r>
      <rPr>
        <sz val="10"/>
        <color theme="1" tint="0.249977111117893"/>
        <rFont val="Aptos Narrow"/>
        <family val="2"/>
        <scheme val="minor"/>
      </rPr>
      <t xml:space="preserve"> You select East in the grey cell . . You want East Region to get highlighted in column C.</t>
    </r>
  </si>
  <si>
    <t>Salary</t>
  </si>
  <si>
    <t>Lynn Hubbard</t>
  </si>
  <si>
    <t>George Mcdonald</t>
  </si>
  <si>
    <t>Total Salary = Salary + Increment Amount</t>
  </si>
  <si>
    <t>Total Salary</t>
  </si>
  <si>
    <t>Doris Cooper</t>
  </si>
  <si>
    <t>Violet Webb</t>
  </si>
  <si>
    <t>Willie Jackson</t>
  </si>
  <si>
    <t>Ethel Park</t>
  </si>
  <si>
    <t>Gertrude Thompson</t>
  </si>
  <si>
    <t>Clifton Howard</t>
  </si>
  <si>
    <t>Derrick Jones</t>
  </si>
  <si>
    <t>Jeanette Parsons</t>
  </si>
  <si>
    <t>Jenna Buchanan</t>
  </si>
  <si>
    <t>Julian Nelson</t>
  </si>
  <si>
    <t>Marsha King</t>
  </si>
  <si>
    <t>Russell Hunter</t>
  </si>
  <si>
    <t>Mary Jimenez</t>
  </si>
  <si>
    <t>Maxine Higgins</t>
  </si>
  <si>
    <t>Date of Joining</t>
  </si>
  <si>
    <t>Date of Birth</t>
  </si>
  <si>
    <t>Qualification</t>
  </si>
  <si>
    <t>Previous Designation</t>
  </si>
  <si>
    <t>Production</t>
  </si>
  <si>
    <t>1-9-2019</t>
  </si>
  <si>
    <t>22-12-1982</t>
  </si>
  <si>
    <t>M.Com.</t>
  </si>
  <si>
    <t>Fresher</t>
  </si>
  <si>
    <t>IT</t>
  </si>
  <si>
    <t>4-9-2019</t>
  </si>
  <si>
    <t>25-10-1988</t>
  </si>
  <si>
    <t>B.Tech.</t>
  </si>
  <si>
    <t>Assistant Manager</t>
  </si>
  <si>
    <t>25-9-2019</t>
  </si>
  <si>
    <t>20-7-1987</t>
  </si>
  <si>
    <t>20-9-2019</t>
  </si>
  <si>
    <t>17-3-1987</t>
  </si>
  <si>
    <t>M.B.A.</t>
  </si>
  <si>
    <t>Executive</t>
  </si>
  <si>
    <t>3-1-1986</t>
  </si>
  <si>
    <t>B.Com.</t>
  </si>
  <si>
    <t>17-9-2019</t>
  </si>
  <si>
    <t>30-1-1982</t>
  </si>
  <si>
    <t>Engineering</t>
  </si>
  <si>
    <t>4-11-1989</t>
  </si>
  <si>
    <t>HR</t>
  </si>
  <si>
    <t>8-9-2019</t>
  </si>
  <si>
    <t>1-1-1988</t>
  </si>
  <si>
    <t>Team Leader</t>
  </si>
  <si>
    <t>27-9-2019</t>
  </si>
  <si>
    <t>26-3-1983</t>
  </si>
  <si>
    <t>16-9-2019</t>
  </si>
  <si>
    <t>8-10-1986</t>
  </si>
  <si>
    <t>1-10-1989</t>
  </si>
  <si>
    <t>28-9-2019</t>
  </si>
  <si>
    <t>1-3-1984</t>
  </si>
  <si>
    <t>Marketing</t>
  </si>
  <si>
    <t>29-7-1987</t>
  </si>
  <si>
    <t>3-9-2019</t>
  </si>
  <si>
    <t>13-9-1990</t>
  </si>
  <si>
    <t>B.Sc.</t>
  </si>
  <si>
    <t>18-9-2019</t>
  </si>
  <si>
    <t>18-3-1980</t>
  </si>
  <si>
    <t>26-9-2019</t>
  </si>
  <si>
    <t>26-10-1990</t>
  </si>
  <si>
    <t>21-9-2019</t>
  </si>
  <si>
    <t>18-5-1984</t>
  </si>
  <si>
    <t>24-9-2019</t>
  </si>
  <si>
    <t>7-6-1982</t>
  </si>
  <si>
    <t>30-11-1987</t>
  </si>
  <si>
    <t>14-8-1980</t>
  </si>
  <si>
    <t>5-9-2019</t>
  </si>
  <si>
    <t>15-4-1985</t>
  </si>
  <si>
    <t>12-10-1985</t>
  </si>
  <si>
    <t>11-3-1980</t>
  </si>
  <si>
    <t>29-4-1983</t>
  </si>
  <si>
    <t>29-9-1981</t>
  </si>
  <si>
    <t>Senior Executive</t>
  </si>
  <si>
    <t>Employee ID</t>
  </si>
  <si>
    <t>Salary Increment %</t>
  </si>
  <si>
    <t>In the dataset below, find the Total Salary for Each Employee?</t>
  </si>
  <si>
    <t>*Salary information is available in Sample_Data_1 worksheet and Increment % information is available in Sample_Data_2 worksheet</t>
  </si>
  <si>
    <t>For the App selected . . get the (H1 + H2) revenue?</t>
  </si>
  <si>
    <t>Example 1: if BigBasket is selected, the answer should be 37,02,883.</t>
  </si>
  <si>
    <t>Example 2: if Dunzo is selected, the answer should be 21,03,708.</t>
  </si>
  <si>
    <t>Apps</t>
  </si>
  <si>
    <t>H1 Revenue</t>
  </si>
  <si>
    <t>H2 Revenue</t>
  </si>
  <si>
    <t>Dunzo</t>
  </si>
  <si>
    <t>BigBasket</t>
  </si>
  <si>
    <t>Flipkart</t>
  </si>
  <si>
    <t>Myntra</t>
  </si>
  <si>
    <t>Ola</t>
  </si>
  <si>
    <t>Suprr</t>
  </si>
  <si>
    <t>Swiggy</t>
  </si>
  <si>
    <t>Zomato</t>
  </si>
  <si>
    <t>Find Sales for the selected Month and the Sales Rep?</t>
  </si>
  <si>
    <t>Month</t>
  </si>
  <si>
    <t>Sales Rep</t>
  </si>
  <si>
    <t>Jack</t>
  </si>
  <si>
    <t>Alan</t>
  </si>
  <si>
    <t>John</t>
  </si>
  <si>
    <t>Susan</t>
  </si>
  <si>
    <t>Vanessa</t>
  </si>
  <si>
    <t xml:space="preserve">                                         Month
Sales Rep</t>
  </si>
  <si>
    <t>SL. NO.</t>
  </si>
  <si>
    <t>TASK</t>
  </si>
  <si>
    <t>DATE</t>
  </si>
  <si>
    <t>STATUS</t>
  </si>
  <si>
    <t>Follow-up discussion with Panopto</t>
  </si>
  <si>
    <t>Appraisal discussion with Sandeep</t>
  </si>
  <si>
    <t>Submit Hiring Plan to HR</t>
  </si>
  <si>
    <t>Did Hardik complete handover to Shubhman?</t>
  </si>
  <si>
    <t>Transfer rent</t>
  </si>
  <si>
    <t>Book venue for annual event</t>
  </si>
  <si>
    <t>Review weekly scores with Leads</t>
  </si>
  <si>
    <t>In the formula, use the DATE function to write the date.</t>
  </si>
  <si>
    <t>Improve!</t>
  </si>
  <si>
    <t>Good Performance!</t>
  </si>
  <si>
    <t>Excellent!</t>
  </si>
  <si>
    <t>Outstanding!</t>
  </si>
  <si>
    <t>Else,</t>
  </si>
  <si>
    <t>Poor</t>
  </si>
  <si>
    <t>Revenue</t>
  </si>
  <si>
    <t>PostPe</t>
  </si>
  <si>
    <t>InMobi</t>
  </si>
  <si>
    <t>Udaan</t>
  </si>
  <si>
    <t>Delhivery</t>
  </si>
  <si>
    <t>PhonePe</t>
  </si>
  <si>
    <t>FTH</t>
  </si>
  <si>
    <t>Cred</t>
  </si>
  <si>
    <t>Licious</t>
  </si>
  <si>
    <t>Digit</t>
  </si>
  <si>
    <t>Navi</t>
  </si>
  <si>
    <t>GreyOrange</t>
  </si>
  <si>
    <t>WazirX</t>
  </si>
  <si>
    <t>Razorpay</t>
  </si>
  <si>
    <t>IF Revenue in Column C &gt;</t>
  </si>
  <si>
    <t>Column D should have:</t>
  </si>
  <si>
    <t>Solve Here</t>
  </si>
  <si>
    <t>QUALITY SCORE</t>
  </si>
  <si>
    <t>PRODUCTIVITY</t>
  </si>
  <si>
    <t>SUM Productivity:</t>
  </si>
  <si>
    <t>Criteria 1:</t>
  </si>
  <si>
    <t>Date should be after 5-Jul-2024 . . but before 11-Jul-2024</t>
  </si>
  <si>
    <t>Criteria 2:</t>
  </si>
  <si>
    <t>Quality should be more than 60%</t>
  </si>
  <si>
    <t>Criteria 3:</t>
  </si>
  <si>
    <t>Productivity should be more than 75</t>
  </si>
  <si>
    <t>To be eligible for incentives, the Team-member should meet at least 1 of the criteria:</t>
  </si>
  <si>
    <t>TEAM-MEMBER</t>
  </si>
  <si>
    <t>UNPLANNED LEAVES</t>
  </si>
  <si>
    <t>EXPECTED RESULT</t>
  </si>
  <si>
    <t>SOLVE HERE</t>
  </si>
  <si>
    <t>Eligible</t>
  </si>
  <si>
    <t>Not Eligible</t>
  </si>
  <si>
    <t>M.S.Dhoni</t>
  </si>
  <si>
    <t>Sudha Murthy</t>
  </si>
  <si>
    <t>M.Shami</t>
  </si>
  <si>
    <t>R.Ashwin</t>
  </si>
  <si>
    <t>Shubhman Gill</t>
  </si>
  <si>
    <t>Q.7</t>
  </si>
  <si>
    <r>
      <rPr>
        <vertAlign val="superscript"/>
        <sz val="9"/>
        <color theme="1"/>
        <rFont val="Calibri"/>
        <family val="2"/>
      </rPr>
      <t>$</t>
    </r>
    <r>
      <rPr>
        <sz val="9"/>
        <color theme="1"/>
        <rFont val="Calibri"/>
        <family val="2"/>
      </rPr>
      <t>Increment Amount = Salary * Salary Increment %</t>
    </r>
  </si>
  <si>
    <r>
      <t xml:space="preserve">If the date has already passed . . status should be </t>
    </r>
    <r>
      <rPr>
        <sz val="10"/>
        <color theme="4"/>
        <rFont val="Calibri"/>
        <family val="2"/>
      </rPr>
      <t>Overdue</t>
    </r>
    <r>
      <rPr>
        <sz val="10"/>
        <color theme="1"/>
        <rFont val="Calibri"/>
        <family val="2"/>
      </rPr>
      <t xml:space="preserve">. Else, status should be </t>
    </r>
    <r>
      <rPr>
        <sz val="10"/>
        <color theme="4"/>
        <rFont val="Calibri"/>
        <family val="2"/>
      </rPr>
      <t>Upcoming</t>
    </r>
    <r>
      <rPr>
        <sz val="10"/>
        <color theme="1"/>
        <rFont val="Calibri"/>
        <family val="2"/>
      </rPr>
      <t>?</t>
    </r>
  </si>
  <si>
    <t>Q.8</t>
  </si>
  <si>
    <t>Apply Conditional Formatting as per below-mentioned?</t>
  </si>
  <si>
    <t>Icon Set</t>
  </si>
  <si>
    <t>Revenue Greater Than</t>
  </si>
  <si>
    <t>You are required to extract Department &amp; Position in separate columns?</t>
  </si>
  <si>
    <t>NAME</t>
  </si>
  <si>
    <t>DEPARTMENT / POSITION</t>
  </si>
  <si>
    <t>DEPARTMENT</t>
  </si>
  <si>
    <t>POSITION</t>
  </si>
  <si>
    <t>Mr.Virat Kohli</t>
  </si>
  <si>
    <t>Sales / Sales Assistant</t>
  </si>
  <si>
    <t>Ms.P.V.Sindhu</t>
  </si>
  <si>
    <t>Marketing / Marketing Assistant</t>
  </si>
  <si>
    <t>Ms.Saina Nehwal</t>
  </si>
  <si>
    <t>Procurement / Procurement Assistant</t>
  </si>
  <si>
    <t>Ms.Anju Bobby George</t>
  </si>
  <si>
    <t>Mr.Jasprit Bumrah</t>
  </si>
  <si>
    <t>Mr.Jhulan Goswami</t>
  </si>
  <si>
    <t>Finance / Accountant</t>
  </si>
  <si>
    <t>Ms.Kalpana Chawla</t>
  </si>
  <si>
    <t>Mr.Shikhar Dhawan</t>
  </si>
  <si>
    <t>Procurement / Buyer</t>
  </si>
  <si>
    <t>Mr.Ajay Vishnu</t>
  </si>
  <si>
    <t>Sales / Sales Representative</t>
  </si>
  <si>
    <t>Ms.Saikhom Mirabai Chanu</t>
  </si>
  <si>
    <t>E X P E C T E D    O U T P U T</t>
  </si>
  <si>
    <t>Sales Assistant</t>
  </si>
  <si>
    <t>Marketing Assistant</t>
  </si>
  <si>
    <t>Procurement</t>
  </si>
  <si>
    <t>Procurement Assistant</t>
  </si>
  <si>
    <t>Finance</t>
  </si>
  <si>
    <t>Accountant</t>
  </si>
  <si>
    <t>Buyer</t>
  </si>
  <si>
    <t>Sales Representative</t>
  </si>
  <si>
    <t>S O L V E    H E R E</t>
  </si>
  <si>
    <t>Note: Few names in Name column have unwanted spaces - at the beginning OR in between 1st and last name OR at the end .</t>
  </si>
  <si>
    <t>Helper Cells
D.V. List</t>
  </si>
  <si>
    <t>Sl. No.</t>
  </si>
  <si>
    <t>*in the cell below, select name from drop-down</t>
  </si>
  <si>
    <t>Jhulan Goswami</t>
  </si>
  <si>
    <t>Ajay Vishnu</t>
  </si>
  <si>
    <t>Mahesh Reddy</t>
  </si>
  <si>
    <t>Ravya Bhaskar</t>
  </si>
  <si>
    <t>Chaitali B.</t>
  </si>
  <si>
    <t>Jayesh Khurana</t>
  </si>
  <si>
    <t>Milan Rao</t>
  </si>
  <si>
    <t>Find the Merchant Status?</t>
  </si>
  <si>
    <t>Merchant Status Code</t>
  </si>
  <si>
    <t>Merchant Status</t>
  </si>
  <si>
    <t>ND</t>
  </si>
  <si>
    <t>No Dues</t>
  </si>
  <si>
    <t>Using the Merchant Status Code, get the Merchant Status?</t>
  </si>
  <si>
    <t>TD</t>
  </si>
  <si>
    <t>30-day Overdue</t>
  </si>
  <si>
    <t>SD</t>
  </si>
  <si>
    <t>60-day Overdue</t>
  </si>
  <si>
    <t>WO</t>
  </si>
  <si>
    <t>Write-off</t>
  </si>
  <si>
    <t>COMPANY ID</t>
  </si>
  <si>
    <t>INTERNAL CODE</t>
  </si>
  <si>
    <t>MERCHANT STATUS</t>
  </si>
  <si>
    <t>AT1030</t>
  </si>
  <si>
    <t>AT1030SD</t>
  </si>
  <si>
    <t>AT1030WO</t>
  </si>
  <si>
    <t>AT1030TD</t>
  </si>
  <si>
    <t>AS9239</t>
  </si>
  <si>
    <t>AS9239TD</t>
  </si>
  <si>
    <t>AT1030ND</t>
  </si>
  <si>
    <t>1030SE6</t>
  </si>
  <si>
    <t>1030SE6SD</t>
  </si>
  <si>
    <t>1030SE6TD</t>
  </si>
  <si>
    <t>1030SE6WO</t>
  </si>
  <si>
    <t>1030SE6ND</t>
  </si>
  <si>
    <t>1030NL40</t>
  </si>
  <si>
    <t>1030NL40TD</t>
  </si>
  <si>
    <t>1030NL40SD</t>
  </si>
  <si>
    <t>1030NL40WO</t>
  </si>
  <si>
    <t>1030NL40ND</t>
  </si>
  <si>
    <t>1030AT</t>
  </si>
  <si>
    <t>1030ATTD</t>
  </si>
  <si>
    <t>1030ATND</t>
  </si>
  <si>
    <t>1040DE</t>
  </si>
  <si>
    <t>1040DEND</t>
  </si>
  <si>
    <t>1040DESD</t>
  </si>
  <si>
    <t>1040DEWO</t>
  </si>
  <si>
    <t>1040DETD</t>
  </si>
  <si>
    <r>
      <rPr>
        <b/>
        <sz val="10"/>
        <color theme="1" tint="0.249977111117893"/>
        <rFont val="Calibri"/>
        <family val="2"/>
      </rPr>
      <t>Example 1:</t>
    </r>
    <r>
      <rPr>
        <sz val="10"/>
        <color theme="1" tint="0.249977111117893"/>
        <rFont val="Calibri"/>
        <family val="2"/>
      </rPr>
      <t xml:space="preserve"> Internal Code </t>
    </r>
    <r>
      <rPr>
        <sz val="10"/>
        <color theme="4"/>
        <rFont val="Calibri"/>
        <family val="2"/>
      </rPr>
      <t>AT1030SD</t>
    </r>
    <r>
      <rPr>
        <sz val="10"/>
        <color theme="1" tint="0.249977111117893"/>
        <rFont val="Calibri"/>
        <family val="2"/>
      </rPr>
      <t xml:space="preserve"> - Merchant Status is </t>
    </r>
    <r>
      <rPr>
        <sz val="10"/>
        <color theme="4"/>
        <rFont val="Calibri"/>
        <family val="2"/>
      </rPr>
      <t>60-day Overdue</t>
    </r>
    <r>
      <rPr>
        <sz val="10"/>
        <color theme="1" tint="0.249977111117893"/>
        <rFont val="Calibri"/>
        <family val="2"/>
      </rPr>
      <t>.</t>
    </r>
  </si>
  <si>
    <r>
      <rPr>
        <b/>
        <sz val="10"/>
        <color theme="1" tint="0.249977111117893"/>
        <rFont val="Calibri"/>
        <family val="2"/>
      </rPr>
      <t>Example 2:</t>
    </r>
    <r>
      <rPr>
        <sz val="10"/>
        <color theme="1" tint="0.249977111117893"/>
        <rFont val="Calibri"/>
        <family val="2"/>
      </rPr>
      <t xml:space="preserve"> Internal Code </t>
    </r>
    <r>
      <rPr>
        <sz val="10"/>
        <color theme="4"/>
        <rFont val="Calibri"/>
        <family val="2"/>
      </rPr>
      <t>AT1030WO</t>
    </r>
    <r>
      <rPr>
        <sz val="10"/>
        <color theme="1" tint="0.249977111117893"/>
        <rFont val="Calibri"/>
        <family val="2"/>
      </rPr>
      <t xml:space="preserve"> - Merchant Status is </t>
    </r>
    <r>
      <rPr>
        <sz val="10"/>
        <color theme="4"/>
        <rFont val="Calibri"/>
        <family val="2"/>
      </rPr>
      <t>Write-off</t>
    </r>
    <r>
      <rPr>
        <sz val="10"/>
        <color theme="1" tint="0.249977111117893"/>
        <rFont val="Calibri"/>
        <family val="2"/>
      </rPr>
      <t>.</t>
    </r>
  </si>
  <si>
    <r>
      <t xml:space="preserve">The </t>
    </r>
    <r>
      <rPr>
        <sz val="10"/>
        <color theme="5"/>
        <rFont val="Calibri"/>
        <family val="2"/>
      </rPr>
      <t>last 2 characters</t>
    </r>
    <r>
      <rPr>
        <sz val="10"/>
        <color theme="1"/>
        <rFont val="Calibri"/>
        <family val="2"/>
      </rPr>
      <t xml:space="preserve"> in the </t>
    </r>
    <r>
      <rPr>
        <sz val="10"/>
        <color theme="5"/>
        <rFont val="Calibri"/>
        <family val="2"/>
      </rPr>
      <t>Internal Code</t>
    </r>
    <r>
      <rPr>
        <sz val="10"/>
        <color theme="1"/>
        <rFont val="Calibri"/>
        <family val="2"/>
      </rPr>
      <t xml:space="preserve"> is the Merchant Status Code.</t>
    </r>
  </si>
  <si>
    <t>EXPECTED OUTPUT</t>
  </si>
  <si>
    <t>Solve Q.4 using POWER QUERY</t>
  </si>
  <si>
    <t>Load the Power Query Table Here</t>
  </si>
  <si>
    <t>Quality Score at least 75% BUT not more than 90%</t>
  </si>
  <si>
    <t>Productivity at least 8</t>
  </si>
  <si>
    <t>Unplanned Leaves not more than 1</t>
  </si>
  <si>
    <t>How many Team-members had:</t>
  </si>
  <si>
    <t>Criteria 1: Quality Score is more than 75%.</t>
  </si>
  <si>
    <t>Criteria 2: Producivity is more than 8.</t>
  </si>
  <si>
    <t>Criteria 3: Unplanned Leaves are not more than 1.</t>
  </si>
  <si>
    <t>Who is eligible/not eligible for the incentives?</t>
  </si>
  <si>
    <t>A Team-member incorrectly recorded Department &amp; Position in same cell.</t>
  </si>
  <si>
    <t>In the dark yellow cell, find the Department?</t>
  </si>
  <si>
    <t>Find the Department?</t>
  </si>
  <si>
    <t>Helper Cells - D.V.</t>
  </si>
  <si>
    <t>Vikram Batra</t>
  </si>
  <si>
    <t>P.T.Usha</t>
  </si>
  <si>
    <t>Neeraj Chopra</t>
  </si>
  <si>
    <t>Sarojini Naidu</t>
  </si>
  <si>
    <t>Sales / ABC DEF</t>
  </si>
  <si>
    <t xml:space="preserve">Accountant </t>
  </si>
  <si>
    <t xml:space="preserve">Buyer </t>
  </si>
  <si>
    <t>Used Split Text to column and later concat the values</t>
  </si>
  <si>
    <t>ABC DEF</t>
  </si>
  <si>
    <t>Dept</t>
  </si>
  <si>
    <t>Position</t>
  </si>
  <si>
    <t>Overall</t>
  </si>
  <si>
    <t>Customers who haven't placed repeated orders.</t>
  </si>
  <si>
    <t>Through Filter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</si>
</sst>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₹&quot;\ * #,##0_ ;_ &quot;₹&quot;\ * \-#,##0_ ;_ &quot;₹&quot;\ * &quot;-&quot;_ ;_ @_ "/>
    <numFmt numFmtId="43" formatCode="_ * #,##0.00_ ;_ * \-#,##0.00_ ;_ * &quot;-&quot;??_ ;_ @_ "/>
    <numFmt numFmtId="164" formatCode="#,##0_ ;\-#,##0\ "/>
    <numFmt numFmtId="165" formatCode="dddd"/>
    <numFmt numFmtId="166" formatCode="dd/mmm/yyyy"/>
    <numFmt numFmtId="167" formatCode="_ * #,##0_ ;_ * \-#,##0_ ;_ * &quot;-&quot;??_ ;_ @_ "/>
    <numFmt numFmtId="168" formatCode="0;[Red]0"/>
    <numFmt numFmtId="169" formatCode="[$-F800]dddd\,\ mmmm\ dd\,\ yyyy"/>
  </numFmts>
  <fonts count="56" x14ac:knownFonts="1"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3" tint="-0.249977111117893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0"/>
      <color theme="4"/>
      <name val="Aptos Narrow"/>
      <family val="2"/>
      <scheme val="minor"/>
    </font>
    <font>
      <b/>
      <sz val="10"/>
      <color theme="5" tint="-0.499984740745262"/>
      <name val="Aptos Narrow"/>
      <family val="2"/>
      <scheme val="minor"/>
    </font>
    <font>
      <b/>
      <sz val="10"/>
      <color theme="5"/>
      <name val="Aptos Narrow"/>
      <family val="2"/>
      <scheme val="minor"/>
    </font>
    <font>
      <b/>
      <sz val="10"/>
      <color theme="1" tint="0.249977111117893"/>
      <name val="Aptos Narrow"/>
      <family val="2"/>
      <scheme val="minor"/>
    </font>
    <font>
      <sz val="10"/>
      <color theme="1" tint="0.249977111117893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sz val="9"/>
      <color theme="1" tint="0.249977111117893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sz val="10"/>
      <color theme="2" tint="-0.89999084444715716"/>
      <name val="Aptos Narrow"/>
      <family val="2"/>
      <scheme val="minor"/>
    </font>
    <font>
      <b/>
      <sz val="10"/>
      <color theme="1" tint="0.249977111117893"/>
      <name val="Courier New"/>
      <family val="3"/>
    </font>
    <font>
      <sz val="10"/>
      <color theme="3" tint="-0.249977111117893"/>
      <name val="Segoe UI Variable Text Semibold"/>
    </font>
    <font>
      <sz val="10"/>
      <color theme="1" tint="0.249977111117893"/>
      <name val="Bahnschrift Light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Aptos Narrow"/>
      <family val="2"/>
      <scheme val="minor"/>
    </font>
    <font>
      <b/>
      <sz val="10"/>
      <name val="Aptos Narrow"/>
      <family val="2"/>
      <scheme val="minor"/>
    </font>
    <font>
      <b/>
      <i/>
      <sz val="11"/>
      <color theme="1" tint="0.1499984740745262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0"/>
      <name val="Calibri"/>
      <family val="2"/>
    </font>
    <font>
      <sz val="10"/>
      <color theme="1"/>
      <name val="Cambria"/>
      <family val="1"/>
    </font>
    <font>
      <sz val="9"/>
      <color theme="1"/>
      <name val="Calibri"/>
      <family val="2"/>
    </font>
    <font>
      <vertAlign val="superscript"/>
      <sz val="9"/>
      <color theme="1"/>
      <name val="Calibri"/>
      <family val="2"/>
    </font>
    <font>
      <sz val="9"/>
      <color theme="1" tint="0.249977111117893"/>
      <name val="Calibri"/>
      <family val="2"/>
    </font>
    <font>
      <sz val="10"/>
      <name val="Calibri"/>
      <family val="2"/>
    </font>
    <font>
      <b/>
      <sz val="11"/>
      <color theme="9" tint="-0.499984740745262"/>
      <name val="Calibri"/>
      <family val="2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color theme="4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theme="1" tint="0.14999847407452621"/>
      <name val="Calibri"/>
      <family val="2"/>
    </font>
    <font>
      <i/>
      <sz val="10"/>
      <color theme="1"/>
      <name val="Calibri"/>
      <family val="2"/>
    </font>
    <font>
      <i/>
      <sz val="10"/>
      <color theme="1" tint="0.1499984740745262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8"/>
      <name val="Aptos Narrow"/>
      <family val="2"/>
      <scheme val="minor"/>
    </font>
    <font>
      <i/>
      <sz val="8"/>
      <color theme="2" tint="-0.499984740745262"/>
      <name val="Calibri"/>
      <family val="2"/>
    </font>
    <font>
      <sz val="10"/>
      <color theme="1" tint="0.249977111117893"/>
      <name val="Calibri"/>
      <family val="2"/>
    </font>
    <font>
      <b/>
      <sz val="10"/>
      <color theme="1" tint="0.249977111117893"/>
      <name val="Calibri"/>
      <family val="2"/>
    </font>
    <font>
      <sz val="10"/>
      <color theme="5"/>
      <name val="Calibri"/>
      <family val="2"/>
    </font>
    <font>
      <sz val="10"/>
      <name val="Cambria"/>
      <family val="1"/>
    </font>
    <font>
      <b/>
      <sz val="10"/>
      <color theme="5" tint="-0.499984740745262"/>
      <name val="Calibri"/>
      <family val="2"/>
    </font>
    <font>
      <sz val="8"/>
      <color theme="1"/>
      <name val="Aptos Narrow"/>
      <family val="2"/>
      <scheme val="minor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59">
    <border>
      <left/>
      <right/>
      <top/>
      <bottom/>
      <diagonal/>
    </border>
    <border>
      <left/>
      <right style="thin">
        <color theme="0"/>
      </right>
      <top/>
      <bottom style="medium">
        <color theme="8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theme="8" tint="-0.249977111117893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 diagonalDown="1"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 style="thin">
        <color theme="0" tint="-0.249977111117893"/>
      </diagonal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rgb="FFFF0000"/>
      </right>
      <top/>
      <bottom/>
      <diagonal/>
    </border>
    <border>
      <left/>
      <right style="medium">
        <color rgb="FF92D050"/>
      </right>
      <top/>
      <bottom/>
      <diagonal/>
    </border>
    <border>
      <left/>
      <right/>
      <top/>
      <bottom style="thin">
        <color theme="7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theme="2" tint="-0.499984740745262"/>
      </left>
      <right/>
      <top/>
      <bottom style="medium">
        <color theme="2" tint="-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21" fillId="0" borderId="0"/>
    <xf numFmtId="0" fontId="23" fillId="0" borderId="0" applyNumberForma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2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7">
    <xf numFmtId="0" fontId="0" fillId="0" borderId="0" xfId="0"/>
    <xf numFmtId="0" fontId="3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2" applyFont="1" applyAlignment="1">
      <alignment horizontal="left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14" fontId="1" fillId="0" borderId="4" xfId="2" applyNumberFormat="1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14" fontId="1" fillId="0" borderId="5" xfId="2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9" fillId="3" borderId="0" xfId="0" applyFont="1" applyFill="1" applyAlignment="1">
      <alignment horizontal="centerContinuous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0" fontId="0" fillId="0" borderId="6" xfId="0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1" fillId="0" borderId="7" xfId="2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3" applyFont="1" applyAlignment="1">
      <alignment horizontal="center" vertical="center"/>
    </xf>
    <xf numFmtId="0" fontId="14" fillId="0" borderId="0" xfId="3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2" applyFont="1" applyAlignment="1">
      <alignment horizontal="center" vertical="center" wrapText="1"/>
    </xf>
    <xf numFmtId="0" fontId="0" fillId="0" borderId="0" xfId="3" applyFont="1" applyAlignment="1">
      <alignment vertical="center"/>
    </xf>
    <xf numFmtId="0" fontId="17" fillId="5" borderId="0" xfId="2" applyFont="1" applyFill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8" fillId="6" borderId="10" xfId="0" applyNumberFormat="1" applyFont="1" applyFill="1" applyBorder="1" applyAlignment="1">
      <alignment horizontal="center" vertical="center"/>
    </xf>
    <xf numFmtId="15" fontId="18" fillId="6" borderId="12" xfId="0" applyNumberFormat="1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vertical="center"/>
    </xf>
    <xf numFmtId="0" fontId="20" fillId="8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vertical="center"/>
    </xf>
    <xf numFmtId="0" fontId="20" fillId="8" borderId="14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164" fontId="1" fillId="0" borderId="6" xfId="2" applyNumberFormat="1" applyFont="1" applyBorder="1" applyAlignment="1">
      <alignment vertical="center"/>
    </xf>
    <xf numFmtId="164" fontId="2" fillId="4" borderId="0" xfId="3" applyNumberFormat="1" applyFont="1" applyFill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1" fillId="0" borderId="0" xfId="2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5" fillId="10" borderId="15" xfId="5" applyFont="1" applyFill="1" applyBorder="1" applyAlignment="1">
      <alignment horizontal="center" vertical="center"/>
    </xf>
    <xf numFmtId="0" fontId="25" fillId="10" borderId="16" xfId="5" applyFont="1" applyFill="1" applyBorder="1" applyAlignment="1">
      <alignment horizontal="center" vertical="center"/>
    </xf>
    <xf numFmtId="0" fontId="25" fillId="10" borderId="17" xfId="5" applyFont="1" applyFill="1" applyBorder="1" applyAlignment="1">
      <alignment horizontal="center" vertical="center"/>
    </xf>
    <xf numFmtId="0" fontId="1" fillId="0" borderId="18" xfId="3" applyBorder="1" applyAlignment="1">
      <alignment vertical="center" wrapText="1"/>
    </xf>
    <xf numFmtId="0" fontId="1" fillId="0" borderId="19" xfId="3" applyBorder="1" applyAlignment="1">
      <alignment vertical="center"/>
    </xf>
    <xf numFmtId="0" fontId="1" fillId="0" borderId="20" xfId="3" applyBorder="1" applyAlignment="1">
      <alignment vertical="center"/>
    </xf>
    <xf numFmtId="0" fontId="1" fillId="0" borderId="21" xfId="3" applyBorder="1" applyAlignment="1">
      <alignment vertical="center" wrapText="1"/>
    </xf>
    <xf numFmtId="0" fontId="1" fillId="0" borderId="23" xfId="3" applyBorder="1" applyAlignment="1">
      <alignment vertical="center"/>
    </xf>
    <xf numFmtId="0" fontId="22" fillId="0" borderId="0" xfId="0" applyFont="1" applyAlignment="1">
      <alignment horizontal="center"/>
    </xf>
    <xf numFmtId="0" fontId="26" fillId="10" borderId="15" xfId="5" applyFont="1" applyFill="1" applyBorder="1" applyAlignment="1">
      <alignment horizontal="center" vertical="center"/>
    </xf>
    <xf numFmtId="0" fontId="27" fillId="10" borderId="16" xfId="2" applyFont="1" applyFill="1" applyBorder="1" applyAlignment="1">
      <alignment horizontal="center" vertical="center"/>
    </xf>
    <xf numFmtId="0" fontId="27" fillId="10" borderId="17" xfId="2" applyFont="1" applyFill="1" applyBorder="1" applyAlignment="1">
      <alignment horizontal="center" vertical="center"/>
    </xf>
    <xf numFmtId="0" fontId="1" fillId="0" borderId="18" xfId="3" applyBorder="1" applyAlignment="1">
      <alignment vertical="center"/>
    </xf>
    <xf numFmtId="0" fontId="1" fillId="0" borderId="20" xfId="2" applyFont="1" applyBorder="1" applyAlignment="1">
      <alignment horizontal="center" vertical="center"/>
    </xf>
    <xf numFmtId="0" fontId="1" fillId="0" borderId="21" xfId="3" applyBorder="1" applyAlignment="1">
      <alignment vertical="center"/>
    </xf>
    <xf numFmtId="0" fontId="1" fillId="0" borderId="23" xfId="2" applyFont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0" fillId="2" borderId="24" xfId="0" applyFill="1" applyBorder="1" applyAlignment="1">
      <alignment horizontal="center" vertical="center"/>
    </xf>
    <xf numFmtId="15" fontId="1" fillId="0" borderId="24" xfId="2" applyNumberFormat="1" applyFont="1" applyBorder="1" applyAlignment="1">
      <alignment vertical="center"/>
    </xf>
    <xf numFmtId="0" fontId="1" fillId="0" borderId="24" xfId="2" applyFont="1" applyBorder="1" applyAlignment="1">
      <alignment vertical="center"/>
    </xf>
    <xf numFmtId="164" fontId="1" fillId="0" borderId="24" xfId="2" applyNumberFormat="1" applyFont="1" applyBorder="1" applyAlignment="1">
      <alignment vertical="center"/>
    </xf>
    <xf numFmtId="15" fontId="0" fillId="0" borderId="24" xfId="2" applyNumberFormat="1" applyFont="1" applyBorder="1" applyAlignment="1">
      <alignment vertical="center"/>
    </xf>
    <xf numFmtId="0" fontId="0" fillId="0" borderId="24" xfId="2" applyFont="1" applyBorder="1" applyAlignment="1">
      <alignment vertical="center"/>
    </xf>
    <xf numFmtId="164" fontId="0" fillId="0" borderId="24" xfId="2" applyNumberFormat="1" applyFont="1" applyBorder="1" applyAlignment="1">
      <alignment vertical="center"/>
    </xf>
    <xf numFmtId="0" fontId="1" fillId="10" borderId="25" xfId="2" applyFont="1" applyFill="1" applyBorder="1" applyAlignment="1">
      <alignment horizontal="center" vertical="center"/>
    </xf>
    <xf numFmtId="0" fontId="28" fillId="11" borderId="25" xfId="2" applyFont="1" applyFill="1" applyBorder="1" applyAlignment="1">
      <alignment horizontal="center" vertical="center" wrapText="1"/>
    </xf>
    <xf numFmtId="0" fontId="1" fillId="10" borderId="25" xfId="6" applyFont="1" applyFill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1" fillId="0" borderId="25" xfId="6" applyFont="1" applyBorder="1" applyAlignment="1">
      <alignment horizontal="center" vertical="center"/>
    </xf>
    <xf numFmtId="15" fontId="1" fillId="0" borderId="25" xfId="6" applyNumberFormat="1" applyFont="1" applyBorder="1" applyAlignment="1">
      <alignment horizontal="left" indent="3"/>
    </xf>
    <xf numFmtId="0" fontId="1" fillId="0" borderId="25" xfId="6" applyFont="1" applyBorder="1" applyAlignment="1">
      <alignment horizontal="left" vertical="center"/>
    </xf>
    <xf numFmtId="0" fontId="1" fillId="0" borderId="25" xfId="6" applyFont="1" applyBorder="1"/>
    <xf numFmtId="0" fontId="1" fillId="0" borderId="0" xfId="2" applyFont="1"/>
    <xf numFmtId="42" fontId="1" fillId="0" borderId="0" xfId="2" applyNumberFormat="1" applyFont="1"/>
    <xf numFmtId="0" fontId="1" fillId="0" borderId="25" xfId="2" applyFont="1" applyBorder="1" applyAlignment="1">
      <alignment horizontal="left" vertical="center"/>
    </xf>
    <xf numFmtId="0" fontId="1" fillId="0" borderId="25" xfId="2" applyFont="1" applyBorder="1" applyAlignment="1">
      <alignment horizontal="center" vertical="center"/>
    </xf>
    <xf numFmtId="9" fontId="0" fillId="0" borderId="25" xfId="7" applyFont="1" applyBorder="1" applyAlignment="1">
      <alignment vertical="center"/>
    </xf>
    <xf numFmtId="0" fontId="21" fillId="0" borderId="0" xfId="4"/>
    <xf numFmtId="3" fontId="1" fillId="0" borderId="25" xfId="6" applyNumberFormat="1" applyFont="1" applyBorder="1"/>
    <xf numFmtId="3" fontId="1" fillId="0" borderId="25" xfId="3" applyNumberFormat="1" applyBorder="1"/>
    <xf numFmtId="3" fontId="22" fillId="13" borderId="0" xfId="0" applyNumberFormat="1" applyFont="1" applyFill="1" applyAlignment="1">
      <alignment horizontal="center"/>
    </xf>
    <xf numFmtId="0" fontId="22" fillId="0" borderId="0" xfId="3" applyFont="1" applyAlignment="1">
      <alignment horizontal="center" vertical="center" wrapText="1"/>
    </xf>
    <xf numFmtId="0" fontId="21" fillId="0" borderId="0" xfId="2" applyFont="1" applyAlignment="1">
      <alignment vertical="center"/>
    </xf>
    <xf numFmtId="0" fontId="21" fillId="0" borderId="0" xfId="2" applyFont="1" applyAlignment="1">
      <alignment horizontal="center" vertical="center"/>
    </xf>
    <xf numFmtId="0" fontId="21" fillId="0" borderId="0" xfId="0" applyFont="1"/>
    <xf numFmtId="0" fontId="30" fillId="0" borderId="0" xfId="2" applyFont="1" applyAlignment="1">
      <alignment vertical="center"/>
    </xf>
    <xf numFmtId="0" fontId="21" fillId="10" borderId="25" xfId="2" applyFont="1" applyFill="1" applyBorder="1" applyAlignment="1">
      <alignment horizontal="center" vertical="center"/>
    </xf>
    <xf numFmtId="0" fontId="21" fillId="0" borderId="25" xfId="2" applyFont="1" applyBorder="1" applyAlignment="1">
      <alignment horizontal="left" vertical="center" wrapText="1"/>
    </xf>
    <xf numFmtId="3" fontId="21" fillId="0" borderId="25" xfId="2" applyNumberFormat="1" applyFont="1" applyBorder="1" applyAlignment="1">
      <alignment vertical="center"/>
    </xf>
    <xf numFmtId="0" fontId="22" fillId="0" borderId="0" xfId="2" applyFont="1" applyAlignment="1">
      <alignment horizontal="center" vertical="center"/>
    </xf>
    <xf numFmtId="0" fontId="32" fillId="0" borderId="0" xfId="2" applyFont="1" applyAlignment="1">
      <alignment vertical="center"/>
    </xf>
    <xf numFmtId="0" fontId="21" fillId="12" borderId="0" xfId="2" applyFont="1" applyFill="1" applyAlignment="1">
      <alignment horizontal="center" vertical="center"/>
    </xf>
    <xf numFmtId="0" fontId="21" fillId="0" borderId="25" xfId="2" applyFont="1" applyBorder="1" applyAlignment="1">
      <alignment vertical="center"/>
    </xf>
    <xf numFmtId="164" fontId="21" fillId="0" borderId="25" xfId="2" applyNumberFormat="1" applyFont="1" applyBorder="1" applyAlignment="1">
      <alignment vertical="center"/>
    </xf>
    <xf numFmtId="0" fontId="22" fillId="0" borderId="0" xfId="2" applyFont="1" applyAlignment="1" applyProtection="1">
      <alignment horizontal="center" vertical="center"/>
      <protection locked="0"/>
    </xf>
    <xf numFmtId="0" fontId="33" fillId="0" borderId="0" xfId="2" applyFont="1" applyAlignment="1" applyProtection="1">
      <alignment vertical="center"/>
      <protection locked="0"/>
    </xf>
    <xf numFmtId="0" fontId="34" fillId="0" borderId="0" xfId="2" applyFont="1" applyAlignment="1" applyProtection="1">
      <alignment vertical="center"/>
      <protection locked="0"/>
    </xf>
    <xf numFmtId="0" fontId="21" fillId="0" borderId="0" xfId="2" applyFont="1" applyAlignment="1" applyProtection="1">
      <alignment vertical="center"/>
      <protection locked="0"/>
    </xf>
    <xf numFmtId="0" fontId="21" fillId="0" borderId="0" xfId="4" applyAlignment="1" applyProtection="1">
      <alignment vertical="center"/>
      <protection locked="0"/>
    </xf>
    <xf numFmtId="0" fontId="35" fillId="6" borderId="25" xfId="2" applyFont="1" applyFill="1" applyBorder="1" applyAlignment="1" applyProtection="1">
      <alignment horizontal="center" vertical="center"/>
      <protection locked="0"/>
    </xf>
    <xf numFmtId="0" fontId="36" fillId="11" borderId="25" xfId="2" applyFont="1" applyFill="1" applyBorder="1" applyAlignment="1" applyProtection="1">
      <alignment horizontal="center" vertical="center"/>
      <protection locked="0"/>
    </xf>
    <xf numFmtId="17" fontId="21" fillId="0" borderId="25" xfId="2" applyNumberFormat="1" applyFont="1" applyBorder="1" applyAlignment="1" applyProtection="1">
      <alignment horizontal="center" vertical="center"/>
      <protection locked="0"/>
    </xf>
    <xf numFmtId="1" fontId="21" fillId="0" borderId="25" xfId="2" applyNumberFormat="1" applyFont="1" applyBorder="1" applyAlignment="1" applyProtection="1">
      <alignment horizontal="center" vertical="center"/>
      <protection locked="0"/>
    </xf>
    <xf numFmtId="42" fontId="21" fillId="0" borderId="25" xfId="2" applyNumberFormat="1" applyFont="1" applyBorder="1" applyAlignment="1" applyProtection="1">
      <alignment vertical="center"/>
      <protection locked="0"/>
    </xf>
    <xf numFmtId="0" fontId="22" fillId="10" borderId="26" xfId="2" applyFont="1" applyFill="1" applyBorder="1" applyAlignment="1" applyProtection="1">
      <alignment horizontal="left" vertical="center" wrapText="1"/>
      <protection locked="0"/>
    </xf>
    <xf numFmtId="17" fontId="22" fillId="13" borderId="25" xfId="2" applyNumberFormat="1" applyFont="1" applyFill="1" applyBorder="1" applyAlignment="1" applyProtection="1">
      <alignment horizontal="center" vertical="center"/>
      <protection locked="0"/>
    </xf>
    <xf numFmtId="0" fontId="21" fillId="0" borderId="0" xfId="2" applyFont="1" applyAlignment="1" applyProtection="1">
      <alignment horizontal="center" vertical="center"/>
      <protection locked="0"/>
    </xf>
    <xf numFmtId="0" fontId="22" fillId="14" borderId="25" xfId="2" applyFont="1" applyFill="1" applyBorder="1" applyAlignment="1" applyProtection="1">
      <alignment horizontal="left" vertical="center" indent="3"/>
      <protection locked="0"/>
    </xf>
    <xf numFmtId="164" fontId="21" fillId="0" borderId="25" xfId="2" applyNumberFormat="1" applyFont="1" applyBorder="1" applyAlignment="1" applyProtection="1">
      <alignment vertical="center"/>
      <protection locked="0"/>
    </xf>
    <xf numFmtId="0" fontId="22" fillId="0" borderId="0" xfId="8" applyFont="1" applyAlignment="1">
      <alignment horizontal="center" vertical="center" wrapText="1"/>
    </xf>
    <xf numFmtId="0" fontId="38" fillId="0" borderId="37" xfId="2" applyFont="1" applyBorder="1" applyAlignment="1">
      <alignment horizontal="center" vertical="center"/>
    </xf>
    <xf numFmtId="0" fontId="39" fillId="0" borderId="0" xfId="2" applyFont="1" applyAlignment="1">
      <alignment horizontal="left" vertical="center"/>
    </xf>
    <xf numFmtId="0" fontId="21" fillId="10" borderId="27" xfId="3" applyFont="1" applyFill="1" applyBorder="1" applyAlignment="1">
      <alignment horizontal="center" vertical="center"/>
    </xf>
    <xf numFmtId="0" fontId="21" fillId="10" borderId="28" xfId="3" applyFont="1" applyFill="1" applyBorder="1" applyAlignment="1">
      <alignment horizontal="center" vertical="center"/>
    </xf>
    <xf numFmtId="0" fontId="40" fillId="14" borderId="29" xfId="6" applyFont="1" applyFill="1" applyBorder="1" applyAlignment="1">
      <alignment horizontal="center" vertical="center" wrapText="1"/>
    </xf>
    <xf numFmtId="0" fontId="21" fillId="0" borderId="30" xfId="3" applyFont="1" applyBorder="1" applyAlignment="1">
      <alignment horizontal="center" vertical="center"/>
    </xf>
    <xf numFmtId="0" fontId="21" fillId="0" borderId="31" xfId="3" applyFont="1" applyBorder="1" applyAlignment="1">
      <alignment vertical="center" wrapText="1"/>
    </xf>
    <xf numFmtId="166" fontId="21" fillId="0" borderId="31" xfId="3" applyNumberFormat="1" applyFont="1" applyBorder="1" applyAlignment="1">
      <alignment horizontal="center" vertical="center"/>
    </xf>
    <xf numFmtId="0" fontId="21" fillId="0" borderId="32" xfId="2" applyFont="1" applyBorder="1" applyAlignment="1">
      <alignment vertical="center" wrapText="1"/>
    </xf>
    <xf numFmtId="0" fontId="21" fillId="0" borderId="33" xfId="3" applyFont="1" applyBorder="1" applyAlignment="1">
      <alignment horizontal="center" vertical="center"/>
    </xf>
    <xf numFmtId="0" fontId="21" fillId="0" borderId="34" xfId="3" applyFont="1" applyBorder="1" applyAlignment="1">
      <alignment vertical="center" wrapText="1"/>
    </xf>
    <xf numFmtId="166" fontId="21" fillId="0" borderId="34" xfId="3" applyNumberFormat="1" applyFont="1" applyBorder="1" applyAlignment="1">
      <alignment horizontal="center" vertical="center"/>
    </xf>
    <xf numFmtId="0" fontId="21" fillId="0" borderId="35" xfId="3" applyFont="1" applyBorder="1" applyAlignment="1">
      <alignment horizontal="center" vertical="center"/>
    </xf>
    <xf numFmtId="0" fontId="21" fillId="0" borderId="36" xfId="3" applyFont="1" applyBorder="1" applyAlignment="1">
      <alignment vertical="center" wrapText="1"/>
    </xf>
    <xf numFmtId="166" fontId="21" fillId="0" borderId="36" xfId="3" applyNumberFormat="1" applyFont="1" applyBorder="1" applyAlignment="1">
      <alignment horizontal="center" vertical="center"/>
    </xf>
    <xf numFmtId="0" fontId="21" fillId="0" borderId="38" xfId="2" applyFont="1" applyBorder="1" applyAlignment="1">
      <alignment vertical="center"/>
    </xf>
    <xf numFmtId="0" fontId="41" fillId="10" borderId="25" xfId="2" applyFont="1" applyFill="1" applyBorder="1" applyAlignment="1">
      <alignment horizontal="center" vertical="center"/>
    </xf>
    <xf numFmtId="0" fontId="42" fillId="14" borderId="25" xfId="2" applyFont="1" applyFill="1" applyBorder="1" applyAlignment="1">
      <alignment horizontal="center" vertical="center" wrapText="1"/>
    </xf>
    <xf numFmtId="0" fontId="21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left" vertical="center"/>
      <protection locked="0"/>
    </xf>
    <xf numFmtId="0" fontId="44" fillId="0" borderId="0" xfId="0" applyFont="1" applyAlignment="1" applyProtection="1">
      <alignment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44" fillId="0" borderId="39" xfId="0" applyFont="1" applyBorder="1" applyAlignment="1" applyProtection="1">
      <alignment horizontal="center" vertical="center"/>
      <protection locked="0"/>
    </xf>
    <xf numFmtId="0" fontId="21" fillId="0" borderId="0" xfId="0" applyFont="1" applyProtection="1">
      <protection locked="0"/>
    </xf>
    <xf numFmtId="0" fontId="21" fillId="0" borderId="0" xfId="0" applyFont="1" applyAlignment="1">
      <alignment horizontal="center" vertical="center" wrapText="1"/>
    </xf>
    <xf numFmtId="0" fontId="21" fillId="0" borderId="25" xfId="2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2" applyFont="1" applyAlignment="1">
      <alignment horizontal="left" vertical="center"/>
    </xf>
    <xf numFmtId="0" fontId="41" fillId="10" borderId="40" xfId="2" applyFont="1" applyFill="1" applyBorder="1" applyAlignment="1">
      <alignment horizontal="center" vertical="center"/>
    </xf>
    <xf numFmtId="0" fontId="41" fillId="10" borderId="41" xfId="2" applyFont="1" applyFill="1" applyBorder="1" applyAlignment="1">
      <alignment horizontal="center" vertical="center"/>
    </xf>
    <xf numFmtId="0" fontId="21" fillId="0" borderId="42" xfId="2" applyFont="1" applyBorder="1" applyAlignment="1">
      <alignment vertical="center"/>
    </xf>
    <xf numFmtId="167" fontId="21" fillId="0" borderId="42" xfId="1" applyNumberFormat="1" applyFont="1" applyBorder="1" applyAlignment="1">
      <alignment vertical="center"/>
    </xf>
    <xf numFmtId="0" fontId="21" fillId="0" borderId="43" xfId="2" applyFont="1" applyBorder="1" applyAlignment="1">
      <alignment vertical="center"/>
    </xf>
    <xf numFmtId="167" fontId="21" fillId="0" borderId="43" xfId="1" applyNumberFormat="1" applyFont="1" applyBorder="1" applyAlignment="1">
      <alignment vertical="center"/>
    </xf>
    <xf numFmtId="0" fontId="22" fillId="0" borderId="44" xfId="4" applyFont="1" applyBorder="1" applyAlignment="1">
      <alignment horizontal="center" vertical="center"/>
    </xf>
    <xf numFmtId="0" fontId="22" fillId="0" borderId="45" xfId="4" applyFont="1" applyBorder="1" applyAlignment="1">
      <alignment horizontal="center" vertical="center"/>
    </xf>
    <xf numFmtId="3" fontId="21" fillId="0" borderId="46" xfId="0" applyNumberFormat="1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1" fillId="0" borderId="25" xfId="3" applyFont="1" applyBorder="1" applyAlignment="1">
      <alignment vertical="center" wrapText="1"/>
    </xf>
    <xf numFmtId="0" fontId="21" fillId="0" borderId="25" xfId="0" applyFont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46" fillId="16" borderId="25" xfId="0" applyFont="1" applyFill="1" applyBorder="1" applyAlignment="1">
      <alignment horizontal="center" vertical="center"/>
    </xf>
    <xf numFmtId="0" fontId="29" fillId="16" borderId="25" xfId="0" applyFont="1" applyFill="1" applyBorder="1" applyAlignment="1">
      <alignment horizontal="center" vertical="center"/>
    </xf>
    <xf numFmtId="0" fontId="46" fillId="9" borderId="25" xfId="0" applyFont="1" applyFill="1" applyBorder="1" applyAlignment="1">
      <alignment horizontal="center" vertical="center"/>
    </xf>
    <xf numFmtId="0" fontId="46" fillId="13" borderId="25" xfId="0" applyFont="1" applyFill="1" applyBorder="1" applyAlignment="1">
      <alignment horizontal="center" vertical="center"/>
    </xf>
    <xf numFmtId="0" fontId="47" fillId="6" borderId="47" xfId="0" applyFont="1" applyFill="1" applyBorder="1" applyAlignment="1">
      <alignment horizontal="center" vertical="center"/>
    </xf>
    <xf numFmtId="0" fontId="47" fillId="17" borderId="48" xfId="2" applyFont="1" applyFill="1" applyBorder="1" applyAlignment="1">
      <alignment horizontal="left" vertical="center"/>
    </xf>
    <xf numFmtId="0" fontId="47" fillId="17" borderId="50" xfId="2" applyFont="1" applyFill="1" applyBorder="1" applyAlignment="1">
      <alignment horizontal="left" vertical="center"/>
    </xf>
    <xf numFmtId="0" fontId="47" fillId="17" borderId="51" xfId="2" applyFont="1" applyFill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48" fillId="0" borderId="0" xfId="0" applyFont="1" applyAlignment="1">
      <alignment horizontal="left" vertical="center" wrapText="1"/>
    </xf>
    <xf numFmtId="0" fontId="21" fillId="18" borderId="49" xfId="2" applyFont="1" applyFill="1" applyBorder="1" applyAlignment="1">
      <alignment horizontal="center" vertical="center" wrapText="1"/>
    </xf>
    <xf numFmtId="0" fontId="35" fillId="19" borderId="0" xfId="0" applyFont="1" applyFill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21" fillId="0" borderId="25" xfId="2" applyFont="1" applyBorder="1" applyAlignment="1">
      <alignment horizontal="center" vertical="center"/>
    </xf>
    <xf numFmtId="0" fontId="21" fillId="0" borderId="25" xfId="2" applyFont="1" applyBorder="1" applyAlignment="1">
      <alignment horizontal="left" vertical="center"/>
    </xf>
    <xf numFmtId="0" fontId="45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0" fontId="49" fillId="0" borderId="0" xfId="3" applyFont="1" applyAlignment="1">
      <alignment vertical="center"/>
    </xf>
    <xf numFmtId="0" fontId="45" fillId="0" borderId="0" xfId="3" applyFont="1"/>
    <xf numFmtId="0" fontId="21" fillId="0" borderId="0" xfId="3" applyFont="1"/>
    <xf numFmtId="0" fontId="22" fillId="0" borderId="0" xfId="3" applyFont="1" applyAlignment="1">
      <alignment horizontal="center" vertical="center"/>
    </xf>
    <xf numFmtId="0" fontId="21" fillId="20" borderId="25" xfId="3" applyFont="1" applyFill="1" applyBorder="1" applyAlignment="1">
      <alignment horizontal="center" vertical="center" wrapText="1"/>
    </xf>
    <xf numFmtId="0" fontId="21" fillId="20" borderId="25" xfId="3" applyFont="1" applyFill="1" applyBorder="1" applyAlignment="1">
      <alignment horizontal="center" vertical="center"/>
    </xf>
    <xf numFmtId="0" fontId="21" fillId="0" borderId="25" xfId="3" applyFont="1" applyBorder="1" applyAlignment="1">
      <alignment horizontal="center" vertical="center"/>
    </xf>
    <xf numFmtId="0" fontId="21" fillId="0" borderId="25" xfId="3" applyFont="1" applyBorder="1" applyAlignment="1">
      <alignment vertical="center"/>
    </xf>
    <xf numFmtId="0" fontId="22" fillId="0" borderId="0" xfId="3" applyFont="1" applyAlignment="1">
      <alignment horizontal="left" vertical="center"/>
    </xf>
    <xf numFmtId="0" fontId="1" fillId="0" borderId="0" xfId="0" applyFont="1"/>
    <xf numFmtId="0" fontId="21" fillId="7" borderId="0" xfId="3" applyFont="1" applyFill="1" applyAlignment="1">
      <alignment horizontal="center" vertical="center" wrapText="1"/>
    </xf>
    <xf numFmtId="0" fontId="52" fillId="16" borderId="25" xfId="3" applyFont="1" applyFill="1" applyBorder="1" applyAlignment="1">
      <alignment horizontal="center" vertical="center" wrapText="1"/>
    </xf>
    <xf numFmtId="0" fontId="52" fillId="9" borderId="25" xfId="3" applyFont="1" applyFill="1" applyBorder="1" applyAlignment="1">
      <alignment horizontal="center" vertical="center" wrapText="1"/>
    </xf>
    <xf numFmtId="0" fontId="21" fillId="10" borderId="0" xfId="3" applyFont="1" applyFill="1" applyAlignment="1">
      <alignment horizontal="center" vertical="center" wrapText="1"/>
    </xf>
    <xf numFmtId="0" fontId="52" fillId="13" borderId="25" xfId="3" applyFont="1" applyFill="1" applyBorder="1" applyAlignment="1">
      <alignment horizontal="center" vertical="center" wrapText="1"/>
    </xf>
    <xf numFmtId="0" fontId="53" fillId="3" borderId="0" xfId="0" applyFont="1" applyFill="1"/>
    <xf numFmtId="0" fontId="9" fillId="3" borderId="0" xfId="0" applyFont="1" applyFill="1"/>
    <xf numFmtId="0" fontId="21" fillId="10" borderId="0" xfId="0" applyFont="1" applyFill="1" applyAlignment="1">
      <alignment vertical="center" wrapText="1"/>
    </xf>
    <xf numFmtId="0" fontId="21" fillId="10" borderId="0" xfId="0" applyFont="1" applyFill="1" applyAlignment="1">
      <alignment vertical="center"/>
    </xf>
    <xf numFmtId="0" fontId="21" fillId="0" borderId="0" xfId="0" quotePrefix="1" applyFont="1" applyAlignment="1">
      <alignment vertical="center"/>
    </xf>
    <xf numFmtId="0" fontId="21" fillId="0" borderId="39" xfId="0" applyFont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 wrapText="1"/>
    </xf>
    <xf numFmtId="9" fontId="21" fillId="0" borderId="25" xfId="9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15" fillId="6" borderId="47" xfId="6" applyFont="1" applyFill="1" applyBorder="1" applyAlignment="1">
      <alignment horizontal="centerContinuous" vertical="center"/>
    </xf>
    <xf numFmtId="0" fontId="1" fillId="0" borderId="0" xfId="6" applyFont="1" applyAlignment="1">
      <alignment vertical="center"/>
    </xf>
    <xf numFmtId="0" fontId="15" fillId="15" borderId="47" xfId="6" applyFont="1" applyFill="1" applyBorder="1" applyAlignment="1">
      <alignment horizontal="center" vertical="center"/>
    </xf>
    <xf numFmtId="0" fontId="54" fillId="0" borderId="48" xfId="6" applyFont="1" applyBorder="1" applyAlignment="1">
      <alignment vertical="center"/>
    </xf>
    <xf numFmtId="0" fontId="54" fillId="0" borderId="50" xfId="6" applyFont="1" applyBorder="1" applyAlignment="1">
      <alignment vertical="center"/>
    </xf>
    <xf numFmtId="0" fontId="1" fillId="10" borderId="25" xfId="6" applyFont="1" applyFill="1" applyBorder="1" applyAlignment="1">
      <alignment horizontal="center" vertical="center" wrapText="1"/>
    </xf>
    <xf numFmtId="0" fontId="1" fillId="0" borderId="25" xfId="6" applyFont="1" applyBorder="1" applyAlignment="1">
      <alignment horizontal="left" vertical="center" wrapText="1"/>
    </xf>
    <xf numFmtId="0" fontId="1" fillId="0" borderId="25" xfId="6" applyFont="1" applyBorder="1" applyAlignment="1">
      <alignment horizontal="center" vertical="center" wrapText="1"/>
    </xf>
    <xf numFmtId="0" fontId="1" fillId="12" borderId="25" xfId="6" applyFont="1" applyFill="1" applyBorder="1" applyAlignment="1">
      <alignment horizontal="center" vertical="center" wrapText="1"/>
    </xf>
    <xf numFmtId="0" fontId="54" fillId="0" borderId="51" xfId="6" applyFont="1" applyBorder="1" applyAlignment="1">
      <alignment vertical="center"/>
    </xf>
    <xf numFmtId="0" fontId="1" fillId="16" borderId="25" xfId="6" applyFont="1" applyFill="1" applyBorder="1" applyAlignment="1">
      <alignment horizontal="center" vertical="center" wrapText="1"/>
    </xf>
    <xf numFmtId="0" fontId="0" fillId="13" borderId="25" xfId="6" applyFont="1" applyFill="1" applyBorder="1" applyAlignment="1">
      <alignment horizontal="center" vertical="center" wrapText="1"/>
    </xf>
    <xf numFmtId="0" fontId="21" fillId="15" borderId="47" xfId="0" applyFont="1" applyFill="1" applyBorder="1" applyAlignment="1">
      <alignment horizontal="center" vertical="center" wrapText="1"/>
    </xf>
    <xf numFmtId="0" fontId="21" fillId="9" borderId="47" xfId="0" applyFont="1" applyFill="1" applyBorder="1" applyAlignment="1">
      <alignment horizontal="center" vertical="center" wrapText="1"/>
    </xf>
    <xf numFmtId="0" fontId="21" fillId="14" borderId="47" xfId="0" applyFont="1" applyFill="1" applyBorder="1" applyAlignment="1">
      <alignment horizontal="center" vertical="center" wrapText="1"/>
    </xf>
    <xf numFmtId="0" fontId="21" fillId="0" borderId="47" xfId="2" applyFont="1" applyBorder="1" applyAlignment="1">
      <alignment horizontal="center" vertical="center" wrapText="1"/>
    </xf>
    <xf numFmtId="9" fontId="21" fillId="0" borderId="47" xfId="9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/>
    </xf>
    <xf numFmtId="0" fontId="46" fillId="16" borderId="47" xfId="0" applyFont="1" applyFill="1" applyBorder="1" applyAlignment="1">
      <alignment horizontal="center" vertical="center"/>
    </xf>
    <xf numFmtId="0" fontId="29" fillId="16" borderId="47" xfId="0" applyFont="1" applyFill="1" applyBorder="1" applyAlignment="1">
      <alignment horizontal="center" vertical="center"/>
    </xf>
    <xf numFmtId="0" fontId="21" fillId="0" borderId="47" xfId="3" applyFont="1" applyBorder="1" applyAlignment="1">
      <alignment horizontal="center" vertical="center" wrapText="1"/>
    </xf>
    <xf numFmtId="0" fontId="0" fillId="0" borderId="47" xfId="0" applyBorder="1" applyAlignment="1">
      <alignment horizontal="center"/>
    </xf>
    <xf numFmtId="0" fontId="21" fillId="6" borderId="0" xfId="0" applyFont="1" applyFill="1" applyAlignment="1">
      <alignment vertical="center"/>
    </xf>
    <xf numFmtId="164" fontId="21" fillId="0" borderId="0" xfId="2" applyNumberFormat="1" applyFont="1" applyAlignment="1">
      <alignment vertical="center"/>
    </xf>
    <xf numFmtId="168" fontId="21" fillId="0" borderId="38" xfId="2" applyNumberFormat="1" applyFont="1" applyBorder="1" applyAlignment="1">
      <alignment vertical="center"/>
    </xf>
    <xf numFmtId="168" fontId="21" fillId="0" borderId="25" xfId="2" applyNumberFormat="1" applyFont="1" applyBorder="1" applyAlignment="1">
      <alignment vertical="center"/>
    </xf>
    <xf numFmtId="166" fontId="21" fillId="0" borderId="25" xfId="6" applyNumberFormat="1" applyFont="1" applyBorder="1" applyAlignment="1" applyProtection="1">
      <alignment horizontal="center" vertical="center"/>
      <protection locked="0"/>
    </xf>
    <xf numFmtId="9" fontId="21" fillId="0" borderId="25" xfId="0" applyNumberFormat="1" applyFont="1" applyBorder="1" applyAlignment="1" applyProtection="1">
      <alignment horizontal="center" vertical="center"/>
      <protection locked="0"/>
    </xf>
    <xf numFmtId="3" fontId="21" fillId="0" borderId="25" xfId="3" applyNumberFormat="1" applyFont="1" applyBorder="1" applyAlignment="1" applyProtection="1">
      <alignment horizontal="center" vertical="center"/>
      <protection locked="0"/>
    </xf>
    <xf numFmtId="0" fontId="22" fillId="10" borderId="25" xfId="0" applyFont="1" applyFill="1" applyBorder="1" applyAlignment="1" applyProtection="1">
      <alignment horizontal="center" vertical="center"/>
      <protection locked="0"/>
    </xf>
    <xf numFmtId="0" fontId="0" fillId="0" borderId="25" xfId="2" applyFont="1" applyBorder="1" applyAlignment="1">
      <alignment vertical="center"/>
    </xf>
    <xf numFmtId="0" fontId="3" fillId="21" borderId="53" xfId="0" applyFont="1" applyFill="1" applyBorder="1" applyAlignment="1">
      <alignment horizontal="center"/>
    </xf>
    <xf numFmtId="0" fontId="3" fillId="22" borderId="55" xfId="0" applyFont="1" applyFill="1" applyBorder="1" applyAlignment="1">
      <alignment horizontal="center"/>
    </xf>
    <xf numFmtId="0" fontId="3" fillId="22" borderId="57" xfId="0" applyFont="1" applyFill="1" applyBorder="1" applyAlignment="1">
      <alignment horizontal="center"/>
    </xf>
    <xf numFmtId="19" fontId="1" fillId="0" borderId="20" xfId="3" applyNumberFormat="1" applyBorder="1" applyAlignment="1">
      <alignment vertical="center"/>
    </xf>
    <xf numFmtId="169" fontId="1" fillId="0" borderId="19" xfId="3" applyNumberFormat="1" applyBorder="1" applyAlignment="1">
      <alignment vertical="center"/>
    </xf>
    <xf numFmtId="169" fontId="1" fillId="0" borderId="22" xfId="3" applyNumberFormat="1" applyBorder="1" applyAlignment="1">
      <alignment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 wrapText="1"/>
    </xf>
    <xf numFmtId="0" fontId="3" fillId="8" borderId="56" xfId="0" applyFont="1" applyFill="1" applyBorder="1" applyAlignment="1">
      <alignment horizontal="center" vertical="center" wrapText="1"/>
    </xf>
    <xf numFmtId="0" fontId="3" fillId="8" borderId="58" xfId="0" applyFont="1" applyFill="1" applyBorder="1" applyAlignment="1">
      <alignment horizontal="center" vertical="center" wrapText="1"/>
    </xf>
    <xf numFmtId="168" fontId="22" fillId="21" borderId="52" xfId="0" applyNumberFormat="1" applyFont="1" applyFill="1" applyBorder="1" applyAlignment="1" applyProtection="1">
      <alignment horizontal="center" vertical="center"/>
      <protection locked="0"/>
    </xf>
    <xf numFmtId="0" fontId="21" fillId="7" borderId="0" xfId="0" applyFont="1" applyFill="1" applyAlignment="1">
      <alignment horizontal="center" vertical="center" wrapText="1"/>
    </xf>
    <xf numFmtId="0" fontId="21" fillId="10" borderId="0" xfId="0" applyFont="1" applyFill="1" applyAlignment="1">
      <alignment horizontal="center" vertical="center" wrapText="1"/>
    </xf>
    <xf numFmtId="0" fontId="22" fillId="6" borderId="52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 wrapText="1"/>
    </xf>
    <xf numFmtId="9" fontId="21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0" fontId="3" fillId="21" borderId="0" xfId="0" applyFont="1" applyFill="1"/>
    <xf numFmtId="168" fontId="21" fillId="0" borderId="47" xfId="0" applyNumberFormat="1" applyFont="1" applyBorder="1" applyAlignment="1">
      <alignment horizontal="center" vertical="center"/>
    </xf>
    <xf numFmtId="18" fontId="1" fillId="0" borderId="20" xfId="3" applyNumberFormat="1" applyBorder="1" applyAlignment="1">
      <alignment vertical="center"/>
    </xf>
  </cellXfs>
  <cellStyles count="11">
    <cellStyle name="Comma" xfId="1" builtinId="3"/>
    <cellStyle name="Comma 3" xfId="10" xr:uid="{4A96F664-9558-4F07-9E58-91C6F6251002}"/>
    <cellStyle name="Hyperlink 2" xfId="5" xr:uid="{DA196D2F-E49F-4E68-A402-D37A6F155FBF}"/>
    <cellStyle name="Normal" xfId="0" builtinId="0"/>
    <cellStyle name="Normal 2" xfId="2" xr:uid="{818C3239-5DBD-47C1-9CBC-25A776F00019}"/>
    <cellStyle name="Normal 2 2" xfId="3" xr:uid="{0887E7A2-C783-467E-B513-D05E46C8DDCC}"/>
    <cellStyle name="Normal 2 3" xfId="6" xr:uid="{4A9AE61E-2F07-4D30-BEBD-B9B194B66C5E}"/>
    <cellStyle name="Normal 3" xfId="8" xr:uid="{2F67A47D-0E88-4511-A485-645BD30711C4}"/>
    <cellStyle name="Normal 4" xfId="4" xr:uid="{775778C4-7948-4805-8149-2AE9E4E642A0}"/>
    <cellStyle name="Percent" xfId="9" builtinId="5"/>
    <cellStyle name="Percent 2" xfId="7" xr:uid="{38E2BBA4-A78A-4935-B987-36ABD4927BF8}"/>
  </cellStyles>
  <dxfs count="9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861060</xdr:colOff>
      <xdr:row>29</xdr:row>
      <xdr:rowOff>30480</xdr:rowOff>
    </xdr:from>
    <xdr:to>
      <xdr:col>2</xdr:col>
      <xdr:colOff>1030260</xdr:colOff>
      <xdr:row>29</xdr:row>
      <xdr:rowOff>202190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E7F4E3-EB00-4C25-AB4C-418E59D06B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95" t="12543" r="1019" b="4236"/>
        <a:stretch/>
      </xdr:blipFill>
      <xdr:spPr>
        <a:xfrm>
          <a:off x="2964180" y="5029200"/>
          <a:ext cx="169200" cy="171710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30</xdr:row>
      <xdr:rowOff>30480</xdr:rowOff>
    </xdr:from>
    <xdr:to>
      <xdr:col>2</xdr:col>
      <xdr:colOff>1030260</xdr:colOff>
      <xdr:row>30</xdr:row>
      <xdr:rowOff>208112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7EDFCE-AA54-403C-9C25-2D7068EC9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150" t="11872" b="8312"/>
        <a:stretch/>
      </xdr:blipFill>
      <xdr:spPr>
        <a:xfrm>
          <a:off x="2964180" y="5257800"/>
          <a:ext cx="169200" cy="177632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31</xdr:row>
      <xdr:rowOff>38100</xdr:rowOff>
    </xdr:from>
    <xdr:to>
      <xdr:col>2</xdr:col>
      <xdr:colOff>1030260</xdr:colOff>
      <xdr:row>31</xdr:row>
      <xdr:rowOff>208226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FA420D-AC70-4A7E-AF03-BE6C49CA05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006" t="13709"/>
        <a:stretch/>
      </xdr:blipFill>
      <xdr:spPr>
        <a:xfrm>
          <a:off x="2964180" y="5494020"/>
          <a:ext cx="169200" cy="1701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C9B2-76AF-404D-B339-1EE362B25DDA}">
  <sheetPr>
    <tabColor theme="9" tint="0.59999389629810485"/>
  </sheetPr>
  <dimension ref="A1:H286"/>
  <sheetViews>
    <sheetView topLeftCell="A208" workbookViewId="0">
      <selection activeCell="C235" sqref="C235:C286"/>
    </sheetView>
  </sheetViews>
  <sheetFormatPr defaultColWidth="8.69921875" defaultRowHeight="13" x14ac:dyDescent="0.3"/>
  <cols>
    <col min="1" max="1" width="11.8984375" customWidth="1"/>
    <col min="2" max="2" width="17.3984375" customWidth="1"/>
    <col min="3" max="3" width="17" customWidth="1"/>
    <col min="4" max="4" width="15" customWidth="1"/>
    <col min="5" max="5" width="20" customWidth="1"/>
    <col min="6" max="6" width="20.09765625" customWidth="1"/>
    <col min="7" max="7" width="16.09765625" customWidth="1"/>
    <col min="8" max="8" width="12.3984375" customWidth="1"/>
    <col min="9" max="9" width="12.09765625" customWidth="1"/>
    <col min="10" max="10" width="13.3984375" customWidth="1"/>
    <col min="11" max="13" width="10.3984375" bestFit="1" customWidth="1"/>
    <col min="14" max="14" width="9.796875" customWidth="1"/>
    <col min="15" max="15" width="10.3984375" customWidth="1"/>
    <col min="16" max="23" width="8.8984375" bestFit="1" customWidth="1"/>
    <col min="24" max="24" width="11.19921875" customWidth="1"/>
    <col min="25" max="25" width="10.19921875" customWidth="1"/>
    <col min="26" max="26" width="9.796875" customWidth="1"/>
    <col min="27" max="27" width="10.59765625" customWidth="1"/>
    <col min="28" max="30" width="9" bestFit="1" customWidth="1"/>
  </cols>
  <sheetData>
    <row r="1" spans="1:8" s="2" customFormat="1" x14ac:dyDescent="0.3">
      <c r="A1" s="1" t="s">
        <v>50</v>
      </c>
      <c r="B1" s="2" t="s">
        <v>0</v>
      </c>
    </row>
    <row r="2" spans="1:8" s="2" customFormat="1" x14ac:dyDescent="0.3">
      <c r="A2" s="3"/>
      <c r="B2" s="2" t="s">
        <v>1</v>
      </c>
    </row>
    <row r="3" spans="1:8" s="2" customFormat="1" x14ac:dyDescent="0.3">
      <c r="A3" s="3"/>
      <c r="B3" s="2" t="s">
        <v>2</v>
      </c>
    </row>
    <row r="4" spans="1:8" s="2" customFormat="1" x14ac:dyDescent="0.3">
      <c r="A4" s="3"/>
      <c r="B4" s="2" t="s">
        <v>49</v>
      </c>
    </row>
    <row r="5" spans="1:8" s="2" customFormat="1" ht="13.5" thickBot="1" x14ac:dyDescent="0.35">
      <c r="A5" s="3"/>
    </row>
    <row r="6" spans="1:8" s="2" customFormat="1" ht="15" thickBot="1" x14ac:dyDescent="0.35">
      <c r="B6" s="4" t="s">
        <v>3</v>
      </c>
      <c r="C6" s="5" t="s">
        <v>4</v>
      </c>
      <c r="D6" s="6" t="s">
        <v>5</v>
      </c>
      <c r="G6" s="236" t="s">
        <v>4</v>
      </c>
      <c r="H6" s="244" t="s">
        <v>506</v>
      </c>
    </row>
    <row r="7" spans="1:8" s="2" customFormat="1" x14ac:dyDescent="0.3">
      <c r="B7" s="7">
        <v>44197</v>
      </c>
      <c r="C7" s="8" t="s">
        <v>6</v>
      </c>
      <c r="D7" s="11">
        <v>5737304</v>
      </c>
      <c r="G7" s="237" t="s">
        <v>47</v>
      </c>
      <c r="H7" s="245"/>
    </row>
    <row r="8" spans="1:8" s="2" customFormat="1" x14ac:dyDescent="0.3">
      <c r="B8" s="9">
        <v>44199</v>
      </c>
      <c r="C8" s="10" t="s">
        <v>7</v>
      </c>
      <c r="D8" s="12">
        <v>4460683</v>
      </c>
      <c r="G8" s="237" t="s">
        <v>33</v>
      </c>
      <c r="H8" s="245"/>
    </row>
    <row r="9" spans="1:8" s="2" customFormat="1" x14ac:dyDescent="0.3">
      <c r="B9" s="9">
        <v>44201</v>
      </c>
      <c r="C9" s="10" t="s">
        <v>8</v>
      </c>
      <c r="D9" s="12">
        <v>2399352</v>
      </c>
      <c r="G9" s="237" t="s">
        <v>24</v>
      </c>
      <c r="H9" s="245"/>
    </row>
    <row r="10" spans="1:8" s="2" customFormat="1" ht="13.5" thickBot="1" x14ac:dyDescent="0.35">
      <c r="B10" s="9">
        <v>44203</v>
      </c>
      <c r="C10" s="10" t="s">
        <v>8</v>
      </c>
      <c r="D10" s="12">
        <v>3351086</v>
      </c>
      <c r="G10" s="238" t="s">
        <v>38</v>
      </c>
      <c r="H10" s="246"/>
    </row>
    <row r="11" spans="1:8" s="2" customFormat="1" x14ac:dyDescent="0.3">
      <c r="B11" s="9">
        <v>44205</v>
      </c>
      <c r="C11" s="10" t="s">
        <v>9</v>
      </c>
      <c r="D11" s="12">
        <v>4704820</v>
      </c>
    </row>
    <row r="12" spans="1:8" s="2" customFormat="1" x14ac:dyDescent="0.3">
      <c r="B12" s="9">
        <v>44207</v>
      </c>
      <c r="C12" s="10" t="s">
        <v>7</v>
      </c>
      <c r="D12" s="12">
        <v>9220798</v>
      </c>
    </row>
    <row r="13" spans="1:8" s="2" customFormat="1" x14ac:dyDescent="0.3">
      <c r="B13" s="9">
        <v>44209</v>
      </c>
      <c r="C13" s="10" t="s">
        <v>10</v>
      </c>
      <c r="D13" s="12">
        <v>9815906</v>
      </c>
    </row>
    <row r="14" spans="1:8" s="2" customFormat="1" x14ac:dyDescent="0.3">
      <c r="B14" s="9">
        <v>44211</v>
      </c>
      <c r="C14" s="10" t="s">
        <v>11</v>
      </c>
      <c r="D14" s="12">
        <v>8686737</v>
      </c>
    </row>
    <row r="15" spans="1:8" s="2" customFormat="1" x14ac:dyDescent="0.3">
      <c r="B15" s="9">
        <v>44213</v>
      </c>
      <c r="C15" s="10" t="s">
        <v>12</v>
      </c>
      <c r="D15" s="12">
        <v>5657056</v>
      </c>
    </row>
    <row r="16" spans="1:8" s="2" customFormat="1" x14ac:dyDescent="0.3">
      <c r="B16" s="9">
        <v>44215</v>
      </c>
      <c r="C16" s="10" t="s">
        <v>13</v>
      </c>
      <c r="D16" s="12">
        <v>7494404</v>
      </c>
    </row>
    <row r="17" spans="2:4" s="2" customFormat="1" x14ac:dyDescent="0.3">
      <c r="B17" s="9">
        <v>44217</v>
      </c>
      <c r="C17" s="10" t="s">
        <v>14</v>
      </c>
      <c r="D17" s="12">
        <v>7970801</v>
      </c>
    </row>
    <row r="18" spans="2:4" s="2" customFormat="1" x14ac:dyDescent="0.3">
      <c r="B18" s="9">
        <v>44219</v>
      </c>
      <c r="C18" s="10" t="s">
        <v>15</v>
      </c>
      <c r="D18" s="12">
        <v>7026629</v>
      </c>
    </row>
    <row r="19" spans="2:4" s="2" customFormat="1" x14ac:dyDescent="0.3">
      <c r="B19" s="9">
        <v>44221</v>
      </c>
      <c r="C19" s="10" t="s">
        <v>16</v>
      </c>
      <c r="D19" s="12">
        <v>6115224</v>
      </c>
    </row>
    <row r="20" spans="2:4" s="2" customFormat="1" x14ac:dyDescent="0.3">
      <c r="B20" s="9">
        <v>44223</v>
      </c>
      <c r="C20" s="10" t="s">
        <v>16</v>
      </c>
      <c r="D20" s="12">
        <v>5616632</v>
      </c>
    </row>
    <row r="21" spans="2:4" s="2" customFormat="1" x14ac:dyDescent="0.3">
      <c r="B21" s="9">
        <v>44225</v>
      </c>
      <c r="C21" s="10" t="s">
        <v>17</v>
      </c>
      <c r="D21" s="12">
        <v>4701946</v>
      </c>
    </row>
    <row r="22" spans="2:4" s="2" customFormat="1" x14ac:dyDescent="0.3">
      <c r="B22" s="9">
        <v>44227</v>
      </c>
      <c r="C22" s="10" t="s">
        <v>18</v>
      </c>
      <c r="D22" s="12">
        <v>6959760</v>
      </c>
    </row>
    <row r="23" spans="2:4" s="2" customFormat="1" x14ac:dyDescent="0.3">
      <c r="B23" s="9">
        <v>44229</v>
      </c>
      <c r="C23" s="10" t="s">
        <v>19</v>
      </c>
      <c r="D23" s="12">
        <v>4708041</v>
      </c>
    </row>
    <row r="24" spans="2:4" s="2" customFormat="1" x14ac:dyDescent="0.3">
      <c r="B24" s="9">
        <v>44231</v>
      </c>
      <c r="C24" s="10" t="s">
        <v>20</v>
      </c>
      <c r="D24" s="12">
        <v>9509179</v>
      </c>
    </row>
    <row r="25" spans="2:4" s="2" customFormat="1" x14ac:dyDescent="0.3">
      <c r="B25" s="9">
        <v>44233</v>
      </c>
      <c r="C25" s="10" t="s">
        <v>21</v>
      </c>
      <c r="D25" s="12">
        <v>5044665</v>
      </c>
    </row>
    <row r="26" spans="2:4" s="2" customFormat="1" x14ac:dyDescent="0.3">
      <c r="B26" s="9">
        <v>44235</v>
      </c>
      <c r="C26" s="10" t="s">
        <v>22</v>
      </c>
      <c r="D26" s="12">
        <v>6868492</v>
      </c>
    </row>
    <row r="27" spans="2:4" s="2" customFormat="1" x14ac:dyDescent="0.3">
      <c r="B27" s="9">
        <v>44237</v>
      </c>
      <c r="C27" s="10" t="s">
        <v>9</v>
      </c>
      <c r="D27" s="12">
        <v>5878592</v>
      </c>
    </row>
    <row r="28" spans="2:4" s="2" customFormat="1" x14ac:dyDescent="0.3">
      <c r="B28" s="9">
        <v>44239</v>
      </c>
      <c r="C28" s="10" t="s">
        <v>23</v>
      </c>
      <c r="D28" s="12">
        <v>1025185</v>
      </c>
    </row>
    <row r="29" spans="2:4" s="2" customFormat="1" x14ac:dyDescent="0.3">
      <c r="B29" s="9">
        <v>44241</v>
      </c>
      <c r="C29" s="10" t="s">
        <v>7</v>
      </c>
      <c r="D29" s="12">
        <v>4868423</v>
      </c>
    </row>
    <row r="30" spans="2:4" s="2" customFormat="1" x14ac:dyDescent="0.3">
      <c r="B30" s="9">
        <v>44243</v>
      </c>
      <c r="C30" s="10" t="s">
        <v>23</v>
      </c>
      <c r="D30" s="12">
        <v>1518364</v>
      </c>
    </row>
    <row r="31" spans="2:4" s="2" customFormat="1" x14ac:dyDescent="0.3">
      <c r="B31" s="9">
        <v>44245</v>
      </c>
      <c r="C31" s="10" t="s">
        <v>24</v>
      </c>
      <c r="D31" s="12">
        <v>8128886</v>
      </c>
    </row>
    <row r="32" spans="2:4" s="2" customFormat="1" x14ac:dyDescent="0.3">
      <c r="B32" s="9">
        <v>44247</v>
      </c>
      <c r="C32" s="10" t="s">
        <v>25</v>
      </c>
      <c r="D32" s="12">
        <v>4753389</v>
      </c>
    </row>
    <row r="33" spans="2:4" s="2" customFormat="1" x14ac:dyDescent="0.3">
      <c r="B33" s="9">
        <v>44249</v>
      </c>
      <c r="C33" s="10" t="s">
        <v>11</v>
      </c>
      <c r="D33" s="12">
        <v>1773824</v>
      </c>
    </row>
    <row r="34" spans="2:4" s="2" customFormat="1" x14ac:dyDescent="0.3">
      <c r="B34" s="9">
        <v>44251</v>
      </c>
      <c r="C34" s="10" t="s">
        <v>26</v>
      </c>
      <c r="D34" s="12">
        <v>1826231</v>
      </c>
    </row>
    <row r="35" spans="2:4" s="2" customFormat="1" x14ac:dyDescent="0.3">
      <c r="B35" s="9">
        <v>44253</v>
      </c>
      <c r="C35" s="10" t="s">
        <v>14</v>
      </c>
      <c r="D35" s="12">
        <v>5043105</v>
      </c>
    </row>
    <row r="36" spans="2:4" s="2" customFormat="1" x14ac:dyDescent="0.3">
      <c r="B36" s="9">
        <v>44255</v>
      </c>
      <c r="C36" s="10" t="s">
        <v>27</v>
      </c>
      <c r="D36" s="12">
        <v>6061720</v>
      </c>
    </row>
    <row r="37" spans="2:4" s="2" customFormat="1" x14ac:dyDescent="0.3">
      <c r="B37" s="9">
        <v>44257</v>
      </c>
      <c r="C37" s="10" t="s">
        <v>28</v>
      </c>
      <c r="D37" s="12">
        <v>6764624</v>
      </c>
    </row>
    <row r="38" spans="2:4" s="2" customFormat="1" x14ac:dyDescent="0.3">
      <c r="B38" s="9">
        <v>44259</v>
      </c>
      <c r="C38" s="10" t="s">
        <v>29</v>
      </c>
      <c r="D38" s="12">
        <v>4738675</v>
      </c>
    </row>
    <row r="39" spans="2:4" s="2" customFormat="1" x14ac:dyDescent="0.3">
      <c r="B39" s="9">
        <v>44261</v>
      </c>
      <c r="C39" s="10" t="s">
        <v>21</v>
      </c>
      <c r="D39" s="12">
        <v>1977199</v>
      </c>
    </row>
    <row r="40" spans="2:4" s="2" customFormat="1" x14ac:dyDescent="0.3">
      <c r="B40" s="9">
        <v>44263</v>
      </c>
      <c r="C40" s="10" t="s">
        <v>18</v>
      </c>
      <c r="D40" s="12">
        <v>3067493</v>
      </c>
    </row>
    <row r="41" spans="2:4" s="2" customFormat="1" x14ac:dyDescent="0.3">
      <c r="B41" s="9">
        <v>44265</v>
      </c>
      <c r="C41" s="10" t="s">
        <v>30</v>
      </c>
      <c r="D41" s="12">
        <v>2916421</v>
      </c>
    </row>
    <row r="42" spans="2:4" s="2" customFormat="1" x14ac:dyDescent="0.3">
      <c r="B42" s="9">
        <v>44267</v>
      </c>
      <c r="C42" s="10" t="s">
        <v>31</v>
      </c>
      <c r="D42" s="12">
        <v>8703568</v>
      </c>
    </row>
    <row r="43" spans="2:4" s="2" customFormat="1" x14ac:dyDescent="0.3">
      <c r="B43" s="9">
        <v>44269</v>
      </c>
      <c r="C43" s="10" t="s">
        <v>32</v>
      </c>
      <c r="D43" s="12">
        <v>5731656</v>
      </c>
    </row>
    <row r="44" spans="2:4" s="2" customFormat="1" x14ac:dyDescent="0.3">
      <c r="B44" s="9">
        <v>44271</v>
      </c>
      <c r="C44" s="10" t="s">
        <v>33</v>
      </c>
      <c r="D44" s="12">
        <v>4863257</v>
      </c>
    </row>
    <row r="45" spans="2:4" s="2" customFormat="1" x14ac:dyDescent="0.3">
      <c r="B45" s="9">
        <v>44273</v>
      </c>
      <c r="C45" s="10" t="s">
        <v>7</v>
      </c>
      <c r="D45" s="12">
        <v>3173355</v>
      </c>
    </row>
    <row r="46" spans="2:4" s="2" customFormat="1" x14ac:dyDescent="0.3">
      <c r="B46" s="9">
        <v>44275</v>
      </c>
      <c r="C46" s="10" t="s">
        <v>25</v>
      </c>
      <c r="D46" s="12">
        <v>2838326</v>
      </c>
    </row>
    <row r="47" spans="2:4" s="2" customFormat="1" x14ac:dyDescent="0.3">
      <c r="B47" s="9">
        <v>44277</v>
      </c>
      <c r="C47" s="10" t="s">
        <v>34</v>
      </c>
      <c r="D47" s="12">
        <v>8954041</v>
      </c>
    </row>
    <row r="48" spans="2:4" s="2" customFormat="1" x14ac:dyDescent="0.3">
      <c r="B48" s="9">
        <v>44279</v>
      </c>
      <c r="C48" s="10" t="s">
        <v>23</v>
      </c>
      <c r="D48" s="12">
        <v>6380918</v>
      </c>
    </row>
    <row r="49" spans="2:4" s="2" customFormat="1" x14ac:dyDescent="0.3">
      <c r="B49" s="9">
        <v>44281</v>
      </c>
      <c r="C49" s="10" t="s">
        <v>35</v>
      </c>
      <c r="D49" s="12">
        <v>5763679</v>
      </c>
    </row>
    <row r="50" spans="2:4" s="2" customFormat="1" x14ac:dyDescent="0.3">
      <c r="B50" s="9">
        <v>44283</v>
      </c>
      <c r="C50" s="10" t="s">
        <v>29</v>
      </c>
      <c r="D50" s="12">
        <v>6671235</v>
      </c>
    </row>
    <row r="51" spans="2:4" s="2" customFormat="1" x14ac:dyDescent="0.3">
      <c r="B51" s="9">
        <v>44285</v>
      </c>
      <c r="C51" s="10" t="s">
        <v>36</v>
      </c>
      <c r="D51" s="12">
        <v>5225524</v>
      </c>
    </row>
    <row r="52" spans="2:4" s="2" customFormat="1" x14ac:dyDescent="0.3">
      <c r="B52" s="9">
        <v>44287</v>
      </c>
      <c r="C52" s="10" t="s">
        <v>6</v>
      </c>
      <c r="D52" s="12">
        <v>5127677</v>
      </c>
    </row>
    <row r="53" spans="2:4" s="2" customFormat="1" x14ac:dyDescent="0.3">
      <c r="B53" s="9">
        <v>44289</v>
      </c>
      <c r="C53" s="10" t="s">
        <v>13</v>
      </c>
      <c r="D53" s="12">
        <v>1361556</v>
      </c>
    </row>
    <row r="54" spans="2:4" s="2" customFormat="1" x14ac:dyDescent="0.3">
      <c r="B54" s="9">
        <v>44291</v>
      </c>
      <c r="C54" s="10" t="s">
        <v>37</v>
      </c>
      <c r="D54" s="12">
        <v>7371669</v>
      </c>
    </row>
    <row r="55" spans="2:4" s="2" customFormat="1" x14ac:dyDescent="0.3">
      <c r="B55" s="9">
        <v>44293</v>
      </c>
      <c r="C55" s="10" t="s">
        <v>20</v>
      </c>
      <c r="D55" s="12">
        <v>7498611</v>
      </c>
    </row>
    <row r="56" spans="2:4" s="2" customFormat="1" x14ac:dyDescent="0.3">
      <c r="B56" s="9">
        <v>44295</v>
      </c>
      <c r="C56" s="10" t="s">
        <v>38</v>
      </c>
      <c r="D56" s="12">
        <v>4683899</v>
      </c>
    </row>
    <row r="57" spans="2:4" s="2" customFormat="1" x14ac:dyDescent="0.3">
      <c r="B57" s="9">
        <v>44297</v>
      </c>
      <c r="C57" s="10" t="s">
        <v>39</v>
      </c>
      <c r="D57" s="12">
        <v>7824743</v>
      </c>
    </row>
    <row r="58" spans="2:4" s="2" customFormat="1" x14ac:dyDescent="0.3">
      <c r="B58" s="9">
        <v>44299</v>
      </c>
      <c r="C58" s="10" t="s">
        <v>6</v>
      </c>
      <c r="D58" s="12">
        <v>8852004</v>
      </c>
    </row>
    <row r="59" spans="2:4" s="2" customFormat="1" x14ac:dyDescent="0.3">
      <c r="B59" s="9">
        <v>44301</v>
      </c>
      <c r="C59" s="10" t="s">
        <v>21</v>
      </c>
      <c r="D59" s="12">
        <v>6078652</v>
      </c>
    </row>
    <row r="60" spans="2:4" s="2" customFormat="1" x14ac:dyDescent="0.3">
      <c r="B60" s="9">
        <v>44303</v>
      </c>
      <c r="C60" s="10" t="s">
        <v>40</v>
      </c>
      <c r="D60" s="12">
        <v>4951004</v>
      </c>
    </row>
    <row r="61" spans="2:4" s="2" customFormat="1" x14ac:dyDescent="0.3">
      <c r="B61" s="9">
        <v>44305</v>
      </c>
      <c r="C61" s="10" t="s">
        <v>28</v>
      </c>
      <c r="D61" s="12">
        <v>4834762</v>
      </c>
    </row>
    <row r="62" spans="2:4" s="2" customFormat="1" x14ac:dyDescent="0.3">
      <c r="B62" s="9">
        <v>44307</v>
      </c>
      <c r="C62" s="10" t="s">
        <v>17</v>
      </c>
      <c r="D62" s="12">
        <v>8178810</v>
      </c>
    </row>
    <row r="63" spans="2:4" s="2" customFormat="1" x14ac:dyDescent="0.3">
      <c r="B63" s="9">
        <v>44309</v>
      </c>
      <c r="C63" s="10" t="s">
        <v>26</v>
      </c>
      <c r="D63" s="12">
        <v>4369854</v>
      </c>
    </row>
    <row r="64" spans="2:4" s="2" customFormat="1" x14ac:dyDescent="0.3">
      <c r="B64" s="9">
        <v>44311</v>
      </c>
      <c r="C64" s="10" t="s">
        <v>27</v>
      </c>
      <c r="D64" s="12">
        <v>3306291</v>
      </c>
    </row>
    <row r="65" spans="2:4" s="2" customFormat="1" x14ac:dyDescent="0.3">
      <c r="B65" s="9">
        <v>44313</v>
      </c>
      <c r="C65" s="10" t="s">
        <v>14</v>
      </c>
      <c r="D65" s="12">
        <v>8476971</v>
      </c>
    </row>
    <row r="66" spans="2:4" s="2" customFormat="1" x14ac:dyDescent="0.3">
      <c r="B66" s="9">
        <v>44315</v>
      </c>
      <c r="C66" s="10" t="s">
        <v>41</v>
      </c>
      <c r="D66" s="12">
        <v>4680758</v>
      </c>
    </row>
    <row r="67" spans="2:4" s="2" customFormat="1" x14ac:dyDescent="0.3">
      <c r="B67" s="9">
        <v>44317</v>
      </c>
      <c r="C67" s="10" t="s">
        <v>6</v>
      </c>
      <c r="D67" s="12">
        <v>8490923</v>
      </c>
    </row>
    <row r="68" spans="2:4" s="2" customFormat="1" x14ac:dyDescent="0.3">
      <c r="B68" s="9">
        <v>44319</v>
      </c>
      <c r="C68" s="10" t="s">
        <v>13</v>
      </c>
      <c r="D68" s="12">
        <v>3103056</v>
      </c>
    </row>
    <row r="69" spans="2:4" s="2" customFormat="1" x14ac:dyDescent="0.3">
      <c r="B69" s="9">
        <v>44321</v>
      </c>
      <c r="C69" s="10" t="s">
        <v>16</v>
      </c>
      <c r="D69" s="12">
        <v>1417928</v>
      </c>
    </row>
    <row r="70" spans="2:4" s="2" customFormat="1" x14ac:dyDescent="0.3">
      <c r="B70" s="9">
        <v>44323</v>
      </c>
      <c r="C70" s="10" t="s">
        <v>35</v>
      </c>
      <c r="D70" s="12">
        <v>4923663</v>
      </c>
    </row>
    <row r="71" spans="2:4" s="2" customFormat="1" x14ac:dyDescent="0.3">
      <c r="B71" s="9">
        <v>44325</v>
      </c>
      <c r="C71" s="10" t="s">
        <v>26</v>
      </c>
      <c r="D71" s="12">
        <v>3399390</v>
      </c>
    </row>
    <row r="72" spans="2:4" s="2" customFormat="1" x14ac:dyDescent="0.3">
      <c r="B72" s="9">
        <v>44327</v>
      </c>
      <c r="C72" s="10" t="s">
        <v>40</v>
      </c>
      <c r="D72" s="12">
        <v>7743667</v>
      </c>
    </row>
    <row r="73" spans="2:4" s="2" customFormat="1" x14ac:dyDescent="0.3">
      <c r="B73" s="9">
        <v>44329</v>
      </c>
      <c r="C73" s="10" t="s">
        <v>29</v>
      </c>
      <c r="D73" s="12">
        <v>6723661</v>
      </c>
    </row>
    <row r="74" spans="2:4" s="2" customFormat="1" x14ac:dyDescent="0.3">
      <c r="B74" s="9">
        <v>44331</v>
      </c>
      <c r="C74" s="10" t="s">
        <v>41</v>
      </c>
      <c r="D74" s="12">
        <v>9380499</v>
      </c>
    </row>
    <row r="75" spans="2:4" s="2" customFormat="1" x14ac:dyDescent="0.3">
      <c r="B75" s="9">
        <v>44333</v>
      </c>
      <c r="C75" s="10" t="s">
        <v>34</v>
      </c>
      <c r="D75" s="12">
        <v>5853959</v>
      </c>
    </row>
    <row r="76" spans="2:4" s="2" customFormat="1" x14ac:dyDescent="0.3">
      <c r="B76" s="9">
        <v>44335</v>
      </c>
      <c r="C76" s="10" t="s">
        <v>14</v>
      </c>
      <c r="D76" s="12">
        <v>4582436</v>
      </c>
    </row>
    <row r="77" spans="2:4" s="2" customFormat="1" x14ac:dyDescent="0.3">
      <c r="B77" s="9">
        <v>44337</v>
      </c>
      <c r="C77" s="10" t="s">
        <v>42</v>
      </c>
      <c r="D77" s="12">
        <v>5916854</v>
      </c>
    </row>
    <row r="78" spans="2:4" s="2" customFormat="1" x14ac:dyDescent="0.3">
      <c r="B78" s="9">
        <v>44339</v>
      </c>
      <c r="C78" s="10" t="s">
        <v>42</v>
      </c>
      <c r="D78" s="12">
        <v>9609060</v>
      </c>
    </row>
    <row r="79" spans="2:4" s="2" customFormat="1" x14ac:dyDescent="0.3">
      <c r="B79" s="9">
        <v>44341</v>
      </c>
      <c r="C79" s="10" t="s">
        <v>35</v>
      </c>
      <c r="D79" s="12">
        <v>8841592</v>
      </c>
    </row>
    <row r="80" spans="2:4" s="2" customFormat="1" x14ac:dyDescent="0.3">
      <c r="B80" s="9">
        <v>44343</v>
      </c>
      <c r="C80" s="10" t="s">
        <v>9</v>
      </c>
      <c r="D80" s="12">
        <v>7951305</v>
      </c>
    </row>
    <row r="81" spans="2:4" s="2" customFormat="1" x14ac:dyDescent="0.3">
      <c r="B81" s="9">
        <v>44345</v>
      </c>
      <c r="C81" s="10" t="s">
        <v>43</v>
      </c>
      <c r="D81" s="12">
        <v>1169795</v>
      </c>
    </row>
    <row r="82" spans="2:4" s="2" customFormat="1" x14ac:dyDescent="0.3">
      <c r="B82" s="9">
        <v>44347</v>
      </c>
      <c r="C82" s="10" t="s">
        <v>12</v>
      </c>
      <c r="D82" s="12">
        <v>6792195</v>
      </c>
    </row>
    <row r="83" spans="2:4" s="2" customFormat="1" x14ac:dyDescent="0.3">
      <c r="B83" s="9">
        <v>44349</v>
      </c>
      <c r="C83" s="10" t="s">
        <v>17</v>
      </c>
      <c r="D83" s="12">
        <v>8874939</v>
      </c>
    </row>
    <row r="84" spans="2:4" s="2" customFormat="1" x14ac:dyDescent="0.3">
      <c r="B84" s="9">
        <v>44351</v>
      </c>
      <c r="C84" s="10" t="s">
        <v>44</v>
      </c>
      <c r="D84" s="12">
        <v>1120692</v>
      </c>
    </row>
    <row r="85" spans="2:4" s="2" customFormat="1" x14ac:dyDescent="0.3">
      <c r="B85" s="9">
        <v>44353</v>
      </c>
      <c r="C85" s="10" t="s">
        <v>6</v>
      </c>
      <c r="D85" s="12">
        <v>8715726</v>
      </c>
    </row>
    <row r="86" spans="2:4" s="2" customFormat="1" x14ac:dyDescent="0.3">
      <c r="B86" s="9">
        <v>44355</v>
      </c>
      <c r="C86" s="10" t="s">
        <v>37</v>
      </c>
      <c r="D86" s="12">
        <v>9357286</v>
      </c>
    </row>
    <row r="87" spans="2:4" s="2" customFormat="1" x14ac:dyDescent="0.3">
      <c r="B87" s="9">
        <v>44357</v>
      </c>
      <c r="C87" s="10" t="s">
        <v>45</v>
      </c>
      <c r="D87" s="12">
        <v>8734502</v>
      </c>
    </row>
    <row r="88" spans="2:4" s="2" customFormat="1" x14ac:dyDescent="0.3">
      <c r="B88" s="9">
        <v>44359</v>
      </c>
      <c r="C88" s="10" t="s">
        <v>44</v>
      </c>
      <c r="D88" s="12">
        <v>8235222</v>
      </c>
    </row>
    <row r="89" spans="2:4" s="2" customFormat="1" x14ac:dyDescent="0.3">
      <c r="B89" s="9">
        <v>44361</v>
      </c>
      <c r="C89" s="10" t="s">
        <v>29</v>
      </c>
      <c r="D89" s="12">
        <v>4307572</v>
      </c>
    </row>
    <row r="90" spans="2:4" s="2" customFormat="1" x14ac:dyDescent="0.3">
      <c r="B90" s="9">
        <v>44363</v>
      </c>
      <c r="C90" s="10" t="s">
        <v>11</v>
      </c>
      <c r="D90" s="12">
        <v>2850349</v>
      </c>
    </row>
    <row r="91" spans="2:4" s="2" customFormat="1" x14ac:dyDescent="0.3">
      <c r="B91" s="9">
        <v>44365</v>
      </c>
      <c r="C91" s="10" t="s">
        <v>46</v>
      </c>
      <c r="D91" s="12">
        <v>9916152</v>
      </c>
    </row>
    <row r="92" spans="2:4" s="2" customFormat="1" x14ac:dyDescent="0.3">
      <c r="B92" s="9">
        <v>44367</v>
      </c>
      <c r="C92" s="10" t="s">
        <v>17</v>
      </c>
      <c r="D92" s="12">
        <v>9716593</v>
      </c>
    </row>
    <row r="93" spans="2:4" s="2" customFormat="1" x14ac:dyDescent="0.3">
      <c r="B93" s="9">
        <v>44369</v>
      </c>
      <c r="C93" s="10" t="s">
        <v>43</v>
      </c>
      <c r="D93" s="12">
        <v>1980343</v>
      </c>
    </row>
    <row r="94" spans="2:4" s="2" customFormat="1" x14ac:dyDescent="0.3">
      <c r="B94" s="9">
        <v>44371</v>
      </c>
      <c r="C94" s="10" t="s">
        <v>39</v>
      </c>
      <c r="D94" s="12">
        <v>3771126</v>
      </c>
    </row>
    <row r="95" spans="2:4" s="2" customFormat="1" x14ac:dyDescent="0.3">
      <c r="B95" s="9">
        <v>44373</v>
      </c>
      <c r="C95" s="10" t="s">
        <v>37</v>
      </c>
      <c r="D95" s="12">
        <v>5691023</v>
      </c>
    </row>
    <row r="96" spans="2:4" s="2" customFormat="1" x14ac:dyDescent="0.3">
      <c r="B96" s="9">
        <v>44375</v>
      </c>
      <c r="C96" s="10" t="s">
        <v>17</v>
      </c>
      <c r="D96" s="12">
        <v>8943410</v>
      </c>
    </row>
    <row r="97" spans="2:4" s="2" customFormat="1" x14ac:dyDescent="0.3">
      <c r="B97" s="9">
        <v>44377</v>
      </c>
      <c r="C97" s="10" t="s">
        <v>47</v>
      </c>
      <c r="D97" s="12">
        <v>9661781</v>
      </c>
    </row>
    <row r="98" spans="2:4" s="2" customFormat="1" x14ac:dyDescent="0.3">
      <c r="B98" s="9">
        <v>44379</v>
      </c>
      <c r="C98" s="10" t="s">
        <v>10</v>
      </c>
      <c r="D98" s="12">
        <v>1792486</v>
      </c>
    </row>
    <row r="99" spans="2:4" s="2" customFormat="1" x14ac:dyDescent="0.3">
      <c r="B99" s="9">
        <v>44381</v>
      </c>
      <c r="C99" s="10" t="s">
        <v>37</v>
      </c>
      <c r="D99" s="12">
        <v>8314034</v>
      </c>
    </row>
    <row r="100" spans="2:4" s="2" customFormat="1" x14ac:dyDescent="0.3">
      <c r="B100" s="9">
        <v>44383</v>
      </c>
      <c r="C100" s="10" t="s">
        <v>20</v>
      </c>
      <c r="D100" s="12">
        <v>3404588</v>
      </c>
    </row>
    <row r="101" spans="2:4" s="2" customFormat="1" x14ac:dyDescent="0.3">
      <c r="B101" s="9">
        <v>44385</v>
      </c>
      <c r="C101" s="10" t="s">
        <v>46</v>
      </c>
      <c r="D101" s="12">
        <v>3940630</v>
      </c>
    </row>
    <row r="102" spans="2:4" s="2" customFormat="1" x14ac:dyDescent="0.3">
      <c r="B102" s="9">
        <v>44387</v>
      </c>
      <c r="C102" s="10" t="s">
        <v>30</v>
      </c>
      <c r="D102" s="12">
        <v>3915072</v>
      </c>
    </row>
    <row r="103" spans="2:4" s="2" customFormat="1" x14ac:dyDescent="0.3">
      <c r="B103" s="9">
        <v>44389</v>
      </c>
      <c r="C103" s="10" t="s">
        <v>48</v>
      </c>
      <c r="D103" s="12">
        <v>2509614</v>
      </c>
    </row>
    <row r="104" spans="2:4" s="2" customFormat="1" x14ac:dyDescent="0.3">
      <c r="B104" s="9">
        <v>44391</v>
      </c>
      <c r="C104" s="10" t="s">
        <v>22</v>
      </c>
      <c r="D104" s="12">
        <v>4327127</v>
      </c>
    </row>
    <row r="105" spans="2:4" s="2" customFormat="1" x14ac:dyDescent="0.3">
      <c r="B105" s="9">
        <v>44393</v>
      </c>
      <c r="C105" s="10" t="s">
        <v>19</v>
      </c>
      <c r="D105" s="12">
        <v>3554667</v>
      </c>
    </row>
    <row r="106" spans="2:4" s="2" customFormat="1" x14ac:dyDescent="0.3">
      <c r="B106" s="9">
        <v>44395</v>
      </c>
      <c r="C106" s="10" t="s">
        <v>6</v>
      </c>
      <c r="D106" s="12">
        <v>5445190</v>
      </c>
    </row>
    <row r="107" spans="2:4" s="2" customFormat="1" x14ac:dyDescent="0.3">
      <c r="B107" s="9">
        <v>44397</v>
      </c>
      <c r="C107" s="10" t="s">
        <v>20</v>
      </c>
      <c r="D107" s="12">
        <v>7798512</v>
      </c>
    </row>
    <row r="108" spans="2:4" s="2" customFormat="1" x14ac:dyDescent="0.3">
      <c r="B108" s="9">
        <v>44399</v>
      </c>
      <c r="C108" s="10" t="s">
        <v>41</v>
      </c>
      <c r="D108" s="12">
        <v>5917591</v>
      </c>
    </row>
    <row r="109" spans="2:4" s="2" customFormat="1" x14ac:dyDescent="0.3">
      <c r="B109" s="9">
        <v>44401</v>
      </c>
      <c r="C109" s="10" t="s">
        <v>31</v>
      </c>
      <c r="D109" s="12">
        <v>6339099</v>
      </c>
    </row>
    <row r="110" spans="2:4" s="2" customFormat="1" x14ac:dyDescent="0.3">
      <c r="B110" s="9">
        <v>44403</v>
      </c>
      <c r="C110" s="10" t="s">
        <v>6</v>
      </c>
      <c r="D110" s="12">
        <v>6721354</v>
      </c>
    </row>
    <row r="111" spans="2:4" s="2" customFormat="1" x14ac:dyDescent="0.3">
      <c r="B111" s="9">
        <v>44405</v>
      </c>
      <c r="C111" s="10" t="s">
        <v>22</v>
      </c>
      <c r="D111" s="12">
        <v>6114039</v>
      </c>
    </row>
    <row r="112" spans="2:4" s="2" customFormat="1" x14ac:dyDescent="0.3">
      <c r="B112" s="9">
        <v>44407</v>
      </c>
      <c r="C112" s="10" t="s">
        <v>15</v>
      </c>
      <c r="D112" s="12">
        <v>3125137</v>
      </c>
    </row>
    <row r="113" spans="2:4" s="2" customFormat="1" x14ac:dyDescent="0.3">
      <c r="B113" s="9">
        <v>44409</v>
      </c>
      <c r="C113" s="10" t="s">
        <v>16</v>
      </c>
      <c r="D113" s="12">
        <v>1118843</v>
      </c>
    </row>
    <row r="114" spans="2:4" s="2" customFormat="1" x14ac:dyDescent="0.3">
      <c r="B114" s="9">
        <v>44411</v>
      </c>
      <c r="C114" s="10" t="s">
        <v>25</v>
      </c>
      <c r="D114" s="12">
        <v>8005573</v>
      </c>
    </row>
    <row r="115" spans="2:4" s="2" customFormat="1" x14ac:dyDescent="0.3">
      <c r="B115" s="9">
        <v>44413</v>
      </c>
      <c r="C115" s="10" t="s">
        <v>17</v>
      </c>
      <c r="D115" s="12">
        <v>1591563</v>
      </c>
    </row>
    <row r="116" spans="2:4" s="2" customFormat="1" x14ac:dyDescent="0.3">
      <c r="B116" s="9">
        <v>44415</v>
      </c>
      <c r="C116" s="10" t="s">
        <v>40</v>
      </c>
      <c r="D116" s="12">
        <v>2421264</v>
      </c>
    </row>
    <row r="117" spans="2:4" s="2" customFormat="1" x14ac:dyDescent="0.3">
      <c r="B117" s="9">
        <v>44417</v>
      </c>
      <c r="C117" s="10" t="s">
        <v>27</v>
      </c>
      <c r="D117" s="12">
        <v>7968716</v>
      </c>
    </row>
    <row r="118" spans="2:4" s="2" customFormat="1" x14ac:dyDescent="0.3">
      <c r="B118" s="9">
        <v>44419</v>
      </c>
      <c r="C118" s="10" t="s">
        <v>36</v>
      </c>
      <c r="D118" s="12">
        <v>4155410</v>
      </c>
    </row>
    <row r="119" spans="2:4" s="2" customFormat="1" x14ac:dyDescent="0.3">
      <c r="B119" s="9">
        <v>44421</v>
      </c>
      <c r="C119" s="10" t="s">
        <v>43</v>
      </c>
      <c r="D119" s="12">
        <v>8906728</v>
      </c>
    </row>
    <row r="120" spans="2:4" s="2" customFormat="1" x14ac:dyDescent="0.3">
      <c r="B120" s="9">
        <v>44423</v>
      </c>
      <c r="C120" s="10" t="s">
        <v>20</v>
      </c>
      <c r="D120" s="12">
        <v>7805260</v>
      </c>
    </row>
    <row r="121" spans="2:4" s="2" customFormat="1" x14ac:dyDescent="0.3">
      <c r="B121" s="9">
        <v>44425</v>
      </c>
      <c r="C121" s="10" t="s">
        <v>39</v>
      </c>
      <c r="D121" s="12">
        <v>3883193</v>
      </c>
    </row>
    <row r="122" spans="2:4" s="2" customFormat="1" x14ac:dyDescent="0.3">
      <c r="B122" s="9">
        <v>44427</v>
      </c>
      <c r="C122" s="10" t="s">
        <v>45</v>
      </c>
      <c r="D122" s="12">
        <v>4472082</v>
      </c>
    </row>
    <row r="123" spans="2:4" s="2" customFormat="1" x14ac:dyDescent="0.3">
      <c r="B123" s="9">
        <v>44429</v>
      </c>
      <c r="C123" s="10" t="s">
        <v>18</v>
      </c>
      <c r="D123" s="12">
        <v>1186140</v>
      </c>
    </row>
    <row r="124" spans="2:4" s="2" customFormat="1" x14ac:dyDescent="0.3">
      <c r="B124" s="9">
        <v>44431</v>
      </c>
      <c r="C124" s="10" t="s">
        <v>27</v>
      </c>
      <c r="D124" s="12">
        <v>5551414</v>
      </c>
    </row>
    <row r="125" spans="2:4" s="2" customFormat="1" x14ac:dyDescent="0.3">
      <c r="B125" s="9">
        <v>44433</v>
      </c>
      <c r="C125" s="10" t="s">
        <v>23</v>
      </c>
      <c r="D125" s="12">
        <v>5501951</v>
      </c>
    </row>
    <row r="126" spans="2:4" s="2" customFormat="1" x14ac:dyDescent="0.3">
      <c r="B126" s="9">
        <v>44435</v>
      </c>
      <c r="C126" s="10" t="s">
        <v>48</v>
      </c>
      <c r="D126" s="12">
        <v>4099029</v>
      </c>
    </row>
    <row r="127" spans="2:4" s="2" customFormat="1" x14ac:dyDescent="0.3">
      <c r="B127" s="9">
        <v>44437</v>
      </c>
      <c r="C127" s="10" t="s">
        <v>32</v>
      </c>
      <c r="D127" s="12">
        <v>4210057</v>
      </c>
    </row>
    <row r="128" spans="2:4" s="2" customFormat="1" x14ac:dyDescent="0.3">
      <c r="B128" s="9">
        <v>44439</v>
      </c>
      <c r="C128" s="10" t="s">
        <v>42</v>
      </c>
      <c r="D128" s="12">
        <v>2724984</v>
      </c>
    </row>
    <row r="129" spans="1:6" s="2" customFormat="1" x14ac:dyDescent="0.3">
      <c r="B129" s="9">
        <v>44441</v>
      </c>
      <c r="C129" s="10" t="s">
        <v>48</v>
      </c>
      <c r="D129" s="12">
        <v>5665198</v>
      </c>
    </row>
    <row r="130" spans="1:6" s="2" customFormat="1" x14ac:dyDescent="0.3">
      <c r="B130" s="9">
        <v>44443</v>
      </c>
      <c r="C130" s="10" t="s">
        <v>20</v>
      </c>
      <c r="D130" s="12">
        <v>8216603</v>
      </c>
    </row>
    <row r="131" spans="1:6" s="2" customFormat="1" x14ac:dyDescent="0.3">
      <c r="B131" s="9">
        <v>44445</v>
      </c>
      <c r="C131" s="10" t="s">
        <v>22</v>
      </c>
      <c r="D131" s="12">
        <v>5847983</v>
      </c>
    </row>
    <row r="132" spans="1:6" s="2" customFormat="1" x14ac:dyDescent="0.3">
      <c r="A132" s="3"/>
    </row>
    <row r="134" spans="1:6" s="2" customFormat="1" x14ac:dyDescent="0.3">
      <c r="A134" s="13" t="s">
        <v>51</v>
      </c>
      <c r="B134" s="13"/>
    </row>
    <row r="135" spans="1:6" s="2" customFormat="1" x14ac:dyDescent="0.3">
      <c r="A135" s="3"/>
    </row>
    <row r="136" spans="1:6" s="2" customFormat="1" x14ac:dyDescent="0.3">
      <c r="B136" s="14" t="s">
        <v>52</v>
      </c>
      <c r="C136" s="14" t="s">
        <v>53</v>
      </c>
      <c r="E136" s="15" t="s">
        <v>143</v>
      </c>
      <c r="F136" s="16" t="s">
        <v>54</v>
      </c>
    </row>
    <row r="137" spans="1:6" s="2" customFormat="1" x14ac:dyDescent="0.3">
      <c r="B137" s="17" t="s">
        <v>55</v>
      </c>
      <c r="C137" s="40">
        <v>129758</v>
      </c>
      <c r="E137" s="16"/>
      <c r="F137" s="16" t="s">
        <v>117</v>
      </c>
    </row>
    <row r="138" spans="1:6" s="2" customFormat="1" x14ac:dyDescent="0.3">
      <c r="B138" s="17" t="s">
        <v>56</v>
      </c>
      <c r="C138" s="40">
        <v>150558</v>
      </c>
      <c r="E138" s="15" t="s">
        <v>57</v>
      </c>
      <c r="F138" s="16" t="s">
        <v>58</v>
      </c>
    </row>
    <row r="139" spans="1:6" s="2" customFormat="1" x14ac:dyDescent="0.3">
      <c r="B139" s="17" t="s">
        <v>59</v>
      </c>
      <c r="C139" s="40">
        <v>178939</v>
      </c>
      <c r="E139" s="16"/>
      <c r="F139" s="16" t="s">
        <v>111</v>
      </c>
    </row>
    <row r="140" spans="1:6" s="2" customFormat="1" x14ac:dyDescent="0.3">
      <c r="B140" s="17" t="s">
        <v>60</v>
      </c>
      <c r="C140" s="40">
        <v>146718</v>
      </c>
      <c r="E140" s="21" t="s">
        <v>112</v>
      </c>
      <c r="F140" s="22" t="s">
        <v>113</v>
      </c>
    </row>
    <row r="141" spans="1:6" s="2" customFormat="1" x14ac:dyDescent="0.3">
      <c r="B141" s="17" t="s">
        <v>61</v>
      </c>
      <c r="C141" s="40">
        <v>189409</v>
      </c>
      <c r="E141" s="23"/>
      <c r="F141" s="22" t="s">
        <v>115</v>
      </c>
    </row>
    <row r="142" spans="1:6" s="2" customFormat="1" x14ac:dyDescent="0.3">
      <c r="B142" s="17" t="s">
        <v>63</v>
      </c>
      <c r="C142" s="40">
        <v>120967</v>
      </c>
      <c r="E142" s="24"/>
      <c r="F142" s="22" t="s">
        <v>114</v>
      </c>
    </row>
    <row r="143" spans="1:6" s="2" customFormat="1" x14ac:dyDescent="0.3">
      <c r="B143" s="17" t="s">
        <v>64</v>
      </c>
      <c r="C143" s="40">
        <v>145846</v>
      </c>
      <c r="E143" s="24"/>
      <c r="F143" s="22" t="s">
        <v>116</v>
      </c>
    </row>
    <row r="144" spans="1:6" s="2" customFormat="1" x14ac:dyDescent="0.3">
      <c r="B144" s="17" t="s">
        <v>66</v>
      </c>
      <c r="C144" s="40">
        <v>166747</v>
      </c>
      <c r="F144" s="16"/>
    </row>
    <row r="145" spans="2:5" s="2" customFormat="1" x14ac:dyDescent="0.3">
      <c r="B145" s="17" t="s">
        <v>67</v>
      </c>
      <c r="C145" s="40">
        <v>160188</v>
      </c>
    </row>
    <row r="146" spans="2:5" s="2" customFormat="1" x14ac:dyDescent="0.3">
      <c r="B146" s="17" t="s">
        <v>68</v>
      </c>
      <c r="C146" s="40">
        <v>134739</v>
      </c>
    </row>
    <row r="147" spans="2:5" s="2" customFormat="1" x14ac:dyDescent="0.3">
      <c r="B147" s="17" t="s">
        <v>69</v>
      </c>
      <c r="C147" s="40">
        <v>178717</v>
      </c>
      <c r="E147" s="18" t="s">
        <v>62</v>
      </c>
    </row>
    <row r="148" spans="2:5" s="2" customFormat="1" x14ac:dyDescent="0.3">
      <c r="B148" s="17" t="s">
        <v>70</v>
      </c>
      <c r="C148" s="40">
        <v>187612</v>
      </c>
      <c r="E148" s="41">
        <v>110000</v>
      </c>
    </row>
    <row r="149" spans="2:5" s="2" customFormat="1" x14ac:dyDescent="0.3">
      <c r="B149" s="17" t="s">
        <v>71</v>
      </c>
      <c r="C149" s="40">
        <v>116252</v>
      </c>
      <c r="E149" s="18" t="s">
        <v>65</v>
      </c>
    </row>
    <row r="150" spans="2:5" s="2" customFormat="1" x14ac:dyDescent="0.3">
      <c r="B150" s="17" t="s">
        <v>72</v>
      </c>
      <c r="C150" s="40">
        <v>164308</v>
      </c>
      <c r="E150" s="41">
        <v>115000</v>
      </c>
    </row>
    <row r="151" spans="2:5" s="2" customFormat="1" x14ac:dyDescent="0.3">
      <c r="B151" s="17" t="s">
        <v>73</v>
      </c>
      <c r="C151" s="40">
        <v>171093</v>
      </c>
    </row>
    <row r="152" spans="2:5" s="2" customFormat="1" x14ac:dyDescent="0.3">
      <c r="B152" s="17" t="s">
        <v>74</v>
      </c>
      <c r="C152" s="40">
        <v>153824</v>
      </c>
    </row>
    <row r="153" spans="2:5" s="2" customFormat="1" x14ac:dyDescent="0.3">
      <c r="B153" s="17" t="s">
        <v>75</v>
      </c>
      <c r="C153" s="40">
        <v>104873</v>
      </c>
    </row>
    <row r="154" spans="2:5" s="2" customFormat="1" x14ac:dyDescent="0.3">
      <c r="B154" s="17" t="s">
        <v>76</v>
      </c>
      <c r="C154" s="40">
        <v>179371</v>
      </c>
    </row>
    <row r="155" spans="2:5" s="2" customFormat="1" x14ac:dyDescent="0.3">
      <c r="B155" s="17" t="s">
        <v>77</v>
      </c>
      <c r="C155" s="40">
        <v>146299</v>
      </c>
    </row>
    <row r="156" spans="2:5" s="2" customFormat="1" x14ac:dyDescent="0.3">
      <c r="B156" s="17" t="s">
        <v>78</v>
      </c>
      <c r="C156" s="40">
        <v>146846</v>
      </c>
    </row>
    <row r="157" spans="2:5" s="2" customFormat="1" x14ac:dyDescent="0.3">
      <c r="B157" s="17" t="s">
        <v>79</v>
      </c>
      <c r="C157" s="40">
        <v>147114</v>
      </c>
    </row>
    <row r="158" spans="2:5" s="2" customFormat="1" x14ac:dyDescent="0.3">
      <c r="B158" s="19" t="s">
        <v>80</v>
      </c>
      <c r="C158" s="40">
        <v>108560</v>
      </c>
    </row>
    <row r="159" spans="2:5" s="2" customFormat="1" x14ac:dyDescent="0.3">
      <c r="B159" s="19" t="s">
        <v>81</v>
      </c>
      <c r="C159" s="40">
        <v>141483</v>
      </c>
    </row>
    <row r="160" spans="2:5" s="2" customFormat="1" x14ac:dyDescent="0.3">
      <c r="B160" s="19" t="s">
        <v>82</v>
      </c>
      <c r="C160" s="40">
        <v>114843</v>
      </c>
    </row>
    <row r="161" spans="2:3" s="2" customFormat="1" x14ac:dyDescent="0.3">
      <c r="B161" s="19" t="s">
        <v>83</v>
      </c>
      <c r="C161" s="40">
        <v>158161</v>
      </c>
    </row>
    <row r="162" spans="2:3" s="2" customFormat="1" x14ac:dyDescent="0.3">
      <c r="B162" s="19" t="s">
        <v>84</v>
      </c>
      <c r="C162" s="40">
        <v>163412</v>
      </c>
    </row>
    <row r="163" spans="2:3" s="2" customFormat="1" x14ac:dyDescent="0.3">
      <c r="B163" s="19" t="s">
        <v>85</v>
      </c>
      <c r="C163" s="40">
        <v>179534</v>
      </c>
    </row>
    <row r="164" spans="2:3" s="2" customFormat="1" x14ac:dyDescent="0.3">
      <c r="B164" s="19" t="s">
        <v>86</v>
      </c>
      <c r="C164" s="40">
        <v>170764</v>
      </c>
    </row>
    <row r="165" spans="2:3" s="2" customFormat="1" x14ac:dyDescent="0.3">
      <c r="B165" s="19" t="s">
        <v>87</v>
      </c>
      <c r="C165" s="40">
        <v>159475</v>
      </c>
    </row>
    <row r="166" spans="2:3" s="2" customFormat="1" x14ac:dyDescent="0.3">
      <c r="B166" s="19" t="s">
        <v>88</v>
      </c>
      <c r="C166" s="40">
        <v>110201</v>
      </c>
    </row>
    <row r="167" spans="2:3" s="2" customFormat="1" x14ac:dyDescent="0.3">
      <c r="B167" s="19" t="s">
        <v>89</v>
      </c>
      <c r="C167" s="40">
        <v>148675</v>
      </c>
    </row>
    <row r="168" spans="2:3" s="2" customFormat="1" x14ac:dyDescent="0.3">
      <c r="B168" s="19" t="s">
        <v>90</v>
      </c>
      <c r="C168" s="40">
        <v>126267</v>
      </c>
    </row>
    <row r="169" spans="2:3" s="2" customFormat="1" x14ac:dyDescent="0.3">
      <c r="B169" s="19" t="s">
        <v>91</v>
      </c>
      <c r="C169" s="40">
        <v>110453</v>
      </c>
    </row>
    <row r="170" spans="2:3" s="2" customFormat="1" x14ac:dyDescent="0.3">
      <c r="B170" s="19" t="s">
        <v>92</v>
      </c>
      <c r="C170" s="40">
        <v>142070</v>
      </c>
    </row>
    <row r="171" spans="2:3" s="2" customFormat="1" x14ac:dyDescent="0.3">
      <c r="B171" s="19" t="s">
        <v>93</v>
      </c>
      <c r="C171" s="40">
        <v>198656</v>
      </c>
    </row>
    <row r="172" spans="2:3" s="2" customFormat="1" x14ac:dyDescent="0.3">
      <c r="B172" s="19" t="s">
        <v>94</v>
      </c>
      <c r="C172" s="40">
        <v>175840</v>
      </c>
    </row>
    <row r="173" spans="2:3" s="2" customFormat="1" x14ac:dyDescent="0.3">
      <c r="B173" s="19" t="s">
        <v>95</v>
      </c>
      <c r="C173" s="40">
        <v>183442</v>
      </c>
    </row>
    <row r="174" spans="2:3" s="2" customFormat="1" x14ac:dyDescent="0.3">
      <c r="B174" s="19" t="s">
        <v>96</v>
      </c>
      <c r="C174" s="40">
        <v>144599</v>
      </c>
    </row>
    <row r="175" spans="2:3" s="2" customFormat="1" x14ac:dyDescent="0.3">
      <c r="B175" s="19" t="s">
        <v>97</v>
      </c>
      <c r="C175" s="40">
        <v>181310</v>
      </c>
    </row>
    <row r="176" spans="2:3" s="2" customFormat="1" x14ac:dyDescent="0.3">
      <c r="B176" s="19" t="s">
        <v>98</v>
      </c>
      <c r="C176" s="40">
        <v>170839</v>
      </c>
    </row>
    <row r="177" spans="1:3" s="2" customFormat="1" x14ac:dyDescent="0.3">
      <c r="B177" s="17" t="s">
        <v>99</v>
      </c>
      <c r="C177" s="40">
        <v>150546</v>
      </c>
    </row>
    <row r="178" spans="1:3" s="2" customFormat="1" x14ac:dyDescent="0.3">
      <c r="B178" s="17" t="s">
        <v>100</v>
      </c>
      <c r="C178" s="40">
        <v>184425</v>
      </c>
    </row>
    <row r="179" spans="1:3" s="2" customFormat="1" x14ac:dyDescent="0.3">
      <c r="B179" s="17" t="s">
        <v>101</v>
      </c>
      <c r="C179" s="40">
        <v>165514</v>
      </c>
    </row>
    <row r="180" spans="1:3" s="2" customFormat="1" x14ac:dyDescent="0.3">
      <c r="B180" s="17" t="s">
        <v>102</v>
      </c>
      <c r="C180" s="40">
        <v>113830</v>
      </c>
    </row>
    <row r="181" spans="1:3" s="2" customFormat="1" x14ac:dyDescent="0.3">
      <c r="B181" s="17" t="s">
        <v>103</v>
      </c>
      <c r="C181" s="40">
        <v>138649</v>
      </c>
    </row>
    <row r="182" spans="1:3" s="2" customFormat="1" x14ac:dyDescent="0.3">
      <c r="B182" s="17" t="s">
        <v>104</v>
      </c>
      <c r="C182" s="40">
        <v>161674</v>
      </c>
    </row>
    <row r="183" spans="1:3" s="2" customFormat="1" x14ac:dyDescent="0.3">
      <c r="B183" s="17" t="s">
        <v>105</v>
      </c>
      <c r="C183" s="40">
        <v>174814</v>
      </c>
    </row>
    <row r="184" spans="1:3" s="2" customFormat="1" x14ac:dyDescent="0.3">
      <c r="B184" s="17" t="s">
        <v>106</v>
      </c>
      <c r="C184" s="40">
        <v>199523</v>
      </c>
    </row>
    <row r="185" spans="1:3" s="2" customFormat="1" x14ac:dyDescent="0.3">
      <c r="B185" s="17" t="s">
        <v>107</v>
      </c>
      <c r="C185" s="40">
        <v>155602</v>
      </c>
    </row>
    <row r="186" spans="1:3" s="2" customFormat="1" x14ac:dyDescent="0.3">
      <c r="B186" s="17" t="s">
        <v>108</v>
      </c>
      <c r="C186" s="40">
        <v>166377</v>
      </c>
    </row>
    <row r="187" spans="1:3" s="2" customFormat="1" x14ac:dyDescent="0.3">
      <c r="B187" s="17" t="s">
        <v>109</v>
      </c>
      <c r="C187" s="40">
        <v>142699</v>
      </c>
    </row>
    <row r="188" spans="1:3" s="2" customFormat="1" x14ac:dyDescent="0.3">
      <c r="B188" s="17" t="s">
        <v>110</v>
      </c>
      <c r="C188" s="40">
        <v>184891</v>
      </c>
    </row>
    <row r="189" spans="1:3" s="2" customFormat="1" x14ac:dyDescent="0.3">
      <c r="A189" s="3"/>
    </row>
    <row r="190" spans="1:3" s="2" customFormat="1" x14ac:dyDescent="0.3">
      <c r="A190" s="3"/>
    </row>
    <row r="191" spans="1:3" s="2" customFormat="1" x14ac:dyDescent="0.3">
      <c r="A191" s="25" t="s">
        <v>139</v>
      </c>
      <c r="B191" s="26" t="s">
        <v>141</v>
      </c>
    </row>
    <row r="192" spans="1:3" s="2" customFormat="1" x14ac:dyDescent="0.3">
      <c r="A192" s="1"/>
      <c r="B192" s="26" t="s">
        <v>118</v>
      </c>
    </row>
    <row r="193" spans="1:3" s="2" customFormat="1" ht="4.25" customHeight="1" x14ac:dyDescent="0.3">
      <c r="A193" s="3"/>
    </row>
    <row r="194" spans="1:3" s="2" customFormat="1" x14ac:dyDescent="0.3">
      <c r="A194" s="29" t="s">
        <v>140</v>
      </c>
      <c r="B194" s="20" t="s">
        <v>142</v>
      </c>
    </row>
    <row r="195" spans="1:3" s="2" customFormat="1" x14ac:dyDescent="0.3">
      <c r="A195" s="3"/>
    </row>
    <row r="196" spans="1:3" s="2" customFormat="1" x14ac:dyDescent="0.3">
      <c r="B196" s="27" t="s">
        <v>119</v>
      </c>
      <c r="C196" s="28" t="s">
        <v>119</v>
      </c>
    </row>
    <row r="197" spans="1:3" s="2" customFormat="1" x14ac:dyDescent="0.3">
      <c r="B197" s="3" t="s">
        <v>120</v>
      </c>
      <c r="C197" s="2" t="s">
        <v>121</v>
      </c>
    </row>
    <row r="198" spans="1:3" s="2" customFormat="1" x14ac:dyDescent="0.3">
      <c r="B198" s="3" t="s">
        <v>122</v>
      </c>
      <c r="C198" s="2" t="s">
        <v>120</v>
      </c>
    </row>
    <row r="199" spans="1:3" s="2" customFormat="1" x14ac:dyDescent="0.3">
      <c r="B199" s="3" t="s">
        <v>123</v>
      </c>
      <c r="C199" s="2" t="s">
        <v>124</v>
      </c>
    </row>
    <row r="200" spans="1:3" s="2" customFormat="1" x14ac:dyDescent="0.3">
      <c r="B200" s="3">
        <v>80809</v>
      </c>
      <c r="C200" s="2" t="s">
        <v>125</v>
      </c>
    </row>
    <row r="201" spans="1:3" s="2" customFormat="1" x14ac:dyDescent="0.3">
      <c r="B201" s="3" t="s">
        <v>126</v>
      </c>
      <c r="C201" s="2" t="s">
        <v>127</v>
      </c>
    </row>
    <row r="202" spans="1:3" s="2" customFormat="1" x14ac:dyDescent="0.3">
      <c r="B202" s="3" t="s">
        <v>128</v>
      </c>
      <c r="C202" s="2" t="s">
        <v>128</v>
      </c>
    </row>
    <row r="203" spans="1:3" s="2" customFormat="1" x14ac:dyDescent="0.3">
      <c r="B203" s="3" t="s">
        <v>129</v>
      </c>
      <c r="C203" s="2" t="s">
        <v>129</v>
      </c>
    </row>
    <row r="204" spans="1:3" s="2" customFormat="1" x14ac:dyDescent="0.3">
      <c r="B204" s="3" t="s">
        <v>130</v>
      </c>
      <c r="C204" s="2" t="s">
        <v>130</v>
      </c>
    </row>
    <row r="205" spans="1:3" s="2" customFormat="1" x14ac:dyDescent="0.3">
      <c r="B205" s="3" t="s">
        <v>131</v>
      </c>
      <c r="C205" s="2" t="s">
        <v>132</v>
      </c>
    </row>
    <row r="206" spans="1:3" s="2" customFormat="1" x14ac:dyDescent="0.3">
      <c r="B206" s="3" t="s">
        <v>133</v>
      </c>
      <c r="C206" s="2" t="s">
        <v>133</v>
      </c>
    </row>
    <row r="207" spans="1:3" s="2" customFormat="1" x14ac:dyDescent="0.3">
      <c r="B207" s="3" t="s">
        <v>134</v>
      </c>
      <c r="C207" s="2" t="s">
        <v>135</v>
      </c>
    </row>
    <row r="208" spans="1:3" s="2" customFormat="1" x14ac:dyDescent="0.3">
      <c r="B208" s="3" t="s">
        <v>136</v>
      </c>
      <c r="C208" s="2" t="s">
        <v>136</v>
      </c>
    </row>
    <row r="209" spans="1:7" s="2" customFormat="1" x14ac:dyDescent="0.3">
      <c r="B209" s="3" t="s">
        <v>137</v>
      </c>
      <c r="C209" s="2" t="s">
        <v>138</v>
      </c>
    </row>
    <row r="210" spans="1:7" s="2" customFormat="1" x14ac:dyDescent="0.3">
      <c r="A210" s="3"/>
    </row>
    <row r="211" spans="1:7" s="2" customFormat="1" x14ac:dyDescent="0.3">
      <c r="A211" s="3"/>
    </row>
    <row r="212" spans="1:7" x14ac:dyDescent="0.3">
      <c r="A212" s="30" t="s">
        <v>183</v>
      </c>
      <c r="B212" s="2" t="s">
        <v>144</v>
      </c>
      <c r="C212" s="2"/>
      <c r="D212" s="2"/>
      <c r="E212" s="2"/>
      <c r="F212" s="2"/>
    </row>
    <row r="213" spans="1:7" x14ac:dyDescent="0.3">
      <c r="A213" s="3"/>
      <c r="B213" s="2" t="s">
        <v>145</v>
      </c>
      <c r="C213" s="2"/>
      <c r="D213" s="2"/>
      <c r="E213" s="2"/>
      <c r="F213" s="2"/>
    </row>
    <row r="214" spans="1:7" x14ac:dyDescent="0.3">
      <c r="A214" s="3"/>
      <c r="B214" s="20" t="s">
        <v>182</v>
      </c>
      <c r="C214" s="2"/>
      <c r="D214" s="2"/>
      <c r="E214" s="2"/>
      <c r="F214" s="2"/>
    </row>
    <row r="215" spans="1:7" x14ac:dyDescent="0.3">
      <c r="A215" s="3"/>
      <c r="B215" s="2"/>
      <c r="C215" s="2"/>
      <c r="D215" s="2"/>
      <c r="E215" s="2"/>
      <c r="F215" s="2"/>
    </row>
    <row r="216" spans="1:7" ht="13.5" x14ac:dyDescent="0.3">
      <c r="B216" s="242" t="s">
        <v>146</v>
      </c>
      <c r="C216" s="31">
        <f ca="1">C217</f>
        <v>45537</v>
      </c>
      <c r="D216" s="31">
        <f t="shared" ref="D216:G216" ca="1" si="0">D217</f>
        <v>45538</v>
      </c>
      <c r="E216" s="31">
        <f t="shared" ca="1" si="0"/>
        <v>45539</v>
      </c>
      <c r="F216" s="31">
        <f t="shared" ca="1" si="0"/>
        <v>45540</v>
      </c>
      <c r="G216" s="31">
        <f t="shared" ca="1" si="0"/>
        <v>45541</v>
      </c>
    </row>
    <row r="217" spans="1:7" ht="13.5" x14ac:dyDescent="0.3">
      <c r="B217" s="243"/>
      <c r="C217" s="32">
        <f ca="1">TODAY()-WEEKDAY(TODAY(),2)+1-7+(COLUMN()-3)</f>
        <v>45537</v>
      </c>
      <c r="D217" s="32">
        <f t="shared" ref="D217:G217" ca="1" si="1">TODAY()-WEEKDAY(TODAY(),2)+1-7+(COLUMN()-3)</f>
        <v>45538</v>
      </c>
      <c r="E217" s="32">
        <f t="shared" ca="1" si="1"/>
        <v>45539</v>
      </c>
      <c r="F217" s="32">
        <f t="shared" ca="1" si="1"/>
        <v>45540</v>
      </c>
      <c r="G217" s="32">
        <f t="shared" ca="1" si="1"/>
        <v>45541</v>
      </c>
    </row>
    <row r="218" spans="1:7" ht="15" x14ac:dyDescent="0.3">
      <c r="B218" s="33" t="s">
        <v>147</v>
      </c>
      <c r="C218" s="34" t="s">
        <v>148</v>
      </c>
      <c r="D218" s="34" t="s">
        <v>149</v>
      </c>
      <c r="E218" s="34" t="s">
        <v>150</v>
      </c>
      <c r="F218" s="34" t="s">
        <v>151</v>
      </c>
      <c r="G218" s="34" t="s">
        <v>149</v>
      </c>
    </row>
    <row r="219" spans="1:7" ht="15" x14ac:dyDescent="0.3">
      <c r="B219" s="33" t="s">
        <v>152</v>
      </c>
      <c r="C219" s="34" t="s">
        <v>149</v>
      </c>
      <c r="D219" s="34" t="s">
        <v>153</v>
      </c>
      <c r="E219" s="34" t="s">
        <v>148</v>
      </c>
      <c r="F219" s="34" t="s">
        <v>154</v>
      </c>
      <c r="G219" s="34" t="s">
        <v>155</v>
      </c>
    </row>
    <row r="220" spans="1:7" ht="15" x14ac:dyDescent="0.3">
      <c r="B220" s="33" t="s">
        <v>156</v>
      </c>
      <c r="C220" s="34" t="s">
        <v>157</v>
      </c>
      <c r="D220" s="34" t="s">
        <v>151</v>
      </c>
      <c r="E220" s="34" t="s">
        <v>153</v>
      </c>
      <c r="F220" s="34" t="s">
        <v>158</v>
      </c>
      <c r="G220" s="34" t="s">
        <v>159</v>
      </c>
    </row>
    <row r="221" spans="1:7" ht="15" x14ac:dyDescent="0.3">
      <c r="B221" s="33" t="s">
        <v>160</v>
      </c>
      <c r="C221" s="34" t="s">
        <v>155</v>
      </c>
      <c r="D221" s="34" t="s">
        <v>159</v>
      </c>
      <c r="E221" s="34" t="s">
        <v>161</v>
      </c>
      <c r="F221" s="34" t="s">
        <v>162</v>
      </c>
      <c r="G221" s="34" t="s">
        <v>154</v>
      </c>
    </row>
    <row r="222" spans="1:7" ht="15" x14ac:dyDescent="0.3">
      <c r="B222" s="33" t="s">
        <v>163</v>
      </c>
      <c r="C222" s="34" t="s">
        <v>164</v>
      </c>
      <c r="D222" s="34" t="s">
        <v>165</v>
      </c>
      <c r="E222" s="34" t="s">
        <v>166</v>
      </c>
      <c r="F222" s="34" t="s">
        <v>159</v>
      </c>
      <c r="G222" s="34" t="s">
        <v>153</v>
      </c>
    </row>
    <row r="223" spans="1:7" ht="15.5" thickBot="1" x14ac:dyDescent="0.35">
      <c r="B223" s="35" t="s">
        <v>167</v>
      </c>
      <c r="C223" s="36" t="s">
        <v>154</v>
      </c>
      <c r="D223" s="36" t="s">
        <v>164</v>
      </c>
      <c r="E223" s="36" t="s">
        <v>165</v>
      </c>
      <c r="F223" s="36" t="s">
        <v>168</v>
      </c>
      <c r="G223" s="36" t="s">
        <v>169</v>
      </c>
    </row>
    <row r="224" spans="1:7" ht="15" x14ac:dyDescent="0.3">
      <c r="B224" s="37" t="s">
        <v>170</v>
      </c>
      <c r="C224" s="38" t="s">
        <v>171</v>
      </c>
      <c r="D224" s="38" t="s">
        <v>155</v>
      </c>
      <c r="E224" s="38" t="s">
        <v>151</v>
      </c>
      <c r="F224" s="38" t="s">
        <v>172</v>
      </c>
      <c r="G224" s="38" t="s">
        <v>157</v>
      </c>
    </row>
    <row r="225" spans="1:7" ht="15" x14ac:dyDescent="0.3">
      <c r="B225" s="33" t="s">
        <v>173</v>
      </c>
      <c r="C225" s="39" t="s">
        <v>172</v>
      </c>
      <c r="D225" s="39" t="s">
        <v>148</v>
      </c>
      <c r="E225" s="39" t="s">
        <v>169</v>
      </c>
      <c r="F225" s="39" t="s">
        <v>153</v>
      </c>
      <c r="G225" s="39" t="s">
        <v>165</v>
      </c>
    </row>
    <row r="226" spans="1:7" ht="15" x14ac:dyDescent="0.3">
      <c r="B226" s="33" t="s">
        <v>174</v>
      </c>
      <c r="C226" s="39" t="s">
        <v>151</v>
      </c>
      <c r="D226" s="39" t="s">
        <v>161</v>
      </c>
      <c r="E226" s="39" t="s">
        <v>149</v>
      </c>
      <c r="F226" s="39" t="s">
        <v>169</v>
      </c>
      <c r="G226" s="39" t="s">
        <v>171</v>
      </c>
    </row>
    <row r="227" spans="1:7" ht="15" x14ac:dyDescent="0.3">
      <c r="B227" s="33" t="s">
        <v>175</v>
      </c>
      <c r="C227" s="39" t="s">
        <v>166</v>
      </c>
      <c r="D227" s="39" t="s">
        <v>166</v>
      </c>
      <c r="E227" s="39" t="s">
        <v>176</v>
      </c>
      <c r="F227" s="39" t="s">
        <v>168</v>
      </c>
      <c r="G227" s="39" t="s">
        <v>177</v>
      </c>
    </row>
    <row r="228" spans="1:7" ht="15" x14ac:dyDescent="0.3">
      <c r="B228" s="33" t="s">
        <v>163</v>
      </c>
      <c r="C228" s="39" t="s">
        <v>153</v>
      </c>
      <c r="D228" s="39" t="s">
        <v>178</v>
      </c>
      <c r="E228" s="39" t="s">
        <v>179</v>
      </c>
      <c r="F228" s="39" t="s">
        <v>157</v>
      </c>
      <c r="G228" s="39" t="s">
        <v>162</v>
      </c>
    </row>
    <row r="229" spans="1:7" ht="15" x14ac:dyDescent="0.3">
      <c r="B229" s="33" t="s">
        <v>180</v>
      </c>
      <c r="C229" s="39" t="s">
        <v>157</v>
      </c>
      <c r="D229" s="39" t="s">
        <v>150</v>
      </c>
      <c r="E229" s="39" t="s">
        <v>171</v>
      </c>
      <c r="F229" s="39" t="s">
        <v>181</v>
      </c>
      <c r="G229" s="39" t="s">
        <v>178</v>
      </c>
    </row>
    <row r="232" spans="1:7" x14ac:dyDescent="0.3">
      <c r="A232" s="30" t="s">
        <v>185</v>
      </c>
      <c r="B232" s="2" t="s">
        <v>184</v>
      </c>
    </row>
    <row r="233" spans="1:7" x14ac:dyDescent="0.3">
      <c r="A233" s="2"/>
      <c r="B233" s="2"/>
    </row>
    <row r="234" spans="1:7" x14ac:dyDescent="0.3">
      <c r="B234" s="14" t="s">
        <v>52</v>
      </c>
      <c r="C234" s="14" t="s">
        <v>53</v>
      </c>
    </row>
    <row r="235" spans="1:7" x14ac:dyDescent="0.3">
      <c r="B235" s="17" t="s">
        <v>55</v>
      </c>
      <c r="C235" s="40">
        <v>129758</v>
      </c>
    </row>
    <row r="236" spans="1:7" x14ac:dyDescent="0.3">
      <c r="B236" s="17" t="s">
        <v>56</v>
      </c>
      <c r="C236" s="40">
        <v>150558</v>
      </c>
    </row>
    <row r="237" spans="1:7" x14ac:dyDescent="0.3">
      <c r="B237" s="17" t="s">
        <v>59</v>
      </c>
      <c r="C237" s="40">
        <v>178939</v>
      </c>
    </row>
    <row r="238" spans="1:7" x14ac:dyDescent="0.3">
      <c r="B238" s="17" t="s">
        <v>60</v>
      </c>
      <c r="C238" s="40">
        <v>146718</v>
      </c>
    </row>
    <row r="239" spans="1:7" x14ac:dyDescent="0.3">
      <c r="B239" s="17" t="s">
        <v>61</v>
      </c>
      <c r="C239" s="40">
        <v>189409</v>
      </c>
    </row>
    <row r="240" spans="1:7" x14ac:dyDescent="0.3">
      <c r="B240" s="17" t="s">
        <v>63</v>
      </c>
      <c r="C240" s="40">
        <v>120967</v>
      </c>
    </row>
    <row r="241" spans="2:3" x14ac:dyDescent="0.3">
      <c r="B241" s="17" t="s">
        <v>64</v>
      </c>
      <c r="C241" s="40">
        <v>145846</v>
      </c>
    </row>
    <row r="242" spans="2:3" x14ac:dyDescent="0.3">
      <c r="B242" s="17" t="s">
        <v>66</v>
      </c>
      <c r="C242" s="40">
        <v>166747</v>
      </c>
    </row>
    <row r="243" spans="2:3" x14ac:dyDescent="0.3">
      <c r="B243" s="17" t="s">
        <v>67</v>
      </c>
      <c r="C243" s="40">
        <v>160188</v>
      </c>
    </row>
    <row r="244" spans="2:3" x14ac:dyDescent="0.3">
      <c r="B244" s="17" t="s">
        <v>68</v>
      </c>
      <c r="C244" s="40">
        <v>134739</v>
      </c>
    </row>
    <row r="245" spans="2:3" x14ac:dyDescent="0.3">
      <c r="B245" s="17" t="s">
        <v>69</v>
      </c>
      <c r="C245" s="40">
        <v>178717</v>
      </c>
    </row>
    <row r="246" spans="2:3" x14ac:dyDescent="0.3">
      <c r="B246" s="17" t="s">
        <v>70</v>
      </c>
      <c r="C246" s="40">
        <v>187612</v>
      </c>
    </row>
    <row r="247" spans="2:3" x14ac:dyDescent="0.3">
      <c r="B247" s="17" t="s">
        <v>71</v>
      </c>
      <c r="C247" s="40">
        <v>116252</v>
      </c>
    </row>
    <row r="248" spans="2:3" x14ac:dyDescent="0.3">
      <c r="B248" s="17" t="s">
        <v>72</v>
      </c>
      <c r="C248" s="40">
        <v>164308</v>
      </c>
    </row>
    <row r="249" spans="2:3" x14ac:dyDescent="0.3">
      <c r="B249" s="17" t="s">
        <v>73</v>
      </c>
      <c r="C249" s="40">
        <v>171093</v>
      </c>
    </row>
    <row r="250" spans="2:3" x14ac:dyDescent="0.3">
      <c r="B250" s="17" t="s">
        <v>74</v>
      </c>
      <c r="C250" s="40">
        <v>153824</v>
      </c>
    </row>
    <row r="251" spans="2:3" x14ac:dyDescent="0.3">
      <c r="B251" s="17" t="s">
        <v>75</v>
      </c>
      <c r="C251" s="40">
        <v>104873</v>
      </c>
    </row>
    <row r="252" spans="2:3" x14ac:dyDescent="0.3">
      <c r="B252" s="17" t="s">
        <v>76</v>
      </c>
      <c r="C252" s="40">
        <v>179371</v>
      </c>
    </row>
    <row r="253" spans="2:3" x14ac:dyDescent="0.3">
      <c r="B253" s="17" t="s">
        <v>77</v>
      </c>
      <c r="C253" s="40">
        <v>146299</v>
      </c>
    </row>
    <row r="254" spans="2:3" x14ac:dyDescent="0.3">
      <c r="B254" s="17" t="s">
        <v>78</v>
      </c>
      <c r="C254" s="40">
        <v>146846</v>
      </c>
    </row>
    <row r="255" spans="2:3" x14ac:dyDescent="0.3">
      <c r="B255" s="17" t="s">
        <v>79</v>
      </c>
      <c r="C255" s="40">
        <v>147114</v>
      </c>
    </row>
    <row r="256" spans="2:3" x14ac:dyDescent="0.3">
      <c r="B256" s="19" t="s">
        <v>80</v>
      </c>
      <c r="C256" s="40">
        <v>108560</v>
      </c>
    </row>
    <row r="257" spans="2:3" x14ac:dyDescent="0.3">
      <c r="B257" s="19" t="s">
        <v>81</v>
      </c>
      <c r="C257" s="40">
        <v>141483</v>
      </c>
    </row>
    <row r="258" spans="2:3" x14ac:dyDescent="0.3">
      <c r="B258" s="19" t="s">
        <v>82</v>
      </c>
      <c r="C258" s="40">
        <v>114843</v>
      </c>
    </row>
    <row r="259" spans="2:3" x14ac:dyDescent="0.3">
      <c r="B259" s="19" t="s">
        <v>83</v>
      </c>
      <c r="C259" s="40">
        <v>158161</v>
      </c>
    </row>
    <row r="260" spans="2:3" x14ac:dyDescent="0.3">
      <c r="B260" s="19" t="s">
        <v>84</v>
      </c>
      <c r="C260" s="40">
        <v>163412</v>
      </c>
    </row>
    <row r="261" spans="2:3" x14ac:dyDescent="0.3">
      <c r="B261" s="19" t="s">
        <v>85</v>
      </c>
      <c r="C261" s="40">
        <v>179534</v>
      </c>
    </row>
    <row r="262" spans="2:3" x14ac:dyDescent="0.3">
      <c r="B262" s="19" t="s">
        <v>86</v>
      </c>
      <c r="C262" s="40">
        <v>170764</v>
      </c>
    </row>
    <row r="263" spans="2:3" x14ac:dyDescent="0.3">
      <c r="B263" s="19" t="s">
        <v>87</v>
      </c>
      <c r="C263" s="40">
        <v>159475</v>
      </c>
    </row>
    <row r="264" spans="2:3" x14ac:dyDescent="0.3">
      <c r="B264" s="19" t="s">
        <v>88</v>
      </c>
      <c r="C264" s="40">
        <v>110201</v>
      </c>
    </row>
    <row r="265" spans="2:3" x14ac:dyDescent="0.3">
      <c r="B265" s="19" t="s">
        <v>89</v>
      </c>
      <c r="C265" s="40">
        <v>148675</v>
      </c>
    </row>
    <row r="266" spans="2:3" x14ac:dyDescent="0.3">
      <c r="B266" s="19" t="s">
        <v>90</v>
      </c>
      <c r="C266" s="40">
        <v>126267</v>
      </c>
    </row>
    <row r="267" spans="2:3" x14ac:dyDescent="0.3">
      <c r="B267" s="19" t="s">
        <v>91</v>
      </c>
      <c r="C267" s="40">
        <v>110453</v>
      </c>
    </row>
    <row r="268" spans="2:3" x14ac:dyDescent="0.3">
      <c r="B268" s="19" t="s">
        <v>92</v>
      </c>
      <c r="C268" s="40">
        <v>142070</v>
      </c>
    </row>
    <row r="269" spans="2:3" x14ac:dyDescent="0.3">
      <c r="B269" s="19" t="s">
        <v>93</v>
      </c>
      <c r="C269" s="40">
        <v>198656</v>
      </c>
    </row>
    <row r="270" spans="2:3" x14ac:dyDescent="0.3">
      <c r="B270" s="19" t="s">
        <v>94</v>
      </c>
      <c r="C270" s="40">
        <v>175840</v>
      </c>
    </row>
    <row r="271" spans="2:3" x14ac:dyDescent="0.3">
      <c r="B271" s="19" t="s">
        <v>95</v>
      </c>
      <c r="C271" s="40">
        <v>183442</v>
      </c>
    </row>
    <row r="272" spans="2:3" x14ac:dyDescent="0.3">
      <c r="B272" s="19" t="s">
        <v>96</v>
      </c>
      <c r="C272" s="40">
        <v>144599</v>
      </c>
    </row>
    <row r="273" spans="2:3" x14ac:dyDescent="0.3">
      <c r="B273" s="19" t="s">
        <v>97</v>
      </c>
      <c r="C273" s="40">
        <v>181310</v>
      </c>
    </row>
    <row r="274" spans="2:3" x14ac:dyDescent="0.3">
      <c r="B274" s="19" t="s">
        <v>98</v>
      </c>
      <c r="C274" s="40">
        <v>170839</v>
      </c>
    </row>
    <row r="275" spans="2:3" x14ac:dyDescent="0.3">
      <c r="B275" s="17" t="s">
        <v>99</v>
      </c>
      <c r="C275" s="40">
        <v>150546</v>
      </c>
    </row>
    <row r="276" spans="2:3" x14ac:dyDescent="0.3">
      <c r="B276" s="17" t="s">
        <v>100</v>
      </c>
      <c r="C276" s="40">
        <v>184425</v>
      </c>
    </row>
    <row r="277" spans="2:3" x14ac:dyDescent="0.3">
      <c r="B277" s="17" t="s">
        <v>101</v>
      </c>
      <c r="C277" s="40">
        <v>165514</v>
      </c>
    </row>
    <row r="278" spans="2:3" x14ac:dyDescent="0.3">
      <c r="B278" s="17" t="s">
        <v>102</v>
      </c>
      <c r="C278" s="40">
        <v>113830</v>
      </c>
    </row>
    <row r="279" spans="2:3" x14ac:dyDescent="0.3">
      <c r="B279" s="17" t="s">
        <v>103</v>
      </c>
      <c r="C279" s="40">
        <v>138649</v>
      </c>
    </row>
    <row r="280" spans="2:3" x14ac:dyDescent="0.3">
      <c r="B280" s="17" t="s">
        <v>104</v>
      </c>
      <c r="C280" s="40">
        <v>161674</v>
      </c>
    </row>
    <row r="281" spans="2:3" x14ac:dyDescent="0.3">
      <c r="B281" s="17" t="s">
        <v>105</v>
      </c>
      <c r="C281" s="40">
        <v>174814</v>
      </c>
    </row>
    <row r="282" spans="2:3" x14ac:dyDescent="0.3">
      <c r="B282" s="17" t="s">
        <v>106</v>
      </c>
      <c r="C282" s="40">
        <v>199523</v>
      </c>
    </row>
    <row r="283" spans="2:3" x14ac:dyDescent="0.3">
      <c r="B283" s="17" t="s">
        <v>107</v>
      </c>
      <c r="C283" s="40">
        <v>155602</v>
      </c>
    </row>
    <row r="284" spans="2:3" x14ac:dyDescent="0.3">
      <c r="B284" s="17" t="s">
        <v>108</v>
      </c>
      <c r="C284" s="40">
        <v>166377</v>
      </c>
    </row>
    <row r="285" spans="2:3" x14ac:dyDescent="0.3">
      <c r="B285" s="17" t="s">
        <v>109</v>
      </c>
      <c r="C285" s="40">
        <v>142699</v>
      </c>
    </row>
    <row r="286" spans="2:3" x14ac:dyDescent="0.3">
      <c r="B286" s="17" t="s">
        <v>110</v>
      </c>
      <c r="C286" s="40">
        <v>184891</v>
      </c>
    </row>
  </sheetData>
  <mergeCells count="2">
    <mergeCell ref="B216:B217"/>
    <mergeCell ref="H6:H10"/>
  </mergeCells>
  <conditionalFormatting sqref="C137:C188">
    <cfRule type="cellIs" dxfId="7" priority="8" operator="between">
      <formula>$E$148</formula>
      <formula>$E$150</formula>
    </cfRule>
  </conditionalFormatting>
  <conditionalFormatting sqref="C218:C229">
    <cfRule type="duplicateValues" dxfId="6" priority="6"/>
  </conditionalFormatting>
  <conditionalFormatting sqref="C235:C286">
    <cfRule type="top10" dxfId="5" priority="1" bottom="1" rank="3"/>
  </conditionalFormatting>
  <conditionalFormatting sqref="D218:D229">
    <cfRule type="duplicateValues" dxfId="4" priority="5"/>
  </conditionalFormatting>
  <conditionalFormatting sqref="E218:E229">
    <cfRule type="duplicateValues" dxfId="3" priority="4"/>
  </conditionalFormatting>
  <conditionalFormatting sqref="F218:F229">
    <cfRule type="duplicateValues" dxfId="2" priority="3"/>
  </conditionalFormatting>
  <conditionalFormatting sqref="G218:G229">
    <cfRule type="duplicateValues" dxfId="1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64A9FB30-F4AB-4965-BCD7-CA3B405EB14B}">
            <xm:f>NOT(ISERROR(SEARCH(123,B197)))</xm:f>
            <xm:f>123</xm:f>
            <x14:dxf>
              <fill>
                <patternFill>
                  <bgColor theme="7" tint="0.79998168889431442"/>
                </patternFill>
              </fill>
            </x14:dxf>
          </x14:cfRule>
          <xm:sqref>B197:C209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10A9-80D0-4C1B-B5B2-5F9EA57B6586}">
  <sheetPr>
    <tabColor theme="9" tint="0.59999389629810485"/>
  </sheetPr>
  <dimension ref="A1:N119"/>
  <sheetViews>
    <sheetView topLeftCell="B116" workbookViewId="0">
      <selection activeCell="D9" sqref="D9"/>
    </sheetView>
  </sheetViews>
  <sheetFormatPr defaultRowHeight="13" x14ac:dyDescent="0.3"/>
  <cols>
    <col min="1" max="1" width="11.59765625" customWidth="1"/>
    <col min="2" max="3" width="18.3984375" customWidth="1"/>
    <col min="4" max="4" width="16.59765625" customWidth="1"/>
    <col min="5" max="5" width="18.296875" customWidth="1"/>
    <col min="6" max="6" width="22" customWidth="1"/>
    <col min="7" max="7" width="14.19921875" customWidth="1"/>
  </cols>
  <sheetData>
    <row r="1" spans="1:4" x14ac:dyDescent="0.3">
      <c r="B1" s="43" t="s">
        <v>186</v>
      </c>
      <c r="C1" s="43"/>
      <c r="D1" s="43"/>
    </row>
    <row r="2" spans="1:4" x14ac:dyDescent="0.3">
      <c r="A2" s="42" t="s">
        <v>50</v>
      </c>
      <c r="B2" s="43" t="s">
        <v>187</v>
      </c>
      <c r="C2" s="43"/>
      <c r="D2" s="43"/>
    </row>
    <row r="3" spans="1:4" x14ac:dyDescent="0.3">
      <c r="A3" s="44" t="s">
        <v>198</v>
      </c>
      <c r="B3" s="43" t="str">
        <f ca="1">"In the Date column, the date format should be as follows: " &amp; TEXT(TODAY(), "dd-mmm-yyyy") &amp; "."</f>
        <v>In the Date column, the date format should be as follows: 13-Sep-2024.</v>
      </c>
      <c r="C3" s="43"/>
      <c r="D3" s="43"/>
    </row>
    <row r="4" spans="1:4" x14ac:dyDescent="0.3">
      <c r="A4" s="42" t="s">
        <v>143</v>
      </c>
      <c r="B4" s="43" t="s">
        <v>188</v>
      </c>
      <c r="C4" s="43"/>
      <c r="D4" s="43"/>
    </row>
    <row r="5" spans="1:4" ht="13.5" thickBot="1" x14ac:dyDescent="0.35">
      <c r="A5" s="44"/>
      <c r="B5" s="43"/>
      <c r="C5" s="43"/>
      <c r="D5" s="43"/>
    </row>
    <row r="6" spans="1:4" ht="14.5" x14ac:dyDescent="0.3">
      <c r="A6" s="43"/>
      <c r="B6" s="45" t="s">
        <v>189</v>
      </c>
      <c r="C6" s="46" t="s">
        <v>3</v>
      </c>
      <c r="D6" s="47" t="s">
        <v>190</v>
      </c>
    </row>
    <row r="7" spans="1:4" x14ac:dyDescent="0.3">
      <c r="A7" s="43"/>
      <c r="B7" s="48" t="s">
        <v>191</v>
      </c>
      <c r="C7" s="240"/>
      <c r="D7" s="239"/>
    </row>
    <row r="8" spans="1:4" x14ac:dyDescent="0.3">
      <c r="A8" s="43"/>
      <c r="B8" s="48" t="s">
        <v>192</v>
      </c>
      <c r="C8" s="240"/>
      <c r="D8" s="50"/>
    </row>
    <row r="9" spans="1:4" x14ac:dyDescent="0.3">
      <c r="A9" s="43"/>
      <c r="B9" s="48" t="s">
        <v>193</v>
      </c>
      <c r="C9" s="240"/>
      <c r="D9" s="256"/>
    </row>
    <row r="10" spans="1:4" x14ac:dyDescent="0.3">
      <c r="A10" s="43"/>
      <c r="B10" s="48" t="s">
        <v>81</v>
      </c>
      <c r="C10" s="240"/>
      <c r="D10" s="50"/>
    </row>
    <row r="11" spans="1:4" x14ac:dyDescent="0.3">
      <c r="A11" s="43"/>
      <c r="B11" s="48" t="s">
        <v>194</v>
      </c>
      <c r="C11" s="240"/>
      <c r="D11" s="50"/>
    </row>
    <row r="12" spans="1:4" x14ac:dyDescent="0.3">
      <c r="A12" s="43"/>
      <c r="B12" s="48" t="s">
        <v>195</v>
      </c>
      <c r="C12" s="240"/>
      <c r="D12" s="50"/>
    </row>
    <row r="13" spans="1:4" ht="26" x14ac:dyDescent="0.3">
      <c r="A13" s="43"/>
      <c r="B13" s="48" t="s">
        <v>196</v>
      </c>
      <c r="C13" s="240"/>
      <c r="D13" s="50"/>
    </row>
    <row r="14" spans="1:4" x14ac:dyDescent="0.3">
      <c r="A14" s="43"/>
      <c r="B14" s="48" t="s">
        <v>197</v>
      </c>
      <c r="C14" s="240"/>
      <c r="D14" s="50"/>
    </row>
    <row r="15" spans="1:4" ht="13.5" thickBot="1" x14ac:dyDescent="0.35">
      <c r="A15" s="43"/>
      <c r="B15" s="51" t="s">
        <v>64</v>
      </c>
      <c r="C15" s="241"/>
      <c r="D15" s="52"/>
    </row>
    <row r="18" spans="1:10" x14ac:dyDescent="0.3">
      <c r="A18" s="53"/>
      <c r="B18" s="43" t="s">
        <v>199</v>
      </c>
      <c r="C18" s="43"/>
      <c r="D18" s="43"/>
      <c r="E18" s="43"/>
      <c r="F18" s="43"/>
    </row>
    <row r="19" spans="1:10" x14ac:dyDescent="0.3">
      <c r="A19" s="44" t="s">
        <v>139</v>
      </c>
      <c r="B19" s="43" t="s">
        <v>200</v>
      </c>
      <c r="C19" s="43"/>
      <c r="D19" s="43"/>
      <c r="E19" s="43"/>
      <c r="F19" s="43"/>
    </row>
    <row r="20" spans="1:10" x14ac:dyDescent="0.3">
      <c r="A20" s="44" t="s">
        <v>183</v>
      </c>
      <c r="B20" s="43" t="s">
        <v>201</v>
      </c>
      <c r="C20" s="43"/>
      <c r="D20" s="43"/>
      <c r="E20" s="43"/>
      <c r="F20" s="43"/>
    </row>
    <row r="21" spans="1:10" ht="13.5" thickBot="1" x14ac:dyDescent="0.35">
      <c r="A21" s="44"/>
      <c r="B21" s="43"/>
      <c r="C21" s="43"/>
    </row>
    <row r="22" spans="1:10" ht="14.5" x14ac:dyDescent="0.3">
      <c r="B22" s="54" t="s">
        <v>189</v>
      </c>
      <c r="C22" s="55" t="s">
        <v>202</v>
      </c>
      <c r="D22" s="56" t="s">
        <v>203</v>
      </c>
    </row>
    <row r="23" spans="1:10" x14ac:dyDescent="0.3">
      <c r="B23" s="57" t="s">
        <v>204</v>
      </c>
      <c r="C23" s="49"/>
      <c r="D23" s="58"/>
    </row>
    <row r="24" spans="1:10" x14ac:dyDescent="0.3">
      <c r="B24" s="57" t="s">
        <v>81</v>
      </c>
      <c r="C24" s="49"/>
      <c r="D24" s="58"/>
    </row>
    <row r="25" spans="1:10" x14ac:dyDescent="0.3">
      <c r="B25" s="57" t="s">
        <v>205</v>
      </c>
      <c r="C25" s="49"/>
      <c r="D25" s="58"/>
    </row>
    <row r="26" spans="1:10" x14ac:dyDescent="0.3">
      <c r="B26" s="57" t="s">
        <v>206</v>
      </c>
      <c r="C26" s="49"/>
      <c r="D26" s="58"/>
    </row>
    <row r="27" spans="1:10" ht="13.5" thickBot="1" x14ac:dyDescent="0.35">
      <c r="B27" s="59" t="s">
        <v>207</v>
      </c>
      <c r="C27" s="49"/>
      <c r="D27" s="60"/>
      <c r="E27" s="43"/>
      <c r="F27" s="43"/>
      <c r="G27" s="43"/>
    </row>
    <row r="30" spans="1:10" s="43" customFormat="1" x14ac:dyDescent="0.3">
      <c r="A30" s="1" t="s">
        <v>185</v>
      </c>
      <c r="B30" s="2" t="s">
        <v>208</v>
      </c>
      <c r="C30"/>
      <c r="D30"/>
      <c r="E30"/>
      <c r="F30"/>
      <c r="G30"/>
      <c r="H30"/>
      <c r="I30"/>
      <c r="J30"/>
    </row>
    <row r="31" spans="1:10" s="43" customFormat="1" x14ac:dyDescent="0.3">
      <c r="A31" s="1" t="s">
        <v>223</v>
      </c>
      <c r="B31" s="2" t="s">
        <v>224</v>
      </c>
      <c r="C31"/>
      <c r="D31"/>
      <c r="E31"/>
      <c r="F31"/>
      <c r="G31"/>
      <c r="H31"/>
      <c r="I31"/>
      <c r="J31"/>
    </row>
    <row r="32" spans="1:10" s="43" customFormat="1" x14ac:dyDescent="0.3">
      <c r="A32" s="1"/>
      <c r="B32" s="20" t="s">
        <v>225</v>
      </c>
      <c r="C32"/>
      <c r="D32"/>
      <c r="E32"/>
      <c r="F32"/>
      <c r="G32"/>
      <c r="H32"/>
      <c r="I32"/>
      <c r="J32"/>
    </row>
    <row r="33" spans="1:11" s="43" customFormat="1" x14ac:dyDescent="0.3">
      <c r="A33"/>
      <c r="B33"/>
      <c r="C33"/>
      <c r="D33"/>
      <c r="E33"/>
      <c r="F33"/>
      <c r="G33"/>
      <c r="H33"/>
      <c r="I33"/>
      <c r="J33"/>
    </row>
    <row r="34" spans="1:11" s="43" customFormat="1" x14ac:dyDescent="0.3">
      <c r="A34"/>
      <c r="B34" s="61" t="s">
        <v>217</v>
      </c>
      <c r="C34"/>
      <c r="D34"/>
      <c r="E34"/>
      <c r="F34"/>
      <c r="G34"/>
      <c r="H34"/>
      <c r="I34"/>
      <c r="J34"/>
    </row>
    <row r="35" spans="1:11" s="43" customFormat="1" x14ac:dyDescent="0.3">
      <c r="A35"/>
      <c r="B35"/>
      <c r="C35"/>
      <c r="D35"/>
      <c r="E35"/>
      <c r="F35"/>
      <c r="G35"/>
      <c r="H35"/>
      <c r="I35"/>
      <c r="J35"/>
    </row>
    <row r="36" spans="1:11" s="43" customFormat="1" x14ac:dyDescent="0.3">
      <c r="B36" s="62" t="s">
        <v>3</v>
      </c>
      <c r="C36" s="62" t="s">
        <v>209</v>
      </c>
      <c r="D36" s="62" t="s">
        <v>210</v>
      </c>
      <c r="E36" s="62" t="s">
        <v>211</v>
      </c>
      <c r="F36" s="62" t="s">
        <v>212</v>
      </c>
      <c r="G36" s="62" t="s">
        <v>213</v>
      </c>
      <c r="H36"/>
      <c r="I36"/>
      <c r="J36"/>
      <c r="K36"/>
    </row>
    <row r="37" spans="1:11" s="43" customFormat="1" x14ac:dyDescent="0.3">
      <c r="B37" s="63">
        <v>43397</v>
      </c>
      <c r="C37" s="64" t="s">
        <v>214</v>
      </c>
      <c r="D37" s="64" t="s">
        <v>215</v>
      </c>
      <c r="E37" s="64">
        <v>1</v>
      </c>
      <c r="F37" s="65">
        <v>500</v>
      </c>
      <c r="G37" s="65">
        <v>500</v>
      </c>
      <c r="H37"/>
      <c r="I37"/>
      <c r="J37"/>
      <c r="K37"/>
    </row>
    <row r="38" spans="1:11" s="43" customFormat="1" x14ac:dyDescent="0.3">
      <c r="B38" s="63">
        <v>43377</v>
      </c>
      <c r="C38" s="64" t="s">
        <v>214</v>
      </c>
      <c r="D38" s="64" t="s">
        <v>216</v>
      </c>
      <c r="E38" s="64">
        <v>1</v>
      </c>
      <c r="F38" s="65">
        <v>500</v>
      </c>
      <c r="G38" s="65">
        <v>500</v>
      </c>
      <c r="H38"/>
      <c r="I38"/>
      <c r="J38"/>
      <c r="K38"/>
    </row>
    <row r="39" spans="1:11" s="43" customFormat="1" x14ac:dyDescent="0.3">
      <c r="B39" s="63">
        <v>43016</v>
      </c>
      <c r="C39" s="64" t="s">
        <v>217</v>
      </c>
      <c r="D39" s="64" t="s">
        <v>218</v>
      </c>
      <c r="E39" s="64">
        <v>2</v>
      </c>
      <c r="F39" s="65">
        <v>500</v>
      </c>
      <c r="G39" s="65">
        <v>1000</v>
      </c>
      <c r="H39"/>
      <c r="I39"/>
      <c r="J39"/>
      <c r="K39"/>
    </row>
    <row r="40" spans="1:11" s="43" customFormat="1" x14ac:dyDescent="0.3">
      <c r="B40" s="63">
        <v>43727</v>
      </c>
      <c r="C40" s="64" t="s">
        <v>214</v>
      </c>
      <c r="D40" s="64" t="s">
        <v>216</v>
      </c>
      <c r="E40" s="64">
        <v>20</v>
      </c>
      <c r="F40" s="65">
        <v>500</v>
      </c>
      <c r="G40" s="65">
        <v>10000</v>
      </c>
      <c r="H40"/>
      <c r="I40"/>
      <c r="J40"/>
      <c r="K40"/>
    </row>
    <row r="41" spans="1:11" s="43" customFormat="1" x14ac:dyDescent="0.3">
      <c r="B41" s="63">
        <v>43690</v>
      </c>
      <c r="C41" s="64" t="s">
        <v>217</v>
      </c>
      <c r="D41" s="64" t="s">
        <v>219</v>
      </c>
      <c r="E41" s="64">
        <v>20</v>
      </c>
      <c r="F41" s="65">
        <v>500</v>
      </c>
      <c r="G41" s="65">
        <v>10000</v>
      </c>
      <c r="H41"/>
      <c r="I41"/>
      <c r="J41"/>
      <c r="K41"/>
    </row>
    <row r="42" spans="1:11" s="43" customFormat="1" x14ac:dyDescent="0.3">
      <c r="B42" s="63">
        <v>43805</v>
      </c>
      <c r="C42" s="64" t="s">
        <v>217</v>
      </c>
      <c r="D42" s="64" t="s">
        <v>216</v>
      </c>
      <c r="E42" s="64">
        <v>51</v>
      </c>
      <c r="F42" s="65">
        <v>500</v>
      </c>
      <c r="G42" s="65">
        <v>25500</v>
      </c>
      <c r="H42"/>
      <c r="I42"/>
      <c r="J42"/>
      <c r="K42"/>
    </row>
    <row r="43" spans="1:11" s="43" customFormat="1" x14ac:dyDescent="0.3">
      <c r="B43" s="63">
        <v>43807</v>
      </c>
      <c r="C43" s="64" t="s">
        <v>220</v>
      </c>
      <c r="D43" s="64" t="s">
        <v>221</v>
      </c>
      <c r="E43" s="64">
        <v>61</v>
      </c>
      <c r="F43" s="65">
        <v>500</v>
      </c>
      <c r="G43" s="65">
        <v>30500</v>
      </c>
      <c r="H43"/>
      <c r="I43"/>
      <c r="J43"/>
      <c r="K43"/>
    </row>
    <row r="44" spans="1:11" s="43" customFormat="1" x14ac:dyDescent="0.3">
      <c r="B44" s="63">
        <v>43437</v>
      </c>
      <c r="C44" s="64" t="s">
        <v>214</v>
      </c>
      <c r="D44" s="64" t="s">
        <v>218</v>
      </c>
      <c r="E44" s="64">
        <v>68</v>
      </c>
      <c r="F44" s="65">
        <v>500</v>
      </c>
      <c r="G44" s="65">
        <v>34000</v>
      </c>
      <c r="H44"/>
      <c r="I44"/>
      <c r="J44"/>
      <c r="K44"/>
    </row>
    <row r="45" spans="1:11" s="43" customFormat="1" x14ac:dyDescent="0.3">
      <c r="B45" s="63">
        <v>43079</v>
      </c>
      <c r="C45" s="64" t="s">
        <v>220</v>
      </c>
      <c r="D45" s="64" t="s">
        <v>221</v>
      </c>
      <c r="E45" s="64">
        <v>93</v>
      </c>
      <c r="F45" s="65">
        <v>500</v>
      </c>
      <c r="G45" s="65">
        <v>46500</v>
      </c>
      <c r="H45"/>
      <c r="I45"/>
      <c r="J45"/>
      <c r="K45"/>
    </row>
    <row r="46" spans="1:11" s="43" customFormat="1" x14ac:dyDescent="0.3">
      <c r="B46" s="63">
        <v>43468</v>
      </c>
      <c r="C46" s="64" t="s">
        <v>214</v>
      </c>
      <c r="D46" s="64" t="s">
        <v>215</v>
      </c>
      <c r="E46" s="64">
        <v>3</v>
      </c>
      <c r="F46" s="65">
        <v>750</v>
      </c>
      <c r="G46" s="65">
        <v>2250</v>
      </c>
      <c r="H46"/>
      <c r="I46"/>
      <c r="J46"/>
      <c r="K46"/>
    </row>
    <row r="47" spans="1:11" s="43" customFormat="1" x14ac:dyDescent="0.3">
      <c r="B47" s="63">
        <v>43152</v>
      </c>
      <c r="C47" s="64" t="s">
        <v>220</v>
      </c>
      <c r="D47" s="64" t="s">
        <v>215</v>
      </c>
      <c r="E47" s="64">
        <v>5</v>
      </c>
      <c r="F47" s="65">
        <v>750</v>
      </c>
      <c r="G47" s="65">
        <v>3750</v>
      </c>
      <c r="H47"/>
      <c r="I47"/>
      <c r="J47"/>
      <c r="K47"/>
    </row>
    <row r="48" spans="1:11" s="43" customFormat="1" x14ac:dyDescent="0.3">
      <c r="B48" s="63">
        <v>42749</v>
      </c>
      <c r="C48" s="64" t="s">
        <v>217</v>
      </c>
      <c r="D48" s="64" t="s">
        <v>221</v>
      </c>
      <c r="E48" s="64">
        <v>5</v>
      </c>
      <c r="F48" s="65">
        <v>750</v>
      </c>
      <c r="G48" s="65">
        <v>3750</v>
      </c>
      <c r="H48"/>
      <c r="I48"/>
      <c r="J48"/>
      <c r="K48"/>
    </row>
    <row r="49" spans="2:14" s="43" customFormat="1" x14ac:dyDescent="0.3">
      <c r="B49" s="63">
        <v>43482</v>
      </c>
      <c r="C49" s="64" t="s">
        <v>217</v>
      </c>
      <c r="D49" s="64" t="s">
        <v>218</v>
      </c>
      <c r="E49" s="64">
        <v>7</v>
      </c>
      <c r="F49" s="65">
        <v>750</v>
      </c>
      <c r="G49" s="65">
        <v>5250</v>
      </c>
      <c r="H49"/>
      <c r="I49"/>
      <c r="J49"/>
      <c r="K49"/>
    </row>
    <row r="50" spans="2:14" s="43" customFormat="1" x14ac:dyDescent="0.3">
      <c r="B50" s="63">
        <v>42763</v>
      </c>
      <c r="C50" s="64" t="s">
        <v>214</v>
      </c>
      <c r="D50" s="64" t="s">
        <v>221</v>
      </c>
      <c r="E50" s="64">
        <v>8</v>
      </c>
      <c r="F50" s="65">
        <v>750</v>
      </c>
      <c r="G50" s="65">
        <v>6000</v>
      </c>
      <c r="H50"/>
      <c r="I50"/>
      <c r="J50"/>
      <c r="K50"/>
    </row>
    <row r="51" spans="2:14" s="43" customFormat="1" x14ac:dyDescent="0.3">
      <c r="B51" s="63">
        <v>43155</v>
      </c>
      <c r="C51" s="64" t="s">
        <v>214</v>
      </c>
      <c r="D51" s="64" t="s">
        <v>218</v>
      </c>
      <c r="E51" s="64">
        <v>10</v>
      </c>
      <c r="F51" s="65">
        <v>750</v>
      </c>
      <c r="G51" s="65">
        <v>7500</v>
      </c>
      <c r="H51"/>
      <c r="I51"/>
      <c r="J51"/>
      <c r="K51"/>
    </row>
    <row r="52" spans="2:14" s="43" customFormat="1" x14ac:dyDescent="0.3">
      <c r="B52" s="63">
        <v>42775</v>
      </c>
      <c r="C52" s="64" t="s">
        <v>217</v>
      </c>
      <c r="D52" s="64" t="s">
        <v>215</v>
      </c>
      <c r="E52" s="64">
        <v>11</v>
      </c>
      <c r="F52" s="65">
        <v>750</v>
      </c>
      <c r="G52" s="65">
        <v>8250</v>
      </c>
      <c r="H52"/>
      <c r="I52"/>
      <c r="J52"/>
      <c r="K52"/>
    </row>
    <row r="53" spans="2:14" s="43" customFormat="1" x14ac:dyDescent="0.3">
      <c r="B53" s="63">
        <v>43320</v>
      </c>
      <c r="C53" s="64" t="s">
        <v>214</v>
      </c>
      <c r="D53" s="64" t="s">
        <v>218</v>
      </c>
      <c r="E53" s="64">
        <v>12</v>
      </c>
      <c r="F53" s="65">
        <v>750</v>
      </c>
      <c r="G53" s="65">
        <v>9000</v>
      </c>
      <c r="H53"/>
      <c r="I53"/>
      <c r="J53"/>
      <c r="K53"/>
    </row>
    <row r="54" spans="2:14" s="43" customFormat="1" x14ac:dyDescent="0.3">
      <c r="B54" s="63">
        <v>42963</v>
      </c>
      <c r="C54" s="64" t="s">
        <v>217</v>
      </c>
      <c r="D54" s="64" t="s">
        <v>221</v>
      </c>
      <c r="E54" s="64">
        <v>13</v>
      </c>
      <c r="F54" s="65">
        <v>750</v>
      </c>
      <c r="G54" s="65">
        <v>9750</v>
      </c>
      <c r="H54"/>
      <c r="I54"/>
      <c r="J54"/>
      <c r="K54"/>
    </row>
    <row r="55" spans="2:14" s="43" customFormat="1" x14ac:dyDescent="0.3">
      <c r="B55" s="63">
        <v>43741</v>
      </c>
      <c r="C55" s="64" t="s">
        <v>217</v>
      </c>
      <c r="D55" s="64" t="s">
        <v>219</v>
      </c>
      <c r="E55" s="64">
        <v>14</v>
      </c>
      <c r="F55" s="65">
        <v>750</v>
      </c>
      <c r="G55" s="65">
        <v>10500</v>
      </c>
      <c r="H55"/>
      <c r="I55"/>
      <c r="J55"/>
      <c r="K55"/>
    </row>
    <row r="56" spans="2:14" s="43" customFormat="1" x14ac:dyDescent="0.3">
      <c r="B56" s="63">
        <v>43000</v>
      </c>
      <c r="C56" s="64" t="s">
        <v>214</v>
      </c>
      <c r="D56" s="64" t="s">
        <v>218</v>
      </c>
      <c r="E56" s="64">
        <v>15</v>
      </c>
      <c r="F56" s="65">
        <v>750</v>
      </c>
      <c r="G56" s="65">
        <v>11250</v>
      </c>
      <c r="H56"/>
      <c r="I56"/>
      <c r="J56"/>
      <c r="K56"/>
    </row>
    <row r="57" spans="2:14" s="43" customFormat="1" x14ac:dyDescent="0.3">
      <c r="B57" s="63">
        <v>42950</v>
      </c>
      <c r="C57" s="64" t="s">
        <v>220</v>
      </c>
      <c r="D57" s="64" t="s">
        <v>216</v>
      </c>
      <c r="E57" s="64">
        <v>16</v>
      </c>
      <c r="F57" s="65">
        <v>750</v>
      </c>
      <c r="G57" s="65">
        <v>12000</v>
      </c>
      <c r="H57"/>
      <c r="I57"/>
      <c r="J57"/>
      <c r="K57"/>
    </row>
    <row r="58" spans="2:14" s="43" customFormat="1" x14ac:dyDescent="0.3">
      <c r="B58" s="63">
        <v>43378</v>
      </c>
      <c r="C58" s="64" t="s">
        <v>222</v>
      </c>
      <c r="D58" s="64" t="s">
        <v>221</v>
      </c>
      <c r="E58" s="64">
        <v>17</v>
      </c>
      <c r="F58" s="65">
        <v>750</v>
      </c>
      <c r="G58" s="65">
        <v>12750</v>
      </c>
      <c r="H58"/>
      <c r="I58"/>
      <c r="J58"/>
      <c r="K58"/>
    </row>
    <row r="59" spans="2:14" s="43" customFormat="1" x14ac:dyDescent="0.3">
      <c r="B59" s="66">
        <v>43078</v>
      </c>
      <c r="C59" s="67" t="s">
        <v>222</v>
      </c>
      <c r="D59" s="67" t="s">
        <v>219</v>
      </c>
      <c r="E59" s="67">
        <v>54</v>
      </c>
      <c r="F59" s="68">
        <v>750</v>
      </c>
      <c r="G59" s="68">
        <v>40500</v>
      </c>
      <c r="H59"/>
      <c r="I59"/>
      <c r="J59"/>
      <c r="K59"/>
    </row>
    <row r="60" spans="2:14" s="43" customFormat="1" x14ac:dyDescent="0.3">
      <c r="B60" s="66">
        <v>43080</v>
      </c>
      <c r="C60" s="67" t="s">
        <v>222</v>
      </c>
      <c r="D60" s="67" t="s">
        <v>215</v>
      </c>
      <c r="E60" s="67">
        <v>67</v>
      </c>
      <c r="F60" s="68">
        <v>750</v>
      </c>
      <c r="G60" s="68">
        <v>50250</v>
      </c>
      <c r="H60"/>
      <c r="I60"/>
      <c r="J60"/>
      <c r="K60"/>
    </row>
    <row r="61" spans="2:14" s="43" customFormat="1" x14ac:dyDescent="0.3">
      <c r="B61" s="66">
        <v>42758</v>
      </c>
      <c r="C61" s="67" t="s">
        <v>222</v>
      </c>
      <c r="D61" s="67" t="s">
        <v>216</v>
      </c>
      <c r="E61" s="67">
        <v>2</v>
      </c>
      <c r="F61" s="68">
        <v>1250</v>
      </c>
      <c r="G61" s="68">
        <v>2500</v>
      </c>
      <c r="H61"/>
      <c r="I61"/>
      <c r="J61"/>
      <c r="K61"/>
      <c r="L61"/>
      <c r="M61"/>
      <c r="N61"/>
    </row>
    <row r="62" spans="2:14" s="43" customFormat="1" x14ac:dyDescent="0.3">
      <c r="B62" s="66">
        <v>43023</v>
      </c>
      <c r="C62" s="67" t="s">
        <v>217</v>
      </c>
      <c r="D62" s="67" t="s">
        <v>221</v>
      </c>
      <c r="E62" s="67">
        <v>3</v>
      </c>
      <c r="F62" s="68">
        <v>1250</v>
      </c>
      <c r="G62" s="68">
        <v>3750</v>
      </c>
      <c r="H62"/>
      <c r="I62"/>
      <c r="J62"/>
      <c r="K62"/>
      <c r="L62"/>
      <c r="M62"/>
      <c r="N62"/>
    </row>
    <row r="63" spans="2:14" s="43" customFormat="1" x14ac:dyDescent="0.3">
      <c r="B63" s="66">
        <v>43781</v>
      </c>
      <c r="C63" s="67" t="s">
        <v>214</v>
      </c>
      <c r="D63" s="67" t="s">
        <v>221</v>
      </c>
      <c r="E63" s="67">
        <v>6</v>
      </c>
      <c r="F63" s="68">
        <v>1250</v>
      </c>
      <c r="G63" s="68">
        <v>7500</v>
      </c>
      <c r="H63"/>
      <c r="I63"/>
      <c r="J63"/>
      <c r="K63"/>
      <c r="L63"/>
      <c r="M63"/>
      <c r="N63"/>
    </row>
    <row r="64" spans="2:14" s="43" customFormat="1" x14ac:dyDescent="0.3">
      <c r="B64" s="66">
        <v>43108</v>
      </c>
      <c r="C64" s="67" t="s">
        <v>217</v>
      </c>
      <c r="D64" s="67" t="s">
        <v>219</v>
      </c>
      <c r="E64" s="67">
        <v>6</v>
      </c>
      <c r="F64" s="68">
        <v>1250</v>
      </c>
      <c r="G64" s="68">
        <v>7500</v>
      </c>
      <c r="H64"/>
      <c r="I64"/>
      <c r="J64"/>
      <c r="K64"/>
      <c r="L64"/>
      <c r="M64"/>
      <c r="N64"/>
    </row>
    <row r="65" spans="2:14" s="43" customFormat="1" x14ac:dyDescent="0.3">
      <c r="B65" s="66">
        <v>43398</v>
      </c>
      <c r="C65" s="67" t="s">
        <v>217</v>
      </c>
      <c r="D65" s="67" t="s">
        <v>216</v>
      </c>
      <c r="E65" s="67">
        <v>8</v>
      </c>
      <c r="F65" s="68">
        <v>1250</v>
      </c>
      <c r="G65" s="68">
        <v>10000</v>
      </c>
      <c r="H65"/>
      <c r="I65"/>
      <c r="J65"/>
      <c r="K65"/>
      <c r="L65"/>
      <c r="M65"/>
      <c r="N65"/>
    </row>
    <row r="66" spans="2:14" s="43" customFormat="1" x14ac:dyDescent="0.3">
      <c r="B66" s="66">
        <v>42926</v>
      </c>
      <c r="C66" s="67" t="s">
        <v>214</v>
      </c>
      <c r="D66" s="67" t="s">
        <v>219</v>
      </c>
      <c r="E66" s="67">
        <v>8</v>
      </c>
      <c r="F66" s="68">
        <v>1250</v>
      </c>
      <c r="G66" s="68">
        <v>10000</v>
      </c>
      <c r="H66"/>
      <c r="I66"/>
      <c r="J66"/>
      <c r="K66"/>
      <c r="L66"/>
      <c r="M66"/>
      <c r="N66"/>
    </row>
    <row r="67" spans="2:14" s="43" customFormat="1" x14ac:dyDescent="0.3">
      <c r="B67" s="66">
        <v>43483</v>
      </c>
      <c r="C67" s="67" t="s">
        <v>220</v>
      </c>
      <c r="D67" s="67" t="s">
        <v>215</v>
      </c>
      <c r="E67" s="67">
        <v>9</v>
      </c>
      <c r="F67" s="68">
        <v>1250</v>
      </c>
      <c r="G67" s="68">
        <v>11250</v>
      </c>
      <c r="H67"/>
      <c r="I67"/>
      <c r="J67"/>
      <c r="K67"/>
      <c r="L67"/>
      <c r="M67"/>
      <c r="N67"/>
    </row>
    <row r="68" spans="2:14" s="43" customFormat="1" x14ac:dyDescent="0.3">
      <c r="B68" s="66">
        <v>42784</v>
      </c>
      <c r="C68" s="67" t="s">
        <v>222</v>
      </c>
      <c r="D68" s="67" t="s">
        <v>218</v>
      </c>
      <c r="E68" s="67">
        <v>9</v>
      </c>
      <c r="F68" s="68">
        <v>1250</v>
      </c>
      <c r="G68" s="68">
        <v>11250</v>
      </c>
      <c r="H68"/>
      <c r="I68"/>
      <c r="J68"/>
      <c r="K68"/>
      <c r="L68"/>
      <c r="M68"/>
      <c r="N68"/>
    </row>
    <row r="69" spans="2:14" s="43" customFormat="1" x14ac:dyDescent="0.3">
      <c r="B69" s="66">
        <v>43772</v>
      </c>
      <c r="C69" s="67" t="s">
        <v>214</v>
      </c>
      <c r="D69" s="67" t="s">
        <v>215</v>
      </c>
      <c r="E69" s="67">
        <v>11</v>
      </c>
      <c r="F69" s="68">
        <v>1250</v>
      </c>
      <c r="G69" s="68">
        <v>13750</v>
      </c>
      <c r="H69"/>
      <c r="I69"/>
      <c r="J69"/>
      <c r="K69"/>
      <c r="L69"/>
      <c r="M69"/>
      <c r="N69"/>
    </row>
    <row r="70" spans="2:14" s="43" customFormat="1" x14ac:dyDescent="0.3">
      <c r="B70" s="66">
        <v>42991</v>
      </c>
      <c r="C70" s="67" t="s">
        <v>214</v>
      </c>
      <c r="D70" s="67" t="s">
        <v>215</v>
      </c>
      <c r="E70" s="67">
        <v>12</v>
      </c>
      <c r="F70" s="68">
        <v>1250</v>
      </c>
      <c r="G70" s="68">
        <v>15000</v>
      </c>
      <c r="H70"/>
      <c r="I70"/>
      <c r="J70"/>
      <c r="K70"/>
      <c r="L70"/>
      <c r="M70"/>
      <c r="N70"/>
    </row>
    <row r="71" spans="2:14" s="43" customFormat="1" x14ac:dyDescent="0.3">
      <c r="B71" s="66">
        <v>43011</v>
      </c>
      <c r="C71" s="67" t="s">
        <v>220</v>
      </c>
      <c r="D71" s="67" t="s">
        <v>219</v>
      </c>
      <c r="E71" s="67">
        <v>13</v>
      </c>
      <c r="F71" s="68">
        <v>1250</v>
      </c>
      <c r="G71" s="68">
        <v>16250</v>
      </c>
      <c r="H71"/>
      <c r="I71"/>
      <c r="J71"/>
      <c r="K71"/>
      <c r="L71"/>
      <c r="M71"/>
      <c r="N71"/>
    </row>
    <row r="72" spans="2:14" s="43" customFormat="1" x14ac:dyDescent="0.3">
      <c r="B72" s="66">
        <v>42763</v>
      </c>
      <c r="C72" s="67" t="s">
        <v>222</v>
      </c>
      <c r="D72" s="67" t="s">
        <v>219</v>
      </c>
      <c r="E72" s="67">
        <v>13</v>
      </c>
      <c r="F72" s="68">
        <v>1250</v>
      </c>
      <c r="G72" s="68">
        <v>16250</v>
      </c>
      <c r="H72"/>
      <c r="I72"/>
      <c r="J72"/>
      <c r="K72"/>
      <c r="L72"/>
      <c r="M72"/>
      <c r="N72"/>
    </row>
    <row r="73" spans="2:14" s="43" customFormat="1" x14ac:dyDescent="0.3">
      <c r="B73" s="66">
        <v>43486</v>
      </c>
      <c r="C73" s="67" t="s">
        <v>222</v>
      </c>
      <c r="D73" s="67" t="s">
        <v>216</v>
      </c>
      <c r="E73" s="67">
        <v>14</v>
      </c>
      <c r="F73" s="68">
        <v>1250</v>
      </c>
      <c r="G73" s="68">
        <v>17500</v>
      </c>
      <c r="H73"/>
      <c r="I73"/>
      <c r="J73"/>
      <c r="K73"/>
      <c r="L73"/>
      <c r="M73"/>
      <c r="N73"/>
    </row>
    <row r="74" spans="2:14" s="43" customFormat="1" x14ac:dyDescent="0.3">
      <c r="B74" s="66">
        <v>42961</v>
      </c>
      <c r="C74" s="67" t="s">
        <v>222</v>
      </c>
      <c r="D74" s="67" t="s">
        <v>221</v>
      </c>
      <c r="E74" s="67">
        <v>15</v>
      </c>
      <c r="F74" s="68">
        <v>1250</v>
      </c>
      <c r="G74" s="68">
        <v>18750</v>
      </c>
      <c r="H74"/>
      <c r="I74"/>
      <c r="J74"/>
      <c r="K74"/>
      <c r="L74"/>
      <c r="M74"/>
      <c r="N74"/>
    </row>
    <row r="75" spans="2:14" s="43" customFormat="1" x14ac:dyDescent="0.3">
      <c r="B75" s="66">
        <v>42968</v>
      </c>
      <c r="C75" s="67" t="s">
        <v>217</v>
      </c>
      <c r="D75" s="67" t="s">
        <v>216</v>
      </c>
      <c r="E75" s="67">
        <v>15</v>
      </c>
      <c r="F75" s="68">
        <v>1250</v>
      </c>
      <c r="G75" s="68">
        <v>18750</v>
      </c>
      <c r="H75"/>
      <c r="I75"/>
      <c r="J75"/>
      <c r="K75"/>
      <c r="L75"/>
      <c r="M75"/>
      <c r="N75"/>
    </row>
    <row r="76" spans="2:14" s="43" customFormat="1" x14ac:dyDescent="0.3">
      <c r="B76" s="66">
        <v>43732</v>
      </c>
      <c r="C76" s="67" t="s">
        <v>214</v>
      </c>
      <c r="D76" s="67" t="s">
        <v>215</v>
      </c>
      <c r="E76" s="67">
        <v>16</v>
      </c>
      <c r="F76" s="68">
        <v>1250</v>
      </c>
      <c r="G76" s="68">
        <v>20000</v>
      </c>
      <c r="H76"/>
      <c r="I76"/>
      <c r="J76"/>
      <c r="K76"/>
      <c r="L76"/>
      <c r="M76"/>
      <c r="N76"/>
    </row>
    <row r="77" spans="2:14" s="43" customFormat="1" x14ac:dyDescent="0.3">
      <c r="B77" s="66">
        <v>43058</v>
      </c>
      <c r="C77" s="67" t="s">
        <v>220</v>
      </c>
      <c r="D77" s="67" t="s">
        <v>221</v>
      </c>
      <c r="E77" s="67">
        <v>16</v>
      </c>
      <c r="F77" s="68">
        <v>1250</v>
      </c>
      <c r="G77" s="68">
        <v>20000</v>
      </c>
      <c r="H77"/>
      <c r="I77"/>
      <c r="J77"/>
      <c r="K77"/>
      <c r="L77"/>
      <c r="M77"/>
      <c r="N77"/>
    </row>
    <row r="78" spans="2:14" s="43" customFormat="1" x14ac:dyDescent="0.3">
      <c r="B78" s="66">
        <v>42787</v>
      </c>
      <c r="C78" s="67" t="s">
        <v>220</v>
      </c>
      <c r="D78" s="67" t="s">
        <v>219</v>
      </c>
      <c r="E78" s="67">
        <v>19</v>
      </c>
      <c r="F78" s="68">
        <v>1250</v>
      </c>
      <c r="G78" s="68">
        <v>23750</v>
      </c>
      <c r="H78"/>
      <c r="I78"/>
      <c r="J78"/>
      <c r="K78"/>
      <c r="L78"/>
      <c r="M78"/>
      <c r="N78"/>
    </row>
    <row r="79" spans="2:14" s="43" customFormat="1" x14ac:dyDescent="0.3">
      <c r="B79" s="66">
        <v>43772</v>
      </c>
      <c r="C79" s="67" t="s">
        <v>220</v>
      </c>
      <c r="D79" s="67" t="s">
        <v>215</v>
      </c>
      <c r="E79" s="67">
        <v>20</v>
      </c>
      <c r="F79" s="68">
        <v>1250</v>
      </c>
      <c r="G79" s="68">
        <v>25000</v>
      </c>
      <c r="H79"/>
      <c r="I79"/>
      <c r="J79"/>
      <c r="K79"/>
      <c r="L79"/>
      <c r="M79"/>
      <c r="N79"/>
    </row>
    <row r="80" spans="2:14" s="43" customFormat="1" x14ac:dyDescent="0.3">
      <c r="B80" s="66">
        <v>43820</v>
      </c>
      <c r="C80" s="67" t="s">
        <v>217</v>
      </c>
      <c r="D80" s="67" t="s">
        <v>219</v>
      </c>
      <c r="E80" s="67">
        <v>71</v>
      </c>
      <c r="F80" s="68">
        <v>1250</v>
      </c>
      <c r="G80" s="68">
        <v>88750</v>
      </c>
      <c r="H80"/>
      <c r="I80"/>
      <c r="J80"/>
      <c r="K80"/>
      <c r="L80"/>
      <c r="M80"/>
      <c r="N80"/>
    </row>
    <row r="81" spans="2:14" s="43" customFormat="1" x14ac:dyDescent="0.3">
      <c r="B81" s="66">
        <v>43093</v>
      </c>
      <c r="C81" s="67" t="s">
        <v>222</v>
      </c>
      <c r="D81" s="67" t="s">
        <v>221</v>
      </c>
      <c r="E81" s="67">
        <v>74</v>
      </c>
      <c r="F81" s="68">
        <v>1250</v>
      </c>
      <c r="G81" s="68">
        <v>92500</v>
      </c>
      <c r="H81"/>
      <c r="I81"/>
      <c r="J81"/>
      <c r="K81"/>
      <c r="L81"/>
      <c r="M81"/>
      <c r="N81"/>
    </row>
    <row r="82" spans="2:14" s="43" customFormat="1" x14ac:dyDescent="0.3">
      <c r="B82" s="66">
        <v>43812</v>
      </c>
      <c r="C82" s="67" t="s">
        <v>222</v>
      </c>
      <c r="D82" s="67" t="s">
        <v>215</v>
      </c>
      <c r="E82" s="67">
        <v>75</v>
      </c>
      <c r="F82" s="68">
        <v>1250</v>
      </c>
      <c r="G82" s="68">
        <v>93750</v>
      </c>
      <c r="H82"/>
      <c r="I82"/>
      <c r="J82"/>
      <c r="K82"/>
      <c r="L82"/>
      <c r="M82"/>
      <c r="N82"/>
    </row>
    <row r="83" spans="2:14" s="43" customFormat="1" x14ac:dyDescent="0.3">
      <c r="B83" s="66">
        <v>43827</v>
      </c>
      <c r="C83" s="67" t="s">
        <v>222</v>
      </c>
      <c r="D83" s="67" t="s">
        <v>218</v>
      </c>
      <c r="E83" s="67">
        <v>76</v>
      </c>
      <c r="F83" s="68">
        <v>1250</v>
      </c>
      <c r="G83" s="68">
        <v>95000</v>
      </c>
      <c r="H83"/>
      <c r="I83"/>
      <c r="J83"/>
      <c r="K83"/>
      <c r="L83"/>
      <c r="M83"/>
      <c r="N83"/>
    </row>
    <row r="84" spans="2:14" s="43" customFormat="1" x14ac:dyDescent="0.3">
      <c r="B84" s="66">
        <v>43071</v>
      </c>
      <c r="C84" s="67" t="s">
        <v>217</v>
      </c>
      <c r="D84" s="67" t="s">
        <v>216</v>
      </c>
      <c r="E84" s="67">
        <v>82</v>
      </c>
      <c r="F84" s="68">
        <v>1250</v>
      </c>
      <c r="G84" s="68">
        <v>102500</v>
      </c>
      <c r="H84"/>
      <c r="I84"/>
      <c r="J84"/>
      <c r="K84"/>
      <c r="L84"/>
      <c r="M84"/>
      <c r="N84"/>
    </row>
    <row r="85" spans="2:14" s="43" customFormat="1" x14ac:dyDescent="0.3">
      <c r="B85" s="66">
        <v>43073</v>
      </c>
      <c r="C85" s="67" t="s">
        <v>217</v>
      </c>
      <c r="D85" s="67" t="s">
        <v>216</v>
      </c>
      <c r="E85" s="67">
        <v>98</v>
      </c>
      <c r="F85" s="68">
        <v>1250</v>
      </c>
      <c r="G85" s="68">
        <v>122500</v>
      </c>
      <c r="H85"/>
      <c r="I85"/>
      <c r="J85"/>
      <c r="K85"/>
      <c r="L85"/>
      <c r="M85"/>
      <c r="N85"/>
    </row>
    <row r="86" spans="2:14" s="43" customFormat="1" x14ac:dyDescent="0.3">
      <c r="B86" s="66">
        <v>43071</v>
      </c>
      <c r="C86" s="67" t="s">
        <v>214</v>
      </c>
      <c r="D86" s="67" t="s">
        <v>215</v>
      </c>
      <c r="E86" s="67">
        <v>99</v>
      </c>
      <c r="F86" s="68">
        <v>1250</v>
      </c>
      <c r="G86" s="68">
        <v>123750</v>
      </c>
      <c r="H86"/>
      <c r="I86"/>
      <c r="J86"/>
      <c r="K86"/>
      <c r="L86"/>
      <c r="M86"/>
      <c r="N86"/>
    </row>
    <row r="87" spans="2:14" s="43" customFormat="1" x14ac:dyDescent="0.3">
      <c r="B87" s="66">
        <v>43451</v>
      </c>
      <c r="C87" s="67" t="s">
        <v>220</v>
      </c>
      <c r="D87" s="67" t="s">
        <v>221</v>
      </c>
      <c r="E87" s="67">
        <v>100</v>
      </c>
      <c r="F87" s="68">
        <v>1250</v>
      </c>
      <c r="G87" s="68">
        <v>125000</v>
      </c>
      <c r="H87"/>
      <c r="I87"/>
      <c r="J87"/>
      <c r="K87"/>
      <c r="L87"/>
      <c r="M87"/>
      <c r="N87"/>
    </row>
    <row r="88" spans="2:14" s="43" customFormat="1" x14ac:dyDescent="0.3">
      <c r="B88" s="66">
        <v>43690</v>
      </c>
      <c r="C88" s="67" t="s">
        <v>222</v>
      </c>
      <c r="D88" s="67" t="s">
        <v>218</v>
      </c>
      <c r="E88" s="67">
        <v>2</v>
      </c>
      <c r="F88" s="68">
        <v>2000</v>
      </c>
      <c r="G88" s="68">
        <v>4000</v>
      </c>
      <c r="H88"/>
      <c r="I88"/>
      <c r="J88"/>
      <c r="K88"/>
      <c r="L88"/>
      <c r="M88"/>
      <c r="N88"/>
    </row>
    <row r="89" spans="2:14" s="43" customFormat="1" x14ac:dyDescent="0.3">
      <c r="B89" s="66">
        <v>43406</v>
      </c>
      <c r="C89" s="67" t="s">
        <v>217</v>
      </c>
      <c r="D89" s="67" t="s">
        <v>221</v>
      </c>
      <c r="E89" s="67">
        <v>2</v>
      </c>
      <c r="F89" s="68">
        <v>2000</v>
      </c>
      <c r="G89" s="68">
        <v>4000</v>
      </c>
      <c r="H89"/>
      <c r="I89"/>
      <c r="J89"/>
      <c r="K89"/>
      <c r="L89"/>
      <c r="M89"/>
      <c r="N89"/>
    </row>
    <row r="90" spans="2:14" s="43" customFormat="1" x14ac:dyDescent="0.3">
      <c r="B90" s="66">
        <v>43108</v>
      </c>
      <c r="C90" s="67" t="s">
        <v>214</v>
      </c>
      <c r="D90" s="67" t="s">
        <v>218</v>
      </c>
      <c r="E90" s="67">
        <v>2</v>
      </c>
      <c r="F90" s="68">
        <v>2000</v>
      </c>
      <c r="G90" s="68">
        <v>4000</v>
      </c>
      <c r="H90"/>
      <c r="I90"/>
      <c r="J90"/>
      <c r="K90"/>
      <c r="L90"/>
      <c r="M90"/>
      <c r="N90"/>
    </row>
    <row r="91" spans="2:14" s="43" customFormat="1" x14ac:dyDescent="0.3">
      <c r="B91" s="66">
        <v>42763</v>
      </c>
      <c r="C91" s="67" t="s">
        <v>222</v>
      </c>
      <c r="D91" s="67" t="s">
        <v>218</v>
      </c>
      <c r="E91" s="67">
        <v>4</v>
      </c>
      <c r="F91" s="68">
        <v>2000</v>
      </c>
      <c r="G91" s="68">
        <v>8000</v>
      </c>
      <c r="H91"/>
      <c r="I91"/>
      <c r="J91"/>
      <c r="K91"/>
      <c r="L91"/>
      <c r="M91"/>
      <c r="N91"/>
    </row>
    <row r="92" spans="2:14" s="43" customFormat="1" x14ac:dyDescent="0.3">
      <c r="B92" s="66">
        <v>43765</v>
      </c>
      <c r="C92" s="67" t="s">
        <v>222</v>
      </c>
      <c r="D92" s="67" t="s">
        <v>219</v>
      </c>
      <c r="E92" s="67">
        <v>4</v>
      </c>
      <c r="F92" s="68">
        <v>2000</v>
      </c>
      <c r="G92" s="68">
        <v>8000</v>
      </c>
      <c r="H92"/>
      <c r="I92"/>
      <c r="J92"/>
      <c r="K92"/>
      <c r="L92"/>
      <c r="M92"/>
      <c r="N92"/>
    </row>
    <row r="93" spans="2:14" s="43" customFormat="1" x14ac:dyDescent="0.3">
      <c r="B93" s="66">
        <v>43362</v>
      </c>
      <c r="C93" s="67" t="s">
        <v>217</v>
      </c>
      <c r="D93" s="67" t="s">
        <v>219</v>
      </c>
      <c r="E93" s="67">
        <v>6</v>
      </c>
      <c r="F93" s="68">
        <v>2000</v>
      </c>
      <c r="G93" s="68">
        <v>12000</v>
      </c>
      <c r="H93"/>
      <c r="I93"/>
      <c r="J93"/>
      <c r="K93"/>
      <c r="L93"/>
      <c r="M93"/>
      <c r="N93"/>
    </row>
    <row r="94" spans="2:14" s="43" customFormat="1" x14ac:dyDescent="0.3">
      <c r="B94" s="66">
        <v>42738</v>
      </c>
      <c r="C94" s="67" t="s">
        <v>214</v>
      </c>
      <c r="D94" s="67" t="s">
        <v>215</v>
      </c>
      <c r="E94" s="67">
        <v>7</v>
      </c>
      <c r="F94" s="68">
        <v>2000</v>
      </c>
      <c r="G94" s="68">
        <v>14000</v>
      </c>
      <c r="H94"/>
      <c r="I94"/>
      <c r="J94"/>
      <c r="K94"/>
      <c r="L94"/>
      <c r="M94"/>
      <c r="N94"/>
    </row>
    <row r="95" spans="2:14" s="43" customFormat="1" x14ac:dyDescent="0.3">
      <c r="B95" s="66">
        <v>43018</v>
      </c>
      <c r="C95" s="67" t="s">
        <v>220</v>
      </c>
      <c r="D95" s="67" t="s">
        <v>218</v>
      </c>
      <c r="E95" s="67">
        <v>7</v>
      </c>
      <c r="F95" s="68">
        <v>2000</v>
      </c>
      <c r="G95" s="68">
        <v>14000</v>
      </c>
      <c r="H95"/>
      <c r="I95"/>
      <c r="J95"/>
      <c r="K95"/>
      <c r="L95"/>
      <c r="M95"/>
      <c r="N95"/>
    </row>
    <row r="96" spans="2:14" s="43" customFormat="1" x14ac:dyDescent="0.3">
      <c r="B96" s="66">
        <v>43406</v>
      </c>
      <c r="C96" s="67" t="s">
        <v>217</v>
      </c>
      <c r="D96" s="67" t="s">
        <v>221</v>
      </c>
      <c r="E96" s="67">
        <v>8</v>
      </c>
      <c r="F96" s="68">
        <v>2000</v>
      </c>
      <c r="G96" s="68">
        <v>16000</v>
      </c>
      <c r="H96"/>
      <c r="I96"/>
      <c r="J96"/>
      <c r="K96"/>
      <c r="L96"/>
      <c r="M96"/>
      <c r="N96"/>
    </row>
    <row r="97" spans="2:14" s="43" customFormat="1" x14ac:dyDescent="0.3">
      <c r="B97" s="66">
        <v>43117</v>
      </c>
      <c r="C97" s="67" t="s">
        <v>222</v>
      </c>
      <c r="D97" s="67" t="s">
        <v>215</v>
      </c>
      <c r="E97" s="67">
        <v>8</v>
      </c>
      <c r="F97" s="68">
        <v>2000</v>
      </c>
      <c r="G97" s="68">
        <v>16000</v>
      </c>
      <c r="H97"/>
      <c r="I97"/>
      <c r="J97"/>
      <c r="K97"/>
      <c r="L97"/>
      <c r="M97"/>
      <c r="N97"/>
    </row>
    <row r="98" spans="2:14" s="43" customFormat="1" x14ac:dyDescent="0.3">
      <c r="B98" s="66">
        <v>43499</v>
      </c>
      <c r="C98" s="67" t="s">
        <v>222</v>
      </c>
      <c r="D98" s="67" t="s">
        <v>218</v>
      </c>
      <c r="E98" s="67">
        <v>8</v>
      </c>
      <c r="F98" s="68">
        <v>2000</v>
      </c>
      <c r="G98" s="68">
        <v>16000</v>
      </c>
      <c r="H98"/>
      <c r="I98"/>
      <c r="J98"/>
      <c r="K98"/>
      <c r="L98"/>
      <c r="M98"/>
      <c r="N98"/>
    </row>
    <row r="99" spans="2:14" s="43" customFormat="1" x14ac:dyDescent="0.3">
      <c r="B99" s="66">
        <v>42960</v>
      </c>
      <c r="C99" s="67" t="s">
        <v>214</v>
      </c>
      <c r="D99" s="67" t="s">
        <v>221</v>
      </c>
      <c r="E99" s="67">
        <v>10</v>
      </c>
      <c r="F99" s="68">
        <v>2000</v>
      </c>
      <c r="G99" s="68">
        <v>20000</v>
      </c>
    </row>
    <row r="100" spans="2:14" s="43" customFormat="1" x14ac:dyDescent="0.3">
      <c r="B100" s="66">
        <v>43715</v>
      </c>
      <c r="C100" s="67" t="s">
        <v>217</v>
      </c>
      <c r="D100" s="67" t="s">
        <v>221</v>
      </c>
      <c r="E100" s="67">
        <v>10</v>
      </c>
      <c r="F100" s="68">
        <v>2000</v>
      </c>
      <c r="G100" s="68">
        <v>20000</v>
      </c>
    </row>
    <row r="101" spans="2:14" s="43" customFormat="1" x14ac:dyDescent="0.3">
      <c r="B101" s="66">
        <v>42748</v>
      </c>
      <c r="C101" s="67" t="s">
        <v>220</v>
      </c>
      <c r="D101" s="67" t="s">
        <v>218</v>
      </c>
      <c r="E101" s="67">
        <v>10</v>
      </c>
      <c r="F101" s="68">
        <v>2000</v>
      </c>
      <c r="G101" s="68">
        <v>20000</v>
      </c>
    </row>
    <row r="102" spans="2:14" s="43" customFormat="1" x14ac:dyDescent="0.3">
      <c r="B102" s="66">
        <v>43792</v>
      </c>
      <c r="C102" s="67" t="s">
        <v>217</v>
      </c>
      <c r="D102" s="67" t="s">
        <v>216</v>
      </c>
      <c r="E102" s="67">
        <v>11</v>
      </c>
      <c r="F102" s="68">
        <v>2000</v>
      </c>
      <c r="G102" s="68">
        <v>22000</v>
      </c>
    </row>
    <row r="103" spans="2:14" s="43" customFormat="1" x14ac:dyDescent="0.3">
      <c r="B103" s="66">
        <v>42779</v>
      </c>
      <c r="C103" s="67" t="s">
        <v>214</v>
      </c>
      <c r="D103" s="67" t="s">
        <v>221</v>
      </c>
      <c r="E103" s="67">
        <v>11</v>
      </c>
      <c r="F103" s="68">
        <v>2000</v>
      </c>
      <c r="G103" s="68">
        <v>22000</v>
      </c>
    </row>
    <row r="104" spans="2:14" s="43" customFormat="1" x14ac:dyDescent="0.3">
      <c r="B104" s="66">
        <v>43693</v>
      </c>
      <c r="C104" s="67" t="s">
        <v>214</v>
      </c>
      <c r="D104" s="67" t="s">
        <v>216</v>
      </c>
      <c r="E104" s="67">
        <v>13</v>
      </c>
      <c r="F104" s="68">
        <v>2000</v>
      </c>
      <c r="G104" s="68">
        <v>26000</v>
      </c>
    </row>
    <row r="105" spans="2:14" s="43" customFormat="1" x14ac:dyDescent="0.3">
      <c r="B105" s="66">
        <v>42961</v>
      </c>
      <c r="C105" s="67" t="s">
        <v>222</v>
      </c>
      <c r="D105" s="67" t="s">
        <v>218</v>
      </c>
      <c r="E105" s="67">
        <v>13</v>
      </c>
      <c r="F105" s="68">
        <v>2000</v>
      </c>
      <c r="G105" s="68">
        <v>26000</v>
      </c>
    </row>
    <row r="106" spans="2:14" s="43" customFormat="1" x14ac:dyDescent="0.3">
      <c r="B106" s="66">
        <v>43020</v>
      </c>
      <c r="C106" s="67" t="s">
        <v>220</v>
      </c>
      <c r="D106" s="67" t="s">
        <v>219</v>
      </c>
      <c r="E106" s="67">
        <v>14</v>
      </c>
      <c r="F106" s="68">
        <v>2000</v>
      </c>
      <c r="G106" s="68">
        <v>28000</v>
      </c>
    </row>
    <row r="107" spans="2:14" s="43" customFormat="1" x14ac:dyDescent="0.3">
      <c r="B107" s="66">
        <v>42955</v>
      </c>
      <c r="C107" s="67" t="s">
        <v>222</v>
      </c>
      <c r="D107" s="67" t="s">
        <v>218</v>
      </c>
      <c r="E107" s="67">
        <v>14</v>
      </c>
      <c r="F107" s="68">
        <v>2000</v>
      </c>
      <c r="G107" s="68">
        <v>28000</v>
      </c>
    </row>
    <row r="108" spans="2:14" s="43" customFormat="1" x14ac:dyDescent="0.3">
      <c r="B108" s="66">
        <v>43786</v>
      </c>
      <c r="C108" s="67" t="s">
        <v>220</v>
      </c>
      <c r="D108" s="67" t="s">
        <v>218</v>
      </c>
      <c r="E108" s="67">
        <v>16</v>
      </c>
      <c r="F108" s="68">
        <v>2000</v>
      </c>
      <c r="G108" s="68">
        <v>32000</v>
      </c>
    </row>
    <row r="109" spans="2:14" s="43" customFormat="1" x14ac:dyDescent="0.3">
      <c r="B109" s="66">
        <v>43389</v>
      </c>
      <c r="C109" s="67" t="s">
        <v>222</v>
      </c>
      <c r="D109" s="67" t="s">
        <v>218</v>
      </c>
      <c r="E109" s="67">
        <v>18</v>
      </c>
      <c r="F109" s="68">
        <v>2000</v>
      </c>
      <c r="G109" s="68">
        <v>36000</v>
      </c>
    </row>
    <row r="110" spans="2:14" s="43" customFormat="1" x14ac:dyDescent="0.3">
      <c r="B110" s="66">
        <v>42739</v>
      </c>
      <c r="C110" s="67" t="s">
        <v>220</v>
      </c>
      <c r="D110" s="67" t="s">
        <v>221</v>
      </c>
      <c r="E110" s="67">
        <v>18</v>
      </c>
      <c r="F110" s="68">
        <v>2000</v>
      </c>
      <c r="G110" s="68">
        <v>36000</v>
      </c>
    </row>
    <row r="111" spans="2:14" s="43" customFormat="1" x14ac:dyDescent="0.3">
      <c r="B111" s="66">
        <v>43359</v>
      </c>
      <c r="C111" s="67" t="s">
        <v>217</v>
      </c>
      <c r="D111" s="67" t="s">
        <v>216</v>
      </c>
      <c r="E111" s="67">
        <v>19</v>
      </c>
      <c r="F111" s="68">
        <v>2000</v>
      </c>
      <c r="G111" s="68">
        <v>38000</v>
      </c>
    </row>
    <row r="112" spans="2:14" s="43" customFormat="1" x14ac:dyDescent="0.3">
      <c r="B112" s="66">
        <v>43016</v>
      </c>
      <c r="C112" s="67" t="s">
        <v>222</v>
      </c>
      <c r="D112" s="67" t="s">
        <v>216</v>
      </c>
      <c r="E112" s="67">
        <v>19</v>
      </c>
      <c r="F112" s="68">
        <v>2000</v>
      </c>
      <c r="G112" s="68">
        <v>38000</v>
      </c>
    </row>
    <row r="113" spans="2:7" s="43" customFormat="1" x14ac:dyDescent="0.3">
      <c r="B113" s="66">
        <v>43450</v>
      </c>
      <c r="C113" s="67" t="s">
        <v>214</v>
      </c>
      <c r="D113" s="67" t="s">
        <v>219</v>
      </c>
      <c r="E113" s="67">
        <v>60</v>
      </c>
      <c r="F113" s="68">
        <v>2000</v>
      </c>
      <c r="G113" s="68">
        <v>120000</v>
      </c>
    </row>
    <row r="114" spans="2:7" s="43" customFormat="1" x14ac:dyDescent="0.3">
      <c r="B114" s="66">
        <v>43822</v>
      </c>
      <c r="C114" s="67" t="s">
        <v>217</v>
      </c>
      <c r="D114" s="67" t="s">
        <v>219</v>
      </c>
      <c r="E114" s="67">
        <v>66</v>
      </c>
      <c r="F114" s="68">
        <v>2000</v>
      </c>
      <c r="G114" s="68">
        <v>132000</v>
      </c>
    </row>
    <row r="115" spans="2:7" s="43" customFormat="1" x14ac:dyDescent="0.3">
      <c r="B115" s="66">
        <v>43817</v>
      </c>
      <c r="C115" s="67" t="s">
        <v>220</v>
      </c>
      <c r="D115" s="67" t="s">
        <v>221</v>
      </c>
      <c r="E115" s="67">
        <v>67</v>
      </c>
      <c r="F115" s="68">
        <v>2000</v>
      </c>
      <c r="G115" s="68">
        <v>134000</v>
      </c>
    </row>
    <row r="116" spans="2:7" s="43" customFormat="1" x14ac:dyDescent="0.3">
      <c r="B116" s="66">
        <v>43817</v>
      </c>
      <c r="C116" s="67" t="s">
        <v>220</v>
      </c>
      <c r="D116" s="67" t="s">
        <v>216</v>
      </c>
      <c r="E116" s="67">
        <v>86</v>
      </c>
      <c r="F116" s="68">
        <v>2000</v>
      </c>
      <c r="G116" s="68">
        <v>172000</v>
      </c>
    </row>
    <row r="117" spans="2:7" s="43" customFormat="1" x14ac:dyDescent="0.3">
      <c r="B117" s="66">
        <v>43817</v>
      </c>
      <c r="C117" s="67" t="s">
        <v>217</v>
      </c>
      <c r="D117" s="67" t="s">
        <v>216</v>
      </c>
      <c r="E117" s="67">
        <v>87</v>
      </c>
      <c r="F117" s="68">
        <v>2000</v>
      </c>
      <c r="G117" s="68">
        <v>174000</v>
      </c>
    </row>
    <row r="118" spans="2:7" s="43" customFormat="1" x14ac:dyDescent="0.3">
      <c r="B118" s="66">
        <v>43800</v>
      </c>
      <c r="C118" s="67" t="s">
        <v>214</v>
      </c>
      <c r="D118" s="67" t="s">
        <v>215</v>
      </c>
      <c r="E118" s="67">
        <v>96</v>
      </c>
      <c r="F118" s="68">
        <v>2000</v>
      </c>
      <c r="G118" s="68">
        <v>192000</v>
      </c>
    </row>
    <row r="119" spans="2:7" s="43" customFormat="1" x14ac:dyDescent="0.3">
      <c r="B119" s="66">
        <v>43459</v>
      </c>
      <c r="C119" s="67" t="s">
        <v>214</v>
      </c>
      <c r="D119" s="67" t="s">
        <v>219</v>
      </c>
      <c r="E119" s="67">
        <v>97</v>
      </c>
      <c r="F119" s="68">
        <v>2000</v>
      </c>
      <c r="G119" s="68">
        <v>194000</v>
      </c>
    </row>
  </sheetData>
  <conditionalFormatting sqref="B37:G119">
    <cfRule type="cellIs" dxfId="0" priority="1" operator="equal">
      <formula>$B$34</formula>
    </cfRule>
  </conditionalFormatting>
  <conditionalFormatting sqref="C7:C15">
    <cfRule type="timePeriod" priority="2" timePeriod="thisMonth">
      <formula>AND(MONTH(C7)=MONTH(TODAY()),YEAR(C7)=YEAR(TODAY()))</formula>
    </cfRule>
  </conditionalFormatting>
  <dataValidations count="5">
    <dataValidation type="time" operator="greaterThanOrEqual" allowBlank="1" showInputMessage="1" showErrorMessage="1" sqref="D7:D15" xr:uid="{7989DDAE-6DD4-47CC-900E-FF283D1C4890}">
      <formula1>0.375</formula1>
    </dataValidation>
    <dataValidation type="list" allowBlank="1" showInputMessage="1" showErrorMessage="1" sqref="C23:C27" xr:uid="{BFD8BEC7-6549-4841-A1E7-DC61AB9C7A6E}">
      <formula1>"21 - 30, 31 - 40, 41 - 50"</formula1>
    </dataValidation>
    <dataValidation type="list" allowBlank="1" showInputMessage="1" showErrorMessage="1" sqref="D23:D27" xr:uid="{73C016F3-3A81-45F0-8C77-B701268984F7}">
      <formula1>"Yes , No"</formula1>
    </dataValidation>
    <dataValidation type="date" allowBlank="1" showInputMessage="1" showErrorMessage="1" sqref="C7:C15" xr:uid="{D1E2D368-706D-4615-8805-8476E3DDB519}">
      <formula1>45536</formula1>
      <formula2>45565</formula2>
    </dataValidation>
    <dataValidation type="list" allowBlank="1" showInputMessage="1" showErrorMessage="1" sqref="B34" xr:uid="{04F49865-871D-4D07-B27B-F4843B1E171F}">
      <formula1>"East, West, North, South"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806A-2028-46EA-8417-B7D432E5B2D0}">
  <sheetPr>
    <tabColor theme="9" tint="0.59999389629810485"/>
  </sheetPr>
  <dimension ref="A1:AD124"/>
  <sheetViews>
    <sheetView topLeftCell="A48" workbookViewId="0">
      <selection activeCell="G40" sqref="G40"/>
    </sheetView>
  </sheetViews>
  <sheetFormatPr defaultColWidth="8.8984375" defaultRowHeight="13" x14ac:dyDescent="0.3"/>
  <cols>
    <col min="1" max="1" width="11.69921875" style="89" customWidth="1"/>
    <col min="2" max="2" width="20.19921875" style="89" customWidth="1"/>
    <col min="3" max="3" width="18.09765625" style="89" customWidth="1"/>
    <col min="4" max="4" width="18.8984375" style="89" customWidth="1"/>
    <col min="5" max="5" width="19.19921875" style="89" customWidth="1"/>
    <col min="6" max="6" width="16.8984375" style="89" customWidth="1"/>
    <col min="7" max="7" width="22" style="89" customWidth="1"/>
    <col min="8" max="8" width="11.19921875" style="89" customWidth="1"/>
    <col min="9" max="16384" width="8.8984375" style="89"/>
  </cols>
  <sheetData>
    <row r="1" spans="1:5" x14ac:dyDescent="0.3">
      <c r="A1" s="86" t="s">
        <v>50</v>
      </c>
      <c r="B1" s="87" t="s">
        <v>306</v>
      </c>
      <c r="C1" s="87"/>
      <c r="D1" s="88"/>
      <c r="E1" s="87"/>
    </row>
    <row r="2" spans="1:5" x14ac:dyDescent="0.3">
      <c r="A2" s="87"/>
      <c r="B2" s="87" t="s">
        <v>229</v>
      </c>
      <c r="C2" s="87"/>
      <c r="D2" s="88"/>
      <c r="E2" s="88"/>
    </row>
    <row r="3" spans="1:5" ht="13.5" x14ac:dyDescent="0.3">
      <c r="A3" s="87"/>
      <c r="B3" s="90" t="s">
        <v>388</v>
      </c>
      <c r="C3" s="87"/>
      <c r="D3" s="88"/>
      <c r="E3" s="88"/>
    </row>
    <row r="4" spans="1:5" x14ac:dyDescent="0.3">
      <c r="A4" s="87"/>
      <c r="B4" s="90" t="s">
        <v>307</v>
      </c>
      <c r="C4" s="87"/>
      <c r="D4" s="88"/>
      <c r="E4" s="88"/>
    </row>
    <row r="5" spans="1:5" x14ac:dyDescent="0.3">
      <c r="A5" s="87"/>
      <c r="B5" s="88"/>
      <c r="C5" s="87"/>
      <c r="D5" s="87"/>
      <c r="E5" s="88"/>
    </row>
    <row r="6" spans="1:5" x14ac:dyDescent="0.3">
      <c r="A6" s="87"/>
      <c r="B6" s="91" t="s">
        <v>189</v>
      </c>
      <c r="C6" s="70" t="s">
        <v>230</v>
      </c>
      <c r="D6" s="87"/>
      <c r="E6" s="87"/>
    </row>
    <row r="7" spans="1:5" x14ac:dyDescent="0.3">
      <c r="A7" s="87"/>
      <c r="B7" s="92" t="s">
        <v>231</v>
      </c>
      <c r="C7" s="93">
        <v>651324.44999999995</v>
      </c>
      <c r="D7" s="87"/>
      <c r="E7" s="87"/>
    </row>
    <row r="8" spans="1:5" x14ac:dyDescent="0.3">
      <c r="A8" s="87"/>
      <c r="B8" s="92" t="s">
        <v>72</v>
      </c>
      <c r="C8" s="93">
        <v>525074.68000000005</v>
      </c>
      <c r="D8" s="87"/>
      <c r="E8" s="87"/>
    </row>
    <row r="9" spans="1:5" x14ac:dyDescent="0.3">
      <c r="A9" s="87"/>
      <c r="B9" s="92" t="s">
        <v>232</v>
      </c>
      <c r="C9" s="93">
        <v>785585.64</v>
      </c>
      <c r="D9" s="87"/>
      <c r="E9" s="87"/>
    </row>
    <row r="10" spans="1:5" x14ac:dyDescent="0.3">
      <c r="A10" s="87"/>
      <c r="B10" s="92" t="s">
        <v>233</v>
      </c>
      <c r="C10" s="93">
        <v>208607.5</v>
      </c>
      <c r="D10" s="87"/>
      <c r="E10" s="87"/>
    </row>
    <row r="11" spans="1:5" x14ac:dyDescent="0.3">
      <c r="A11" s="87"/>
      <c r="B11" s="92" t="s">
        <v>234</v>
      </c>
      <c r="C11" s="93">
        <v>1083116.96</v>
      </c>
      <c r="D11" s="87"/>
      <c r="E11" s="87"/>
    </row>
    <row r="12" spans="1:5" x14ac:dyDescent="0.3">
      <c r="A12" s="87"/>
      <c r="B12" s="92" t="s">
        <v>228</v>
      </c>
      <c r="C12" s="93">
        <v>643072.82999999996</v>
      </c>
      <c r="D12" s="87"/>
      <c r="E12" s="87"/>
    </row>
    <row r="13" spans="1:5" x14ac:dyDescent="0.3">
      <c r="A13" s="87"/>
      <c r="B13" s="92" t="s">
        <v>235</v>
      </c>
      <c r="C13" s="93">
        <v>609273.72</v>
      </c>
      <c r="D13" s="87"/>
      <c r="E13" s="87"/>
    </row>
    <row r="14" spans="1:5" x14ac:dyDescent="0.3">
      <c r="A14" s="87"/>
      <c r="B14" s="92" t="s">
        <v>80</v>
      </c>
      <c r="C14" s="93">
        <v>1052365.92</v>
      </c>
      <c r="D14" s="87"/>
      <c r="E14" s="87"/>
    </row>
    <row r="15" spans="1:5" x14ac:dyDescent="0.3">
      <c r="A15" s="87"/>
      <c r="B15" s="92" t="s">
        <v>92</v>
      </c>
      <c r="C15" s="93">
        <v>388617.66000000003</v>
      </c>
      <c r="D15" s="87"/>
      <c r="E15" s="87"/>
    </row>
    <row r="16" spans="1:5" x14ac:dyDescent="0.3">
      <c r="A16" s="87"/>
      <c r="B16" s="92" t="s">
        <v>236</v>
      </c>
      <c r="C16" s="93">
        <v>705257.96</v>
      </c>
      <c r="D16" s="87"/>
      <c r="E16" s="87"/>
    </row>
    <row r="17" spans="1:5" x14ac:dyDescent="0.3">
      <c r="A17" s="87"/>
      <c r="B17" s="92" t="s">
        <v>237</v>
      </c>
      <c r="C17" s="93">
        <v>408862.5</v>
      </c>
      <c r="D17" s="87"/>
      <c r="E17" s="87"/>
    </row>
    <row r="18" spans="1:5" x14ac:dyDescent="0.3">
      <c r="A18" s="87"/>
      <c r="B18" s="92" t="s">
        <v>87</v>
      </c>
      <c r="C18" s="93">
        <v>250236.36</v>
      </c>
      <c r="D18" s="87"/>
      <c r="E18" s="87"/>
    </row>
    <row r="19" spans="1:5" x14ac:dyDescent="0.3">
      <c r="A19" s="87"/>
      <c r="B19" s="92" t="s">
        <v>107</v>
      </c>
      <c r="C19" s="93">
        <v>571540.14</v>
      </c>
      <c r="D19" s="87"/>
      <c r="E19" s="87"/>
    </row>
    <row r="20" spans="1:5" x14ac:dyDescent="0.3">
      <c r="A20" s="87"/>
      <c r="B20" s="92" t="s">
        <v>238</v>
      </c>
      <c r="C20" s="93">
        <v>746021.07</v>
      </c>
      <c r="D20" s="87"/>
      <c r="E20" s="87"/>
    </row>
    <row r="21" spans="1:5" x14ac:dyDescent="0.3">
      <c r="A21" s="87"/>
      <c r="B21" s="92" t="s">
        <v>239</v>
      </c>
      <c r="C21" s="93">
        <v>698919.06</v>
      </c>
      <c r="D21" s="87"/>
      <c r="E21" s="87"/>
    </row>
    <row r="22" spans="1:5" x14ac:dyDescent="0.3">
      <c r="A22" s="87"/>
      <c r="B22" s="92" t="s">
        <v>240</v>
      </c>
      <c r="C22" s="93">
        <v>463803.05</v>
      </c>
      <c r="D22" s="87"/>
      <c r="E22" s="87"/>
    </row>
    <row r="23" spans="1:5" x14ac:dyDescent="0.3">
      <c r="A23" s="87"/>
      <c r="B23" s="92" t="s">
        <v>227</v>
      </c>
      <c r="C23" s="93">
        <v>378227.85</v>
      </c>
      <c r="D23" s="87"/>
      <c r="E23" s="87"/>
    </row>
    <row r="24" spans="1:5" x14ac:dyDescent="0.3">
      <c r="A24" s="87"/>
      <c r="B24" s="92" t="s">
        <v>241</v>
      </c>
      <c r="C24" s="93">
        <v>1145421.3999999999</v>
      </c>
      <c r="D24" s="87"/>
      <c r="E24" s="87"/>
    </row>
    <row r="25" spans="1:5" x14ac:dyDescent="0.3">
      <c r="A25" s="87"/>
      <c r="B25" s="92" t="s">
        <v>88</v>
      </c>
      <c r="C25" s="93">
        <v>614102.5</v>
      </c>
      <c r="D25" s="87"/>
      <c r="E25" s="87"/>
    </row>
    <row r="26" spans="1:5" x14ac:dyDescent="0.3">
      <c r="A26" s="87"/>
      <c r="B26" s="92" t="s">
        <v>71</v>
      </c>
      <c r="C26" s="93">
        <v>591223.77</v>
      </c>
      <c r="D26" s="87"/>
      <c r="E26" s="87"/>
    </row>
    <row r="27" spans="1:5" x14ac:dyDescent="0.3">
      <c r="A27" s="87"/>
      <c r="B27" s="92" t="s">
        <v>242</v>
      </c>
      <c r="C27" s="93">
        <v>1124083.3400000001</v>
      </c>
      <c r="D27" s="87"/>
      <c r="E27" s="87"/>
    </row>
    <row r="28" spans="1:5" x14ac:dyDescent="0.3">
      <c r="A28" s="87"/>
      <c r="B28" s="92" t="s">
        <v>243</v>
      </c>
      <c r="C28" s="93">
        <v>1040394.16</v>
      </c>
      <c r="D28" s="87"/>
      <c r="E28" s="87"/>
    </row>
    <row r="29" spans="1:5" x14ac:dyDescent="0.3">
      <c r="A29" s="87"/>
      <c r="B29" s="92" t="s">
        <v>244</v>
      </c>
      <c r="C29" s="93">
        <v>516411.64</v>
      </c>
      <c r="D29" s="87"/>
      <c r="E29" s="87"/>
    </row>
    <row r="30" spans="1:5" x14ac:dyDescent="0.3">
      <c r="A30" s="87"/>
      <c r="B30" s="92" t="s">
        <v>83</v>
      </c>
      <c r="C30" s="93">
        <v>1066497.8400000001</v>
      </c>
      <c r="D30" s="87"/>
      <c r="E30" s="87"/>
    </row>
    <row r="31" spans="1:5" x14ac:dyDescent="0.3">
      <c r="A31" s="87"/>
      <c r="B31" s="92" t="s">
        <v>91</v>
      </c>
      <c r="C31" s="93">
        <v>1020815.94</v>
      </c>
      <c r="D31" s="87"/>
      <c r="E31" s="87"/>
    </row>
    <row r="34" spans="1:7" x14ac:dyDescent="0.3">
      <c r="A34" s="94" t="s">
        <v>143</v>
      </c>
      <c r="B34" s="87" t="s">
        <v>308</v>
      </c>
      <c r="C34" s="87"/>
      <c r="D34" s="87"/>
      <c r="E34" s="87"/>
      <c r="F34" s="87"/>
    </row>
    <row r="35" spans="1:7" ht="2.15" customHeight="1" x14ac:dyDescent="0.3">
      <c r="A35" s="94"/>
      <c r="B35" s="87"/>
      <c r="C35" s="87"/>
      <c r="D35" s="87"/>
      <c r="E35" s="87"/>
      <c r="F35" s="87"/>
    </row>
    <row r="36" spans="1:7" x14ac:dyDescent="0.3">
      <c r="A36" s="94"/>
      <c r="B36" s="95" t="s">
        <v>309</v>
      </c>
      <c r="C36" s="87"/>
      <c r="D36" s="87"/>
      <c r="E36" s="87"/>
      <c r="F36" s="87"/>
    </row>
    <row r="37" spans="1:7" ht="2.15" customHeight="1" x14ac:dyDescent="0.3">
      <c r="A37" s="94"/>
      <c r="B37" s="95"/>
      <c r="C37" s="87"/>
      <c r="D37" s="87"/>
      <c r="E37" s="87"/>
      <c r="F37" s="87"/>
    </row>
    <row r="38" spans="1:7" x14ac:dyDescent="0.3">
      <c r="A38" s="94"/>
      <c r="B38" s="95" t="s">
        <v>310</v>
      </c>
      <c r="C38" s="87"/>
      <c r="D38" s="87"/>
      <c r="E38" s="87"/>
      <c r="F38" s="87"/>
    </row>
    <row r="39" spans="1:7" x14ac:dyDescent="0.3">
      <c r="A39" s="87"/>
      <c r="B39" s="87"/>
      <c r="C39" s="87"/>
      <c r="D39" s="87"/>
      <c r="E39" s="87"/>
      <c r="F39" s="87"/>
    </row>
    <row r="40" spans="1:7" x14ac:dyDescent="0.3">
      <c r="A40" s="87"/>
      <c r="B40" s="91" t="s">
        <v>311</v>
      </c>
      <c r="C40" s="91" t="s">
        <v>312</v>
      </c>
      <c r="D40" s="91" t="s">
        <v>313</v>
      </c>
      <c r="E40" s="87" t="s">
        <v>505</v>
      </c>
      <c r="F40" s="96" t="s">
        <v>315</v>
      </c>
      <c r="G40" s="85">
        <f>SUMIFS(E41:E48,B41:B48,F40)</f>
        <v>3702883</v>
      </c>
    </row>
    <row r="41" spans="1:7" x14ac:dyDescent="0.3">
      <c r="A41" s="87"/>
      <c r="B41" s="97" t="s">
        <v>315</v>
      </c>
      <c r="C41" s="98">
        <v>1702883</v>
      </c>
      <c r="D41" s="98">
        <v>2000000</v>
      </c>
      <c r="E41" s="228">
        <f>C41+D41</f>
        <v>3702883</v>
      </c>
      <c r="F41" s="87"/>
    </row>
    <row r="42" spans="1:7" x14ac:dyDescent="0.3">
      <c r="A42" s="87"/>
      <c r="B42" s="97" t="s">
        <v>314</v>
      </c>
      <c r="C42" s="98">
        <v>1265646</v>
      </c>
      <c r="D42" s="98">
        <v>838062</v>
      </c>
      <c r="E42" s="228">
        <f t="shared" ref="E42:E48" si="0">C42+D42</f>
        <v>2103708</v>
      </c>
      <c r="F42" s="87"/>
    </row>
    <row r="43" spans="1:7" x14ac:dyDescent="0.3">
      <c r="A43" s="87"/>
      <c r="B43" s="97" t="s">
        <v>316</v>
      </c>
      <c r="C43" s="98">
        <v>1808883</v>
      </c>
      <c r="D43" s="98">
        <v>613642</v>
      </c>
      <c r="E43" s="228">
        <f t="shared" si="0"/>
        <v>2422525</v>
      </c>
      <c r="F43" s="87"/>
    </row>
    <row r="44" spans="1:7" x14ac:dyDescent="0.3">
      <c r="A44" s="87"/>
      <c r="B44" s="97" t="s">
        <v>317</v>
      </c>
      <c r="C44" s="98">
        <v>1849673</v>
      </c>
      <c r="D44" s="98">
        <v>1963578</v>
      </c>
      <c r="E44" s="228">
        <f t="shared" si="0"/>
        <v>3813251</v>
      </c>
      <c r="F44" s="87"/>
    </row>
    <row r="45" spans="1:7" x14ac:dyDescent="0.3">
      <c r="A45" s="87"/>
      <c r="B45" s="97" t="s">
        <v>318</v>
      </c>
      <c r="C45" s="98">
        <v>1486615</v>
      </c>
      <c r="D45" s="98">
        <v>548679</v>
      </c>
      <c r="E45" s="228">
        <f t="shared" si="0"/>
        <v>2035294</v>
      </c>
      <c r="F45" s="87"/>
    </row>
    <row r="46" spans="1:7" x14ac:dyDescent="0.3">
      <c r="A46" s="87"/>
      <c r="B46" s="97" t="s">
        <v>319</v>
      </c>
      <c r="C46" s="98">
        <v>1344101</v>
      </c>
      <c r="D46" s="98">
        <v>989130</v>
      </c>
      <c r="E46" s="228">
        <f t="shared" si="0"/>
        <v>2333231</v>
      </c>
      <c r="F46" s="87"/>
    </row>
    <row r="47" spans="1:7" x14ac:dyDescent="0.3">
      <c r="A47" s="87"/>
      <c r="B47" s="97" t="s">
        <v>320</v>
      </c>
      <c r="C47" s="98">
        <v>1874821</v>
      </c>
      <c r="D47" s="98">
        <v>1579515</v>
      </c>
      <c r="E47" s="228">
        <f t="shared" si="0"/>
        <v>3454336</v>
      </c>
      <c r="F47" s="87"/>
    </row>
    <row r="48" spans="1:7" x14ac:dyDescent="0.3">
      <c r="A48" s="87"/>
      <c r="B48" s="97" t="s">
        <v>321</v>
      </c>
      <c r="C48" s="98">
        <v>1217316</v>
      </c>
      <c r="D48" s="98">
        <v>764459</v>
      </c>
      <c r="E48" s="228">
        <f t="shared" si="0"/>
        <v>1981775</v>
      </c>
      <c r="F48" s="87"/>
    </row>
    <row r="51" spans="1:30" s="102" customFormat="1" ht="14.5" x14ac:dyDescent="0.3">
      <c r="A51" s="99" t="s">
        <v>139</v>
      </c>
      <c r="B51" s="100" t="s">
        <v>322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</row>
    <row r="52" spans="1:30" s="102" customFormat="1" x14ac:dyDescent="0.3"/>
    <row r="53" spans="1:30" s="103" customFormat="1" x14ac:dyDescent="0.3">
      <c r="B53" s="104" t="s">
        <v>323</v>
      </c>
      <c r="C53" s="104" t="s">
        <v>324</v>
      </c>
      <c r="D53" s="105" t="s">
        <v>53</v>
      </c>
      <c r="E53" s="102"/>
    </row>
    <row r="54" spans="1:30" s="103" customFormat="1" x14ac:dyDescent="0.3">
      <c r="B54" s="106">
        <v>41974</v>
      </c>
      <c r="C54" s="107" t="s">
        <v>326</v>
      </c>
      <c r="D54" s="108">
        <f>INDEX($C$57:$N$61,MATCH(C54,$B$57:$B$61,0),MATCH(B54,$C$56:$N$56,0))</f>
        <v>26576</v>
      </c>
      <c r="E54" s="102"/>
    </row>
    <row r="55" spans="1:30" s="103" customFormat="1" x14ac:dyDescent="0.3">
      <c r="B55" s="82"/>
      <c r="C55" s="82"/>
      <c r="D55" s="82"/>
      <c r="E55" s="102"/>
    </row>
    <row r="56" spans="1:30" s="102" customFormat="1" ht="26.4" customHeight="1" x14ac:dyDescent="0.3">
      <c r="B56" s="109" t="s">
        <v>330</v>
      </c>
      <c r="C56" s="110">
        <v>41640</v>
      </c>
      <c r="D56" s="110">
        <v>41671</v>
      </c>
      <c r="E56" s="110">
        <v>41699</v>
      </c>
      <c r="F56" s="110">
        <v>41730</v>
      </c>
      <c r="G56" s="110">
        <v>41760</v>
      </c>
      <c r="H56" s="110">
        <v>41791</v>
      </c>
      <c r="I56" s="110">
        <v>41821</v>
      </c>
      <c r="J56" s="110">
        <v>41852</v>
      </c>
      <c r="K56" s="110">
        <v>41883</v>
      </c>
      <c r="L56" s="110">
        <v>41913</v>
      </c>
      <c r="M56" s="110">
        <v>41944</v>
      </c>
      <c r="N56" s="110">
        <v>41974</v>
      </c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</row>
    <row r="57" spans="1:30" s="102" customFormat="1" x14ac:dyDescent="0.3">
      <c r="B57" s="112" t="s">
        <v>326</v>
      </c>
      <c r="C57" s="113">
        <v>82595</v>
      </c>
      <c r="D57" s="113">
        <v>20558</v>
      </c>
      <c r="E57" s="113">
        <v>50999</v>
      </c>
      <c r="F57" s="113">
        <v>46718</v>
      </c>
      <c r="G57" s="113">
        <v>14883</v>
      </c>
      <c r="H57" s="113">
        <v>54111</v>
      </c>
      <c r="I57" s="113">
        <v>44712</v>
      </c>
      <c r="J57" s="113">
        <v>12836</v>
      </c>
      <c r="K57" s="113">
        <v>85758</v>
      </c>
      <c r="L57" s="113">
        <v>63527</v>
      </c>
      <c r="M57" s="113">
        <v>98717</v>
      </c>
      <c r="N57" s="113">
        <v>26576</v>
      </c>
    </row>
    <row r="58" spans="1:30" s="102" customFormat="1" x14ac:dyDescent="0.3">
      <c r="B58" s="112" t="s">
        <v>327</v>
      </c>
      <c r="C58" s="113">
        <v>55039</v>
      </c>
      <c r="D58" s="113">
        <v>74239</v>
      </c>
      <c r="E58" s="113">
        <v>43915</v>
      </c>
      <c r="F58" s="113">
        <v>30531</v>
      </c>
      <c r="G58" s="113">
        <v>78070</v>
      </c>
      <c r="H58" s="113">
        <v>59400</v>
      </c>
      <c r="I58" s="113">
        <v>82861</v>
      </c>
      <c r="J58" s="113">
        <v>46705</v>
      </c>
      <c r="K58" s="113">
        <v>50147</v>
      </c>
      <c r="L58" s="113">
        <v>98498</v>
      </c>
      <c r="M58" s="113">
        <v>43322</v>
      </c>
      <c r="N58" s="113">
        <v>76389</v>
      </c>
    </row>
    <row r="59" spans="1:30" s="102" customFormat="1" x14ac:dyDescent="0.3">
      <c r="B59" s="112" t="s">
        <v>328</v>
      </c>
      <c r="C59" s="113">
        <v>39804</v>
      </c>
      <c r="D59" s="113">
        <v>75027</v>
      </c>
      <c r="E59" s="113">
        <v>51816</v>
      </c>
      <c r="F59" s="113">
        <v>69527</v>
      </c>
      <c r="G59" s="113">
        <v>24541</v>
      </c>
      <c r="H59" s="113">
        <v>57704</v>
      </c>
      <c r="I59" s="113">
        <v>30118</v>
      </c>
      <c r="J59" s="113">
        <v>69740</v>
      </c>
      <c r="K59" s="113">
        <v>11455</v>
      </c>
      <c r="L59" s="113">
        <v>55365</v>
      </c>
      <c r="M59" s="113">
        <v>73441</v>
      </c>
      <c r="N59" s="113">
        <v>35313</v>
      </c>
    </row>
    <row r="60" spans="1:30" s="102" customFormat="1" x14ac:dyDescent="0.3">
      <c r="B60" s="112" t="s">
        <v>329</v>
      </c>
      <c r="C60" s="113">
        <v>61112</v>
      </c>
      <c r="D60" s="113">
        <v>54462</v>
      </c>
      <c r="E60" s="113">
        <v>72425</v>
      </c>
      <c r="F60" s="113">
        <v>97177</v>
      </c>
      <c r="G60" s="113">
        <v>58129</v>
      </c>
      <c r="H60" s="113">
        <v>54961</v>
      </c>
      <c r="I60" s="113">
        <v>22861</v>
      </c>
      <c r="J60" s="113">
        <v>86314</v>
      </c>
      <c r="K60" s="113">
        <v>21382</v>
      </c>
      <c r="L60" s="113">
        <v>37775</v>
      </c>
      <c r="M60" s="113">
        <v>47546</v>
      </c>
      <c r="N60" s="113">
        <v>65016</v>
      </c>
    </row>
    <row r="61" spans="1:30" s="102" customFormat="1" x14ac:dyDescent="0.3">
      <c r="B61" s="112" t="s">
        <v>325</v>
      </c>
      <c r="C61" s="113">
        <v>15411</v>
      </c>
      <c r="D61" s="113">
        <v>42730</v>
      </c>
      <c r="E61" s="113">
        <v>88125</v>
      </c>
      <c r="F61" s="113">
        <v>86248</v>
      </c>
      <c r="G61" s="113">
        <v>96542</v>
      </c>
      <c r="H61" s="113">
        <v>65806</v>
      </c>
      <c r="I61" s="113">
        <v>24731</v>
      </c>
      <c r="J61" s="113">
        <v>81639</v>
      </c>
      <c r="K61" s="113">
        <v>28484</v>
      </c>
      <c r="L61" s="113">
        <v>23577</v>
      </c>
      <c r="M61" s="113">
        <v>12937</v>
      </c>
      <c r="N61" s="113">
        <v>62897</v>
      </c>
    </row>
    <row r="64" spans="1:30" x14ac:dyDescent="0.3">
      <c r="A64" s="114" t="s">
        <v>183</v>
      </c>
      <c r="B64" s="87" t="s">
        <v>389</v>
      </c>
      <c r="C64" s="87"/>
      <c r="E64" s="87"/>
    </row>
    <row r="65" spans="1:5" ht="4.25" customHeight="1" x14ac:dyDescent="0.3">
      <c r="A65" s="87"/>
      <c r="B65" s="87"/>
      <c r="C65" s="87"/>
      <c r="E65" s="87"/>
    </row>
    <row r="66" spans="1:5" x14ac:dyDescent="0.3">
      <c r="A66" s="115" t="s">
        <v>57</v>
      </c>
      <c r="B66" s="116" t="s">
        <v>342</v>
      </c>
      <c r="C66" s="87"/>
      <c r="D66" s="87"/>
      <c r="E66" s="87"/>
    </row>
    <row r="67" spans="1:5" ht="13.5" thickBot="1" x14ac:dyDescent="0.35">
      <c r="A67" s="87"/>
      <c r="B67" s="94"/>
      <c r="C67" s="87"/>
      <c r="D67" s="87"/>
      <c r="E67" s="87"/>
    </row>
    <row r="68" spans="1:5" ht="13.5" thickBot="1" x14ac:dyDescent="0.35">
      <c r="A68" s="87"/>
      <c r="B68" s="117" t="s">
        <v>331</v>
      </c>
      <c r="C68" s="118" t="s">
        <v>332</v>
      </c>
      <c r="D68" s="118" t="s">
        <v>333</v>
      </c>
      <c r="E68" s="119" t="s">
        <v>334</v>
      </c>
    </row>
    <row r="69" spans="1:5" ht="39" x14ac:dyDescent="0.3">
      <c r="A69" s="87"/>
      <c r="B69" s="120">
        <v>1</v>
      </c>
      <c r="C69" s="121" t="s">
        <v>335</v>
      </c>
      <c r="D69" s="122">
        <v>45614</v>
      </c>
      <c r="E69" s="123" t="str">
        <f ca="1">IF(D69&lt;TODAY(),"Overdue","Upcoming")</f>
        <v>Upcoming</v>
      </c>
    </row>
    <row r="70" spans="1:5" ht="26" x14ac:dyDescent="0.3">
      <c r="A70" s="87"/>
      <c r="B70" s="124">
        <v>2</v>
      </c>
      <c r="C70" s="125" t="s">
        <v>336</v>
      </c>
      <c r="D70" s="126">
        <v>45482</v>
      </c>
      <c r="E70" s="123" t="str">
        <f t="shared" ref="E70:E76" ca="1" si="1">IF(D70&lt;TODAY(),"Overdue","Upcoming")</f>
        <v>Overdue</v>
      </c>
    </row>
    <row r="71" spans="1:5" ht="26" x14ac:dyDescent="0.3">
      <c r="A71" s="87"/>
      <c r="B71" s="124">
        <v>3</v>
      </c>
      <c r="C71" s="125" t="s">
        <v>337</v>
      </c>
      <c r="D71" s="126">
        <v>45491</v>
      </c>
      <c r="E71" s="123" t="str">
        <f t="shared" ca="1" si="1"/>
        <v>Overdue</v>
      </c>
    </row>
    <row r="72" spans="1:5" ht="39" x14ac:dyDescent="0.3">
      <c r="A72" s="87"/>
      <c r="B72" s="124">
        <v>4</v>
      </c>
      <c r="C72" s="125" t="s">
        <v>338</v>
      </c>
      <c r="D72" s="126">
        <v>45508</v>
      </c>
      <c r="E72" s="123" t="str">
        <f t="shared" ca="1" si="1"/>
        <v>Overdue</v>
      </c>
    </row>
    <row r="73" spans="1:5" x14ac:dyDescent="0.3">
      <c r="A73" s="87"/>
      <c r="B73" s="124">
        <v>5</v>
      </c>
      <c r="C73" s="125" t="s">
        <v>339</v>
      </c>
      <c r="D73" s="126">
        <v>45529</v>
      </c>
      <c r="E73" s="123" t="str">
        <f t="shared" ca="1" si="1"/>
        <v>Overdue</v>
      </c>
    </row>
    <row r="74" spans="1:5" ht="26" x14ac:dyDescent="0.3">
      <c r="A74" s="87"/>
      <c r="B74" s="124">
        <v>6</v>
      </c>
      <c r="C74" s="125" t="s">
        <v>340</v>
      </c>
      <c r="D74" s="126">
        <v>45479</v>
      </c>
      <c r="E74" s="123" t="str">
        <f t="shared" ca="1" si="1"/>
        <v>Overdue</v>
      </c>
    </row>
    <row r="75" spans="1:5" ht="39" x14ac:dyDescent="0.3">
      <c r="A75" s="87"/>
      <c r="B75" s="124">
        <v>7</v>
      </c>
      <c r="C75" s="125" t="str">
        <f ca="1">"Prepare for weekly meeting on "&amp; TEXT((TODAY()+7+1),"dd-mmm-yy")</f>
        <v>Prepare for weekly meeting on 21-Sep-24</v>
      </c>
      <c r="D75" s="126">
        <v>45500</v>
      </c>
      <c r="E75" s="123" t="str">
        <f t="shared" ca="1" si="1"/>
        <v>Overdue</v>
      </c>
    </row>
    <row r="76" spans="1:5" ht="26.5" thickBot="1" x14ac:dyDescent="0.35">
      <c r="A76" s="87"/>
      <c r="B76" s="127">
        <v>8</v>
      </c>
      <c r="C76" s="128" t="s">
        <v>341</v>
      </c>
      <c r="D76" s="129">
        <v>45478</v>
      </c>
      <c r="E76" s="123" t="str">
        <f t="shared" ca="1" si="1"/>
        <v>Overdue</v>
      </c>
    </row>
    <row r="79" spans="1:5" x14ac:dyDescent="0.3">
      <c r="A79" s="94" t="s">
        <v>185</v>
      </c>
      <c r="B79" s="87" t="s">
        <v>363</v>
      </c>
      <c r="C79" s="229">
        <v>350000</v>
      </c>
      <c r="D79" s="87" t="s">
        <v>364</v>
      </c>
      <c r="E79" s="87" t="s">
        <v>343</v>
      </c>
    </row>
    <row r="80" spans="1:5" x14ac:dyDescent="0.3">
      <c r="A80" s="87"/>
      <c r="B80" s="87" t="s">
        <v>363</v>
      </c>
      <c r="C80" s="229">
        <v>500000</v>
      </c>
      <c r="D80" s="87" t="s">
        <v>364</v>
      </c>
      <c r="E80" s="87" t="s">
        <v>344</v>
      </c>
    </row>
    <row r="81" spans="1:5" x14ac:dyDescent="0.3">
      <c r="A81" s="87"/>
      <c r="B81" s="87" t="s">
        <v>363</v>
      </c>
      <c r="C81" s="229">
        <v>750000</v>
      </c>
      <c r="D81" s="87" t="s">
        <v>364</v>
      </c>
      <c r="E81" s="87" t="s">
        <v>345</v>
      </c>
    </row>
    <row r="82" spans="1:5" x14ac:dyDescent="0.3">
      <c r="A82" s="87"/>
      <c r="B82" s="87" t="s">
        <v>363</v>
      </c>
      <c r="C82" s="229">
        <v>850000</v>
      </c>
      <c r="D82" s="87" t="s">
        <v>364</v>
      </c>
      <c r="E82" s="87" t="s">
        <v>346</v>
      </c>
    </row>
    <row r="83" spans="1:5" x14ac:dyDescent="0.3">
      <c r="A83" s="87"/>
      <c r="B83" s="87" t="s">
        <v>347</v>
      </c>
      <c r="C83" s="130"/>
      <c r="D83" s="87" t="s">
        <v>364</v>
      </c>
      <c r="E83" s="87" t="s">
        <v>348</v>
      </c>
    </row>
    <row r="84" spans="1:5" x14ac:dyDescent="0.3">
      <c r="A84" s="87"/>
      <c r="B84" s="87"/>
      <c r="C84" s="87"/>
      <c r="D84" s="87"/>
      <c r="E84" s="87"/>
    </row>
    <row r="85" spans="1:5" x14ac:dyDescent="0.3">
      <c r="A85" s="87"/>
      <c r="B85" s="131" t="s">
        <v>311</v>
      </c>
      <c r="C85" s="131" t="s">
        <v>349</v>
      </c>
      <c r="D85" s="132" t="s">
        <v>365</v>
      </c>
    </row>
    <row r="86" spans="1:5" x14ac:dyDescent="0.3">
      <c r="A86" s="87"/>
      <c r="B86" s="97" t="s">
        <v>315</v>
      </c>
      <c r="C86" s="230">
        <v>430000</v>
      </c>
      <c r="D86" s="235" t="str">
        <f>IF(C86&lt;$C$79,$E$83,IF(C86&lt;$C$80,$E$79,IF(C86&lt;$C$81,$E$80,IF(C86&lt;$C$82,$E$81,IF(C86&gt;$C$82,$E$82)))))</f>
        <v>Improve!</v>
      </c>
    </row>
    <row r="87" spans="1:5" x14ac:dyDescent="0.3">
      <c r="A87" s="87"/>
      <c r="B87" s="97" t="s">
        <v>314</v>
      </c>
      <c r="C87" s="230">
        <v>350000</v>
      </c>
      <c r="D87" s="235" t="str">
        <f t="shared" ref="D87:D106" si="2">IF(C87&lt;$C$79,$E$83,IF(C87&lt;$C$80,$E$79,IF(C87&lt;$C$81,$E$80,IF(C87&lt;$C$82,$E$81,IF(C87&gt;$C$82,$E$82)))))</f>
        <v>Improve!</v>
      </c>
    </row>
    <row r="88" spans="1:5" x14ac:dyDescent="0.3">
      <c r="A88" s="87"/>
      <c r="B88" s="97" t="s">
        <v>316</v>
      </c>
      <c r="C88" s="230">
        <v>900950</v>
      </c>
      <c r="D88" s="235" t="str">
        <f t="shared" si="2"/>
        <v>Outstanding!</v>
      </c>
    </row>
    <row r="89" spans="1:5" x14ac:dyDescent="0.3">
      <c r="A89" s="87"/>
      <c r="B89" s="97" t="s">
        <v>317</v>
      </c>
      <c r="C89" s="230">
        <v>876350</v>
      </c>
      <c r="D89" s="235" t="str">
        <f t="shared" si="2"/>
        <v>Outstanding!</v>
      </c>
    </row>
    <row r="90" spans="1:5" x14ac:dyDescent="0.3">
      <c r="A90" s="87"/>
      <c r="B90" s="97" t="s">
        <v>318</v>
      </c>
      <c r="C90" s="230">
        <v>654980</v>
      </c>
      <c r="D90" s="235" t="str">
        <f t="shared" si="2"/>
        <v>Good Performance!</v>
      </c>
    </row>
    <row r="91" spans="1:5" x14ac:dyDescent="0.3">
      <c r="A91" s="87"/>
      <c r="B91" s="97" t="s">
        <v>319</v>
      </c>
      <c r="C91" s="230">
        <v>123650</v>
      </c>
      <c r="D91" s="235" t="str">
        <f t="shared" si="2"/>
        <v>Poor</v>
      </c>
    </row>
    <row r="92" spans="1:5" x14ac:dyDescent="0.3">
      <c r="A92" s="87"/>
      <c r="B92" s="97" t="s">
        <v>320</v>
      </c>
      <c r="C92" s="230">
        <v>734230</v>
      </c>
      <c r="D92" s="235" t="str">
        <f t="shared" si="2"/>
        <v>Good Performance!</v>
      </c>
    </row>
    <row r="93" spans="1:5" x14ac:dyDescent="0.3">
      <c r="A93" s="87"/>
      <c r="B93" s="97" t="s">
        <v>321</v>
      </c>
      <c r="C93" s="230">
        <v>690400</v>
      </c>
      <c r="D93" s="235" t="str">
        <f t="shared" si="2"/>
        <v>Good Performance!</v>
      </c>
    </row>
    <row r="94" spans="1:5" x14ac:dyDescent="0.3">
      <c r="A94" s="87"/>
      <c r="B94" s="97" t="s">
        <v>350</v>
      </c>
      <c r="C94" s="230">
        <v>713959</v>
      </c>
      <c r="D94" s="235" t="str">
        <f t="shared" si="2"/>
        <v>Good Performance!</v>
      </c>
    </row>
    <row r="95" spans="1:5" x14ac:dyDescent="0.3">
      <c r="A95" s="87"/>
      <c r="B95" s="97" t="s">
        <v>351</v>
      </c>
      <c r="C95" s="230">
        <v>769146</v>
      </c>
      <c r="D95" s="235" t="str">
        <f t="shared" si="2"/>
        <v>Excellent!</v>
      </c>
    </row>
    <row r="96" spans="1:5" x14ac:dyDescent="0.3">
      <c r="A96" s="87"/>
      <c r="B96" s="97" t="s">
        <v>352</v>
      </c>
      <c r="C96" s="230">
        <v>775930</v>
      </c>
      <c r="D96" s="235" t="str">
        <f t="shared" si="2"/>
        <v>Excellent!</v>
      </c>
    </row>
    <row r="97" spans="1:10" x14ac:dyDescent="0.3">
      <c r="A97" s="87"/>
      <c r="B97" s="97" t="s">
        <v>353</v>
      </c>
      <c r="C97" s="230">
        <v>1952785</v>
      </c>
      <c r="D97" s="235" t="str">
        <f t="shared" si="2"/>
        <v>Outstanding!</v>
      </c>
    </row>
    <row r="98" spans="1:10" x14ac:dyDescent="0.3">
      <c r="A98" s="87"/>
      <c r="B98" s="97" t="s">
        <v>354</v>
      </c>
      <c r="C98" s="230">
        <v>176406</v>
      </c>
      <c r="D98" s="235" t="str">
        <f t="shared" si="2"/>
        <v>Poor</v>
      </c>
    </row>
    <row r="99" spans="1:10" x14ac:dyDescent="0.3">
      <c r="A99" s="87"/>
      <c r="B99" s="97" t="s">
        <v>355</v>
      </c>
      <c r="C99" s="230">
        <v>1858274</v>
      </c>
      <c r="D99" s="235" t="str">
        <f t="shared" si="2"/>
        <v>Outstanding!</v>
      </c>
    </row>
    <row r="100" spans="1:10" x14ac:dyDescent="0.3">
      <c r="A100" s="87"/>
      <c r="B100" s="97" t="s">
        <v>356</v>
      </c>
      <c r="C100" s="230">
        <v>860390</v>
      </c>
      <c r="D100" s="235" t="str">
        <f t="shared" si="2"/>
        <v>Outstanding!</v>
      </c>
    </row>
    <row r="101" spans="1:10" x14ac:dyDescent="0.3">
      <c r="A101" s="87"/>
      <c r="B101" s="97" t="s">
        <v>357</v>
      </c>
      <c r="C101" s="230">
        <v>808799</v>
      </c>
      <c r="D101" s="235" t="str">
        <f t="shared" si="2"/>
        <v>Excellent!</v>
      </c>
    </row>
    <row r="102" spans="1:10" x14ac:dyDescent="0.3">
      <c r="A102" s="87"/>
      <c r="B102" s="97" t="s">
        <v>358</v>
      </c>
      <c r="C102" s="230">
        <v>1161042</v>
      </c>
      <c r="D102" s="235" t="str">
        <f t="shared" si="2"/>
        <v>Outstanding!</v>
      </c>
    </row>
    <row r="103" spans="1:10" x14ac:dyDescent="0.3">
      <c r="A103" s="87"/>
      <c r="B103" s="97" t="s">
        <v>359</v>
      </c>
      <c r="C103" s="230">
        <v>1437582</v>
      </c>
      <c r="D103" s="235" t="str">
        <f t="shared" si="2"/>
        <v>Outstanding!</v>
      </c>
    </row>
    <row r="104" spans="1:10" x14ac:dyDescent="0.3">
      <c r="A104" s="87"/>
      <c r="B104" s="97" t="s">
        <v>360</v>
      </c>
      <c r="C104" s="230">
        <v>1180111</v>
      </c>
      <c r="D104" s="235" t="str">
        <f t="shared" si="2"/>
        <v>Outstanding!</v>
      </c>
    </row>
    <row r="105" spans="1:10" x14ac:dyDescent="0.3">
      <c r="A105" s="87"/>
      <c r="B105" s="97" t="s">
        <v>361</v>
      </c>
      <c r="C105" s="230">
        <v>153759</v>
      </c>
      <c r="D105" s="235" t="str">
        <f t="shared" si="2"/>
        <v>Poor</v>
      </c>
    </row>
    <row r="106" spans="1:10" x14ac:dyDescent="0.3">
      <c r="A106" s="87"/>
      <c r="B106" s="97" t="s">
        <v>362</v>
      </c>
      <c r="C106" s="230">
        <v>814591</v>
      </c>
      <c r="D106" s="235" t="str">
        <f t="shared" si="2"/>
        <v>Excellent!</v>
      </c>
    </row>
    <row r="107" spans="1:10" x14ac:dyDescent="0.3">
      <c r="A107" s="87"/>
    </row>
    <row r="109" spans="1:10" x14ac:dyDescent="0.3">
      <c r="B109" s="234" t="s">
        <v>333</v>
      </c>
      <c r="C109" s="234" t="s">
        <v>366</v>
      </c>
      <c r="D109" s="234" t="s">
        <v>367</v>
      </c>
      <c r="E109" s="133"/>
      <c r="F109" s="134" t="s">
        <v>223</v>
      </c>
      <c r="G109" s="135" t="s">
        <v>368</v>
      </c>
      <c r="H109" s="135"/>
      <c r="I109" s="133"/>
      <c r="J109" s="133"/>
    </row>
    <row r="110" spans="1:10" x14ac:dyDescent="0.3">
      <c r="B110" s="231">
        <v>45474</v>
      </c>
      <c r="C110" s="232">
        <v>0.94000000000000006</v>
      </c>
      <c r="D110" s="233">
        <v>82</v>
      </c>
      <c r="E110" s="133"/>
      <c r="F110" s="136"/>
      <c r="G110" s="137" t="s">
        <v>369</v>
      </c>
      <c r="H110" s="136" t="s">
        <v>370</v>
      </c>
      <c r="I110" s="133"/>
      <c r="J110" s="138"/>
    </row>
    <row r="111" spans="1:10" x14ac:dyDescent="0.3">
      <c r="B111" s="231">
        <v>45475</v>
      </c>
      <c r="C111" s="232">
        <v>0.8</v>
      </c>
      <c r="D111" s="233">
        <v>75</v>
      </c>
      <c r="E111" s="133"/>
      <c r="F111" s="136"/>
      <c r="G111" s="137" t="s">
        <v>371</v>
      </c>
      <c r="H111" s="136" t="s">
        <v>372</v>
      </c>
      <c r="I111" s="133"/>
      <c r="J111" s="133"/>
    </row>
    <row r="112" spans="1:10" x14ac:dyDescent="0.3">
      <c r="B112" s="231">
        <v>45476</v>
      </c>
      <c r="C112" s="232">
        <v>0.74</v>
      </c>
      <c r="D112" s="233">
        <v>63</v>
      </c>
      <c r="E112" s="133"/>
      <c r="F112" s="136"/>
      <c r="G112" s="138" t="s">
        <v>373</v>
      </c>
      <c r="H112" s="139" t="s">
        <v>374</v>
      </c>
      <c r="I112" s="139"/>
      <c r="J112" s="133"/>
    </row>
    <row r="113" spans="2:10" x14ac:dyDescent="0.3">
      <c r="B113" s="231">
        <v>45477</v>
      </c>
      <c r="C113" s="232">
        <v>0.99</v>
      </c>
      <c r="D113" s="233">
        <v>93</v>
      </c>
      <c r="E113" s="247">
        <f>SUMIFS(D110:D124,C110:C124,"&gt;60%",D110:D124,"&gt;75",B110:B124,"&gt;05-Jul-2024",B110:B124,"&lt;11-Jul-2024")</f>
        <v>369</v>
      </c>
      <c r="F113" s="136"/>
      <c r="G113" s="133"/>
      <c r="H113" s="136"/>
      <c r="I113" s="133"/>
      <c r="J113" s="133"/>
    </row>
    <row r="114" spans="2:10" x14ac:dyDescent="0.3">
      <c r="B114" s="231">
        <v>45478</v>
      </c>
      <c r="C114" s="232">
        <v>0.82000000000000006</v>
      </c>
      <c r="D114" s="233">
        <v>62</v>
      </c>
      <c r="E114" s="247"/>
      <c r="G114" s="140"/>
      <c r="I114" s="133"/>
      <c r="J114" s="133"/>
    </row>
    <row r="115" spans="2:10" x14ac:dyDescent="0.3">
      <c r="B115" s="231">
        <v>45479</v>
      </c>
      <c r="C115" s="232">
        <v>0.64</v>
      </c>
      <c r="D115" s="233">
        <v>87</v>
      </c>
      <c r="E115" s="133"/>
      <c r="I115" s="133"/>
      <c r="J115" s="133"/>
    </row>
    <row r="116" spans="2:10" x14ac:dyDescent="0.3">
      <c r="B116" s="231">
        <v>45480</v>
      </c>
      <c r="C116" s="232">
        <v>0.92</v>
      </c>
      <c r="D116" s="233">
        <v>60</v>
      </c>
      <c r="E116" s="133"/>
      <c r="I116" s="141"/>
      <c r="J116" s="141"/>
    </row>
    <row r="117" spans="2:10" x14ac:dyDescent="0.3">
      <c r="B117" s="231">
        <v>45481</v>
      </c>
      <c r="C117" s="232">
        <v>0.76</v>
      </c>
      <c r="D117" s="233">
        <v>87</v>
      </c>
      <c r="E117" s="133"/>
      <c r="F117" s="141"/>
      <c r="G117" s="141"/>
      <c r="H117" s="141"/>
      <c r="I117" s="141"/>
      <c r="J117" s="141"/>
    </row>
    <row r="118" spans="2:10" x14ac:dyDescent="0.3">
      <c r="B118" s="231">
        <v>45482</v>
      </c>
      <c r="C118" s="232">
        <v>0.72</v>
      </c>
      <c r="D118" s="233">
        <v>96</v>
      </c>
      <c r="E118" s="133"/>
      <c r="F118" s="133"/>
      <c r="G118" s="133"/>
      <c r="H118" s="133"/>
      <c r="I118" s="133"/>
      <c r="J118" s="133"/>
    </row>
    <row r="119" spans="2:10" x14ac:dyDescent="0.3">
      <c r="B119" s="231">
        <v>45483</v>
      </c>
      <c r="C119" s="232">
        <v>0.9</v>
      </c>
      <c r="D119" s="233">
        <v>99</v>
      </c>
      <c r="E119" s="133"/>
      <c r="F119" s="133"/>
      <c r="G119" s="133"/>
      <c r="H119" s="133"/>
      <c r="I119" s="133"/>
      <c r="J119" s="133"/>
    </row>
    <row r="120" spans="2:10" x14ac:dyDescent="0.3">
      <c r="B120" s="231">
        <v>45484</v>
      </c>
      <c r="C120" s="232">
        <v>0.76</v>
      </c>
      <c r="D120" s="233">
        <v>97</v>
      </c>
      <c r="E120" s="133"/>
      <c r="F120" s="133"/>
      <c r="G120" s="133"/>
      <c r="H120" s="133"/>
      <c r="I120" s="133"/>
      <c r="J120" s="133"/>
    </row>
    <row r="121" spans="2:10" x14ac:dyDescent="0.3">
      <c r="B121" s="231">
        <v>45485</v>
      </c>
      <c r="C121" s="232">
        <v>0.72</v>
      </c>
      <c r="D121" s="233">
        <v>64</v>
      </c>
      <c r="E121" s="133"/>
      <c r="F121" s="133"/>
      <c r="G121" s="133"/>
      <c r="H121" s="133"/>
      <c r="I121" s="133"/>
      <c r="J121" s="133"/>
    </row>
    <row r="122" spans="2:10" x14ac:dyDescent="0.3">
      <c r="B122" s="231">
        <v>45486</v>
      </c>
      <c r="C122" s="232">
        <v>0.73</v>
      </c>
      <c r="D122" s="233">
        <v>66</v>
      </c>
      <c r="E122" s="133"/>
      <c r="F122" s="133"/>
      <c r="G122" s="133"/>
      <c r="H122" s="133"/>
      <c r="I122" s="133"/>
      <c r="J122" s="133"/>
    </row>
    <row r="123" spans="2:10" x14ac:dyDescent="0.3">
      <c r="B123" s="231">
        <v>45487</v>
      </c>
      <c r="C123" s="232">
        <v>0.64</v>
      </c>
      <c r="D123" s="233">
        <v>91</v>
      </c>
      <c r="E123" s="133"/>
      <c r="F123" s="133"/>
      <c r="G123" s="133"/>
      <c r="H123" s="133"/>
      <c r="I123" s="133"/>
      <c r="J123" s="133"/>
    </row>
    <row r="124" spans="2:10" x14ac:dyDescent="0.3">
      <c r="B124" s="231">
        <v>45488</v>
      </c>
      <c r="C124" s="232">
        <v>0.97</v>
      </c>
      <c r="D124" s="233">
        <v>68</v>
      </c>
      <c r="E124" s="133"/>
      <c r="F124" s="133"/>
      <c r="G124" s="133"/>
      <c r="H124" s="133"/>
      <c r="I124" s="133"/>
      <c r="J124" s="133"/>
    </row>
  </sheetData>
  <mergeCells count="1">
    <mergeCell ref="E113:E114"/>
  </mergeCells>
  <dataValidations count="3">
    <dataValidation type="list" allowBlank="1" showInputMessage="1" showErrorMessage="1" sqref="F40" xr:uid="{3912E505-3296-43A0-B0FB-3BDE2E96B5EB}">
      <formula1>$B$41:$B$48</formula1>
    </dataValidation>
    <dataValidation type="list" allowBlank="1" showInputMessage="1" showErrorMessage="1" sqref="B54" xr:uid="{FD558AF6-7273-459E-B81D-AFEA3203E322}">
      <formula1>$C$56:$N$56</formula1>
    </dataValidation>
    <dataValidation type="list" allowBlank="1" showInputMessage="1" showErrorMessage="1" sqref="C54" xr:uid="{7CB7C3F4-C14E-4F64-BCFB-2399DF7F21DE}">
      <formula1>$B$57:$B$61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C573-1089-462B-B1F0-62BD78A13F50}">
  <sheetPr codeName="Sheet109">
    <tabColor theme="9" tint="0.59999389629810485"/>
  </sheetPr>
  <dimension ref="A1:J30"/>
  <sheetViews>
    <sheetView showGridLines="0" workbookViewId="0"/>
  </sheetViews>
  <sheetFormatPr defaultColWidth="8.69921875" defaultRowHeight="13" x14ac:dyDescent="0.3"/>
  <cols>
    <col min="1" max="1" width="14.8984375" style="77" customWidth="1"/>
    <col min="2" max="2" width="18.296875" style="77" customWidth="1"/>
    <col min="3" max="3" width="18.3984375" style="77" customWidth="1"/>
    <col min="4" max="4" width="17.09765625" style="77" customWidth="1"/>
    <col min="5" max="5" width="19.09765625" style="77" customWidth="1"/>
    <col min="6" max="6" width="21.3984375" style="77" customWidth="1"/>
    <col min="7" max="7" width="20.8984375" style="77" customWidth="1"/>
    <col min="8" max="8" width="17.69921875" style="77" customWidth="1"/>
    <col min="9" max="9" width="19.3984375" style="77" customWidth="1"/>
    <col min="10" max="11" width="20.09765625" style="77" customWidth="1"/>
    <col min="12" max="16384" width="8.69921875" style="77"/>
  </cols>
  <sheetData>
    <row r="1" spans="1:10" s="72" customFormat="1" x14ac:dyDescent="0.3">
      <c r="A1" s="71" t="s">
        <v>146</v>
      </c>
      <c r="B1" s="71" t="s">
        <v>245</v>
      </c>
      <c r="C1" s="71" t="s">
        <v>189</v>
      </c>
      <c r="D1" s="71" t="s">
        <v>246</v>
      </c>
      <c r="E1" s="71" t="s">
        <v>247</v>
      </c>
      <c r="F1" s="71" t="s">
        <v>248</v>
      </c>
      <c r="G1" s="71" t="s">
        <v>226</v>
      </c>
      <c r="H1" s="71" t="str">
        <f ca="1">"Sales in " &amp; TEXT(EOMONTH(TODAY(), -4) + 1, "mmm-yyyy")</f>
        <v>Sales in Jun-2024</v>
      </c>
      <c r="I1" s="71" t="str">
        <f ca="1">"Sales in " &amp; TEXT(EOMONTH(TODAY(), -3) + 1, "mmm-yyyy")</f>
        <v>Sales in Jul-2024</v>
      </c>
      <c r="J1" s="71" t="str">
        <f ca="1">"Sales in " &amp; TEXT(EOMONTH(TODAY(), -2) + 1, "mmm-yyyy")</f>
        <v>Sales in Aug-2024</v>
      </c>
    </row>
    <row r="2" spans="1:10" x14ac:dyDescent="0.3">
      <c r="A2" s="73" t="s">
        <v>249</v>
      </c>
      <c r="B2" s="74" t="s">
        <v>250</v>
      </c>
      <c r="C2" s="75" t="s">
        <v>227</v>
      </c>
      <c r="D2" s="74" t="s">
        <v>251</v>
      </c>
      <c r="E2" s="76" t="s">
        <v>252</v>
      </c>
      <c r="F2" s="76" t="s">
        <v>253</v>
      </c>
      <c r="G2" s="83">
        <v>360217</v>
      </c>
      <c r="H2" s="84">
        <v>184086</v>
      </c>
      <c r="I2" s="83">
        <v>460809</v>
      </c>
      <c r="J2" s="83">
        <v>126802</v>
      </c>
    </row>
    <row r="3" spans="1:10" x14ac:dyDescent="0.3">
      <c r="A3" s="73" t="s">
        <v>254</v>
      </c>
      <c r="B3" s="74" t="s">
        <v>255</v>
      </c>
      <c r="C3" s="75" t="s">
        <v>228</v>
      </c>
      <c r="D3" s="74" t="s">
        <v>256</v>
      </c>
      <c r="E3" s="76" t="s">
        <v>257</v>
      </c>
      <c r="F3" s="76" t="s">
        <v>258</v>
      </c>
      <c r="G3" s="83">
        <v>569091</v>
      </c>
      <c r="H3" s="84">
        <v>189587</v>
      </c>
      <c r="I3" s="83">
        <v>410242</v>
      </c>
      <c r="J3" s="83">
        <v>447625</v>
      </c>
    </row>
    <row r="4" spans="1:10" x14ac:dyDescent="0.3">
      <c r="A4" s="73" t="s">
        <v>254</v>
      </c>
      <c r="B4" s="74" t="s">
        <v>259</v>
      </c>
      <c r="C4" s="75" t="s">
        <v>80</v>
      </c>
      <c r="D4" s="74" t="s">
        <v>260</v>
      </c>
      <c r="E4" s="76" t="s">
        <v>252</v>
      </c>
      <c r="F4" s="76" t="s">
        <v>258</v>
      </c>
      <c r="G4" s="83">
        <v>907212</v>
      </c>
      <c r="H4" s="84">
        <v>365347</v>
      </c>
      <c r="I4" s="83">
        <v>467315</v>
      </c>
      <c r="J4" s="83">
        <v>499080</v>
      </c>
    </row>
    <row r="5" spans="1:10" x14ac:dyDescent="0.3">
      <c r="A5" s="73" t="s">
        <v>249</v>
      </c>
      <c r="B5" s="74" t="s">
        <v>261</v>
      </c>
      <c r="C5" s="75" t="s">
        <v>71</v>
      </c>
      <c r="D5" s="74" t="s">
        <v>262</v>
      </c>
      <c r="E5" s="76" t="s">
        <v>263</v>
      </c>
      <c r="F5" s="76" t="s">
        <v>264</v>
      </c>
      <c r="G5" s="83">
        <v>458313</v>
      </c>
      <c r="H5" s="84">
        <v>284696</v>
      </c>
      <c r="I5" s="83">
        <v>232262</v>
      </c>
      <c r="J5" s="83">
        <v>208633</v>
      </c>
    </row>
    <row r="6" spans="1:10" x14ac:dyDescent="0.3">
      <c r="A6" s="73" t="s">
        <v>254</v>
      </c>
      <c r="B6" s="74" t="s">
        <v>255</v>
      </c>
      <c r="C6" s="75" t="s">
        <v>72</v>
      </c>
      <c r="D6" s="74" t="s">
        <v>265</v>
      </c>
      <c r="E6" s="76" t="s">
        <v>266</v>
      </c>
      <c r="F6" s="76" t="s">
        <v>264</v>
      </c>
      <c r="G6" s="83">
        <v>490724</v>
      </c>
      <c r="H6" s="84">
        <v>132157</v>
      </c>
      <c r="I6" s="83">
        <v>465705</v>
      </c>
      <c r="J6" s="83">
        <v>107128</v>
      </c>
    </row>
    <row r="7" spans="1:10" x14ac:dyDescent="0.3">
      <c r="A7" s="73" t="s">
        <v>254</v>
      </c>
      <c r="B7" s="74" t="s">
        <v>267</v>
      </c>
      <c r="C7" s="75" t="s">
        <v>83</v>
      </c>
      <c r="D7" s="74" t="s">
        <v>268</v>
      </c>
      <c r="E7" s="76" t="s">
        <v>252</v>
      </c>
      <c r="F7" s="76" t="s">
        <v>258</v>
      </c>
      <c r="G7" s="83">
        <v>987498</v>
      </c>
      <c r="H7" s="84">
        <v>279770</v>
      </c>
      <c r="I7" s="83">
        <v>126948</v>
      </c>
      <c r="J7" s="83">
        <v>168717</v>
      </c>
    </row>
    <row r="8" spans="1:10" x14ac:dyDescent="0.3">
      <c r="A8" s="73" t="s">
        <v>269</v>
      </c>
      <c r="B8" s="74" t="s">
        <v>255</v>
      </c>
      <c r="C8" s="75" t="s">
        <v>242</v>
      </c>
      <c r="D8" s="74" t="s">
        <v>270</v>
      </c>
      <c r="E8" s="76" t="s">
        <v>252</v>
      </c>
      <c r="F8" s="76" t="s">
        <v>258</v>
      </c>
      <c r="G8" s="83">
        <v>952613</v>
      </c>
      <c r="H8" s="84">
        <v>146204</v>
      </c>
      <c r="I8" s="83">
        <v>272124</v>
      </c>
      <c r="J8" s="83">
        <v>130746</v>
      </c>
    </row>
    <row r="9" spans="1:10" x14ac:dyDescent="0.3">
      <c r="A9" s="73" t="s">
        <v>271</v>
      </c>
      <c r="B9" s="74" t="s">
        <v>272</v>
      </c>
      <c r="C9" s="75" t="s">
        <v>107</v>
      </c>
      <c r="D9" s="74" t="s">
        <v>273</v>
      </c>
      <c r="E9" s="76" t="s">
        <v>263</v>
      </c>
      <c r="F9" s="76" t="s">
        <v>274</v>
      </c>
      <c r="G9" s="83">
        <v>501351</v>
      </c>
      <c r="H9" s="83">
        <v>209495</v>
      </c>
      <c r="I9" s="83">
        <v>325338</v>
      </c>
      <c r="J9" s="83">
        <v>235482</v>
      </c>
    </row>
    <row r="10" spans="1:10" x14ac:dyDescent="0.3">
      <c r="A10" s="73" t="s">
        <v>271</v>
      </c>
      <c r="B10" s="74" t="s">
        <v>275</v>
      </c>
      <c r="C10" s="75" t="s">
        <v>241</v>
      </c>
      <c r="D10" s="74" t="s">
        <v>276</v>
      </c>
      <c r="E10" s="76" t="s">
        <v>266</v>
      </c>
      <c r="F10" s="76" t="s">
        <v>258</v>
      </c>
      <c r="G10" s="83">
        <v>938870</v>
      </c>
      <c r="H10" s="83">
        <v>168131</v>
      </c>
      <c r="I10" s="83">
        <v>246745</v>
      </c>
      <c r="J10" s="83">
        <v>265614</v>
      </c>
    </row>
    <row r="11" spans="1:10" x14ac:dyDescent="0.3">
      <c r="A11" s="73" t="s">
        <v>269</v>
      </c>
      <c r="B11" s="74" t="s">
        <v>277</v>
      </c>
      <c r="C11" s="75" t="s">
        <v>87</v>
      </c>
      <c r="D11" s="74" t="s">
        <v>278</v>
      </c>
      <c r="E11" s="76" t="s">
        <v>263</v>
      </c>
      <c r="F11" s="76" t="s">
        <v>274</v>
      </c>
      <c r="G11" s="83">
        <v>215721</v>
      </c>
      <c r="H11" s="83">
        <v>168024</v>
      </c>
      <c r="I11" s="83">
        <v>168207</v>
      </c>
      <c r="J11" s="83">
        <v>320796</v>
      </c>
    </row>
    <row r="12" spans="1:10" x14ac:dyDescent="0.3">
      <c r="A12" s="73" t="s">
        <v>249</v>
      </c>
      <c r="B12" s="74" t="s">
        <v>250</v>
      </c>
      <c r="C12" s="75" t="s">
        <v>88</v>
      </c>
      <c r="D12" s="74" t="s">
        <v>279</v>
      </c>
      <c r="E12" s="76" t="s">
        <v>257</v>
      </c>
      <c r="F12" s="76" t="s">
        <v>253</v>
      </c>
      <c r="G12" s="83">
        <v>491282</v>
      </c>
      <c r="H12" s="83">
        <v>295622</v>
      </c>
      <c r="I12" s="83">
        <v>348294</v>
      </c>
      <c r="J12" s="83">
        <v>307271</v>
      </c>
    </row>
    <row r="13" spans="1:10" x14ac:dyDescent="0.3">
      <c r="A13" s="73" t="s">
        <v>271</v>
      </c>
      <c r="B13" s="74" t="s">
        <v>280</v>
      </c>
      <c r="C13" s="75" t="s">
        <v>236</v>
      </c>
      <c r="D13" s="74" t="s">
        <v>281</v>
      </c>
      <c r="E13" s="76" t="s">
        <v>266</v>
      </c>
      <c r="F13" s="76" t="s">
        <v>264</v>
      </c>
      <c r="G13" s="83">
        <v>607981</v>
      </c>
      <c r="H13" s="83">
        <v>317347</v>
      </c>
      <c r="I13" s="83">
        <v>341324</v>
      </c>
      <c r="J13" s="83">
        <v>204697</v>
      </c>
    </row>
    <row r="14" spans="1:10" x14ac:dyDescent="0.3">
      <c r="A14" s="73" t="s">
        <v>282</v>
      </c>
      <c r="B14" s="74" t="s">
        <v>259</v>
      </c>
      <c r="C14" s="75" t="s">
        <v>234</v>
      </c>
      <c r="D14" s="74" t="s">
        <v>283</v>
      </c>
      <c r="E14" s="76" t="s">
        <v>263</v>
      </c>
      <c r="F14" s="76" t="s">
        <v>264</v>
      </c>
      <c r="G14" s="83">
        <v>852848</v>
      </c>
      <c r="H14" s="83">
        <v>311354</v>
      </c>
      <c r="I14" s="83">
        <v>419339</v>
      </c>
      <c r="J14" s="83">
        <v>359874</v>
      </c>
    </row>
    <row r="15" spans="1:10" x14ac:dyDescent="0.3">
      <c r="A15" s="73" t="s">
        <v>269</v>
      </c>
      <c r="B15" s="74" t="s">
        <v>284</v>
      </c>
      <c r="C15" s="75" t="s">
        <v>91</v>
      </c>
      <c r="D15" s="74" t="s">
        <v>285</v>
      </c>
      <c r="E15" s="76" t="s">
        <v>286</v>
      </c>
      <c r="F15" s="76" t="s">
        <v>253</v>
      </c>
      <c r="G15" s="83">
        <v>919654</v>
      </c>
      <c r="H15" s="83">
        <v>202602</v>
      </c>
      <c r="I15" s="83">
        <v>143061</v>
      </c>
      <c r="J15" s="83">
        <v>413515</v>
      </c>
    </row>
    <row r="16" spans="1:10" x14ac:dyDescent="0.3">
      <c r="A16" s="73" t="s">
        <v>282</v>
      </c>
      <c r="B16" s="74" t="s">
        <v>287</v>
      </c>
      <c r="C16" s="75" t="s">
        <v>92</v>
      </c>
      <c r="D16" s="74" t="s">
        <v>288</v>
      </c>
      <c r="E16" s="76" t="s">
        <v>257</v>
      </c>
      <c r="F16" s="76" t="s">
        <v>274</v>
      </c>
      <c r="G16" s="83">
        <v>350106</v>
      </c>
      <c r="H16" s="83">
        <v>209906</v>
      </c>
      <c r="I16" s="83">
        <v>408675</v>
      </c>
      <c r="J16" s="83">
        <v>357000</v>
      </c>
    </row>
    <row r="17" spans="1:10" x14ac:dyDescent="0.3">
      <c r="A17" s="73" t="s">
        <v>269</v>
      </c>
      <c r="B17" s="74" t="s">
        <v>289</v>
      </c>
      <c r="C17" s="75" t="s">
        <v>233</v>
      </c>
      <c r="D17" s="74" t="s">
        <v>290</v>
      </c>
      <c r="E17" s="76" t="s">
        <v>263</v>
      </c>
      <c r="F17" s="76" t="s">
        <v>274</v>
      </c>
      <c r="G17" s="83">
        <v>166886</v>
      </c>
      <c r="H17" s="83">
        <v>328116</v>
      </c>
      <c r="I17" s="83">
        <v>207846</v>
      </c>
      <c r="J17" s="83">
        <v>280382</v>
      </c>
    </row>
    <row r="18" spans="1:10" x14ac:dyDescent="0.3">
      <c r="A18" s="73" t="s">
        <v>249</v>
      </c>
      <c r="B18" s="74" t="s">
        <v>291</v>
      </c>
      <c r="C18" s="75" t="s">
        <v>238</v>
      </c>
      <c r="D18" s="74" t="s">
        <v>292</v>
      </c>
      <c r="E18" s="76" t="s">
        <v>252</v>
      </c>
      <c r="F18" s="76" t="s">
        <v>274</v>
      </c>
      <c r="G18" s="83">
        <v>684423</v>
      </c>
      <c r="H18" s="83">
        <v>179915</v>
      </c>
      <c r="I18" s="83">
        <v>135353</v>
      </c>
      <c r="J18" s="83">
        <v>396687</v>
      </c>
    </row>
    <row r="19" spans="1:10" x14ac:dyDescent="0.3">
      <c r="A19" s="73" t="s">
        <v>254</v>
      </c>
      <c r="B19" s="74" t="s">
        <v>293</v>
      </c>
      <c r="C19" s="75" t="s">
        <v>231</v>
      </c>
      <c r="D19" s="74" t="s">
        <v>294</v>
      </c>
      <c r="E19" s="76" t="s">
        <v>252</v>
      </c>
      <c r="F19" s="76" t="s">
        <v>258</v>
      </c>
      <c r="G19" s="83">
        <v>620309</v>
      </c>
      <c r="H19" s="83">
        <v>226859</v>
      </c>
      <c r="I19" s="83">
        <v>457480</v>
      </c>
      <c r="J19" s="83">
        <v>452041</v>
      </c>
    </row>
    <row r="20" spans="1:10" x14ac:dyDescent="0.3">
      <c r="A20" s="73" t="s">
        <v>269</v>
      </c>
      <c r="B20" s="74" t="s">
        <v>280</v>
      </c>
      <c r="C20" s="75" t="s">
        <v>235</v>
      </c>
      <c r="D20" s="74" t="s">
        <v>295</v>
      </c>
      <c r="E20" s="76" t="s">
        <v>286</v>
      </c>
      <c r="F20" s="76" t="s">
        <v>258</v>
      </c>
      <c r="G20" s="83">
        <v>461571</v>
      </c>
      <c r="H20" s="83">
        <v>173427</v>
      </c>
      <c r="I20" s="83">
        <v>212480</v>
      </c>
      <c r="J20" s="83">
        <v>107454</v>
      </c>
    </row>
    <row r="21" spans="1:10" x14ac:dyDescent="0.3">
      <c r="A21" s="73" t="s">
        <v>254</v>
      </c>
      <c r="B21" s="74" t="s">
        <v>287</v>
      </c>
      <c r="C21" s="75" t="s">
        <v>232</v>
      </c>
      <c r="D21" s="74" t="s">
        <v>296</v>
      </c>
      <c r="E21" s="76" t="s">
        <v>257</v>
      </c>
      <c r="F21" s="76" t="s">
        <v>264</v>
      </c>
      <c r="G21" s="83">
        <v>660156</v>
      </c>
      <c r="H21" s="83">
        <v>427392</v>
      </c>
      <c r="I21" s="83">
        <v>420090</v>
      </c>
      <c r="J21" s="83">
        <v>168442</v>
      </c>
    </row>
    <row r="22" spans="1:10" x14ac:dyDescent="0.3">
      <c r="A22" s="73" t="s">
        <v>269</v>
      </c>
      <c r="B22" s="74" t="s">
        <v>297</v>
      </c>
      <c r="C22" s="75" t="s">
        <v>239</v>
      </c>
      <c r="D22" s="74" t="s">
        <v>298</v>
      </c>
      <c r="E22" s="76" t="s">
        <v>257</v>
      </c>
      <c r="F22" s="76" t="s">
        <v>264</v>
      </c>
      <c r="G22" s="83">
        <v>533526</v>
      </c>
      <c r="H22" s="83">
        <v>191086</v>
      </c>
      <c r="I22" s="83">
        <v>357607</v>
      </c>
      <c r="J22" s="83">
        <v>165915</v>
      </c>
    </row>
    <row r="23" spans="1:10" x14ac:dyDescent="0.3">
      <c r="A23" s="73" t="s">
        <v>249</v>
      </c>
      <c r="B23" s="74" t="s">
        <v>287</v>
      </c>
      <c r="C23" s="75" t="s">
        <v>243</v>
      </c>
      <c r="D23" s="74" t="s">
        <v>299</v>
      </c>
      <c r="E23" s="76" t="s">
        <v>257</v>
      </c>
      <c r="F23" s="76" t="s">
        <v>274</v>
      </c>
      <c r="G23" s="83">
        <v>819208</v>
      </c>
      <c r="H23" s="83">
        <v>316641</v>
      </c>
      <c r="I23" s="83">
        <v>276748</v>
      </c>
      <c r="J23" s="83">
        <v>307732</v>
      </c>
    </row>
    <row r="24" spans="1:10" x14ac:dyDescent="0.3">
      <c r="A24" s="73" t="s">
        <v>249</v>
      </c>
      <c r="B24" s="74" t="s">
        <v>261</v>
      </c>
      <c r="C24" s="75" t="s">
        <v>240</v>
      </c>
      <c r="D24" s="74" t="s">
        <v>300</v>
      </c>
      <c r="E24" s="76" t="s">
        <v>263</v>
      </c>
      <c r="F24" s="76" t="s">
        <v>253</v>
      </c>
      <c r="G24" s="83">
        <v>403307</v>
      </c>
      <c r="H24" s="83">
        <v>208896</v>
      </c>
      <c r="I24" s="83">
        <v>162049</v>
      </c>
      <c r="J24" s="83">
        <v>370790</v>
      </c>
    </row>
    <row r="25" spans="1:10" x14ac:dyDescent="0.3">
      <c r="A25" s="73" t="s">
        <v>282</v>
      </c>
      <c r="B25" s="74" t="s">
        <v>293</v>
      </c>
      <c r="C25" s="75" t="s">
        <v>237</v>
      </c>
      <c r="D25" s="74" t="s">
        <v>301</v>
      </c>
      <c r="E25" s="76" t="s">
        <v>257</v>
      </c>
      <c r="F25" s="76" t="s">
        <v>258</v>
      </c>
      <c r="G25" s="83">
        <v>327090</v>
      </c>
      <c r="H25" s="83">
        <v>128241</v>
      </c>
      <c r="I25" s="83">
        <v>294515</v>
      </c>
      <c r="J25" s="83">
        <v>364317</v>
      </c>
    </row>
    <row r="26" spans="1:10" x14ac:dyDescent="0.3">
      <c r="A26" s="73" t="s">
        <v>269</v>
      </c>
      <c r="B26" s="74" t="s">
        <v>261</v>
      </c>
      <c r="C26" s="75" t="s">
        <v>244</v>
      </c>
      <c r="D26" s="74" t="s">
        <v>302</v>
      </c>
      <c r="E26" s="76" t="s">
        <v>257</v>
      </c>
      <c r="F26" s="76" t="s">
        <v>303</v>
      </c>
      <c r="G26" s="83">
        <v>416461</v>
      </c>
      <c r="H26" s="83">
        <v>146563</v>
      </c>
      <c r="I26" s="83">
        <v>414716</v>
      </c>
      <c r="J26" s="83">
        <v>472156</v>
      </c>
    </row>
    <row r="29" spans="1:10" x14ac:dyDescent="0.3">
      <c r="H29" s="78"/>
    </row>
    <row r="30" spans="1:10" x14ac:dyDescent="0.3">
      <c r="H30" s="7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3AFF-5401-4BCB-B178-A92D673BF331}">
  <sheetPr codeName="Sheet2">
    <tabColor theme="9" tint="0.59999389629810485"/>
  </sheetPr>
  <dimension ref="A1:I33"/>
  <sheetViews>
    <sheetView zoomScaleNormal="100" workbookViewId="0">
      <pane ySplit="1" topLeftCell="A2" activePane="bottomLeft" state="frozen"/>
      <selection pane="bottomLeft"/>
    </sheetView>
  </sheetViews>
  <sheetFormatPr defaultColWidth="8.69921875" defaultRowHeight="13" x14ac:dyDescent="0.3"/>
  <cols>
    <col min="1" max="1" width="18.3984375" style="16" customWidth="1"/>
    <col min="2" max="2" width="14.8984375" style="16" customWidth="1"/>
    <col min="3" max="3" width="21.19921875" style="16" customWidth="1"/>
    <col min="4" max="4" width="6.296875" style="16" customWidth="1"/>
    <col min="5" max="5" width="18.19921875" style="16" customWidth="1"/>
    <col min="6" max="6" width="17.3984375" style="16" customWidth="1"/>
    <col min="7" max="7" width="14.3984375" style="16" customWidth="1"/>
    <col min="8" max="8" width="6.296875" style="16" customWidth="1"/>
    <col min="9" max="9" width="13.8984375" style="16" customWidth="1"/>
    <col min="10" max="10" width="18.296875" style="16" customWidth="1"/>
    <col min="11" max="11" width="13.296875" style="16" customWidth="1"/>
    <col min="12" max="12" width="8.69921875" style="16"/>
    <col min="13" max="13" width="14.69921875" style="16" customWidth="1"/>
    <col min="14" max="14" width="13.8984375" style="16" customWidth="1"/>
    <col min="15" max="15" width="6.296875" style="16" customWidth="1"/>
    <col min="16" max="16384" width="8.69921875" style="16"/>
  </cols>
  <sheetData>
    <row r="1" spans="1:3" x14ac:dyDescent="0.3">
      <c r="A1" s="69" t="s">
        <v>189</v>
      </c>
      <c r="B1" s="69" t="s">
        <v>304</v>
      </c>
      <c r="C1" s="69" t="s">
        <v>305</v>
      </c>
    </row>
    <row r="2" spans="1:3" x14ac:dyDescent="0.3">
      <c r="A2" s="79" t="s">
        <v>227</v>
      </c>
      <c r="B2" s="80">
        <v>151</v>
      </c>
      <c r="C2" s="81">
        <v>0.05</v>
      </c>
    </row>
    <row r="3" spans="1:3" x14ac:dyDescent="0.3">
      <c r="A3" s="79" t="s">
        <v>228</v>
      </c>
      <c r="B3" s="80">
        <v>152</v>
      </c>
      <c r="C3" s="81">
        <v>0.13</v>
      </c>
    </row>
    <row r="4" spans="1:3" x14ac:dyDescent="0.3">
      <c r="A4" s="79" t="s">
        <v>80</v>
      </c>
      <c r="B4" s="80">
        <v>153</v>
      </c>
      <c r="C4" s="81">
        <v>0.16</v>
      </c>
    </row>
    <row r="5" spans="1:3" x14ac:dyDescent="0.3">
      <c r="A5" s="79" t="s">
        <v>71</v>
      </c>
      <c r="B5" s="80">
        <v>154</v>
      </c>
      <c r="C5" s="81">
        <v>0.28999999999999998</v>
      </c>
    </row>
    <row r="6" spans="1:3" x14ac:dyDescent="0.3">
      <c r="A6" s="79" t="s">
        <v>72</v>
      </c>
      <c r="B6" s="80">
        <v>155</v>
      </c>
      <c r="C6" s="81">
        <v>7.0000000000000007E-2</v>
      </c>
    </row>
    <row r="7" spans="1:3" x14ac:dyDescent="0.3">
      <c r="A7" s="79" t="s">
        <v>83</v>
      </c>
      <c r="B7" s="80">
        <v>156</v>
      </c>
      <c r="C7" s="81">
        <v>0.08</v>
      </c>
    </row>
    <row r="8" spans="1:3" x14ac:dyDescent="0.3">
      <c r="A8" s="79" t="s">
        <v>242</v>
      </c>
      <c r="B8" s="80">
        <v>157</v>
      </c>
      <c r="C8" s="81">
        <v>0.18</v>
      </c>
    </row>
    <row r="9" spans="1:3" x14ac:dyDescent="0.3">
      <c r="A9" s="79" t="s">
        <v>107</v>
      </c>
      <c r="B9" s="80">
        <v>158</v>
      </c>
      <c r="C9" s="81">
        <v>0.14000000000000001</v>
      </c>
    </row>
    <row r="10" spans="1:3" x14ac:dyDescent="0.3">
      <c r="A10" s="79" t="s">
        <v>241</v>
      </c>
      <c r="B10" s="80">
        <v>159</v>
      </c>
      <c r="C10" s="81">
        <v>0.22</v>
      </c>
    </row>
    <row r="11" spans="1:3" x14ac:dyDescent="0.3">
      <c r="A11" s="79" t="s">
        <v>87</v>
      </c>
      <c r="B11" s="80">
        <v>160</v>
      </c>
      <c r="C11" s="81">
        <v>0.16</v>
      </c>
    </row>
    <row r="12" spans="1:3" x14ac:dyDescent="0.3">
      <c r="A12" s="79" t="s">
        <v>88</v>
      </c>
      <c r="B12" s="80">
        <v>161</v>
      </c>
      <c r="C12" s="81">
        <v>0.25</v>
      </c>
    </row>
    <row r="13" spans="1:3" x14ac:dyDescent="0.3">
      <c r="A13" s="79" t="s">
        <v>236</v>
      </c>
      <c r="B13" s="80">
        <v>162</v>
      </c>
      <c r="C13" s="81">
        <v>0.16</v>
      </c>
    </row>
    <row r="14" spans="1:3" x14ac:dyDescent="0.3">
      <c r="A14" s="79" t="s">
        <v>234</v>
      </c>
      <c r="B14" s="80">
        <v>163</v>
      </c>
      <c r="C14" s="81">
        <v>0.27</v>
      </c>
    </row>
    <row r="15" spans="1:3" x14ac:dyDescent="0.3">
      <c r="A15" s="79" t="s">
        <v>91</v>
      </c>
      <c r="B15" s="80">
        <v>164</v>
      </c>
      <c r="C15" s="81">
        <v>0.11</v>
      </c>
    </row>
    <row r="16" spans="1:3" x14ac:dyDescent="0.3">
      <c r="A16" s="79" t="s">
        <v>92</v>
      </c>
      <c r="B16" s="80">
        <v>165</v>
      </c>
      <c r="C16" s="81">
        <v>0.11</v>
      </c>
    </row>
    <row r="17" spans="1:9" x14ac:dyDescent="0.3">
      <c r="A17" s="79" t="s">
        <v>233</v>
      </c>
      <c r="B17" s="80">
        <v>166</v>
      </c>
      <c r="C17" s="81">
        <v>0.25</v>
      </c>
    </row>
    <row r="18" spans="1:9" x14ac:dyDescent="0.3">
      <c r="A18" s="79" t="s">
        <v>238</v>
      </c>
      <c r="B18" s="80">
        <v>167</v>
      </c>
      <c r="C18" s="81">
        <v>0.09</v>
      </c>
    </row>
    <row r="19" spans="1:9" x14ac:dyDescent="0.3">
      <c r="A19" s="79" t="s">
        <v>231</v>
      </c>
      <c r="B19" s="80">
        <v>168</v>
      </c>
      <c r="C19" s="81">
        <v>0.05</v>
      </c>
    </row>
    <row r="20" spans="1:9" x14ac:dyDescent="0.3">
      <c r="A20" s="79" t="s">
        <v>235</v>
      </c>
      <c r="B20" s="80">
        <v>169</v>
      </c>
      <c r="C20" s="81">
        <v>0.32</v>
      </c>
    </row>
    <row r="21" spans="1:9" x14ac:dyDescent="0.3">
      <c r="A21" s="79" t="s">
        <v>232</v>
      </c>
      <c r="B21" s="80">
        <v>170</v>
      </c>
      <c r="C21" s="81">
        <v>0.19</v>
      </c>
    </row>
    <row r="22" spans="1:9" x14ac:dyDescent="0.3">
      <c r="A22" s="79" t="s">
        <v>239</v>
      </c>
      <c r="B22" s="80">
        <v>171</v>
      </c>
      <c r="C22" s="81">
        <v>0.31</v>
      </c>
    </row>
    <row r="23" spans="1:9" x14ac:dyDescent="0.3">
      <c r="A23" s="79" t="s">
        <v>243</v>
      </c>
      <c r="B23" s="80">
        <v>172</v>
      </c>
      <c r="C23" s="81">
        <v>0.27</v>
      </c>
    </row>
    <row r="24" spans="1:9" x14ac:dyDescent="0.3">
      <c r="A24" s="79" t="s">
        <v>240</v>
      </c>
      <c r="B24" s="80">
        <v>173</v>
      </c>
      <c r="C24" s="81">
        <v>0.15</v>
      </c>
    </row>
    <row r="25" spans="1:9" x14ac:dyDescent="0.3">
      <c r="A25" s="79" t="s">
        <v>237</v>
      </c>
      <c r="B25" s="80">
        <v>174</v>
      </c>
      <c r="C25" s="81">
        <v>0.25</v>
      </c>
    </row>
    <row r="26" spans="1:9" x14ac:dyDescent="0.3">
      <c r="A26" s="79" t="s">
        <v>244</v>
      </c>
      <c r="B26" s="80">
        <v>175</v>
      </c>
      <c r="C26" s="81">
        <v>0.24</v>
      </c>
    </row>
    <row r="28" spans="1:9" x14ac:dyDescent="0.3">
      <c r="H28" s="82"/>
      <c r="I28" s="82"/>
    </row>
    <row r="29" spans="1:9" x14ac:dyDescent="0.3">
      <c r="H29" s="82"/>
      <c r="I29" s="82"/>
    </row>
    <row r="30" spans="1:9" x14ac:dyDescent="0.3">
      <c r="H30" s="82"/>
      <c r="I30" s="82"/>
    </row>
    <row r="31" spans="1:9" x14ac:dyDescent="0.3">
      <c r="H31" s="82"/>
      <c r="I31" s="82"/>
    </row>
    <row r="32" spans="1:9" x14ac:dyDescent="0.3">
      <c r="H32" s="82"/>
      <c r="I32" s="82"/>
    </row>
    <row r="33" spans="8:9" x14ac:dyDescent="0.3">
      <c r="H33" s="82"/>
      <c r="I33" s="8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5890-7524-45DF-971E-DE5CE41B7477}">
  <dimension ref="A1:Z269"/>
  <sheetViews>
    <sheetView showGridLines="0" tabSelected="1" topLeftCell="B1" zoomScaleNormal="100" workbookViewId="0">
      <selection activeCell="I100" sqref="I100"/>
    </sheetView>
  </sheetViews>
  <sheetFormatPr defaultRowHeight="13" x14ac:dyDescent="0.3"/>
  <cols>
    <col min="2" max="2" width="21.796875" customWidth="1"/>
    <col min="3" max="3" width="28.19921875" customWidth="1"/>
    <col min="4" max="4" width="14.8984375" customWidth="1"/>
    <col min="5" max="5" width="18.8984375" customWidth="1"/>
    <col min="6" max="6" width="19" customWidth="1"/>
    <col min="7" max="7" width="22.3984375" bestFit="1" customWidth="1"/>
    <col min="8" max="8" width="18.69921875" bestFit="1" customWidth="1"/>
    <col min="9" max="9" width="19" bestFit="1" customWidth="1"/>
    <col min="10" max="10" width="18" bestFit="1" customWidth="1"/>
    <col min="19" max="19" width="16.69921875" customWidth="1"/>
    <col min="23" max="23" width="17.3984375" customWidth="1"/>
  </cols>
  <sheetData>
    <row r="1" spans="1:7" s="89" customFormat="1" x14ac:dyDescent="0.3">
      <c r="A1" s="53" t="s">
        <v>50</v>
      </c>
      <c r="B1" s="89" t="s">
        <v>375</v>
      </c>
    </row>
    <row r="2" spans="1:7" s="89" customFormat="1" x14ac:dyDescent="0.3">
      <c r="B2" s="89" t="s">
        <v>486</v>
      </c>
    </row>
    <row r="3" spans="1:7" s="89" customFormat="1" x14ac:dyDescent="0.3">
      <c r="B3" s="89" t="s">
        <v>487</v>
      </c>
    </row>
    <row r="4" spans="1:7" s="89" customFormat="1" x14ac:dyDescent="0.3">
      <c r="B4" s="89" t="s">
        <v>488</v>
      </c>
    </row>
    <row r="5" spans="1:7" s="89" customFormat="1" x14ac:dyDescent="0.3">
      <c r="B5" s="89" t="s">
        <v>489</v>
      </c>
    </row>
    <row r="6" spans="1:7" s="89" customFormat="1" x14ac:dyDescent="0.3"/>
    <row r="7" spans="1:7" s="142" customFormat="1" x14ac:dyDescent="0.3">
      <c r="B7" s="216" t="s">
        <v>376</v>
      </c>
      <c r="C7" s="216" t="s">
        <v>366</v>
      </c>
      <c r="D7" s="216" t="s">
        <v>367</v>
      </c>
      <c r="E7" s="216" t="s">
        <v>377</v>
      </c>
      <c r="F7" s="217" t="s">
        <v>378</v>
      </c>
      <c r="G7" s="218" t="s">
        <v>379</v>
      </c>
    </row>
    <row r="8" spans="1:7" s="89" customFormat="1" x14ac:dyDescent="0.3">
      <c r="B8" s="219" t="s">
        <v>191</v>
      </c>
      <c r="C8" s="220">
        <v>0.57999999999999996</v>
      </c>
      <c r="D8" s="221">
        <v>10</v>
      </c>
      <c r="E8" s="221">
        <v>1</v>
      </c>
      <c r="F8" s="222" t="s">
        <v>380</v>
      </c>
      <c r="G8" s="222" t="str">
        <f>IF((C8&gt;75%)+(D8&gt;8)+(E8&lt;=1),"Eligible","Not Eligible")</f>
        <v>Eligible</v>
      </c>
    </row>
    <row r="9" spans="1:7" s="89" customFormat="1" x14ac:dyDescent="0.3">
      <c r="B9" s="219" t="s">
        <v>192</v>
      </c>
      <c r="C9" s="220">
        <v>0.57000000000000006</v>
      </c>
      <c r="D9" s="221">
        <v>8</v>
      </c>
      <c r="E9" s="221">
        <v>0</v>
      </c>
      <c r="F9" s="222" t="s">
        <v>380</v>
      </c>
      <c r="G9" s="222" t="str">
        <f t="shared" ref="G9:G24" si="0">IF((C9&gt;75%)+(D9&gt;8)+(E9&lt;=1),"Eligible","Not Eligible")</f>
        <v>Eligible</v>
      </c>
    </row>
    <row r="10" spans="1:7" s="89" customFormat="1" x14ac:dyDescent="0.3">
      <c r="B10" s="219" t="s">
        <v>193</v>
      </c>
      <c r="C10" s="220">
        <v>0.59</v>
      </c>
      <c r="D10" s="221">
        <v>8</v>
      </c>
      <c r="E10" s="221">
        <v>0</v>
      </c>
      <c r="F10" s="222" t="s">
        <v>380</v>
      </c>
      <c r="G10" s="222" t="str">
        <f t="shared" si="0"/>
        <v>Eligible</v>
      </c>
    </row>
    <row r="11" spans="1:7" s="89" customFormat="1" x14ac:dyDescent="0.3">
      <c r="B11" s="219" t="s">
        <v>81</v>
      </c>
      <c r="C11" s="220">
        <v>0.94000000000000006</v>
      </c>
      <c r="D11" s="221">
        <v>6</v>
      </c>
      <c r="E11" s="221">
        <v>0</v>
      </c>
      <c r="F11" s="222" t="s">
        <v>380</v>
      </c>
      <c r="G11" s="222" t="str">
        <f t="shared" si="0"/>
        <v>Eligible</v>
      </c>
    </row>
    <row r="12" spans="1:7" s="89" customFormat="1" x14ac:dyDescent="0.3">
      <c r="B12" s="219" t="s">
        <v>194</v>
      </c>
      <c r="C12" s="220">
        <v>0.85</v>
      </c>
      <c r="D12" s="221">
        <v>8</v>
      </c>
      <c r="E12" s="221">
        <v>1</v>
      </c>
      <c r="F12" s="222" t="s">
        <v>380</v>
      </c>
      <c r="G12" s="222" t="str">
        <f t="shared" si="0"/>
        <v>Eligible</v>
      </c>
    </row>
    <row r="13" spans="1:7" s="89" customFormat="1" x14ac:dyDescent="0.3">
      <c r="B13" s="219" t="s">
        <v>195</v>
      </c>
      <c r="C13" s="220">
        <v>0.63</v>
      </c>
      <c r="D13" s="221">
        <v>8</v>
      </c>
      <c r="E13" s="221">
        <v>3</v>
      </c>
      <c r="F13" s="222" t="s">
        <v>381</v>
      </c>
      <c r="G13" s="222" t="str">
        <f t="shared" si="0"/>
        <v>Not Eligible</v>
      </c>
    </row>
    <row r="14" spans="1:7" s="89" customFormat="1" x14ac:dyDescent="0.3">
      <c r="B14" s="219" t="s">
        <v>196</v>
      </c>
      <c r="C14" s="220">
        <v>0.87</v>
      </c>
      <c r="D14" s="221">
        <v>7</v>
      </c>
      <c r="E14" s="221">
        <v>3</v>
      </c>
      <c r="F14" s="222" t="s">
        <v>380</v>
      </c>
      <c r="G14" s="222" t="str">
        <f t="shared" si="0"/>
        <v>Eligible</v>
      </c>
    </row>
    <row r="15" spans="1:7" s="89" customFormat="1" x14ac:dyDescent="0.3">
      <c r="B15" s="219" t="s">
        <v>197</v>
      </c>
      <c r="C15" s="220">
        <v>0.70000000000000007</v>
      </c>
      <c r="D15" s="221">
        <v>7</v>
      </c>
      <c r="E15" s="221">
        <v>1</v>
      </c>
      <c r="F15" s="222" t="s">
        <v>380</v>
      </c>
      <c r="G15" s="222" t="str">
        <f t="shared" si="0"/>
        <v>Eligible</v>
      </c>
    </row>
    <row r="16" spans="1:7" s="89" customFormat="1" x14ac:dyDescent="0.3">
      <c r="B16" s="219" t="s">
        <v>64</v>
      </c>
      <c r="C16" s="220">
        <v>0.9</v>
      </c>
      <c r="D16" s="221">
        <v>7</v>
      </c>
      <c r="E16" s="221">
        <v>2</v>
      </c>
      <c r="F16" s="222" t="s">
        <v>380</v>
      </c>
      <c r="G16" s="222" t="str">
        <f t="shared" si="0"/>
        <v>Eligible</v>
      </c>
    </row>
    <row r="17" spans="1:7" s="89" customFormat="1" x14ac:dyDescent="0.3">
      <c r="B17" s="219" t="s">
        <v>382</v>
      </c>
      <c r="C17" s="220">
        <v>0.69000000000000006</v>
      </c>
      <c r="D17" s="221">
        <v>8</v>
      </c>
      <c r="E17" s="221">
        <v>2</v>
      </c>
      <c r="F17" s="222" t="s">
        <v>381</v>
      </c>
      <c r="G17" s="222" t="str">
        <f t="shared" si="0"/>
        <v>Not Eligible</v>
      </c>
    </row>
    <row r="18" spans="1:7" s="89" customFormat="1" x14ac:dyDescent="0.3">
      <c r="B18" s="219" t="s">
        <v>63</v>
      </c>
      <c r="C18" s="220">
        <v>0.53</v>
      </c>
      <c r="D18" s="221">
        <v>10</v>
      </c>
      <c r="E18" s="221">
        <v>0</v>
      </c>
      <c r="F18" s="222" t="s">
        <v>380</v>
      </c>
      <c r="G18" s="222" t="str">
        <f t="shared" si="0"/>
        <v>Eligible</v>
      </c>
    </row>
    <row r="19" spans="1:7" s="89" customFormat="1" x14ac:dyDescent="0.3">
      <c r="B19" s="219" t="s">
        <v>205</v>
      </c>
      <c r="C19" s="220">
        <v>0.86</v>
      </c>
      <c r="D19" s="221">
        <v>9</v>
      </c>
      <c r="E19" s="221">
        <v>1</v>
      </c>
      <c r="F19" s="222" t="s">
        <v>380</v>
      </c>
      <c r="G19" s="222" t="str">
        <f t="shared" si="0"/>
        <v>Eligible</v>
      </c>
    </row>
    <row r="20" spans="1:7" s="89" customFormat="1" x14ac:dyDescent="0.3">
      <c r="B20" s="219" t="s">
        <v>383</v>
      </c>
      <c r="C20" s="220">
        <v>1</v>
      </c>
      <c r="D20" s="221">
        <v>10</v>
      </c>
      <c r="E20" s="221">
        <v>0</v>
      </c>
      <c r="F20" s="222" t="s">
        <v>380</v>
      </c>
      <c r="G20" s="222" t="str">
        <f t="shared" si="0"/>
        <v>Eligible</v>
      </c>
    </row>
    <row r="21" spans="1:7" s="89" customFormat="1" x14ac:dyDescent="0.3">
      <c r="B21" s="219" t="s">
        <v>384</v>
      </c>
      <c r="C21" s="220">
        <v>0.78</v>
      </c>
      <c r="D21" s="221">
        <v>8</v>
      </c>
      <c r="E21" s="221">
        <v>1</v>
      </c>
      <c r="F21" s="222" t="s">
        <v>380</v>
      </c>
      <c r="G21" s="222" t="str">
        <f t="shared" si="0"/>
        <v>Eligible</v>
      </c>
    </row>
    <row r="22" spans="1:7" s="89" customFormat="1" x14ac:dyDescent="0.3">
      <c r="B22" s="219" t="s">
        <v>77</v>
      </c>
      <c r="C22" s="220">
        <v>0.99</v>
      </c>
      <c r="D22" s="221">
        <v>15</v>
      </c>
      <c r="E22" s="221">
        <v>0</v>
      </c>
      <c r="F22" s="222" t="s">
        <v>380</v>
      </c>
      <c r="G22" s="222" t="str">
        <f t="shared" si="0"/>
        <v>Eligible</v>
      </c>
    </row>
    <row r="23" spans="1:7" s="89" customFormat="1" x14ac:dyDescent="0.3">
      <c r="B23" s="219" t="s">
        <v>385</v>
      </c>
      <c r="C23" s="220">
        <v>0.74</v>
      </c>
      <c r="D23" s="221">
        <v>5</v>
      </c>
      <c r="E23" s="221">
        <v>3</v>
      </c>
      <c r="F23" s="222" t="s">
        <v>381</v>
      </c>
      <c r="G23" s="222" t="str">
        <f t="shared" si="0"/>
        <v>Not Eligible</v>
      </c>
    </row>
    <row r="24" spans="1:7" s="89" customFormat="1" x14ac:dyDescent="0.3">
      <c r="B24" s="219" t="s">
        <v>386</v>
      </c>
      <c r="C24" s="220">
        <v>0.68</v>
      </c>
      <c r="D24" s="221">
        <v>8</v>
      </c>
      <c r="E24" s="221">
        <v>1</v>
      </c>
      <c r="F24" s="222" t="s">
        <v>380</v>
      </c>
      <c r="G24" s="222" t="str">
        <f t="shared" si="0"/>
        <v>Eligible</v>
      </c>
    </row>
    <row r="27" spans="1:7" s="144" customFormat="1" x14ac:dyDescent="0.3">
      <c r="A27" s="53" t="s">
        <v>143</v>
      </c>
      <c r="B27" s="89" t="s">
        <v>391</v>
      </c>
      <c r="C27" s="89"/>
    </row>
    <row r="28" spans="1:7" s="144" customFormat="1" ht="7" customHeight="1" x14ac:dyDescent="0.3">
      <c r="A28" s="53"/>
      <c r="B28" s="89"/>
      <c r="C28" s="89"/>
    </row>
    <row r="29" spans="1:7" s="144" customFormat="1" ht="13.5" thickBot="1" x14ac:dyDescent="0.35">
      <c r="A29" s="89"/>
      <c r="B29" s="153" t="s">
        <v>393</v>
      </c>
      <c r="C29" s="152" t="s">
        <v>392</v>
      </c>
    </row>
    <row r="30" spans="1:7" s="144" customFormat="1" ht="18" customHeight="1" x14ac:dyDescent="0.3">
      <c r="A30" s="89"/>
      <c r="B30" s="154">
        <v>1500000</v>
      </c>
    </row>
    <row r="31" spans="1:7" s="144" customFormat="1" ht="18" customHeight="1" x14ac:dyDescent="0.3">
      <c r="A31" s="89"/>
      <c r="B31" s="154">
        <v>750000</v>
      </c>
    </row>
    <row r="32" spans="1:7" s="144" customFormat="1" ht="18" customHeight="1" x14ac:dyDescent="0.3">
      <c r="A32" s="89"/>
      <c r="B32" s="154">
        <v>0</v>
      </c>
    </row>
    <row r="33" spans="1:4" s="144" customFormat="1" x14ac:dyDescent="0.3">
      <c r="A33" s="145"/>
    </row>
    <row r="34" spans="1:4" s="144" customFormat="1" ht="13.5" thickBot="1" x14ac:dyDescent="0.35">
      <c r="B34" s="146" t="s">
        <v>311</v>
      </c>
      <c r="C34" s="147" t="s">
        <v>349</v>
      </c>
      <c r="D34" s="89"/>
    </row>
    <row r="35" spans="1:4" s="144" customFormat="1" x14ac:dyDescent="0.3">
      <c r="B35" s="148" t="s">
        <v>315</v>
      </c>
      <c r="C35" s="149">
        <v>1883702</v>
      </c>
      <c r="D35" s="89"/>
    </row>
    <row r="36" spans="1:4" s="144" customFormat="1" ht="18" customHeight="1" x14ac:dyDescent="0.3">
      <c r="B36" s="150" t="s">
        <v>314</v>
      </c>
      <c r="C36" s="151">
        <v>1146788</v>
      </c>
      <c r="D36" s="89"/>
    </row>
    <row r="37" spans="1:4" s="144" customFormat="1" x14ac:dyDescent="0.3">
      <c r="B37" s="150" t="s">
        <v>316</v>
      </c>
      <c r="C37" s="151">
        <v>1588349</v>
      </c>
      <c r="D37" s="89"/>
    </row>
    <row r="38" spans="1:4" s="144" customFormat="1" x14ac:dyDescent="0.3">
      <c r="B38" s="150" t="s">
        <v>317</v>
      </c>
      <c r="C38" s="151">
        <v>1508110</v>
      </c>
      <c r="D38" s="89"/>
    </row>
    <row r="39" spans="1:4" s="144" customFormat="1" x14ac:dyDescent="0.3">
      <c r="B39" s="150" t="s">
        <v>318</v>
      </c>
      <c r="C39" s="151">
        <v>499847</v>
      </c>
      <c r="D39" s="89"/>
    </row>
    <row r="40" spans="1:4" s="144" customFormat="1" x14ac:dyDescent="0.3">
      <c r="B40" s="150" t="s">
        <v>319</v>
      </c>
      <c r="C40" s="151">
        <v>1291987</v>
      </c>
      <c r="D40" s="89"/>
    </row>
    <row r="41" spans="1:4" s="144" customFormat="1" x14ac:dyDescent="0.3">
      <c r="B41" s="150" t="s">
        <v>320</v>
      </c>
      <c r="C41" s="151">
        <v>895075</v>
      </c>
      <c r="D41" s="89"/>
    </row>
    <row r="42" spans="1:4" s="144" customFormat="1" ht="18" customHeight="1" x14ac:dyDescent="0.3">
      <c r="B42" s="150" t="s">
        <v>321</v>
      </c>
      <c r="C42" s="151">
        <v>707966</v>
      </c>
      <c r="D42" s="89"/>
    </row>
    <row r="43" spans="1:4" s="144" customFormat="1" x14ac:dyDescent="0.3">
      <c r="B43" s="150" t="s">
        <v>350</v>
      </c>
      <c r="C43" s="151">
        <v>411751</v>
      </c>
      <c r="D43" s="89"/>
    </row>
    <row r="44" spans="1:4" s="144" customFormat="1" x14ac:dyDescent="0.3">
      <c r="B44" s="150" t="s">
        <v>351</v>
      </c>
      <c r="C44" s="151">
        <v>1749517</v>
      </c>
      <c r="D44" s="89"/>
    </row>
    <row r="45" spans="1:4" s="144" customFormat="1" x14ac:dyDescent="0.3">
      <c r="B45" s="150" t="s">
        <v>352</v>
      </c>
      <c r="C45" s="151">
        <v>1802030</v>
      </c>
      <c r="D45" s="89"/>
    </row>
    <row r="46" spans="1:4" s="144" customFormat="1" x14ac:dyDescent="0.3">
      <c r="B46" s="150" t="s">
        <v>353</v>
      </c>
      <c r="C46" s="151">
        <v>42199</v>
      </c>
      <c r="D46" s="89"/>
    </row>
    <row r="47" spans="1:4" s="144" customFormat="1" x14ac:dyDescent="0.3">
      <c r="B47" s="150" t="s">
        <v>354</v>
      </c>
      <c r="C47" s="151">
        <v>644425</v>
      </c>
      <c r="D47" s="89"/>
    </row>
    <row r="48" spans="1:4" s="144" customFormat="1" x14ac:dyDescent="0.3">
      <c r="B48" s="150" t="s">
        <v>355</v>
      </c>
      <c r="C48" s="151">
        <v>1336767</v>
      </c>
      <c r="D48" s="89"/>
    </row>
    <row r="49" spans="1:9" s="144" customFormat="1" x14ac:dyDescent="0.3">
      <c r="B49" s="150" t="s">
        <v>356</v>
      </c>
      <c r="C49" s="151">
        <v>356604</v>
      </c>
      <c r="D49" s="89"/>
    </row>
    <row r="50" spans="1:9" s="144" customFormat="1" x14ac:dyDescent="0.3">
      <c r="B50" s="150" t="s">
        <v>357</v>
      </c>
      <c r="C50" s="151">
        <v>634303</v>
      </c>
      <c r="D50" s="89"/>
    </row>
    <row r="51" spans="1:9" s="144" customFormat="1" x14ac:dyDescent="0.3">
      <c r="B51" s="150" t="s">
        <v>358</v>
      </c>
      <c r="C51" s="151">
        <v>1750197</v>
      </c>
      <c r="D51" s="89"/>
    </row>
    <row r="52" spans="1:9" s="144" customFormat="1" x14ac:dyDescent="0.3">
      <c r="B52" s="150" t="s">
        <v>359</v>
      </c>
      <c r="C52" s="151">
        <v>1300574</v>
      </c>
      <c r="D52" s="89"/>
    </row>
    <row r="53" spans="1:9" s="144" customFormat="1" x14ac:dyDescent="0.3">
      <c r="B53" s="150" t="s">
        <v>360</v>
      </c>
      <c r="C53" s="151">
        <v>890937</v>
      </c>
      <c r="D53" s="89"/>
    </row>
    <row r="54" spans="1:9" s="144" customFormat="1" x14ac:dyDescent="0.3">
      <c r="B54" s="150" t="s">
        <v>361</v>
      </c>
      <c r="C54" s="151">
        <v>702863</v>
      </c>
      <c r="D54" s="89"/>
    </row>
    <row r="55" spans="1:9" s="144" customFormat="1" x14ac:dyDescent="0.3">
      <c r="B55" s="150" t="s">
        <v>362</v>
      </c>
      <c r="C55" s="151">
        <v>1093157</v>
      </c>
      <c r="D55" s="89"/>
    </row>
    <row r="58" spans="1:9" s="144" customFormat="1" x14ac:dyDescent="0.3">
      <c r="A58" s="155" t="s">
        <v>139</v>
      </c>
      <c r="B58" s="144" t="s">
        <v>490</v>
      </c>
    </row>
    <row r="59" spans="1:9" s="144" customFormat="1" x14ac:dyDescent="0.3">
      <c r="A59" s="156"/>
      <c r="B59" s="144" t="s">
        <v>394</v>
      </c>
    </row>
    <row r="60" spans="1:9" s="144" customFormat="1" x14ac:dyDescent="0.3">
      <c r="A60" s="156"/>
    </row>
    <row r="61" spans="1:9" s="160" customFormat="1" x14ac:dyDescent="0.3">
      <c r="A61" s="159"/>
      <c r="D61" s="248" t="s">
        <v>415</v>
      </c>
      <c r="E61" s="248"/>
      <c r="F61" s="249" t="s">
        <v>424</v>
      </c>
      <c r="G61" s="249"/>
    </row>
    <row r="62" spans="1:9" s="160" customFormat="1" ht="4.25" customHeight="1" x14ac:dyDescent="0.3">
      <c r="A62" s="159"/>
    </row>
    <row r="63" spans="1:9" s="161" customFormat="1" ht="17.399999999999999" customHeight="1" x14ac:dyDescent="0.3">
      <c r="B63" s="162" t="s">
        <v>395</v>
      </c>
      <c r="C63" s="163" t="s">
        <v>396</v>
      </c>
      <c r="D63" s="164" t="s">
        <v>397</v>
      </c>
      <c r="E63" s="164" t="s">
        <v>398</v>
      </c>
      <c r="F63" s="165" t="s">
        <v>397</v>
      </c>
      <c r="G63" s="165" t="s">
        <v>398</v>
      </c>
    </row>
    <row r="64" spans="1:9" s="160" customFormat="1" x14ac:dyDescent="0.3">
      <c r="B64" s="157" t="s">
        <v>399</v>
      </c>
      <c r="C64" s="158" t="s">
        <v>400</v>
      </c>
      <c r="D64" s="158" t="s">
        <v>53</v>
      </c>
      <c r="E64" s="158" t="s">
        <v>416</v>
      </c>
      <c r="F64" s="158" t="s">
        <v>53</v>
      </c>
      <c r="G64" s="158" t="s">
        <v>416</v>
      </c>
      <c r="H64" s="250" t="s">
        <v>501</v>
      </c>
      <c r="I64" s="251"/>
    </row>
    <row r="65" spans="1:9" s="160" customFormat="1" x14ac:dyDescent="0.3">
      <c r="B65" s="157" t="s">
        <v>401</v>
      </c>
      <c r="C65" s="158" t="s">
        <v>402</v>
      </c>
      <c r="D65" s="158" t="s">
        <v>282</v>
      </c>
      <c r="E65" s="158" t="s">
        <v>417</v>
      </c>
      <c r="F65" s="158" t="s">
        <v>282</v>
      </c>
      <c r="G65" s="158" t="s">
        <v>417</v>
      </c>
      <c r="H65" s="250"/>
      <c r="I65" s="251"/>
    </row>
    <row r="66" spans="1:9" s="160" customFormat="1" ht="26" x14ac:dyDescent="0.3">
      <c r="B66" s="157" t="s">
        <v>403</v>
      </c>
      <c r="C66" s="158" t="s">
        <v>404</v>
      </c>
      <c r="D66" s="158" t="s">
        <v>418</v>
      </c>
      <c r="E66" s="158" t="s">
        <v>419</v>
      </c>
      <c r="F66" s="158" t="s">
        <v>418</v>
      </c>
      <c r="G66" s="158" t="s">
        <v>419</v>
      </c>
      <c r="H66" s="250"/>
      <c r="I66" s="251"/>
    </row>
    <row r="67" spans="1:9" s="160" customFormat="1" ht="26" x14ac:dyDescent="0.3">
      <c r="B67" s="157" t="s">
        <v>405</v>
      </c>
      <c r="C67" s="158" t="s">
        <v>404</v>
      </c>
      <c r="D67" s="158" t="s">
        <v>418</v>
      </c>
      <c r="E67" s="158" t="s">
        <v>419</v>
      </c>
      <c r="F67" s="158" t="s">
        <v>418</v>
      </c>
      <c r="G67" s="158" t="s">
        <v>419</v>
      </c>
      <c r="H67" s="250"/>
      <c r="I67" s="251"/>
    </row>
    <row r="68" spans="1:9" s="160" customFormat="1" x14ac:dyDescent="0.3">
      <c r="B68" s="157" t="s">
        <v>406</v>
      </c>
      <c r="C68" s="158" t="s">
        <v>400</v>
      </c>
      <c r="D68" s="158" t="s">
        <v>53</v>
      </c>
      <c r="E68" s="158" t="s">
        <v>416</v>
      </c>
      <c r="F68" s="158" t="s">
        <v>53</v>
      </c>
      <c r="G68" s="158" t="s">
        <v>416</v>
      </c>
    </row>
    <row r="69" spans="1:9" s="160" customFormat="1" x14ac:dyDescent="0.3">
      <c r="B69" s="157" t="s">
        <v>407</v>
      </c>
      <c r="C69" s="158" t="s">
        <v>408</v>
      </c>
      <c r="D69" s="158" t="s">
        <v>420</v>
      </c>
      <c r="E69" s="158" t="s">
        <v>421</v>
      </c>
      <c r="F69" s="158" t="s">
        <v>420</v>
      </c>
      <c r="G69" s="158" t="s">
        <v>499</v>
      </c>
    </row>
    <row r="70" spans="1:9" s="160" customFormat="1" x14ac:dyDescent="0.3">
      <c r="B70" s="157" t="s">
        <v>409</v>
      </c>
      <c r="C70" s="158" t="s">
        <v>400</v>
      </c>
      <c r="D70" s="158" t="s">
        <v>53</v>
      </c>
      <c r="E70" s="158" t="s">
        <v>416</v>
      </c>
      <c r="F70" s="158" t="s">
        <v>53</v>
      </c>
      <c r="G70" s="158" t="s">
        <v>416</v>
      </c>
    </row>
    <row r="71" spans="1:9" s="160" customFormat="1" x14ac:dyDescent="0.3">
      <c r="B71" s="157" t="s">
        <v>410</v>
      </c>
      <c r="C71" s="158" t="s">
        <v>411</v>
      </c>
      <c r="D71" s="158" t="s">
        <v>418</v>
      </c>
      <c r="E71" s="158" t="s">
        <v>422</v>
      </c>
      <c r="F71" s="158" t="s">
        <v>418</v>
      </c>
      <c r="G71" s="158" t="s">
        <v>500</v>
      </c>
    </row>
    <row r="72" spans="1:9" s="160" customFormat="1" x14ac:dyDescent="0.3">
      <c r="B72" s="157" t="s">
        <v>412</v>
      </c>
      <c r="C72" s="158" t="s">
        <v>413</v>
      </c>
      <c r="D72" s="158" t="s">
        <v>53</v>
      </c>
      <c r="E72" s="158" t="s">
        <v>423</v>
      </c>
      <c r="F72" s="158" t="s">
        <v>53</v>
      </c>
      <c r="G72" s="158" t="s">
        <v>423</v>
      </c>
    </row>
    <row r="73" spans="1:9" s="160" customFormat="1" ht="26" x14ac:dyDescent="0.3">
      <c r="B73" s="157" t="s">
        <v>414</v>
      </c>
      <c r="C73" s="158" t="s">
        <v>413</v>
      </c>
      <c r="D73" s="158" t="s">
        <v>53</v>
      </c>
      <c r="E73" s="158" t="s">
        <v>423</v>
      </c>
      <c r="F73" s="158" t="s">
        <v>53</v>
      </c>
      <c r="G73" s="158" t="s">
        <v>423</v>
      </c>
    </row>
    <row r="76" spans="1:9" x14ac:dyDescent="0.3">
      <c r="A76" s="194" t="s">
        <v>480</v>
      </c>
      <c r="B76" s="195"/>
    </row>
    <row r="77" spans="1:9" ht="4.25" customHeight="1" x14ac:dyDescent="0.3"/>
    <row r="78" spans="1:9" s="144" customFormat="1" x14ac:dyDescent="0.3">
      <c r="A78" s="155" t="s">
        <v>183</v>
      </c>
      <c r="B78" s="144" t="s">
        <v>490</v>
      </c>
    </row>
    <row r="79" spans="1:9" s="144" customFormat="1" x14ac:dyDescent="0.3">
      <c r="A79" s="156"/>
      <c r="B79" s="144" t="s">
        <v>394</v>
      </c>
    </row>
    <row r="80" spans="1:9" s="144" customFormat="1" x14ac:dyDescent="0.3">
      <c r="A80" s="156"/>
    </row>
    <row r="81" spans="1:25" s="160" customFormat="1" x14ac:dyDescent="0.3">
      <c r="A81" s="159"/>
      <c r="D81"/>
      <c r="E81"/>
      <c r="G81" s="197" t="s">
        <v>481</v>
      </c>
      <c r="H81" s="196"/>
    </row>
    <row r="82" spans="1:25" s="160" customFormat="1" ht="4.25" customHeight="1" x14ac:dyDescent="0.3">
      <c r="A82" s="159"/>
      <c r="D82"/>
      <c r="E82"/>
    </row>
    <row r="83" spans="1:25" s="161" customFormat="1" ht="14" x14ac:dyDescent="0.3">
      <c r="B83" s="223" t="s">
        <v>395</v>
      </c>
      <c r="C83" s="224" t="s">
        <v>396</v>
      </c>
      <c r="D83" s="224" t="s">
        <v>503</v>
      </c>
      <c r="E83" s="224" t="s">
        <v>504</v>
      </c>
      <c r="F83"/>
      <c r="G83"/>
      <c r="H83"/>
      <c r="I83"/>
    </row>
    <row r="84" spans="1:25" s="160" customFormat="1" x14ac:dyDescent="0.3">
      <c r="B84" s="225" t="s">
        <v>399</v>
      </c>
      <c r="C84" s="221" t="s">
        <v>498</v>
      </c>
      <c r="D84" s="226" t="s">
        <v>53</v>
      </c>
      <c r="E84" s="226" t="s">
        <v>502</v>
      </c>
      <c r="F84"/>
      <c r="H84"/>
      <c r="I84"/>
    </row>
    <row r="85" spans="1:25" s="160" customFormat="1" x14ac:dyDescent="0.3">
      <c r="B85" s="225" t="s">
        <v>401</v>
      </c>
      <c r="C85" s="221" t="s">
        <v>402</v>
      </c>
      <c r="D85" s="226" t="s">
        <v>282</v>
      </c>
      <c r="E85" s="226" t="s">
        <v>417</v>
      </c>
      <c r="F85"/>
      <c r="H85"/>
      <c r="I85"/>
    </row>
    <row r="86" spans="1:25" s="160" customFormat="1" ht="26" x14ac:dyDescent="0.3">
      <c r="B86" s="225" t="s">
        <v>403</v>
      </c>
      <c r="C86" s="221" t="s">
        <v>404</v>
      </c>
      <c r="D86" s="226" t="s">
        <v>418</v>
      </c>
      <c r="E86" s="226" t="s">
        <v>419</v>
      </c>
      <c r="F86"/>
      <c r="H86"/>
      <c r="I86"/>
    </row>
    <row r="87" spans="1:25" s="160" customFormat="1" ht="26" x14ac:dyDescent="0.3">
      <c r="B87" s="225" t="s">
        <v>405</v>
      </c>
      <c r="C87" s="221" t="s">
        <v>404</v>
      </c>
      <c r="D87" s="226" t="s">
        <v>418</v>
      </c>
      <c r="E87" s="226" t="s">
        <v>419</v>
      </c>
      <c r="F87"/>
      <c r="H87"/>
      <c r="I87"/>
    </row>
    <row r="88" spans="1:25" s="160" customFormat="1" x14ac:dyDescent="0.3">
      <c r="B88" s="225" t="s">
        <v>406</v>
      </c>
      <c r="C88" s="221" t="s">
        <v>400</v>
      </c>
      <c r="D88" s="226" t="s">
        <v>53</v>
      </c>
      <c r="E88" s="226" t="s">
        <v>416</v>
      </c>
      <c r="F88"/>
      <c r="H88"/>
      <c r="I88"/>
    </row>
    <row r="89" spans="1:25" s="160" customFormat="1" x14ac:dyDescent="0.3">
      <c r="B89" s="225" t="s">
        <v>407</v>
      </c>
      <c r="C89" s="221" t="s">
        <v>408</v>
      </c>
      <c r="D89" s="226" t="s">
        <v>420</v>
      </c>
      <c r="E89" s="226" t="s">
        <v>499</v>
      </c>
      <c r="F89"/>
      <c r="H89"/>
      <c r="I89"/>
    </row>
    <row r="90" spans="1:25" s="160" customFormat="1" x14ac:dyDescent="0.3">
      <c r="B90" s="225" t="s">
        <v>409</v>
      </c>
      <c r="C90" s="221" t="s">
        <v>400</v>
      </c>
      <c r="D90" s="226" t="s">
        <v>53</v>
      </c>
      <c r="E90" s="226" t="s">
        <v>416</v>
      </c>
      <c r="F90"/>
      <c r="H90"/>
      <c r="I90"/>
    </row>
    <row r="91" spans="1:25" s="160" customFormat="1" x14ac:dyDescent="0.3">
      <c r="B91" s="225" t="s">
        <v>410</v>
      </c>
      <c r="C91" s="221" t="s">
        <v>411</v>
      </c>
      <c r="D91" s="226" t="s">
        <v>418</v>
      </c>
      <c r="E91" s="226" t="s">
        <v>500</v>
      </c>
      <c r="F91"/>
      <c r="H91"/>
      <c r="I91"/>
    </row>
    <row r="92" spans="1:25" s="160" customFormat="1" x14ac:dyDescent="0.3">
      <c r="B92" s="225" t="s">
        <v>412</v>
      </c>
      <c r="C92" s="221" t="s">
        <v>413</v>
      </c>
      <c r="D92" s="226" t="s">
        <v>53</v>
      </c>
      <c r="E92" s="226" t="s">
        <v>423</v>
      </c>
      <c r="F92"/>
      <c r="H92"/>
      <c r="I92"/>
    </row>
    <row r="93" spans="1:25" s="160" customFormat="1" ht="26" x14ac:dyDescent="0.3">
      <c r="B93" s="225" t="s">
        <v>414</v>
      </c>
      <c r="C93" s="221" t="s">
        <v>413</v>
      </c>
      <c r="D93" s="226" t="s">
        <v>53</v>
      </c>
      <c r="E93" s="226" t="s">
        <v>423</v>
      </c>
      <c r="F93"/>
      <c r="H93"/>
      <c r="I93"/>
    </row>
    <row r="96" spans="1:25" s="144" customFormat="1" x14ac:dyDescent="0.3">
      <c r="A96" s="155" t="s">
        <v>185</v>
      </c>
      <c r="B96" s="144" t="s">
        <v>491</v>
      </c>
      <c r="W96" s="170"/>
      <c r="X96" s="170"/>
      <c r="Y96" s="170"/>
    </row>
    <row r="97" spans="1:26" s="144" customFormat="1" x14ac:dyDescent="0.3">
      <c r="A97" s="155"/>
      <c r="B97" s="174" t="s">
        <v>425</v>
      </c>
      <c r="W97" s="170"/>
      <c r="X97" s="170"/>
      <c r="Y97" s="170"/>
    </row>
    <row r="98" spans="1:26" s="144" customFormat="1" x14ac:dyDescent="0.3">
      <c r="W98" s="166" t="s">
        <v>426</v>
      </c>
      <c r="X98" s="170"/>
      <c r="Y98" s="170"/>
    </row>
    <row r="99" spans="1:26" s="144" customFormat="1" ht="21" x14ac:dyDescent="0.3">
      <c r="B99" s="91" t="s">
        <v>427</v>
      </c>
      <c r="C99" s="91" t="s">
        <v>189</v>
      </c>
      <c r="D99" s="91" t="s">
        <v>146</v>
      </c>
      <c r="G99" s="171" t="s">
        <v>428</v>
      </c>
      <c r="W99" s="167" t="s">
        <v>430</v>
      </c>
      <c r="X99"/>
      <c r="Y99" s="170"/>
      <c r="Z99" s="170"/>
    </row>
    <row r="100" spans="1:26" s="144" customFormat="1" x14ac:dyDescent="0.3">
      <c r="B100" s="175">
        <v>1</v>
      </c>
      <c r="C100" s="92" t="s">
        <v>55</v>
      </c>
      <c r="D100" s="176" t="s">
        <v>249</v>
      </c>
      <c r="G100" s="172" t="s">
        <v>55</v>
      </c>
      <c r="H100" s="173" t="str">
        <f>VLOOKUP(G100,C100:D124,2,0)</f>
        <v>Production</v>
      </c>
      <c r="I100" s="227"/>
      <c r="W100" s="168" t="s">
        <v>193</v>
      </c>
      <c r="X100"/>
      <c r="Y100" s="170"/>
      <c r="Z100" s="170"/>
    </row>
    <row r="101" spans="1:26" s="144" customFormat="1" x14ac:dyDescent="0.3">
      <c r="B101" s="175">
        <v>2</v>
      </c>
      <c r="C101" s="92" t="s">
        <v>191</v>
      </c>
      <c r="D101" s="176" t="s">
        <v>254</v>
      </c>
      <c r="W101" s="168" t="s">
        <v>433</v>
      </c>
      <c r="X101"/>
      <c r="Y101" s="170"/>
      <c r="Z101" s="170"/>
    </row>
    <row r="102" spans="1:26" s="144" customFormat="1" x14ac:dyDescent="0.3">
      <c r="B102" s="175">
        <v>3</v>
      </c>
      <c r="C102" s="92" t="s">
        <v>192</v>
      </c>
      <c r="D102" s="176" t="s">
        <v>254</v>
      </c>
      <c r="W102" s="168" t="s">
        <v>63</v>
      </c>
      <c r="X102"/>
      <c r="Y102" s="170"/>
      <c r="Z102" s="170"/>
    </row>
    <row r="103" spans="1:26" s="144" customFormat="1" x14ac:dyDescent="0.3">
      <c r="B103" s="175">
        <v>4</v>
      </c>
      <c r="C103" s="92" t="s">
        <v>193</v>
      </c>
      <c r="D103" s="176" t="s">
        <v>249</v>
      </c>
      <c r="W103" s="168" t="s">
        <v>77</v>
      </c>
      <c r="X103"/>
      <c r="Y103" s="170"/>
      <c r="Z103" s="170"/>
    </row>
    <row r="104" spans="1:26" s="144" customFormat="1" x14ac:dyDescent="0.3">
      <c r="B104" s="175">
        <v>5</v>
      </c>
      <c r="C104" s="92" t="s">
        <v>81</v>
      </c>
      <c r="D104" s="176" t="s">
        <v>254</v>
      </c>
      <c r="W104" s="168" t="s">
        <v>197</v>
      </c>
      <c r="X104"/>
      <c r="Y104" s="170"/>
      <c r="Z104" s="170"/>
    </row>
    <row r="105" spans="1:26" s="144" customFormat="1" x14ac:dyDescent="0.3">
      <c r="B105" s="175">
        <v>6</v>
      </c>
      <c r="C105" s="144" t="s">
        <v>429</v>
      </c>
      <c r="D105" s="176" t="s">
        <v>254</v>
      </c>
      <c r="W105" s="168" t="s">
        <v>81</v>
      </c>
      <c r="X105"/>
      <c r="Y105" s="170"/>
      <c r="Z105" s="170"/>
    </row>
    <row r="106" spans="1:26" s="144" customFormat="1" x14ac:dyDescent="0.3">
      <c r="B106" s="175">
        <v>7</v>
      </c>
      <c r="C106" s="92" t="s">
        <v>93</v>
      </c>
      <c r="D106" s="176" t="s">
        <v>269</v>
      </c>
      <c r="W106" s="168" t="s">
        <v>434</v>
      </c>
      <c r="X106"/>
      <c r="Y106" s="170"/>
      <c r="Z106" s="170"/>
    </row>
    <row r="107" spans="1:26" s="144" customFormat="1" x14ac:dyDescent="0.3">
      <c r="B107" s="175">
        <v>8</v>
      </c>
      <c r="C107" s="92" t="s">
        <v>195</v>
      </c>
      <c r="D107" s="176" t="s">
        <v>271</v>
      </c>
      <c r="W107" s="168" t="s">
        <v>429</v>
      </c>
      <c r="X107"/>
      <c r="Y107" s="170"/>
      <c r="Z107" s="170"/>
    </row>
    <row r="108" spans="1:26" s="144" customFormat="1" x14ac:dyDescent="0.3">
      <c r="B108" s="175">
        <v>9</v>
      </c>
      <c r="C108" s="92" t="s">
        <v>430</v>
      </c>
      <c r="D108" s="176" t="s">
        <v>271</v>
      </c>
      <c r="W108" s="168" t="s">
        <v>382</v>
      </c>
      <c r="X108"/>
      <c r="Y108" s="170"/>
      <c r="Z108" s="170"/>
    </row>
    <row r="109" spans="1:26" s="144" customFormat="1" x14ac:dyDescent="0.3">
      <c r="B109" s="175">
        <v>10</v>
      </c>
      <c r="C109" s="92" t="s">
        <v>196</v>
      </c>
      <c r="D109" s="176" t="s">
        <v>269</v>
      </c>
      <c r="W109" s="168" t="s">
        <v>384</v>
      </c>
      <c r="X109"/>
      <c r="Y109" s="170"/>
      <c r="Z109" s="170"/>
    </row>
    <row r="110" spans="1:26" s="144" customFormat="1" x14ac:dyDescent="0.3">
      <c r="B110" s="175">
        <v>11</v>
      </c>
      <c r="C110" s="92" t="s">
        <v>431</v>
      </c>
      <c r="D110" s="176" t="s">
        <v>249</v>
      </c>
      <c r="W110" s="168" t="s">
        <v>431</v>
      </c>
      <c r="X110"/>
      <c r="Y110" s="170"/>
      <c r="Z110" s="170"/>
    </row>
    <row r="111" spans="1:26" s="144" customFormat="1" x14ac:dyDescent="0.3">
      <c r="B111" s="175">
        <v>12</v>
      </c>
      <c r="C111" s="92" t="s">
        <v>432</v>
      </c>
      <c r="D111" s="176" t="s">
        <v>271</v>
      </c>
      <c r="W111" s="168" t="s">
        <v>205</v>
      </c>
      <c r="X111"/>
      <c r="Y111" s="170"/>
      <c r="Z111" s="170"/>
    </row>
    <row r="112" spans="1:26" s="144" customFormat="1" x14ac:dyDescent="0.3">
      <c r="B112" s="175">
        <v>13</v>
      </c>
      <c r="C112" s="92" t="s">
        <v>433</v>
      </c>
      <c r="D112" s="176" t="s">
        <v>282</v>
      </c>
      <c r="W112" s="168" t="s">
        <v>435</v>
      </c>
      <c r="X112"/>
      <c r="Y112" s="170"/>
      <c r="Z112" s="170"/>
    </row>
    <row r="113" spans="1:26" s="144" customFormat="1" x14ac:dyDescent="0.3">
      <c r="B113" s="175">
        <v>14</v>
      </c>
      <c r="C113" s="92" t="s">
        <v>197</v>
      </c>
      <c r="D113" s="176" t="s">
        <v>269</v>
      </c>
      <c r="W113" s="168" t="s">
        <v>191</v>
      </c>
      <c r="X113"/>
      <c r="Y113" s="170"/>
      <c r="Z113" s="170"/>
    </row>
    <row r="114" spans="1:26" s="144" customFormat="1" x14ac:dyDescent="0.3">
      <c r="B114" s="175">
        <v>15</v>
      </c>
      <c r="C114" s="92" t="s">
        <v>434</v>
      </c>
      <c r="D114" s="176" t="s">
        <v>282</v>
      </c>
      <c r="W114" s="168" t="s">
        <v>385</v>
      </c>
      <c r="X114"/>
      <c r="Y114" s="170"/>
      <c r="Z114" s="170"/>
    </row>
    <row r="115" spans="1:26" s="144" customFormat="1" x14ac:dyDescent="0.3">
      <c r="B115" s="175">
        <v>16</v>
      </c>
      <c r="C115" s="92" t="s">
        <v>435</v>
      </c>
      <c r="D115" s="176" t="s">
        <v>269</v>
      </c>
      <c r="W115" s="168" t="s">
        <v>93</v>
      </c>
      <c r="X115"/>
      <c r="Y115" s="170"/>
      <c r="Z115" s="170"/>
    </row>
    <row r="116" spans="1:26" s="144" customFormat="1" x14ac:dyDescent="0.3">
      <c r="B116" s="175">
        <v>17</v>
      </c>
      <c r="C116" s="92" t="s">
        <v>64</v>
      </c>
      <c r="D116" s="176" t="s">
        <v>249</v>
      </c>
      <c r="W116" s="168" t="s">
        <v>432</v>
      </c>
      <c r="X116"/>
      <c r="Y116" s="170"/>
      <c r="Z116" s="170"/>
    </row>
    <row r="117" spans="1:26" s="144" customFormat="1" x14ac:dyDescent="0.3">
      <c r="B117" s="175">
        <v>18</v>
      </c>
      <c r="C117" s="92" t="s">
        <v>382</v>
      </c>
      <c r="D117" s="176" t="s">
        <v>254</v>
      </c>
      <c r="W117" s="168" t="s">
        <v>64</v>
      </c>
      <c r="X117"/>
      <c r="Y117" s="170"/>
      <c r="Z117" s="170"/>
    </row>
    <row r="118" spans="1:26" s="144" customFormat="1" x14ac:dyDescent="0.3">
      <c r="B118" s="175">
        <v>19</v>
      </c>
      <c r="C118" s="92" t="s">
        <v>63</v>
      </c>
      <c r="D118" s="176" t="s">
        <v>269</v>
      </c>
      <c r="W118" s="168" t="s">
        <v>196</v>
      </c>
      <c r="X118"/>
      <c r="Y118" s="170"/>
      <c r="Z118" s="170"/>
    </row>
    <row r="119" spans="1:26" s="144" customFormat="1" x14ac:dyDescent="0.3">
      <c r="B119" s="175">
        <v>20</v>
      </c>
      <c r="C119" s="92" t="s">
        <v>205</v>
      </c>
      <c r="D119" s="176" t="s">
        <v>254</v>
      </c>
      <c r="W119" s="168" t="s">
        <v>192</v>
      </c>
      <c r="X119"/>
      <c r="Y119" s="170"/>
      <c r="Z119" s="170"/>
    </row>
    <row r="120" spans="1:26" s="144" customFormat="1" x14ac:dyDescent="0.3">
      <c r="B120" s="175">
        <v>21</v>
      </c>
      <c r="C120" s="92" t="s">
        <v>383</v>
      </c>
      <c r="D120" s="176" t="s">
        <v>269</v>
      </c>
      <c r="W120" s="168" t="s">
        <v>195</v>
      </c>
      <c r="X120"/>
      <c r="Y120" s="170"/>
      <c r="Z120" s="170"/>
    </row>
    <row r="121" spans="1:26" s="144" customFormat="1" x14ac:dyDescent="0.3">
      <c r="B121" s="175">
        <v>22</v>
      </c>
      <c r="C121" s="92" t="s">
        <v>384</v>
      </c>
      <c r="D121" s="176" t="s">
        <v>249</v>
      </c>
      <c r="W121" s="168" t="s">
        <v>386</v>
      </c>
      <c r="X121"/>
      <c r="Y121" s="170"/>
      <c r="Z121" s="170"/>
    </row>
    <row r="122" spans="1:26" s="144" customFormat="1" x14ac:dyDescent="0.3">
      <c r="B122" s="175">
        <v>23</v>
      </c>
      <c r="C122" s="92" t="s">
        <v>77</v>
      </c>
      <c r="D122" s="176" t="s">
        <v>249</v>
      </c>
      <c r="W122" s="168" t="s">
        <v>383</v>
      </c>
      <c r="X122"/>
      <c r="Y122" s="170"/>
      <c r="Z122" s="170"/>
    </row>
    <row r="123" spans="1:26" s="144" customFormat="1" x14ac:dyDescent="0.3">
      <c r="B123" s="175">
        <v>24</v>
      </c>
      <c r="C123" s="92" t="s">
        <v>385</v>
      </c>
      <c r="D123" s="176" t="s">
        <v>282</v>
      </c>
      <c r="W123" s="169" t="s">
        <v>55</v>
      </c>
      <c r="X123"/>
      <c r="Y123" s="170"/>
      <c r="Z123" s="170"/>
    </row>
    <row r="124" spans="1:26" s="144" customFormat="1" x14ac:dyDescent="0.3">
      <c r="B124" s="175">
        <v>25</v>
      </c>
      <c r="C124" s="92" t="s">
        <v>386</v>
      </c>
      <c r="D124" s="176" t="s">
        <v>269</v>
      </c>
      <c r="X124" s="170"/>
      <c r="Y124" s="170"/>
      <c r="Z124" s="170"/>
    </row>
    <row r="127" spans="1:26" s="178" customFormat="1" ht="26" x14ac:dyDescent="0.3">
      <c r="A127" s="182" t="s">
        <v>223</v>
      </c>
      <c r="B127" s="178" t="s">
        <v>436</v>
      </c>
      <c r="F127" s="183" t="s">
        <v>437</v>
      </c>
      <c r="G127" s="184" t="s">
        <v>438</v>
      </c>
      <c r="H127" s="177"/>
      <c r="K127" s="177"/>
    </row>
    <row r="128" spans="1:26" s="178" customFormat="1" ht="14.5" x14ac:dyDescent="0.3">
      <c r="A128" s="182"/>
      <c r="B128" s="178" t="s">
        <v>478</v>
      </c>
      <c r="F128" s="185" t="s">
        <v>439</v>
      </c>
      <c r="G128" s="186" t="s">
        <v>440</v>
      </c>
      <c r="H128" s="177"/>
      <c r="K128" s="177"/>
    </row>
    <row r="129" spans="1:11" s="178" customFormat="1" ht="14.5" x14ac:dyDescent="0.3">
      <c r="A129" s="182"/>
      <c r="B129" s="178" t="s">
        <v>441</v>
      </c>
      <c r="F129" s="185" t="s">
        <v>442</v>
      </c>
      <c r="G129" s="186" t="s">
        <v>443</v>
      </c>
      <c r="H129" s="177"/>
      <c r="K129" s="177"/>
    </row>
    <row r="130" spans="1:11" s="178" customFormat="1" ht="14.5" x14ac:dyDescent="0.3">
      <c r="A130" s="187"/>
      <c r="B130" s="179" t="s">
        <v>476</v>
      </c>
      <c r="F130" s="185" t="s">
        <v>444</v>
      </c>
      <c r="G130" s="186" t="s">
        <v>445</v>
      </c>
      <c r="H130" s="177"/>
      <c r="K130" s="177"/>
    </row>
    <row r="131" spans="1:11" s="178" customFormat="1" ht="14.5" x14ac:dyDescent="0.3">
      <c r="A131" s="182"/>
      <c r="B131" s="179" t="s">
        <v>477</v>
      </c>
      <c r="F131" s="185" t="s">
        <v>446</v>
      </c>
      <c r="G131" s="186" t="s">
        <v>447</v>
      </c>
      <c r="H131" s="177"/>
      <c r="K131" s="177"/>
    </row>
    <row r="132" spans="1:11" s="181" customFormat="1" ht="14.5" x14ac:dyDescent="0.35">
      <c r="H132" s="180"/>
      <c r="I132" s="180"/>
      <c r="J132" s="180"/>
      <c r="K132" s="180"/>
    </row>
    <row r="133" spans="1:11" s="181" customFormat="1" ht="26" x14ac:dyDescent="0.35">
      <c r="D133" s="189" t="s">
        <v>479</v>
      </c>
      <c r="E133" s="192" t="s">
        <v>379</v>
      </c>
      <c r="H133" s="180"/>
      <c r="I133" s="180"/>
      <c r="J133" s="180"/>
      <c r="K133" s="180"/>
    </row>
    <row r="134" spans="1:11" s="181" customFormat="1" ht="4.25" customHeight="1" x14ac:dyDescent="0.35">
      <c r="H134" s="180"/>
      <c r="I134" s="180"/>
      <c r="J134" s="180"/>
      <c r="K134" s="180"/>
    </row>
    <row r="135" spans="1:11" s="181" customFormat="1" ht="25" x14ac:dyDescent="0.35">
      <c r="B135" s="190" t="s">
        <v>448</v>
      </c>
      <c r="C135" s="190" t="s">
        <v>449</v>
      </c>
      <c r="D135" s="191" t="s">
        <v>450</v>
      </c>
      <c r="E135" s="193" t="s">
        <v>450</v>
      </c>
      <c r="H135" s="180"/>
      <c r="I135" s="180"/>
      <c r="J135" s="180"/>
      <c r="K135" s="180"/>
    </row>
    <row r="136" spans="1:11" s="181" customFormat="1" ht="16" customHeight="1" x14ac:dyDescent="0.35">
      <c r="B136" s="186" t="s">
        <v>451</v>
      </c>
      <c r="C136" s="186" t="s">
        <v>452</v>
      </c>
      <c r="D136" s="186" t="s">
        <v>445</v>
      </c>
      <c r="E136" s="186" t="str">
        <f>IF(ISNUMBER(SEARCH($F$130,C136)),"60-day Overdue",IF(ISNUMBER(SEARCH($F$131,C136)),"Write-off",IF(ISNUMBER(SEARCH($F$129,C136)),"30-day Overdue","No Dues")))</f>
        <v>60-day Overdue</v>
      </c>
      <c r="H136" s="180"/>
      <c r="I136" s="180"/>
      <c r="J136" s="180"/>
    </row>
    <row r="137" spans="1:11" s="181" customFormat="1" ht="16" customHeight="1" x14ac:dyDescent="0.35">
      <c r="B137" s="186" t="s">
        <v>451</v>
      </c>
      <c r="C137" s="186" t="s">
        <v>453</v>
      </c>
      <c r="D137" s="186" t="s">
        <v>447</v>
      </c>
      <c r="E137" s="186" t="str">
        <f t="shared" ref="E137:E200" si="1">IF(ISNUMBER(SEARCH($F$130,C137)),"60-day Overdue",IF(ISNUMBER(SEARCH($F$131,C137)),"Write-off",IF(ISNUMBER(SEARCH($F$129,C137)),"30-day Overdue","No Dues")))</f>
        <v>Write-off</v>
      </c>
      <c r="H137" s="180"/>
      <c r="I137" s="180"/>
      <c r="J137" s="180"/>
    </row>
    <row r="138" spans="1:11" s="181" customFormat="1" ht="16" customHeight="1" x14ac:dyDescent="0.35">
      <c r="B138" s="186" t="s">
        <v>451</v>
      </c>
      <c r="C138" s="186" t="s">
        <v>454</v>
      </c>
      <c r="D138" s="186" t="s">
        <v>443</v>
      </c>
      <c r="E138" s="186" t="str">
        <f t="shared" si="1"/>
        <v>30-day Overdue</v>
      </c>
      <c r="H138" s="180"/>
      <c r="I138" s="180"/>
      <c r="J138" s="180"/>
    </row>
    <row r="139" spans="1:11" s="181" customFormat="1" ht="16" customHeight="1" x14ac:dyDescent="0.35">
      <c r="B139" s="186" t="s">
        <v>455</v>
      </c>
      <c r="C139" s="186" t="s">
        <v>456</v>
      </c>
      <c r="D139" s="186" t="s">
        <v>443</v>
      </c>
      <c r="E139" s="186" t="str">
        <f t="shared" si="1"/>
        <v>30-day Overdue</v>
      </c>
      <c r="H139" s="180"/>
      <c r="I139" s="180"/>
      <c r="J139" s="180"/>
    </row>
    <row r="140" spans="1:11" s="181" customFormat="1" ht="16" customHeight="1" x14ac:dyDescent="0.35">
      <c r="B140" s="186" t="s">
        <v>451</v>
      </c>
      <c r="C140" s="186" t="s">
        <v>452</v>
      </c>
      <c r="D140" s="186" t="s">
        <v>445</v>
      </c>
      <c r="E140" s="186" t="str">
        <f t="shared" si="1"/>
        <v>60-day Overdue</v>
      </c>
      <c r="H140" s="180"/>
      <c r="I140" s="180"/>
      <c r="J140" s="180"/>
    </row>
    <row r="141" spans="1:11" s="181" customFormat="1" ht="16" customHeight="1" x14ac:dyDescent="0.35">
      <c r="B141" s="186" t="s">
        <v>451</v>
      </c>
      <c r="C141" s="186" t="s">
        <v>454</v>
      </c>
      <c r="D141" s="186" t="s">
        <v>443</v>
      </c>
      <c r="E141" s="186" t="str">
        <f t="shared" si="1"/>
        <v>30-day Overdue</v>
      </c>
      <c r="H141" s="180"/>
      <c r="I141" s="180"/>
      <c r="J141" s="180"/>
    </row>
    <row r="142" spans="1:11" s="181" customFormat="1" ht="16" customHeight="1" x14ac:dyDescent="0.35">
      <c r="B142" s="186" t="s">
        <v>451</v>
      </c>
      <c r="C142" s="186" t="s">
        <v>454</v>
      </c>
      <c r="D142" s="186" t="s">
        <v>443</v>
      </c>
      <c r="E142" s="186" t="str">
        <f t="shared" si="1"/>
        <v>30-day Overdue</v>
      </c>
      <c r="H142" s="180"/>
      <c r="I142" s="180"/>
      <c r="J142" s="180"/>
    </row>
    <row r="143" spans="1:11" s="181" customFormat="1" ht="16" customHeight="1" x14ac:dyDescent="0.35">
      <c r="B143" s="186" t="s">
        <v>451</v>
      </c>
      <c r="C143" s="186" t="s">
        <v>454</v>
      </c>
      <c r="D143" s="186" t="s">
        <v>443</v>
      </c>
      <c r="E143" s="186" t="str">
        <f t="shared" si="1"/>
        <v>30-day Overdue</v>
      </c>
      <c r="H143" s="180"/>
      <c r="I143" s="180"/>
      <c r="J143" s="180"/>
    </row>
    <row r="144" spans="1:11" s="181" customFormat="1" ht="16" customHeight="1" x14ac:dyDescent="0.35">
      <c r="B144" s="186" t="s">
        <v>451</v>
      </c>
      <c r="C144" s="186" t="s">
        <v>457</v>
      </c>
      <c r="D144" s="186" t="s">
        <v>440</v>
      </c>
      <c r="E144" s="186" t="str">
        <f t="shared" si="1"/>
        <v>No Dues</v>
      </c>
      <c r="H144" s="180"/>
      <c r="I144" s="180"/>
      <c r="J144" s="180"/>
    </row>
    <row r="145" spans="2:10" s="181" customFormat="1" ht="16" customHeight="1" x14ac:dyDescent="0.35">
      <c r="B145" s="186" t="s">
        <v>451</v>
      </c>
      <c r="C145" s="186" t="s">
        <v>454</v>
      </c>
      <c r="D145" s="186" t="s">
        <v>443</v>
      </c>
      <c r="E145" s="186" t="str">
        <f t="shared" si="1"/>
        <v>30-day Overdue</v>
      </c>
      <c r="H145" s="180"/>
      <c r="I145" s="180"/>
      <c r="J145" s="180"/>
    </row>
    <row r="146" spans="2:10" s="181" customFormat="1" ht="16" customHeight="1" x14ac:dyDescent="0.35">
      <c r="B146" s="186" t="s">
        <v>451</v>
      </c>
      <c r="C146" s="186" t="s">
        <v>453</v>
      </c>
      <c r="D146" s="186" t="s">
        <v>447</v>
      </c>
      <c r="E146" s="186" t="str">
        <f t="shared" si="1"/>
        <v>Write-off</v>
      </c>
      <c r="H146" s="180"/>
      <c r="I146" s="180"/>
      <c r="J146" s="180"/>
    </row>
    <row r="147" spans="2:10" s="181" customFormat="1" ht="16" customHeight="1" x14ac:dyDescent="0.35">
      <c r="B147" s="186" t="s">
        <v>451</v>
      </c>
      <c r="C147" s="186" t="s">
        <v>454</v>
      </c>
      <c r="D147" s="186" t="s">
        <v>443</v>
      </c>
      <c r="E147" s="186" t="str">
        <f t="shared" si="1"/>
        <v>30-day Overdue</v>
      </c>
      <c r="H147" s="180"/>
      <c r="I147" s="180"/>
      <c r="J147" s="180"/>
    </row>
    <row r="148" spans="2:10" s="181" customFormat="1" ht="16" customHeight="1" x14ac:dyDescent="0.35">
      <c r="B148" s="186" t="s">
        <v>458</v>
      </c>
      <c r="C148" s="186" t="s">
        <v>459</v>
      </c>
      <c r="D148" s="186" t="s">
        <v>445</v>
      </c>
      <c r="E148" s="186" t="str">
        <f t="shared" si="1"/>
        <v>60-day Overdue</v>
      </c>
      <c r="H148" s="180"/>
      <c r="I148" s="180"/>
      <c r="J148" s="180"/>
    </row>
    <row r="149" spans="2:10" s="181" customFormat="1" ht="16" customHeight="1" x14ac:dyDescent="0.35">
      <c r="B149" s="186" t="s">
        <v>458</v>
      </c>
      <c r="C149" s="186" t="s">
        <v>459</v>
      </c>
      <c r="D149" s="186" t="s">
        <v>445</v>
      </c>
      <c r="E149" s="186" t="str">
        <f t="shared" si="1"/>
        <v>60-day Overdue</v>
      </c>
      <c r="H149" s="180"/>
      <c r="I149" s="180"/>
      <c r="J149" s="180"/>
    </row>
    <row r="150" spans="2:10" s="181" customFormat="1" ht="16" customHeight="1" x14ac:dyDescent="0.35">
      <c r="B150" s="186" t="s">
        <v>458</v>
      </c>
      <c r="C150" s="186" t="s">
        <v>459</v>
      </c>
      <c r="D150" s="186" t="s">
        <v>445</v>
      </c>
      <c r="E150" s="186" t="str">
        <f t="shared" si="1"/>
        <v>60-day Overdue</v>
      </c>
      <c r="H150" s="180"/>
      <c r="I150" s="180"/>
      <c r="J150" s="180"/>
    </row>
    <row r="151" spans="2:10" s="181" customFormat="1" ht="16" customHeight="1" x14ac:dyDescent="0.35">
      <c r="B151" s="186" t="s">
        <v>458</v>
      </c>
      <c r="C151" s="186" t="s">
        <v>459</v>
      </c>
      <c r="D151" s="186" t="s">
        <v>445</v>
      </c>
      <c r="E151" s="186" t="str">
        <f t="shared" si="1"/>
        <v>60-day Overdue</v>
      </c>
      <c r="H151" s="180"/>
      <c r="I151" s="180"/>
      <c r="J151" s="180"/>
    </row>
    <row r="152" spans="2:10" s="181" customFormat="1" ht="16" customHeight="1" x14ac:dyDescent="0.35">
      <c r="B152" s="186" t="s">
        <v>458</v>
      </c>
      <c r="C152" s="186" t="s">
        <v>460</v>
      </c>
      <c r="D152" s="186" t="s">
        <v>443</v>
      </c>
      <c r="E152" s="186" t="str">
        <f t="shared" si="1"/>
        <v>30-day Overdue</v>
      </c>
      <c r="H152" s="180"/>
      <c r="I152" s="180"/>
      <c r="J152" s="180"/>
    </row>
    <row r="153" spans="2:10" s="181" customFormat="1" ht="16" customHeight="1" x14ac:dyDescent="0.35">
      <c r="B153" s="186" t="s">
        <v>458</v>
      </c>
      <c r="C153" s="186" t="s">
        <v>461</v>
      </c>
      <c r="D153" s="186" t="s">
        <v>447</v>
      </c>
      <c r="E153" s="186" t="str">
        <f t="shared" si="1"/>
        <v>Write-off</v>
      </c>
      <c r="H153" s="180"/>
      <c r="I153" s="180"/>
      <c r="J153" s="180"/>
    </row>
    <row r="154" spans="2:10" s="181" customFormat="1" ht="16" customHeight="1" x14ac:dyDescent="0.35">
      <c r="B154" s="186" t="s">
        <v>458</v>
      </c>
      <c r="C154" s="186" t="s">
        <v>461</v>
      </c>
      <c r="D154" s="186" t="s">
        <v>447</v>
      </c>
      <c r="E154" s="186" t="str">
        <f t="shared" si="1"/>
        <v>Write-off</v>
      </c>
      <c r="H154" s="180"/>
      <c r="I154" s="180"/>
      <c r="J154" s="180"/>
    </row>
    <row r="155" spans="2:10" s="181" customFormat="1" ht="16" customHeight="1" x14ac:dyDescent="0.35">
      <c r="B155" s="186" t="s">
        <v>458</v>
      </c>
      <c r="C155" s="186" t="s">
        <v>462</v>
      </c>
      <c r="D155" s="186" t="s">
        <v>440</v>
      </c>
      <c r="E155" s="186" t="str">
        <f t="shared" si="1"/>
        <v>No Dues</v>
      </c>
      <c r="H155" s="180"/>
      <c r="I155" s="180"/>
      <c r="J155" s="180"/>
    </row>
    <row r="156" spans="2:10" s="181" customFormat="1" ht="16" customHeight="1" x14ac:dyDescent="0.35">
      <c r="B156" s="186" t="s">
        <v>458</v>
      </c>
      <c r="C156" s="186" t="s">
        <v>460</v>
      </c>
      <c r="D156" s="186" t="s">
        <v>443</v>
      </c>
      <c r="E156" s="186" t="str">
        <f t="shared" si="1"/>
        <v>30-day Overdue</v>
      </c>
      <c r="H156" s="180"/>
      <c r="I156" s="180"/>
      <c r="J156" s="180"/>
    </row>
    <row r="157" spans="2:10" s="181" customFormat="1" ht="16" customHeight="1" x14ac:dyDescent="0.35">
      <c r="B157" s="186" t="s">
        <v>458</v>
      </c>
      <c r="C157" s="186" t="s">
        <v>459</v>
      </c>
      <c r="D157" s="186" t="s">
        <v>445</v>
      </c>
      <c r="E157" s="186" t="str">
        <f t="shared" si="1"/>
        <v>60-day Overdue</v>
      </c>
      <c r="H157" s="180"/>
      <c r="I157" s="180"/>
      <c r="J157" s="180"/>
    </row>
    <row r="158" spans="2:10" s="181" customFormat="1" ht="16" customHeight="1" x14ac:dyDescent="0.35">
      <c r="B158" s="186" t="s">
        <v>458</v>
      </c>
      <c r="C158" s="186" t="s">
        <v>461</v>
      </c>
      <c r="D158" s="186" t="s">
        <v>447</v>
      </c>
      <c r="E158" s="186" t="str">
        <f t="shared" si="1"/>
        <v>Write-off</v>
      </c>
      <c r="H158" s="180"/>
      <c r="I158" s="180"/>
      <c r="J158" s="180"/>
    </row>
    <row r="159" spans="2:10" s="181" customFormat="1" ht="16" customHeight="1" x14ac:dyDescent="0.35">
      <c r="B159" s="186" t="s">
        <v>463</v>
      </c>
      <c r="C159" s="186" t="s">
        <v>464</v>
      </c>
      <c r="D159" s="186" t="s">
        <v>443</v>
      </c>
      <c r="E159" s="186" t="str">
        <f t="shared" si="1"/>
        <v>30-day Overdue</v>
      </c>
      <c r="H159" s="180"/>
      <c r="I159" s="180"/>
      <c r="J159" s="180"/>
    </row>
    <row r="160" spans="2:10" s="181" customFormat="1" ht="16" customHeight="1" x14ac:dyDescent="0.35">
      <c r="B160" s="186" t="s">
        <v>463</v>
      </c>
      <c r="C160" s="186" t="s">
        <v>465</v>
      </c>
      <c r="D160" s="186" t="s">
        <v>445</v>
      </c>
      <c r="E160" s="186" t="str">
        <f t="shared" si="1"/>
        <v>60-day Overdue</v>
      </c>
      <c r="H160" s="180"/>
      <c r="I160" s="180"/>
      <c r="J160" s="180"/>
    </row>
    <row r="161" spans="2:10" s="181" customFormat="1" ht="16" customHeight="1" x14ac:dyDescent="0.35">
      <c r="B161" s="186" t="s">
        <v>463</v>
      </c>
      <c r="C161" s="186" t="s">
        <v>465</v>
      </c>
      <c r="D161" s="186" t="s">
        <v>445</v>
      </c>
      <c r="E161" s="186" t="str">
        <f t="shared" si="1"/>
        <v>60-day Overdue</v>
      </c>
      <c r="H161" s="180"/>
      <c r="I161" s="180"/>
      <c r="J161" s="180"/>
    </row>
    <row r="162" spans="2:10" s="181" customFormat="1" ht="16" customHeight="1" x14ac:dyDescent="0.35">
      <c r="B162" s="186" t="s">
        <v>463</v>
      </c>
      <c r="C162" s="186" t="s">
        <v>466</v>
      </c>
      <c r="D162" s="186" t="s">
        <v>447</v>
      </c>
      <c r="E162" s="186" t="str">
        <f t="shared" si="1"/>
        <v>Write-off</v>
      </c>
      <c r="H162" s="180"/>
      <c r="I162" s="180"/>
      <c r="J162" s="180"/>
    </row>
    <row r="163" spans="2:10" s="181" customFormat="1" ht="16" customHeight="1" x14ac:dyDescent="0.35">
      <c r="B163" s="186" t="s">
        <v>463</v>
      </c>
      <c r="C163" s="186" t="s">
        <v>467</v>
      </c>
      <c r="D163" s="186" t="s">
        <v>440</v>
      </c>
      <c r="E163" s="186" t="str">
        <f t="shared" si="1"/>
        <v>No Dues</v>
      </c>
      <c r="H163" s="180"/>
      <c r="I163" s="180"/>
      <c r="J163" s="180"/>
    </row>
    <row r="164" spans="2:10" s="181" customFormat="1" ht="16" customHeight="1" x14ac:dyDescent="0.35">
      <c r="B164" s="186" t="s">
        <v>463</v>
      </c>
      <c r="C164" s="186" t="s">
        <v>465</v>
      </c>
      <c r="D164" s="186" t="s">
        <v>445</v>
      </c>
      <c r="E164" s="186" t="str">
        <f t="shared" si="1"/>
        <v>60-day Overdue</v>
      </c>
      <c r="H164" s="180"/>
      <c r="I164" s="180"/>
      <c r="J164" s="180"/>
    </row>
    <row r="165" spans="2:10" s="181" customFormat="1" ht="16" customHeight="1" x14ac:dyDescent="0.35">
      <c r="B165" s="186" t="s">
        <v>463</v>
      </c>
      <c r="C165" s="186" t="s">
        <v>467</v>
      </c>
      <c r="D165" s="186" t="s">
        <v>440</v>
      </c>
      <c r="E165" s="186" t="str">
        <f t="shared" si="1"/>
        <v>No Dues</v>
      </c>
      <c r="H165" s="180"/>
      <c r="I165" s="180"/>
      <c r="J165" s="180"/>
    </row>
    <row r="166" spans="2:10" s="181" customFormat="1" ht="16" customHeight="1" x14ac:dyDescent="0.35">
      <c r="B166" s="186" t="s">
        <v>463</v>
      </c>
      <c r="C166" s="186" t="s">
        <v>467</v>
      </c>
      <c r="D166" s="186" t="s">
        <v>440</v>
      </c>
      <c r="E166" s="186" t="str">
        <f t="shared" si="1"/>
        <v>No Dues</v>
      </c>
      <c r="H166" s="180"/>
      <c r="I166" s="180"/>
      <c r="J166" s="180"/>
    </row>
    <row r="167" spans="2:10" s="181" customFormat="1" ht="16" customHeight="1" x14ac:dyDescent="0.35">
      <c r="B167" s="186" t="s">
        <v>463</v>
      </c>
      <c r="C167" s="186" t="s">
        <v>467</v>
      </c>
      <c r="D167" s="186" t="s">
        <v>440</v>
      </c>
      <c r="E167" s="186" t="str">
        <f t="shared" si="1"/>
        <v>No Dues</v>
      </c>
      <c r="H167" s="180"/>
      <c r="I167" s="180"/>
      <c r="J167" s="180"/>
    </row>
    <row r="168" spans="2:10" s="181" customFormat="1" ht="16" customHeight="1" x14ac:dyDescent="0.35">
      <c r="B168" s="186" t="s">
        <v>463</v>
      </c>
      <c r="C168" s="186" t="s">
        <v>467</v>
      </c>
      <c r="D168" s="186" t="s">
        <v>440</v>
      </c>
      <c r="E168" s="186" t="str">
        <f t="shared" si="1"/>
        <v>No Dues</v>
      </c>
      <c r="H168" s="180"/>
      <c r="I168" s="180"/>
      <c r="J168" s="180"/>
    </row>
    <row r="169" spans="2:10" s="181" customFormat="1" ht="16" customHeight="1" x14ac:dyDescent="0.35">
      <c r="B169" s="186" t="s">
        <v>468</v>
      </c>
      <c r="C169" s="186" t="s">
        <v>469</v>
      </c>
      <c r="D169" s="186" t="s">
        <v>443</v>
      </c>
      <c r="E169" s="186" t="str">
        <f t="shared" si="1"/>
        <v>30-day Overdue</v>
      </c>
      <c r="H169" s="180"/>
      <c r="I169" s="180"/>
      <c r="J169" s="180"/>
    </row>
    <row r="170" spans="2:10" s="181" customFormat="1" ht="16" customHeight="1" x14ac:dyDescent="0.35">
      <c r="B170" s="186" t="s">
        <v>468</v>
      </c>
      <c r="C170" s="186" t="s">
        <v>470</v>
      </c>
      <c r="D170" s="186" t="s">
        <v>440</v>
      </c>
      <c r="E170" s="186" t="str">
        <f t="shared" si="1"/>
        <v>No Dues</v>
      </c>
      <c r="H170" s="180"/>
      <c r="I170" s="180"/>
      <c r="J170" s="180"/>
    </row>
    <row r="171" spans="2:10" s="181" customFormat="1" ht="16" customHeight="1" x14ac:dyDescent="0.35">
      <c r="B171" s="186" t="s">
        <v>471</v>
      </c>
      <c r="C171" s="186" t="s">
        <v>472</v>
      </c>
      <c r="D171" s="186" t="s">
        <v>440</v>
      </c>
      <c r="E171" s="186" t="str">
        <f t="shared" si="1"/>
        <v>No Dues</v>
      </c>
      <c r="H171" s="180"/>
      <c r="I171" s="180"/>
      <c r="J171" s="180"/>
    </row>
    <row r="172" spans="2:10" s="181" customFormat="1" ht="16" customHeight="1" x14ac:dyDescent="0.35">
      <c r="B172" s="186" t="s">
        <v>471</v>
      </c>
      <c r="C172" s="186" t="s">
        <v>472</v>
      </c>
      <c r="D172" s="186" t="s">
        <v>440</v>
      </c>
      <c r="E172" s="186" t="str">
        <f t="shared" si="1"/>
        <v>No Dues</v>
      </c>
      <c r="H172" s="180"/>
      <c r="I172" s="180"/>
      <c r="J172" s="180"/>
    </row>
    <row r="173" spans="2:10" s="181" customFormat="1" ht="16" customHeight="1" x14ac:dyDescent="0.35">
      <c r="B173" s="186" t="s">
        <v>471</v>
      </c>
      <c r="C173" s="186" t="s">
        <v>473</v>
      </c>
      <c r="D173" s="186" t="s">
        <v>445</v>
      </c>
      <c r="E173" s="186" t="str">
        <f t="shared" si="1"/>
        <v>60-day Overdue</v>
      </c>
      <c r="H173" s="180"/>
      <c r="I173" s="180"/>
      <c r="J173" s="180"/>
    </row>
    <row r="174" spans="2:10" s="181" customFormat="1" ht="16" customHeight="1" x14ac:dyDescent="0.35">
      <c r="B174" s="186" t="s">
        <v>471</v>
      </c>
      <c r="C174" s="186" t="s">
        <v>472</v>
      </c>
      <c r="D174" s="186" t="s">
        <v>440</v>
      </c>
      <c r="E174" s="186" t="str">
        <f t="shared" si="1"/>
        <v>No Dues</v>
      </c>
      <c r="H174" s="180"/>
      <c r="I174" s="180"/>
      <c r="J174" s="180"/>
    </row>
    <row r="175" spans="2:10" s="181" customFormat="1" ht="16" customHeight="1" x14ac:dyDescent="0.35">
      <c r="B175" s="186" t="s">
        <v>471</v>
      </c>
      <c r="C175" s="186" t="s">
        <v>474</v>
      </c>
      <c r="D175" s="186" t="s">
        <v>447</v>
      </c>
      <c r="E175" s="186" t="str">
        <f t="shared" si="1"/>
        <v>Write-off</v>
      </c>
      <c r="H175" s="180"/>
      <c r="I175" s="180"/>
      <c r="J175" s="180"/>
    </row>
    <row r="176" spans="2:10" s="181" customFormat="1" ht="16" customHeight="1" x14ac:dyDescent="0.35">
      <c r="B176" s="186" t="s">
        <v>471</v>
      </c>
      <c r="C176" s="186" t="s">
        <v>472</v>
      </c>
      <c r="D176" s="186" t="s">
        <v>440</v>
      </c>
      <c r="E176" s="186" t="str">
        <f t="shared" si="1"/>
        <v>No Dues</v>
      </c>
      <c r="H176" s="180"/>
      <c r="I176" s="180"/>
      <c r="J176" s="180"/>
    </row>
    <row r="177" spans="2:10" s="181" customFormat="1" ht="16" customHeight="1" x14ac:dyDescent="0.35">
      <c r="B177" s="186" t="s">
        <v>471</v>
      </c>
      <c r="C177" s="186" t="s">
        <v>473</v>
      </c>
      <c r="D177" s="186" t="s">
        <v>445</v>
      </c>
      <c r="E177" s="186" t="str">
        <f t="shared" si="1"/>
        <v>60-day Overdue</v>
      </c>
      <c r="H177" s="180"/>
      <c r="I177" s="180"/>
      <c r="J177" s="180"/>
    </row>
    <row r="178" spans="2:10" s="181" customFormat="1" ht="16" customHeight="1" x14ac:dyDescent="0.35">
      <c r="B178" s="186" t="s">
        <v>471</v>
      </c>
      <c r="C178" s="186" t="s">
        <v>474</v>
      </c>
      <c r="D178" s="186" t="s">
        <v>447</v>
      </c>
      <c r="E178" s="186" t="str">
        <f t="shared" si="1"/>
        <v>Write-off</v>
      </c>
      <c r="H178" s="180"/>
      <c r="I178" s="180"/>
      <c r="J178" s="180"/>
    </row>
    <row r="179" spans="2:10" s="181" customFormat="1" ht="16" customHeight="1" x14ac:dyDescent="0.35">
      <c r="B179" s="186" t="s">
        <v>471</v>
      </c>
      <c r="C179" s="186" t="s">
        <v>475</v>
      </c>
      <c r="D179" s="186" t="s">
        <v>443</v>
      </c>
      <c r="E179" s="186" t="str">
        <f t="shared" si="1"/>
        <v>30-day Overdue</v>
      </c>
      <c r="H179" s="180"/>
      <c r="I179" s="180"/>
      <c r="J179" s="180"/>
    </row>
    <row r="180" spans="2:10" s="181" customFormat="1" ht="16" customHeight="1" x14ac:dyDescent="0.35">
      <c r="B180" s="186" t="s">
        <v>471</v>
      </c>
      <c r="C180" s="186" t="s">
        <v>472</v>
      </c>
      <c r="D180" s="186" t="s">
        <v>440</v>
      </c>
      <c r="E180" s="186" t="str">
        <f t="shared" si="1"/>
        <v>No Dues</v>
      </c>
      <c r="H180" s="180"/>
      <c r="I180" s="180"/>
      <c r="J180" s="180"/>
    </row>
    <row r="181" spans="2:10" s="181" customFormat="1" ht="16" customHeight="1" x14ac:dyDescent="0.35">
      <c r="B181" s="186" t="s">
        <v>471</v>
      </c>
      <c r="C181" s="186" t="s">
        <v>474</v>
      </c>
      <c r="D181" s="186" t="s">
        <v>447</v>
      </c>
      <c r="E181" s="186" t="str">
        <f t="shared" si="1"/>
        <v>Write-off</v>
      </c>
      <c r="H181" s="180"/>
      <c r="I181" s="180"/>
      <c r="J181" s="180"/>
    </row>
    <row r="182" spans="2:10" s="181" customFormat="1" ht="16" customHeight="1" x14ac:dyDescent="0.35">
      <c r="B182" s="186" t="s">
        <v>471</v>
      </c>
      <c r="C182" s="186" t="s">
        <v>472</v>
      </c>
      <c r="D182" s="186" t="s">
        <v>440</v>
      </c>
      <c r="E182" s="186" t="str">
        <f t="shared" si="1"/>
        <v>No Dues</v>
      </c>
      <c r="H182" s="180"/>
      <c r="I182" s="180"/>
      <c r="J182" s="180"/>
    </row>
    <row r="183" spans="2:10" s="181" customFormat="1" ht="16" customHeight="1" x14ac:dyDescent="0.35">
      <c r="B183" s="186" t="s">
        <v>471</v>
      </c>
      <c r="C183" s="186" t="s">
        <v>473</v>
      </c>
      <c r="D183" s="186" t="s">
        <v>445</v>
      </c>
      <c r="E183" s="186" t="str">
        <f t="shared" si="1"/>
        <v>60-day Overdue</v>
      </c>
      <c r="H183" s="180"/>
      <c r="I183" s="180"/>
      <c r="J183" s="180"/>
    </row>
    <row r="184" spans="2:10" s="181" customFormat="1" ht="16" customHeight="1" x14ac:dyDescent="0.35">
      <c r="B184" s="186" t="s">
        <v>471</v>
      </c>
      <c r="C184" s="186" t="s">
        <v>474</v>
      </c>
      <c r="D184" s="186" t="s">
        <v>447</v>
      </c>
      <c r="E184" s="186" t="str">
        <f t="shared" si="1"/>
        <v>Write-off</v>
      </c>
      <c r="H184" s="180"/>
      <c r="I184" s="180"/>
      <c r="J184" s="180"/>
    </row>
    <row r="185" spans="2:10" s="181" customFormat="1" ht="16" customHeight="1" x14ac:dyDescent="0.35">
      <c r="B185" s="186" t="s">
        <v>471</v>
      </c>
      <c r="C185" s="186" t="s">
        <v>473</v>
      </c>
      <c r="D185" s="186" t="s">
        <v>445</v>
      </c>
      <c r="E185" s="186" t="str">
        <f t="shared" si="1"/>
        <v>60-day Overdue</v>
      </c>
      <c r="H185" s="180"/>
      <c r="I185" s="180"/>
      <c r="J185" s="180"/>
    </row>
    <row r="186" spans="2:10" s="181" customFormat="1" ht="16" customHeight="1" x14ac:dyDescent="0.35">
      <c r="B186" s="186" t="s">
        <v>471</v>
      </c>
      <c r="C186" s="186" t="s">
        <v>472</v>
      </c>
      <c r="D186" s="186" t="s">
        <v>440</v>
      </c>
      <c r="E186" s="186" t="str">
        <f t="shared" si="1"/>
        <v>No Dues</v>
      </c>
      <c r="H186" s="180"/>
      <c r="I186" s="180"/>
      <c r="J186" s="180"/>
    </row>
    <row r="187" spans="2:10" s="181" customFormat="1" ht="16" customHeight="1" x14ac:dyDescent="0.35">
      <c r="B187" s="186" t="s">
        <v>471</v>
      </c>
      <c r="C187" s="186" t="s">
        <v>473</v>
      </c>
      <c r="D187" s="186" t="s">
        <v>445</v>
      </c>
      <c r="E187" s="186" t="str">
        <f t="shared" si="1"/>
        <v>60-day Overdue</v>
      </c>
      <c r="H187" s="180"/>
      <c r="I187" s="180"/>
      <c r="J187" s="180"/>
    </row>
    <row r="188" spans="2:10" s="181" customFormat="1" ht="16" customHeight="1" x14ac:dyDescent="0.35">
      <c r="B188" s="186" t="s">
        <v>471</v>
      </c>
      <c r="C188" s="186" t="s">
        <v>473</v>
      </c>
      <c r="D188" s="186" t="s">
        <v>445</v>
      </c>
      <c r="E188" s="186" t="str">
        <f t="shared" si="1"/>
        <v>60-day Overdue</v>
      </c>
      <c r="H188" s="180"/>
      <c r="I188" s="180"/>
      <c r="J188" s="180"/>
    </row>
    <row r="189" spans="2:10" s="181" customFormat="1" ht="16" customHeight="1" x14ac:dyDescent="0.35">
      <c r="B189" s="186" t="s">
        <v>471</v>
      </c>
      <c r="C189" s="186" t="s">
        <v>474</v>
      </c>
      <c r="D189" s="186" t="s">
        <v>447</v>
      </c>
      <c r="E189" s="186" t="str">
        <f t="shared" si="1"/>
        <v>Write-off</v>
      </c>
      <c r="H189" s="180"/>
      <c r="I189" s="180"/>
      <c r="J189" s="180"/>
    </row>
    <row r="190" spans="2:10" s="181" customFormat="1" ht="16" customHeight="1" x14ac:dyDescent="0.35">
      <c r="B190" s="186" t="s">
        <v>471</v>
      </c>
      <c r="C190" s="186" t="s">
        <v>475</v>
      </c>
      <c r="D190" s="186" t="s">
        <v>443</v>
      </c>
      <c r="E190" s="186" t="str">
        <f t="shared" si="1"/>
        <v>30-day Overdue</v>
      </c>
      <c r="H190" s="180"/>
      <c r="I190" s="180"/>
      <c r="J190" s="180"/>
    </row>
    <row r="191" spans="2:10" s="181" customFormat="1" ht="16" customHeight="1" x14ac:dyDescent="0.35">
      <c r="B191" s="186" t="s">
        <v>471</v>
      </c>
      <c r="C191" s="186" t="s">
        <v>473</v>
      </c>
      <c r="D191" s="186" t="s">
        <v>445</v>
      </c>
      <c r="E191" s="186" t="str">
        <f t="shared" si="1"/>
        <v>60-day Overdue</v>
      </c>
      <c r="H191" s="180"/>
      <c r="I191" s="180"/>
      <c r="J191" s="180"/>
    </row>
    <row r="192" spans="2:10" s="181" customFormat="1" ht="16" customHeight="1" x14ac:dyDescent="0.35">
      <c r="B192" s="186" t="s">
        <v>471</v>
      </c>
      <c r="C192" s="186" t="s">
        <v>474</v>
      </c>
      <c r="D192" s="186" t="s">
        <v>447</v>
      </c>
      <c r="E192" s="186" t="str">
        <f t="shared" si="1"/>
        <v>Write-off</v>
      </c>
      <c r="H192" s="180"/>
      <c r="I192" s="180"/>
      <c r="J192" s="180"/>
    </row>
    <row r="193" spans="2:10" s="181" customFormat="1" ht="16" customHeight="1" x14ac:dyDescent="0.35">
      <c r="B193" s="186" t="s">
        <v>471</v>
      </c>
      <c r="C193" s="186" t="s">
        <v>473</v>
      </c>
      <c r="D193" s="186" t="s">
        <v>445</v>
      </c>
      <c r="E193" s="186" t="str">
        <f t="shared" si="1"/>
        <v>60-day Overdue</v>
      </c>
      <c r="H193" s="180"/>
      <c r="I193" s="180"/>
      <c r="J193" s="180"/>
    </row>
    <row r="194" spans="2:10" s="181" customFormat="1" ht="16" customHeight="1" x14ac:dyDescent="0.35">
      <c r="B194" s="186" t="s">
        <v>471</v>
      </c>
      <c r="C194" s="186" t="s">
        <v>475</v>
      </c>
      <c r="D194" s="186" t="s">
        <v>443</v>
      </c>
      <c r="E194" s="186" t="str">
        <f t="shared" si="1"/>
        <v>30-day Overdue</v>
      </c>
      <c r="H194" s="180"/>
      <c r="I194" s="180"/>
      <c r="J194" s="180"/>
    </row>
    <row r="195" spans="2:10" s="181" customFormat="1" ht="16" customHeight="1" x14ac:dyDescent="0.35">
      <c r="B195" s="186" t="s">
        <v>471</v>
      </c>
      <c r="C195" s="186" t="s">
        <v>475</v>
      </c>
      <c r="D195" s="186" t="s">
        <v>443</v>
      </c>
      <c r="E195" s="186" t="str">
        <f t="shared" si="1"/>
        <v>30-day Overdue</v>
      </c>
      <c r="H195" s="180"/>
      <c r="I195" s="180"/>
      <c r="J195" s="180"/>
    </row>
    <row r="196" spans="2:10" s="181" customFormat="1" ht="16" customHeight="1" x14ac:dyDescent="0.35">
      <c r="B196" s="186" t="s">
        <v>471</v>
      </c>
      <c r="C196" s="186" t="s">
        <v>474</v>
      </c>
      <c r="D196" s="186" t="s">
        <v>447</v>
      </c>
      <c r="E196" s="186" t="str">
        <f t="shared" si="1"/>
        <v>Write-off</v>
      </c>
      <c r="H196" s="180"/>
      <c r="I196" s="180"/>
      <c r="J196" s="180"/>
    </row>
    <row r="197" spans="2:10" s="181" customFormat="1" ht="16" customHeight="1" x14ac:dyDescent="0.35">
      <c r="B197" s="186" t="s">
        <v>471</v>
      </c>
      <c r="C197" s="186" t="s">
        <v>473</v>
      </c>
      <c r="D197" s="186" t="s">
        <v>445</v>
      </c>
      <c r="E197" s="186" t="str">
        <f t="shared" si="1"/>
        <v>60-day Overdue</v>
      </c>
      <c r="H197" s="180"/>
      <c r="I197" s="180"/>
      <c r="J197" s="180"/>
    </row>
    <row r="198" spans="2:10" s="181" customFormat="1" ht="16" customHeight="1" x14ac:dyDescent="0.35">
      <c r="B198" s="186" t="s">
        <v>471</v>
      </c>
      <c r="C198" s="186" t="s">
        <v>472</v>
      </c>
      <c r="D198" s="186" t="s">
        <v>440</v>
      </c>
      <c r="E198" s="186" t="str">
        <f t="shared" si="1"/>
        <v>No Dues</v>
      </c>
      <c r="H198" s="180"/>
      <c r="I198" s="180"/>
      <c r="J198" s="180"/>
    </row>
    <row r="199" spans="2:10" s="181" customFormat="1" ht="16" customHeight="1" x14ac:dyDescent="0.35">
      <c r="B199" s="186" t="s">
        <v>471</v>
      </c>
      <c r="C199" s="186" t="s">
        <v>473</v>
      </c>
      <c r="D199" s="186" t="s">
        <v>445</v>
      </c>
      <c r="E199" s="186" t="str">
        <f t="shared" si="1"/>
        <v>60-day Overdue</v>
      </c>
      <c r="H199" s="180"/>
      <c r="I199" s="180"/>
      <c r="J199" s="180"/>
    </row>
    <row r="200" spans="2:10" s="181" customFormat="1" ht="16" customHeight="1" x14ac:dyDescent="0.35">
      <c r="B200" s="186" t="s">
        <v>471</v>
      </c>
      <c r="C200" s="186" t="s">
        <v>475</v>
      </c>
      <c r="D200" s="186" t="s">
        <v>443</v>
      </c>
      <c r="E200" s="186" t="str">
        <f t="shared" si="1"/>
        <v>30-day Overdue</v>
      </c>
      <c r="H200" s="180"/>
      <c r="I200" s="180"/>
      <c r="J200" s="180"/>
    </row>
    <row r="201" spans="2:10" s="181" customFormat="1" ht="16" customHeight="1" x14ac:dyDescent="0.35">
      <c r="B201" s="186" t="s">
        <v>471</v>
      </c>
      <c r="C201" s="186" t="s">
        <v>474</v>
      </c>
      <c r="D201" s="186" t="s">
        <v>447</v>
      </c>
      <c r="E201" s="186" t="str">
        <f t="shared" ref="E201:E216" si="2">IF(ISNUMBER(SEARCH($F$130,C201)),"60-day Overdue",IF(ISNUMBER(SEARCH($F$131,C201)),"Write-off",IF(ISNUMBER(SEARCH($F$129,C201)),"30-day Overdue","No Dues")))</f>
        <v>Write-off</v>
      </c>
      <c r="H201" s="180"/>
      <c r="I201" s="180"/>
      <c r="J201" s="180"/>
    </row>
    <row r="202" spans="2:10" s="181" customFormat="1" ht="16" customHeight="1" x14ac:dyDescent="0.35">
      <c r="B202" s="186" t="s">
        <v>471</v>
      </c>
      <c r="C202" s="186" t="s">
        <v>473</v>
      </c>
      <c r="D202" s="186" t="s">
        <v>445</v>
      </c>
      <c r="E202" s="186" t="str">
        <f t="shared" si="2"/>
        <v>60-day Overdue</v>
      </c>
      <c r="H202" s="180"/>
      <c r="I202" s="180"/>
      <c r="J202" s="180"/>
    </row>
    <row r="203" spans="2:10" s="181" customFormat="1" ht="16" customHeight="1" x14ac:dyDescent="0.35">
      <c r="B203" s="186" t="s">
        <v>471</v>
      </c>
      <c r="C203" s="186" t="s">
        <v>472</v>
      </c>
      <c r="D203" s="186" t="s">
        <v>440</v>
      </c>
      <c r="E203" s="186" t="str">
        <f t="shared" si="2"/>
        <v>No Dues</v>
      </c>
      <c r="H203" s="180"/>
      <c r="I203" s="180"/>
      <c r="J203" s="180"/>
    </row>
    <row r="204" spans="2:10" s="181" customFormat="1" ht="16" customHeight="1" x14ac:dyDescent="0.35">
      <c r="B204" s="186" t="s">
        <v>471</v>
      </c>
      <c r="C204" s="186" t="s">
        <v>472</v>
      </c>
      <c r="D204" s="186" t="s">
        <v>440</v>
      </c>
      <c r="E204" s="186" t="str">
        <f t="shared" si="2"/>
        <v>No Dues</v>
      </c>
      <c r="H204" s="180"/>
      <c r="I204" s="180"/>
      <c r="J204" s="180"/>
    </row>
    <row r="205" spans="2:10" s="181" customFormat="1" ht="16" customHeight="1" x14ac:dyDescent="0.35">
      <c r="B205" s="186" t="s">
        <v>471</v>
      </c>
      <c r="C205" s="186" t="s">
        <v>473</v>
      </c>
      <c r="D205" s="186" t="s">
        <v>445</v>
      </c>
      <c r="E205" s="186" t="str">
        <f t="shared" si="2"/>
        <v>60-day Overdue</v>
      </c>
      <c r="H205" s="180"/>
      <c r="I205" s="180"/>
      <c r="J205" s="180"/>
    </row>
    <row r="206" spans="2:10" s="181" customFormat="1" ht="16" customHeight="1" x14ac:dyDescent="0.35">
      <c r="B206" s="186" t="s">
        <v>471</v>
      </c>
      <c r="C206" s="186" t="s">
        <v>473</v>
      </c>
      <c r="D206" s="186" t="s">
        <v>445</v>
      </c>
      <c r="E206" s="186" t="str">
        <f t="shared" si="2"/>
        <v>60-day Overdue</v>
      </c>
      <c r="H206" s="180"/>
      <c r="I206" s="180"/>
      <c r="J206" s="180"/>
    </row>
    <row r="207" spans="2:10" s="181" customFormat="1" ht="16" customHeight="1" x14ac:dyDescent="0.35">
      <c r="B207" s="186" t="s">
        <v>471</v>
      </c>
      <c r="C207" s="186" t="s">
        <v>472</v>
      </c>
      <c r="D207" s="186" t="s">
        <v>440</v>
      </c>
      <c r="E207" s="186" t="str">
        <f t="shared" si="2"/>
        <v>No Dues</v>
      </c>
      <c r="H207" s="180"/>
      <c r="I207" s="180"/>
      <c r="J207" s="180"/>
    </row>
    <row r="208" spans="2:10" s="181" customFormat="1" ht="16" customHeight="1" x14ac:dyDescent="0.35">
      <c r="B208" s="186" t="s">
        <v>471</v>
      </c>
      <c r="C208" s="186" t="s">
        <v>473</v>
      </c>
      <c r="D208" s="186" t="s">
        <v>445</v>
      </c>
      <c r="E208" s="186" t="str">
        <f t="shared" si="2"/>
        <v>60-day Overdue</v>
      </c>
      <c r="H208" s="180"/>
      <c r="I208" s="180"/>
      <c r="J208" s="180"/>
    </row>
    <row r="209" spans="1:10" s="181" customFormat="1" ht="16" customHeight="1" x14ac:dyDescent="0.35">
      <c r="B209" s="186" t="s">
        <v>471</v>
      </c>
      <c r="C209" s="186" t="s">
        <v>474</v>
      </c>
      <c r="D209" s="186" t="s">
        <v>447</v>
      </c>
      <c r="E209" s="186" t="str">
        <f t="shared" si="2"/>
        <v>Write-off</v>
      </c>
      <c r="H209" s="180"/>
      <c r="I209" s="180"/>
      <c r="J209" s="180"/>
    </row>
    <row r="210" spans="1:10" s="181" customFormat="1" ht="16" customHeight="1" x14ac:dyDescent="0.35">
      <c r="B210" s="186" t="s">
        <v>471</v>
      </c>
      <c r="C210" s="186" t="s">
        <v>475</v>
      </c>
      <c r="D210" s="186" t="s">
        <v>443</v>
      </c>
      <c r="E210" s="186" t="str">
        <f t="shared" si="2"/>
        <v>30-day Overdue</v>
      </c>
      <c r="H210" s="180"/>
      <c r="I210" s="180"/>
      <c r="J210" s="180"/>
    </row>
    <row r="211" spans="1:10" s="181" customFormat="1" ht="16" customHeight="1" x14ac:dyDescent="0.35">
      <c r="B211" s="186" t="s">
        <v>471</v>
      </c>
      <c r="C211" s="186" t="s">
        <v>473</v>
      </c>
      <c r="D211" s="186" t="s">
        <v>445</v>
      </c>
      <c r="E211" s="186" t="str">
        <f t="shared" si="2"/>
        <v>60-day Overdue</v>
      </c>
      <c r="H211" s="180"/>
      <c r="I211" s="180"/>
      <c r="J211" s="180"/>
    </row>
    <row r="212" spans="1:10" s="181" customFormat="1" ht="16" customHeight="1" x14ac:dyDescent="0.35">
      <c r="B212" s="186" t="s">
        <v>471</v>
      </c>
      <c r="C212" s="186" t="s">
        <v>473</v>
      </c>
      <c r="D212" s="186" t="s">
        <v>445</v>
      </c>
      <c r="E212" s="186" t="str">
        <f t="shared" si="2"/>
        <v>60-day Overdue</v>
      </c>
      <c r="H212" s="180"/>
      <c r="I212" s="180"/>
      <c r="J212" s="180"/>
    </row>
    <row r="213" spans="1:10" s="181" customFormat="1" ht="16" customHeight="1" x14ac:dyDescent="0.35">
      <c r="B213" s="186" t="s">
        <v>471</v>
      </c>
      <c r="C213" s="186" t="s">
        <v>474</v>
      </c>
      <c r="D213" s="186" t="s">
        <v>447</v>
      </c>
      <c r="E213" s="186" t="str">
        <f t="shared" si="2"/>
        <v>Write-off</v>
      </c>
      <c r="H213" s="180"/>
      <c r="I213" s="180"/>
      <c r="J213" s="180"/>
    </row>
    <row r="214" spans="1:10" s="181" customFormat="1" ht="16" customHeight="1" x14ac:dyDescent="0.35">
      <c r="B214" s="186" t="s">
        <v>471</v>
      </c>
      <c r="C214" s="186" t="s">
        <v>472</v>
      </c>
      <c r="D214" s="186" t="s">
        <v>440</v>
      </c>
      <c r="E214" s="186" t="str">
        <f t="shared" si="2"/>
        <v>No Dues</v>
      </c>
      <c r="H214" s="180"/>
      <c r="I214" s="180"/>
      <c r="J214" s="180"/>
    </row>
    <row r="215" spans="1:10" s="181" customFormat="1" ht="16" customHeight="1" x14ac:dyDescent="0.35">
      <c r="B215" s="186" t="s">
        <v>471</v>
      </c>
      <c r="C215" s="186" t="s">
        <v>473</v>
      </c>
      <c r="D215" s="186" t="s">
        <v>445</v>
      </c>
      <c r="E215" s="186" t="str">
        <f t="shared" si="2"/>
        <v>60-day Overdue</v>
      </c>
      <c r="H215" s="180"/>
      <c r="I215" s="180"/>
      <c r="J215" s="180"/>
    </row>
    <row r="216" spans="1:10" s="181" customFormat="1" ht="16" customHeight="1" x14ac:dyDescent="0.35">
      <c r="B216" s="186" t="s">
        <v>471</v>
      </c>
      <c r="C216" s="186" t="s">
        <v>472</v>
      </c>
      <c r="D216" s="186" t="s">
        <v>440</v>
      </c>
      <c r="E216" s="186" t="str">
        <f t="shared" si="2"/>
        <v>No Dues</v>
      </c>
      <c r="H216" s="180"/>
      <c r="I216" s="180"/>
      <c r="J216" s="180"/>
    </row>
    <row r="217" spans="1:10" x14ac:dyDescent="0.3">
      <c r="A217" s="188"/>
      <c r="B217" s="188"/>
      <c r="C217" s="188"/>
      <c r="D217" s="188"/>
      <c r="E217" s="188"/>
      <c r="F217" s="188"/>
      <c r="G217" s="188"/>
    </row>
    <row r="218" spans="1:10" x14ac:dyDescent="0.3">
      <c r="A218" s="188"/>
      <c r="B218" s="188"/>
      <c r="C218" s="188"/>
      <c r="D218" s="188"/>
      <c r="E218" s="188"/>
      <c r="F218" s="188"/>
      <c r="G218" s="188"/>
    </row>
    <row r="219" spans="1:10" x14ac:dyDescent="0.3">
      <c r="A219" s="155" t="s">
        <v>387</v>
      </c>
      <c r="B219" s="144" t="s">
        <v>485</v>
      </c>
      <c r="C219" s="144"/>
      <c r="D219" s="199"/>
      <c r="F219" s="188"/>
      <c r="G219" s="188"/>
    </row>
    <row r="220" spans="1:10" x14ac:dyDescent="0.3">
      <c r="B220" s="198" t="s">
        <v>482</v>
      </c>
      <c r="D220" s="144"/>
      <c r="E220" s="188"/>
      <c r="F220" s="188"/>
      <c r="G220" s="188"/>
      <c r="H220" s="188"/>
    </row>
    <row r="221" spans="1:10" x14ac:dyDescent="0.3">
      <c r="B221" s="198" t="s">
        <v>483</v>
      </c>
      <c r="D221" s="144"/>
      <c r="E221" s="188"/>
      <c r="F221" s="188"/>
      <c r="G221" s="188"/>
      <c r="H221" s="188"/>
    </row>
    <row r="222" spans="1:10" x14ac:dyDescent="0.3">
      <c r="B222" s="198" t="s">
        <v>484</v>
      </c>
      <c r="D222" s="144"/>
      <c r="E222" s="188"/>
      <c r="F222" s="188"/>
      <c r="G222" s="188"/>
      <c r="H222" s="188"/>
    </row>
    <row r="223" spans="1:10" x14ac:dyDescent="0.3">
      <c r="A223" s="188"/>
      <c r="B223" s="188"/>
      <c r="C223" s="188"/>
      <c r="D223" s="188"/>
      <c r="E223" s="188"/>
      <c r="F223" s="188"/>
      <c r="G223" s="254" t="s">
        <v>507</v>
      </c>
    </row>
    <row r="224" spans="1:10" s="144" customFormat="1" x14ac:dyDescent="0.3">
      <c r="B224" s="200" t="s">
        <v>376</v>
      </c>
      <c r="C224" s="200" t="s">
        <v>366</v>
      </c>
      <c r="D224" s="200" t="s">
        <v>367</v>
      </c>
      <c r="E224" s="201" t="s">
        <v>377</v>
      </c>
      <c r="G224" s="200" t="s">
        <v>376</v>
      </c>
      <c r="H224" s="200" t="s">
        <v>366</v>
      </c>
      <c r="I224" s="200" t="s">
        <v>367</v>
      </c>
      <c r="J224" s="200" t="s">
        <v>377</v>
      </c>
    </row>
    <row r="225" spans="2:10" s="144" customFormat="1" x14ac:dyDescent="0.3">
      <c r="B225" s="143" t="s">
        <v>191</v>
      </c>
      <c r="C225" s="202">
        <v>0.57999999999999996</v>
      </c>
      <c r="D225" s="203">
        <v>10</v>
      </c>
      <c r="E225" s="203">
        <v>1</v>
      </c>
      <c r="G225" s="253" t="str" cm="1">
        <f t="array" ref="G225:J227">_xlfn._xlws.FILTER(B225:E241,(D225:D241&gt;=8)*(E225:E241&lt;=1)*(C225:C241&lt;=90%)*(C225:C241&gt;=75%))</f>
        <v>Dinesh Karthik</v>
      </c>
      <c r="H225" s="252">
        <v>0.79</v>
      </c>
      <c r="I225" s="252">
        <v>10</v>
      </c>
      <c r="J225" s="255">
        <v>0</v>
      </c>
    </row>
    <row r="226" spans="2:10" s="144" customFormat="1" x14ac:dyDescent="0.3">
      <c r="B226" s="143" t="s">
        <v>192</v>
      </c>
      <c r="C226" s="202">
        <v>0.57000000000000006</v>
      </c>
      <c r="D226" s="203">
        <v>8</v>
      </c>
      <c r="E226" s="203">
        <v>0</v>
      </c>
      <c r="G226" s="253" t="str">
        <v>Mary Kom</v>
      </c>
      <c r="H226" s="252">
        <v>0.86</v>
      </c>
      <c r="I226" s="252">
        <v>9</v>
      </c>
      <c r="J226" s="255">
        <v>1</v>
      </c>
    </row>
    <row r="227" spans="2:10" s="144" customFormat="1" x14ac:dyDescent="0.3">
      <c r="B227" s="143" t="s">
        <v>193</v>
      </c>
      <c r="C227" s="202">
        <v>0.59</v>
      </c>
      <c r="D227" s="203">
        <v>8</v>
      </c>
      <c r="E227" s="203">
        <v>0</v>
      </c>
      <c r="G227" s="253" t="str">
        <v>M.Shami</v>
      </c>
      <c r="H227" s="252">
        <v>0.78</v>
      </c>
      <c r="I227" s="252">
        <v>8</v>
      </c>
      <c r="J227" s="255">
        <v>1</v>
      </c>
    </row>
    <row r="228" spans="2:10" s="144" customFormat="1" x14ac:dyDescent="0.3">
      <c r="B228" s="143" t="s">
        <v>81</v>
      </c>
      <c r="C228" s="202">
        <v>0.94000000000000006</v>
      </c>
      <c r="D228" s="203">
        <v>6</v>
      </c>
      <c r="E228" s="203">
        <v>0</v>
      </c>
    </row>
    <row r="229" spans="2:10" s="144" customFormat="1" x14ac:dyDescent="0.3">
      <c r="B229" s="143" t="s">
        <v>194</v>
      </c>
      <c r="C229" s="202">
        <v>0.91</v>
      </c>
      <c r="D229" s="203">
        <v>8</v>
      </c>
      <c r="E229" s="203">
        <v>1</v>
      </c>
    </row>
    <row r="230" spans="2:10" s="144" customFormat="1" x14ac:dyDescent="0.3">
      <c r="B230" s="143" t="s">
        <v>195</v>
      </c>
      <c r="C230" s="202">
        <v>0.63</v>
      </c>
      <c r="D230" s="203">
        <v>9</v>
      </c>
      <c r="E230" s="203">
        <v>0</v>
      </c>
    </row>
    <row r="231" spans="2:10" s="144" customFormat="1" x14ac:dyDescent="0.3">
      <c r="B231" s="143" t="s">
        <v>196</v>
      </c>
      <c r="C231" s="202">
        <v>0.87</v>
      </c>
      <c r="D231" s="203">
        <v>7</v>
      </c>
      <c r="E231" s="203">
        <v>3</v>
      </c>
    </row>
    <row r="232" spans="2:10" s="144" customFormat="1" x14ac:dyDescent="0.3">
      <c r="B232" s="143" t="s">
        <v>197</v>
      </c>
      <c r="C232" s="202">
        <v>0.70000000000000007</v>
      </c>
      <c r="D232" s="203">
        <v>7</v>
      </c>
      <c r="E232" s="203">
        <v>1</v>
      </c>
    </row>
    <row r="233" spans="2:10" s="144" customFormat="1" x14ac:dyDescent="0.3">
      <c r="B233" s="143" t="s">
        <v>64</v>
      </c>
      <c r="C233" s="202">
        <v>0.9</v>
      </c>
      <c r="D233" s="203">
        <v>7</v>
      </c>
      <c r="E233" s="203">
        <v>2</v>
      </c>
    </row>
    <row r="234" spans="2:10" s="144" customFormat="1" x14ac:dyDescent="0.3">
      <c r="B234" s="143" t="s">
        <v>382</v>
      </c>
      <c r="C234" s="202">
        <v>0.69000000000000006</v>
      </c>
      <c r="D234" s="203">
        <v>15</v>
      </c>
      <c r="E234" s="203">
        <v>0</v>
      </c>
    </row>
    <row r="235" spans="2:10" s="144" customFormat="1" x14ac:dyDescent="0.3">
      <c r="B235" s="143" t="s">
        <v>63</v>
      </c>
      <c r="C235" s="202">
        <v>0.79</v>
      </c>
      <c r="D235" s="203">
        <v>10</v>
      </c>
      <c r="E235" s="203">
        <v>0</v>
      </c>
    </row>
    <row r="236" spans="2:10" s="144" customFormat="1" x14ac:dyDescent="0.3">
      <c r="B236" s="143" t="s">
        <v>205</v>
      </c>
      <c r="C236" s="202">
        <v>0.86</v>
      </c>
      <c r="D236" s="203">
        <v>9</v>
      </c>
      <c r="E236" s="203">
        <v>1</v>
      </c>
    </row>
    <row r="237" spans="2:10" s="144" customFormat="1" x14ac:dyDescent="0.3">
      <c r="B237" s="143" t="s">
        <v>383</v>
      </c>
      <c r="C237" s="202">
        <v>1</v>
      </c>
      <c r="D237" s="203">
        <v>10</v>
      </c>
      <c r="E237" s="203">
        <v>0</v>
      </c>
    </row>
    <row r="238" spans="2:10" s="144" customFormat="1" x14ac:dyDescent="0.3">
      <c r="B238" s="143" t="s">
        <v>384</v>
      </c>
      <c r="C238" s="202">
        <v>0.78</v>
      </c>
      <c r="D238" s="203">
        <v>8</v>
      </c>
      <c r="E238" s="203">
        <v>1</v>
      </c>
    </row>
    <row r="239" spans="2:10" s="144" customFormat="1" x14ac:dyDescent="0.3">
      <c r="B239" s="143" t="s">
        <v>77</v>
      </c>
      <c r="C239" s="202">
        <v>0.99</v>
      </c>
      <c r="D239" s="203">
        <v>15</v>
      </c>
      <c r="E239" s="203">
        <v>0</v>
      </c>
    </row>
    <row r="240" spans="2:10" s="144" customFormat="1" x14ac:dyDescent="0.3">
      <c r="B240" s="143" t="s">
        <v>385</v>
      </c>
      <c r="C240" s="202">
        <v>0.74</v>
      </c>
      <c r="D240" s="203">
        <v>5</v>
      </c>
      <c r="E240" s="203">
        <v>3</v>
      </c>
    </row>
    <row r="241" spans="1:21" s="144" customFormat="1" x14ac:dyDescent="0.3">
      <c r="B241" s="143" t="s">
        <v>386</v>
      </c>
      <c r="C241" s="202">
        <v>0.68</v>
      </c>
      <c r="D241" s="203">
        <v>8</v>
      </c>
      <c r="E241" s="203">
        <v>1</v>
      </c>
      <c r="H241" s="89"/>
      <c r="I241" s="89"/>
      <c r="J241" s="89"/>
    </row>
    <row r="244" spans="1:21" s="2" customFormat="1" x14ac:dyDescent="0.3">
      <c r="A244" s="30" t="s">
        <v>390</v>
      </c>
      <c r="B244" s="2" t="s">
        <v>492</v>
      </c>
    </row>
    <row r="245" spans="1:21" s="2" customFormat="1" x14ac:dyDescent="0.3"/>
    <row r="246" spans="1:21" s="2" customFormat="1" x14ac:dyDescent="0.3">
      <c r="C246" s="214" t="s">
        <v>146</v>
      </c>
      <c r="D246"/>
      <c r="E246" s="214" t="s">
        <v>304</v>
      </c>
      <c r="F246" s="214" t="s">
        <v>189</v>
      </c>
      <c r="H246" s="209" t="s">
        <v>189</v>
      </c>
      <c r="I246" s="215" t="s">
        <v>146</v>
      </c>
      <c r="J246"/>
      <c r="K246"/>
      <c r="L246"/>
      <c r="M246"/>
      <c r="S246" s="204" t="s">
        <v>493</v>
      </c>
      <c r="T246"/>
      <c r="U246" s="205"/>
    </row>
    <row r="247" spans="1:21" s="2" customFormat="1" x14ac:dyDescent="0.3">
      <c r="C247" s="210" t="s">
        <v>254</v>
      </c>
      <c r="D247"/>
      <c r="E247" s="211">
        <v>15</v>
      </c>
      <c r="F247" s="210" t="s">
        <v>494</v>
      </c>
      <c r="H247" s="212" t="s">
        <v>194</v>
      </c>
      <c r="I247" s="211" t="str">
        <f>INDEX(C247:C268,MATCH(H247,F247:F268,0))</f>
        <v>HR</v>
      </c>
      <c r="J247"/>
      <c r="K247"/>
      <c r="L247"/>
      <c r="M247"/>
      <c r="S247" s="206" t="s">
        <v>189</v>
      </c>
      <c r="T247" s="205"/>
    </row>
    <row r="248" spans="1:21" s="2" customFormat="1" x14ac:dyDescent="0.3">
      <c r="C248" s="210" t="s">
        <v>282</v>
      </c>
      <c r="D248"/>
      <c r="E248" s="211">
        <v>10</v>
      </c>
      <c r="F248" s="210" t="s">
        <v>191</v>
      </c>
      <c r="J248"/>
      <c r="K248"/>
      <c r="L248"/>
      <c r="M248"/>
      <c r="S248" s="207" t="s">
        <v>193</v>
      </c>
      <c r="T248" s="205"/>
    </row>
    <row r="249" spans="1:21" s="2" customFormat="1" x14ac:dyDescent="0.3">
      <c r="C249" s="210" t="s">
        <v>271</v>
      </c>
      <c r="D249"/>
      <c r="E249" s="211">
        <v>7</v>
      </c>
      <c r="F249" s="210" t="s">
        <v>192</v>
      </c>
      <c r="J249"/>
      <c r="K249"/>
      <c r="L249"/>
      <c r="M249"/>
      <c r="S249" s="208" t="s">
        <v>63</v>
      </c>
      <c r="T249" s="205"/>
    </row>
    <row r="250" spans="1:21" s="2" customFormat="1" x14ac:dyDescent="0.3">
      <c r="C250" s="210" t="s">
        <v>282</v>
      </c>
      <c r="D250"/>
      <c r="E250" s="211">
        <v>21</v>
      </c>
      <c r="F250" s="210" t="s">
        <v>193</v>
      </c>
      <c r="J250"/>
      <c r="K250"/>
      <c r="L250"/>
      <c r="M250"/>
      <c r="S250" s="208" t="s">
        <v>77</v>
      </c>
      <c r="T250" s="205"/>
    </row>
    <row r="251" spans="1:21" s="2" customFormat="1" x14ac:dyDescent="0.3">
      <c r="C251" s="210" t="s">
        <v>269</v>
      </c>
      <c r="D251"/>
      <c r="E251" s="211">
        <v>8</v>
      </c>
      <c r="F251" s="210" t="s">
        <v>81</v>
      </c>
      <c r="J251"/>
      <c r="K251"/>
      <c r="L251"/>
      <c r="M251"/>
      <c r="S251" s="208" t="s">
        <v>197</v>
      </c>
      <c r="T251" s="205"/>
    </row>
    <row r="252" spans="1:21" s="2" customFormat="1" x14ac:dyDescent="0.3">
      <c r="C252" s="210" t="s">
        <v>271</v>
      </c>
      <c r="D252"/>
      <c r="E252" s="211">
        <v>19</v>
      </c>
      <c r="F252" s="210" t="s">
        <v>194</v>
      </c>
      <c r="H252"/>
      <c r="J252"/>
      <c r="K252"/>
      <c r="L252"/>
      <c r="M252"/>
      <c r="S252" s="208" t="s">
        <v>81</v>
      </c>
      <c r="T252" s="205"/>
    </row>
    <row r="253" spans="1:21" s="2" customFormat="1" x14ac:dyDescent="0.3">
      <c r="C253" s="210" t="s">
        <v>254</v>
      </c>
      <c r="D253"/>
      <c r="E253" s="211">
        <v>22</v>
      </c>
      <c r="F253" s="210" t="s">
        <v>195</v>
      </c>
      <c r="H253"/>
      <c r="J253"/>
      <c r="K253"/>
      <c r="L253"/>
      <c r="M253"/>
      <c r="S253" s="208" t="s">
        <v>194</v>
      </c>
      <c r="T253" s="205"/>
    </row>
    <row r="254" spans="1:21" s="2" customFormat="1" ht="26" x14ac:dyDescent="0.3">
      <c r="C254" s="210" t="s">
        <v>254</v>
      </c>
      <c r="D254"/>
      <c r="E254" s="211">
        <v>6</v>
      </c>
      <c r="F254" s="210" t="s">
        <v>196</v>
      </c>
      <c r="H254"/>
      <c r="J254"/>
      <c r="K254"/>
      <c r="L254"/>
      <c r="M254"/>
      <c r="S254" s="208" t="s">
        <v>382</v>
      </c>
      <c r="T254" s="205"/>
    </row>
    <row r="255" spans="1:21" s="2" customFormat="1" x14ac:dyDescent="0.3">
      <c r="C255" s="210" t="s">
        <v>282</v>
      </c>
      <c r="D255"/>
      <c r="E255" s="211">
        <v>16</v>
      </c>
      <c r="F255" s="210" t="s">
        <v>197</v>
      </c>
      <c r="H255"/>
      <c r="J255"/>
      <c r="K255"/>
      <c r="L255"/>
      <c r="M255"/>
      <c r="S255" s="208" t="s">
        <v>384</v>
      </c>
      <c r="T255" s="205"/>
    </row>
    <row r="256" spans="1:21" s="2" customFormat="1" x14ac:dyDescent="0.3">
      <c r="C256" s="210" t="s">
        <v>254</v>
      </c>
      <c r="D256"/>
      <c r="E256" s="211">
        <v>5</v>
      </c>
      <c r="F256" s="210" t="s">
        <v>64</v>
      </c>
      <c r="H256"/>
      <c r="J256"/>
      <c r="K256"/>
      <c r="L256"/>
      <c r="M256"/>
      <c r="S256" s="208" t="s">
        <v>205</v>
      </c>
      <c r="T256" s="205"/>
    </row>
    <row r="257" spans="3:20" s="2" customFormat="1" x14ac:dyDescent="0.3">
      <c r="C257" s="210" t="s">
        <v>269</v>
      </c>
      <c r="D257"/>
      <c r="E257" s="211">
        <v>20</v>
      </c>
      <c r="F257" s="210" t="s">
        <v>382</v>
      </c>
      <c r="H257"/>
      <c r="J257"/>
      <c r="K257"/>
      <c r="L257"/>
      <c r="M257"/>
      <c r="S257" s="208" t="s">
        <v>496</v>
      </c>
      <c r="T257" s="205"/>
    </row>
    <row r="258" spans="3:20" s="2" customFormat="1" x14ac:dyDescent="0.3">
      <c r="C258" s="210" t="s">
        <v>249</v>
      </c>
      <c r="D258"/>
      <c r="E258" s="211">
        <v>3</v>
      </c>
      <c r="F258" s="210" t="s">
        <v>63</v>
      </c>
      <c r="H258"/>
      <c r="J258"/>
      <c r="K258"/>
      <c r="L258"/>
      <c r="M258"/>
      <c r="S258" s="208" t="s">
        <v>495</v>
      </c>
      <c r="T258" s="205"/>
    </row>
    <row r="259" spans="3:20" s="2" customFormat="1" x14ac:dyDescent="0.3">
      <c r="C259" s="210" t="s">
        <v>269</v>
      </c>
      <c r="D259"/>
      <c r="E259" s="211">
        <v>9</v>
      </c>
      <c r="F259" s="210" t="s">
        <v>205</v>
      </c>
      <c r="H259"/>
      <c r="J259"/>
      <c r="K259"/>
      <c r="L259"/>
      <c r="M259"/>
      <c r="S259" s="208" t="s">
        <v>191</v>
      </c>
      <c r="T259" s="205"/>
    </row>
    <row r="260" spans="3:20" s="2" customFormat="1" x14ac:dyDescent="0.3">
      <c r="C260" s="210" t="s">
        <v>249</v>
      </c>
      <c r="D260"/>
      <c r="E260" s="211">
        <v>2</v>
      </c>
      <c r="F260" s="210" t="s">
        <v>383</v>
      </c>
      <c r="H260"/>
      <c r="J260"/>
      <c r="K260"/>
      <c r="L260"/>
      <c r="M260"/>
      <c r="S260" s="208" t="s">
        <v>385</v>
      </c>
      <c r="T260" s="205"/>
    </row>
    <row r="261" spans="3:20" s="2" customFormat="1" x14ac:dyDescent="0.3">
      <c r="C261" s="210" t="s">
        <v>249</v>
      </c>
      <c r="D261"/>
      <c r="E261" s="211">
        <v>12</v>
      </c>
      <c r="F261" s="210" t="s">
        <v>384</v>
      </c>
      <c r="H261"/>
      <c r="J261"/>
      <c r="K261"/>
      <c r="L261"/>
      <c r="M261"/>
      <c r="S261" s="208" t="s">
        <v>64</v>
      </c>
      <c r="T261" s="205"/>
    </row>
    <row r="262" spans="3:20" s="2" customFormat="1" x14ac:dyDescent="0.3">
      <c r="C262" s="210" t="s">
        <v>271</v>
      </c>
      <c r="D262"/>
      <c r="E262" s="211">
        <v>1</v>
      </c>
      <c r="F262" s="210" t="s">
        <v>77</v>
      </c>
      <c r="H262"/>
      <c r="J262"/>
      <c r="K262"/>
      <c r="L262"/>
      <c r="M262"/>
      <c r="S262" s="208" t="s">
        <v>196</v>
      </c>
      <c r="T262" s="205"/>
    </row>
    <row r="263" spans="3:20" s="2" customFormat="1" x14ac:dyDescent="0.3">
      <c r="C263" s="210" t="s">
        <v>249</v>
      </c>
      <c r="D263"/>
      <c r="E263" s="211">
        <v>11</v>
      </c>
      <c r="F263" s="210" t="s">
        <v>385</v>
      </c>
      <c r="H263"/>
      <c r="J263"/>
      <c r="K263"/>
      <c r="L263"/>
      <c r="M263"/>
      <c r="S263" s="208" t="s">
        <v>192</v>
      </c>
      <c r="T263" s="205"/>
    </row>
    <row r="264" spans="3:20" s="2" customFormat="1" x14ac:dyDescent="0.3">
      <c r="C264" s="210" t="s">
        <v>269</v>
      </c>
      <c r="D264"/>
      <c r="E264" s="211">
        <v>13</v>
      </c>
      <c r="F264" s="210" t="s">
        <v>386</v>
      </c>
      <c r="H264"/>
      <c r="J264"/>
      <c r="K264"/>
      <c r="L264"/>
      <c r="M264"/>
      <c r="S264" s="208" t="s">
        <v>497</v>
      </c>
      <c r="T264" s="205"/>
    </row>
    <row r="265" spans="3:20" s="2" customFormat="1" x14ac:dyDescent="0.3">
      <c r="C265" s="210" t="s">
        <v>254</v>
      </c>
      <c r="D265"/>
      <c r="E265" s="211">
        <v>17</v>
      </c>
      <c r="F265" s="210" t="s">
        <v>495</v>
      </c>
      <c r="H265"/>
      <c r="J265"/>
      <c r="K265"/>
      <c r="L265"/>
      <c r="M265"/>
      <c r="S265" s="208" t="s">
        <v>195</v>
      </c>
      <c r="T265" s="205"/>
    </row>
    <row r="266" spans="3:20" s="2" customFormat="1" x14ac:dyDescent="0.3">
      <c r="C266" s="210" t="s">
        <v>249</v>
      </c>
      <c r="D266"/>
      <c r="E266" s="211">
        <v>14</v>
      </c>
      <c r="F266" s="210" t="s">
        <v>496</v>
      </c>
      <c r="H266"/>
      <c r="J266"/>
      <c r="K266"/>
      <c r="L266"/>
      <c r="M266"/>
      <c r="S266" s="208" t="s">
        <v>386</v>
      </c>
      <c r="T266" s="205"/>
    </row>
    <row r="267" spans="3:20" s="2" customFormat="1" x14ac:dyDescent="0.3">
      <c r="C267" s="210" t="s">
        <v>249</v>
      </c>
      <c r="D267"/>
      <c r="E267" s="211">
        <v>4</v>
      </c>
      <c r="F267" s="210" t="s">
        <v>497</v>
      </c>
      <c r="H267"/>
      <c r="J267"/>
      <c r="K267"/>
      <c r="L267"/>
      <c r="M267"/>
      <c r="S267" s="208" t="s">
        <v>383</v>
      </c>
      <c r="T267" s="205"/>
    </row>
    <row r="268" spans="3:20" s="2" customFormat="1" x14ac:dyDescent="0.3">
      <c r="C268" s="210" t="s">
        <v>269</v>
      </c>
      <c r="D268"/>
      <c r="E268" s="211">
        <v>18</v>
      </c>
      <c r="F268" s="210" t="s">
        <v>55</v>
      </c>
      <c r="H268"/>
      <c r="J268"/>
      <c r="K268"/>
      <c r="L268"/>
      <c r="M268"/>
      <c r="S268" s="208" t="s">
        <v>494</v>
      </c>
      <c r="T268" s="205"/>
    </row>
    <row r="269" spans="3:20" x14ac:dyDescent="0.3">
      <c r="S269" s="213" t="s">
        <v>55</v>
      </c>
    </row>
  </sheetData>
  <sortState xmlns:xlrd2="http://schemas.microsoft.com/office/spreadsheetml/2017/richdata2" ref="S248:S269">
    <sortCondition ref="S248:S269"/>
  </sortState>
  <mergeCells count="3">
    <mergeCell ref="D61:E61"/>
    <mergeCell ref="F61:G61"/>
    <mergeCell ref="H64:I67"/>
  </mergeCells>
  <conditionalFormatting sqref="C35:C55">
    <cfRule type="iconSet" priority="2">
      <iconSet iconSet="5Quarters">
        <cfvo type="percent" val="0"/>
        <cfvo type="num" val="750000"/>
        <cfvo type="num" val="750000"/>
        <cfvo type="num" val="750000"/>
        <cfvo type="num" val="1500000"/>
      </iconSet>
    </cfRule>
  </conditionalFormatting>
  <dataValidations disablePrompts="1" count="2">
    <dataValidation type="list" allowBlank="1" showInputMessage="1" showErrorMessage="1" sqref="G100" xr:uid="{EAF19AAC-B759-4729-80FD-F86D734C7B02}">
      <formula1>$W$99:$W$123</formula1>
    </dataValidation>
    <dataValidation type="list" allowBlank="1" showInputMessage="1" showErrorMessage="1" sqref="H247" xr:uid="{DAF10A8A-EA4D-4C4D-9C48-B8C209CCA198}">
      <formula1>$S$248:$S$269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2 d 9 4 - 8 e 6 1 - 4 9 d 3 - a d 2 e - 6 a e 2 3 5 5 f 3 8 d 9 "   x m l n s = " h t t p : / / s c h e m a s . m i c r o s o f t . c o m / D a t a M a s h u p " > A A A A A B U D A A B Q S w M E F A A C A A g A N m k T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D Z p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a R N Z K I p H u A 4 A A A A R A A A A E w A c A E Z v c m 1 1 b G F z L 1 N l Y 3 R p b 2 4 x L m 0 g o h g A K K A U A A A A A A A A A A A A A A A A A A A A A A A A A A A A K 0 5 N L s n M z 1 M I h t C G 1 g B Q S w E C L Q A U A A I A C A A 2 a R N Z 0 7 3 x u a U A A A D 2 A A A A E g A A A A A A A A A A A A A A A A A A A A A A Q 2 9 u Z m l n L 1 B h Y 2 t h Z 2 U u e G 1 s U E s B A i 0 A F A A C A A g A N m k T W Q / K 6 a u k A A A A 6 Q A A A B M A A A A A A A A A A A A A A A A A 8 Q A A A F t D b 2 5 0 Z W 5 0 X 1 R 5 c G V z X S 5 4 b W x Q S w E C L Q A U A A I A C A A 2 a R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c Q + C v a I n 0 q W o R c u V b y p A g A A A A A C A A A A A A A Q Z g A A A A E A A C A A A A A m 7 Y u O l 7 l b N b c F D m r I Z i 8 J q m v e N y s W j 8 V g x q U 4 P R z Q 2 w A A A A A O g A A A A A I A A C A A A A C F U C h h D i + 0 Q H M h 9 c 7 d n s E n 5 F b j M D S x L P f t c u j c n 0 V + F l A A A A A 1 k j D 0 s t + n 8 h C a 0 N q x 2 X 3 2 B k b v Q 2 d 0 z Z k B Q V w 4 U e 9 6 C H J i A R 3 E j o Y k K 2 F S y j C w I A 3 q 7 v z V t h 1 G H Y L K U O H z q T k a g I A 2 z 3 X h q G C 4 t P W n W E M D V k A A A A C A z 8 F m v / O M 2 u h J l D c 1 A g T L N u v p B g E p j 5 y d 1 R P s o e t X l E P h Y k R Z K G d Y p H E j c n o 9 8 a E t I p e G 8 n 7 E B L V B z R W 1 8 Q y Q < / D a t a M a s h u p > 
</file>

<file path=customXml/itemProps1.xml><?xml version="1.0" encoding="utf-8"?>
<ds:datastoreItem xmlns:ds="http://schemas.openxmlformats.org/officeDocument/2006/customXml" ds:itemID="{A03B2A72-FDC5-4C73-93F5-3B41F44A6B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Conditional Formatting</vt:lpstr>
      <vt:lpstr>Data Validation</vt:lpstr>
      <vt:lpstr>Formula</vt:lpstr>
      <vt:lpstr>Sample_Data_1</vt:lpstr>
      <vt:lpstr>Sample_Data_2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Sharma</dc:creator>
  <cp:lastModifiedBy>Piyush Khare</cp:lastModifiedBy>
  <dcterms:created xsi:type="dcterms:W3CDTF">2024-08-10T03:19:53Z</dcterms:created>
  <dcterms:modified xsi:type="dcterms:W3CDTF">2024-09-13T10:23:14Z</dcterms:modified>
</cp:coreProperties>
</file>