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a\Desktop\"/>
    </mc:Choice>
  </mc:AlternateContent>
  <bookViews>
    <workbookView xWindow="0" yWindow="0" windowWidth="15345" windowHeight="4455" firstSheet="3" activeTab="6"/>
  </bookViews>
  <sheets>
    <sheet name="CONTROLE VENDAS" sheetId="10" r:id="rId1"/>
    <sheet name="RETIRADAS" sheetId="6" r:id="rId2"/>
    <sheet name="SABORES X CUSTOS" sheetId="2" r:id="rId3"/>
    <sheet name="CUSTOS" sheetId="3" r:id="rId4"/>
    <sheet name="Compras Set.23" sheetId="1" r:id="rId5"/>
    <sheet name="Compras Out.23" sheetId="5" r:id="rId6"/>
    <sheet name="Vendas Set.23" sheetId="4" r:id="rId7"/>
    <sheet name="ENTRADAS" sheetId="7" r:id="rId8"/>
    <sheet name="SAÍDAS" sheetId="8" r:id="rId9"/>
    <sheet name="ESTOQUE" sheetId="9" r:id="rId10"/>
  </sheets>
  <externalReferences>
    <externalReference r:id="rId11"/>
  </externalReferences>
  <definedNames>
    <definedName name="Cliente">[1]!Clientes[Código do Cliente]</definedName>
    <definedName name="Fornecedor">[1]!Fornecedores[Código do Fornecedor]</definedName>
    <definedName name="Item">[1]!Itens[Código do Item]</definedName>
    <definedName name="Local">[1]!Locais[Local]</definedName>
    <definedName name="Unidade">[1]!Unidades[Unidade]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5" i="1"/>
  <c r="E72" i="1"/>
  <c r="F14" i="4"/>
  <c r="F15" i="4"/>
  <c r="F16" i="4"/>
  <c r="F17" i="4"/>
  <c r="F18" i="4"/>
  <c r="F19" i="4"/>
  <c r="F20" i="4"/>
  <c r="E68" i="1"/>
  <c r="E69" i="1"/>
  <c r="E70" i="1"/>
  <c r="E71" i="1"/>
  <c r="E73" i="1"/>
  <c r="E67" i="1"/>
  <c r="E66" i="1"/>
  <c r="C21" i="9" l="1"/>
  <c r="E21" i="9" s="1"/>
  <c r="E21" i="8"/>
  <c r="E20" i="8"/>
  <c r="E21" i="7"/>
  <c r="C4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5" i="9"/>
  <c r="C6" i="9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C24" i="2" l="1"/>
  <c r="C25" i="2" s="1"/>
  <c r="C35" i="2"/>
  <c r="C36" i="2" s="1"/>
  <c r="C56" i="2"/>
  <c r="C57" i="2" s="1"/>
  <c r="C46" i="2"/>
  <c r="C47" i="2" s="1"/>
  <c r="C66" i="2"/>
  <c r="C67" i="2" s="1"/>
  <c r="B46" i="2"/>
  <c r="B56" i="2"/>
  <c r="B35" i="2"/>
  <c r="B36" i="2" s="1"/>
  <c r="B24" i="2"/>
  <c r="B12" i="2"/>
  <c r="C12" i="2"/>
  <c r="C13" i="2" s="1"/>
  <c r="E24" i="5"/>
  <c r="E26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60" i="1" s="1"/>
  <c r="E62" i="1" l="1"/>
  <c r="B13" i="2" l="1"/>
  <c r="F7" i="4"/>
  <c r="F8" i="4"/>
  <c r="F9" i="4"/>
  <c r="F10" i="4"/>
  <c r="F11" i="4"/>
  <c r="F12" i="4"/>
  <c r="F13" i="4"/>
  <c r="F5" i="4"/>
  <c r="F6" i="4"/>
  <c r="E35" i="1"/>
  <c r="E33" i="1"/>
  <c r="E32" i="1"/>
  <c r="E31" i="1"/>
  <c r="E30" i="1"/>
  <c r="E29" i="1"/>
  <c r="E28" i="1"/>
  <c r="E27" i="1"/>
  <c r="E21" i="4"/>
  <c r="B21" i="4"/>
  <c r="C21" i="4"/>
  <c r="D21" i="4"/>
  <c r="F21" i="4" l="1"/>
  <c r="E26" i="1"/>
  <c r="E25" i="1"/>
  <c r="B66" i="2" l="1"/>
  <c r="B67" i="2" s="1"/>
  <c r="B47" i="2"/>
  <c r="B57" i="2"/>
  <c r="B25" i="2"/>
  <c r="E17" i="1"/>
  <c r="E16" i="1"/>
  <c r="E14" i="1"/>
  <c r="E15" i="1"/>
  <c r="E18" i="1"/>
  <c r="E19" i="1"/>
  <c r="E20" i="1"/>
  <c r="E6" i="1"/>
  <c r="E7" i="1"/>
  <c r="E8" i="1"/>
  <c r="E9" i="1"/>
  <c r="E10" i="1"/>
  <c r="E11" i="1"/>
  <c r="E12" i="1"/>
  <c r="E13" i="1"/>
  <c r="E5" i="1"/>
  <c r="E12" i="9"/>
  <c r="E20" i="9"/>
  <c r="E7" i="9"/>
  <c r="E15" i="9"/>
  <c r="E5" i="9"/>
  <c r="E13" i="9"/>
  <c r="E10" i="9"/>
  <c r="E6" i="9"/>
  <c r="E8" i="9"/>
  <c r="E16" i="9"/>
  <c r="E18" i="9"/>
  <c r="E11" i="9"/>
  <c r="E19" i="9"/>
  <c r="E9" i="9"/>
  <c r="E17" i="9"/>
  <c r="E14" i="9"/>
  <c r="E4" i="9"/>
  <c r="E21" i="1"/>
</calcChain>
</file>

<file path=xl/comments1.xml><?xml version="1.0" encoding="utf-8"?>
<comments xmlns="http://schemas.openxmlformats.org/spreadsheetml/2006/main">
  <authors>
    <author>Nando</author>
  </authors>
  <commentList>
    <comment ref="D12" authorId="0" shapeId="0">
      <text>
        <r>
          <rPr>
            <b/>
            <sz val="9"/>
            <color indexed="81"/>
            <rFont val="Segoe UI"/>
            <charset val="1"/>
          </rPr>
          <t>Nando:</t>
        </r>
        <r>
          <rPr>
            <sz val="9"/>
            <color indexed="81"/>
            <rFont val="Segoe UI"/>
            <charset val="1"/>
          </rPr>
          <t xml:space="preserve">
Roberto</t>
        </r>
      </text>
    </comment>
    <comment ref="D13" authorId="0" shapeId="0">
      <text>
        <r>
          <rPr>
            <b/>
            <sz val="9"/>
            <color indexed="81"/>
            <rFont val="Segoe UI"/>
            <charset val="1"/>
          </rPr>
          <t>Nando:</t>
        </r>
        <r>
          <rPr>
            <sz val="9"/>
            <color indexed="81"/>
            <rFont val="Segoe UI"/>
            <charset val="1"/>
          </rPr>
          <t xml:space="preserve">
Rafael</t>
        </r>
      </text>
    </comment>
  </commentList>
</comments>
</file>

<file path=xl/sharedStrings.xml><?xml version="1.0" encoding="utf-8"?>
<sst xmlns="http://schemas.openxmlformats.org/spreadsheetml/2006/main" count="392" uniqueCount="175">
  <si>
    <t>Custos</t>
  </si>
  <si>
    <t>Achocolatado</t>
  </si>
  <si>
    <t>ITEM</t>
  </si>
  <si>
    <t>QTDE</t>
  </si>
  <si>
    <t>VALOR TOTAL</t>
  </si>
  <si>
    <t>VALOR UNIT.</t>
  </si>
  <si>
    <t>PESO/UNIDADE</t>
  </si>
  <si>
    <t>Bisnaga</t>
  </si>
  <si>
    <t>1 unidade</t>
  </si>
  <si>
    <t>1 kg</t>
  </si>
  <si>
    <t>Leite</t>
  </si>
  <si>
    <t>1 litro</t>
  </si>
  <si>
    <t>Açucar</t>
  </si>
  <si>
    <t>5 kg</t>
  </si>
  <si>
    <t>Coco ralado</t>
  </si>
  <si>
    <t>100g</t>
  </si>
  <si>
    <t>Cobertura</t>
  </si>
  <si>
    <t>280g</t>
  </si>
  <si>
    <t>Goiabada</t>
  </si>
  <si>
    <t>300g</t>
  </si>
  <si>
    <t>Tang</t>
  </si>
  <si>
    <t>18g</t>
  </si>
  <si>
    <t>Granulado</t>
  </si>
  <si>
    <t>500g</t>
  </si>
  <si>
    <t>Guardanapo</t>
  </si>
  <si>
    <t>Leite condensado</t>
  </si>
  <si>
    <t>50 uni (20x22,5)</t>
  </si>
  <si>
    <t>395g</t>
  </si>
  <si>
    <t>Caixa Isopor</t>
  </si>
  <si>
    <t>18 litros</t>
  </si>
  <si>
    <t>Sacola</t>
  </si>
  <si>
    <t>130 uni</t>
  </si>
  <si>
    <t>Liga Neutra</t>
  </si>
  <si>
    <t>Embalagem Gelinho</t>
  </si>
  <si>
    <t>1000 (6x23)</t>
  </si>
  <si>
    <t>Água</t>
  </si>
  <si>
    <t>20L</t>
  </si>
  <si>
    <t>TOTAL</t>
  </si>
  <si>
    <t>- 1l leite</t>
  </si>
  <si>
    <t>- ½ xic. açúcar</t>
  </si>
  <si>
    <t>- ½ xic chocolate</t>
  </si>
  <si>
    <t>- 1 col sopa liga</t>
  </si>
  <si>
    <t>- 1 col sopa calda chocolate</t>
  </si>
  <si>
    <t>1 xicara açúcar – 200g</t>
  </si>
  <si>
    <t>1 xicara chocolate – 100g</t>
  </si>
  <si>
    <t>1 xicara granulado – 100g</t>
  </si>
  <si>
    <t>1 colher sopa liga – 10g</t>
  </si>
  <si>
    <t>1 xicara coco – 100g</t>
  </si>
  <si>
    <t>1 plastico gelinho</t>
  </si>
  <si>
    <t>- embalagem</t>
  </si>
  <si>
    <t>- 1L Leite</t>
  </si>
  <si>
    <t>- ½ xic. Açúcar</t>
  </si>
  <si>
    <t>- ½ lata Leite Condensado</t>
  </si>
  <si>
    <t>- ½ xic granulado</t>
  </si>
  <si>
    <t>- ½ xic coco ralada</t>
  </si>
  <si>
    <t>- 1 col liga</t>
  </si>
  <si>
    <t>- 1 xic. Açúcar</t>
  </si>
  <si>
    <t>- Suco Baunilha</t>
  </si>
  <si>
    <t>MORANGO</t>
  </si>
  <si>
    <t>- Suco Morango</t>
  </si>
  <si>
    <t>- 1 col sopa calda morango</t>
  </si>
  <si>
    <t>FRUTA</t>
  </si>
  <si>
    <t>- 1L água</t>
  </si>
  <si>
    <t>- 1 xic açúcar</t>
  </si>
  <si>
    <t>- 1 suco</t>
  </si>
  <si>
    <t>1L água</t>
  </si>
  <si>
    <t>YAKUT</t>
  </si>
  <si>
    <t>Adesivo</t>
  </si>
  <si>
    <t>200 uni</t>
  </si>
  <si>
    <t>VENDAS</t>
  </si>
  <si>
    <t>PIX</t>
  </si>
  <si>
    <t>NOTA</t>
  </si>
  <si>
    <t>FIADO</t>
  </si>
  <si>
    <t>DIA</t>
  </si>
  <si>
    <t>COMPRAS</t>
  </si>
  <si>
    <t>Set</t>
  </si>
  <si>
    <t>RETIRADA</t>
  </si>
  <si>
    <t>2° COMPRA</t>
  </si>
  <si>
    <t>Essencia Baunilha</t>
  </si>
  <si>
    <t>30ml</t>
  </si>
  <si>
    <t>BRIGADEIRO</t>
  </si>
  <si>
    <t>PUDIM</t>
  </si>
  <si>
    <t>1 col sopa calda caramelo</t>
  </si>
  <si>
    <t>1 col essencia baunilha</t>
  </si>
  <si>
    <t>Unidade (180ml)</t>
  </si>
  <si>
    <t>NANDO</t>
  </si>
  <si>
    <t>MARINA</t>
  </si>
  <si>
    <t>A PAGAR</t>
  </si>
  <si>
    <t>3° COMPRA</t>
  </si>
  <si>
    <t>Cobertura Caramelo</t>
  </si>
  <si>
    <t>1kg</t>
  </si>
  <si>
    <t>Cobertura Chocolate</t>
  </si>
  <si>
    <t>Cobertura Morango</t>
  </si>
  <si>
    <t>Queijo Ralado</t>
  </si>
  <si>
    <t>40g</t>
  </si>
  <si>
    <t>2,5kg</t>
  </si>
  <si>
    <t>100uni</t>
  </si>
  <si>
    <t>50uni</t>
  </si>
  <si>
    <t>Biscoito</t>
  </si>
  <si>
    <t>90g</t>
  </si>
  <si>
    <t>Suco</t>
  </si>
  <si>
    <t>960ml</t>
  </si>
  <si>
    <t>500uni</t>
  </si>
  <si>
    <t>Impressão</t>
  </si>
  <si>
    <t>nova placa</t>
  </si>
  <si>
    <t>Pó caipirinha</t>
  </si>
  <si>
    <t>1 envelope</t>
  </si>
  <si>
    <t>Set.2</t>
  </si>
  <si>
    <t>1 col sopa calda choc – 18g</t>
  </si>
  <si>
    <t>1 col sopa calda mor – 18g</t>
  </si>
  <si>
    <t>1 col sopa calda caram – 18g</t>
  </si>
  <si>
    <t>1 Etiqueta</t>
  </si>
  <si>
    <t>- etiqueta</t>
  </si>
  <si>
    <t>PRESTÍGIO</t>
  </si>
  <si>
    <t>1 xicara leite condensado – 240g</t>
  </si>
  <si>
    <t>MÉDIA Leite</t>
  </si>
  <si>
    <t>Maracujá</t>
  </si>
  <si>
    <t xml:space="preserve">Limão </t>
  </si>
  <si>
    <t>Coco</t>
  </si>
  <si>
    <t>Uva</t>
  </si>
  <si>
    <t>Morango</t>
  </si>
  <si>
    <t>Mousse Morango</t>
  </si>
  <si>
    <t>Brigadeiro</t>
  </si>
  <si>
    <t>Pudim</t>
  </si>
  <si>
    <t>Flocos</t>
  </si>
  <si>
    <t>Mousse Maracuja</t>
  </si>
  <si>
    <t>Goiaba</t>
  </si>
  <si>
    <t>Abacaxi</t>
  </si>
  <si>
    <t>Romeu e Julieta</t>
  </si>
  <si>
    <t>Oreo</t>
  </si>
  <si>
    <t>Paçoca</t>
  </si>
  <si>
    <t>Mousse Limão</t>
  </si>
  <si>
    <t>Prestígio</t>
  </si>
  <si>
    <t>Registro de Entradas</t>
  </si>
  <si>
    <t>Data</t>
  </si>
  <si>
    <t>Código do Item</t>
  </si>
  <si>
    <t>Descrição do Item</t>
  </si>
  <si>
    <t>Quantidade</t>
  </si>
  <si>
    <t>Preço Unitário</t>
  </si>
  <si>
    <t>Preço Total</t>
  </si>
  <si>
    <t>18/09/2023</t>
  </si>
  <si>
    <t>Registro de Saídas</t>
  </si>
  <si>
    <t>Cadastro de Itens de Estoque</t>
  </si>
  <si>
    <t>Saldo</t>
  </si>
  <si>
    <t>Yakult</t>
  </si>
  <si>
    <t>PG 20/09</t>
  </si>
  <si>
    <t>MANHÃ</t>
  </si>
  <si>
    <t>S</t>
  </si>
  <si>
    <t>E</t>
  </si>
  <si>
    <t>TARDE</t>
  </si>
  <si>
    <t>M. Morango</t>
  </si>
  <si>
    <t>M. Maracuja</t>
  </si>
  <si>
    <t>Ro e Ju</t>
  </si>
  <si>
    <t>M. Limão</t>
  </si>
  <si>
    <t>SABORES</t>
  </si>
  <si>
    <t>dia:</t>
  </si>
  <si>
    <t>mês:</t>
  </si>
  <si>
    <t>MOEDAS</t>
  </si>
  <si>
    <t>TROCO</t>
  </si>
  <si>
    <t>19/09 - $198</t>
  </si>
  <si>
    <t>20/09 - $247</t>
  </si>
  <si>
    <t>MATERIAIS P/ EVENTO</t>
  </si>
  <si>
    <t>Plastificação</t>
  </si>
  <si>
    <t>Cardápio</t>
  </si>
  <si>
    <t xml:space="preserve">Isopor </t>
  </si>
  <si>
    <t>60l</t>
  </si>
  <si>
    <t>Papel Contact</t>
  </si>
  <si>
    <t>4metros</t>
  </si>
  <si>
    <t>placa divisória</t>
  </si>
  <si>
    <t>agua 600ml</t>
  </si>
  <si>
    <t>Cabelo</t>
  </si>
  <si>
    <t>Corte</t>
  </si>
  <si>
    <t>-</t>
  </si>
  <si>
    <t>Gasolina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</si>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</sst>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4F6228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6"/>
      <color theme="6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9BBB59"/>
        <bgColor rgb="FF9BBB59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4F6228"/>
      </bottom>
      <diagonal/>
    </border>
    <border>
      <left/>
      <right style="thin">
        <color rgb="FF9BBB59"/>
      </right>
      <top style="thin">
        <color rgb="FF9BBB59"/>
      </top>
      <bottom/>
      <diagonal/>
    </border>
    <border>
      <left/>
      <right style="thin">
        <color rgb="FF9BBB59"/>
      </right>
      <top style="thin">
        <color rgb="FF9BBB59"/>
      </top>
      <bottom style="thin">
        <color rgb="FF9BBB5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44" fontId="0" fillId="0" borderId="0" xfId="1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17" fontId="2" fillId="2" borderId="0" xfId="0" applyNumberFormat="1" applyFont="1" applyFill="1"/>
    <xf numFmtId="16" fontId="0" fillId="0" borderId="0" xfId="0" applyNumberFormat="1"/>
    <xf numFmtId="0" fontId="0" fillId="0" borderId="0" xfId="0" applyAlignment="1">
      <alignment horizontal="center"/>
    </xf>
    <xf numFmtId="44" fontId="0" fillId="0" borderId="0" xfId="1" applyNumberFormat="1" applyFont="1"/>
    <xf numFmtId="44" fontId="0" fillId="4" borderId="0" xfId="1" applyFont="1" applyFill="1"/>
    <xf numFmtId="0" fontId="3" fillId="6" borderId="1" xfId="0" applyFont="1" applyFill="1" applyBorder="1" applyAlignment="1">
      <alignment horizontal="centerContinuous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49" fontId="4" fillId="0" borderId="0" xfId="0" applyNumberFormat="1" applyFont="1" applyFill="1" applyBorder="1"/>
    <xf numFmtId="44" fontId="4" fillId="0" borderId="0" xfId="1" applyFont="1" applyFill="1" applyBorder="1"/>
    <xf numFmtId="44" fontId="4" fillId="0" borderId="2" xfId="1" applyNumberFormat="1" applyFont="1" applyFill="1" applyBorder="1"/>
    <xf numFmtId="44" fontId="4" fillId="0" borderId="3" xfId="1" applyNumberFormat="1" applyFont="1" applyFill="1" applyBorder="1"/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4" fillId="0" borderId="0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NumberFormat="1" applyFont="1" applyFill="1" applyAlignment="1">
      <alignment horizontal="center"/>
    </xf>
    <xf numFmtId="44" fontId="0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12" xfId="0" applyBorder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16" fontId="10" fillId="0" borderId="9" xfId="0" applyNumberFormat="1" applyFont="1" applyBorder="1" applyAlignment="1">
      <alignment horizontal="left"/>
    </xf>
    <xf numFmtId="16" fontId="11" fillId="0" borderId="9" xfId="0" applyNumberFormat="1" applyFont="1" applyBorder="1" applyAlignment="1">
      <alignment horizontal="left"/>
    </xf>
    <xf numFmtId="16" fontId="11" fillId="0" borderId="10" xfId="0" applyNumberFormat="1" applyFont="1" applyBorder="1" applyAlignment="1">
      <alignment horizontal="left"/>
    </xf>
    <xf numFmtId="16" fontId="10" fillId="0" borderId="8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0">
    <dxf>
      <numFmt numFmtId="34" formatCode="_-&quot;R$&quot;\ * #,##0.00_-;\-&quot;R$&quot;\ * #,##0.00_-;_-&quot;R$&quot;\ * &quot;-&quot;??_-;_-@_-"/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</dxf>
    <dxf>
      <numFmt numFmtId="30" formatCode="@"/>
    </dxf>
    <dxf>
      <alignment horizontal="general" vertical="center" textRotation="0" wrapText="1" indent="0" justifyLastLine="0" shrinkToFit="0" readingOrder="0"/>
    </dxf>
    <dxf>
      <numFmt numFmtId="30" formatCode="@"/>
    </dxf>
    <dxf>
      <alignment horizontal="general" vertical="center" textRotation="0" wrapText="1" indent="0" justifyLastLine="0" shrinkToFit="0" readingOrder="0"/>
    </dxf>
    <dxf>
      <border>
        <left style="thin">
          <color rgb="FF9BBB59"/>
        </left>
      </border>
    </dxf>
    <dxf>
      <border>
        <left style="thin">
          <color rgb="FF9BBB59"/>
        </left>
      </border>
    </dxf>
    <dxf>
      <border>
        <top style="thin">
          <color rgb="FF9BBB59"/>
        </top>
      </border>
    </dxf>
    <dxf>
      <border>
        <top style="thin">
          <color rgb="FF9BBB59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9BBB59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color rgb="FF000000"/>
      </font>
      <border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>
        <left style="thin">
          <color rgb="FF9BBB59"/>
        </left>
      </border>
    </dxf>
    <dxf>
      <border>
        <left style="thin">
          <color rgb="FF9BBB59"/>
        </left>
      </border>
    </dxf>
    <dxf>
      <border>
        <top style="thin">
          <color rgb="FF9BBB59"/>
        </top>
      </border>
    </dxf>
    <dxf>
      <border>
        <top style="thin">
          <color rgb="FF9BBB59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9BBB59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color rgb="FF000000"/>
      </font>
      <border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</dxfs>
  <tableStyles count="2" defaultTableStyle="TableStyleMedium2" defaultPivotStyle="PivotStyleLight16">
    <tableStyle name="TableStyleLight11 2" pivot="0" count="9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secondRowStripe" dxfId="23"/>
      <tableStyleElement type="firstColumnStripe" dxfId="22"/>
      <tableStyleElement type="secondColumnStripe" dxfId="21"/>
    </tableStyle>
    <tableStyle name="TableStyleLight11 3" pivot="0" count="9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192556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necedores"/>
      <sheetName val="Clientes"/>
      <sheetName val="Unidades"/>
      <sheetName val="Locais de Estocagem"/>
      <sheetName val="Itens de Estoque"/>
      <sheetName val="Entradas"/>
      <sheetName val="Saídas"/>
      <sheetName val="tf01925565_win3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id="2" name="ENTRADAS" displayName="ENTRADAS" ref="A3:D21" totalsRowShown="0" headerRowDxfId="11">
  <autoFilter ref="A3:D21"/>
  <tableColumns count="4">
    <tableColumn id="11" name="Data" dataDxfId="10"/>
    <tableColumn id="3" name="Código do Item"/>
    <tableColumn id="9" name="Quantidade"/>
    <tableColumn id="10" name="Preço Unitário" dataCellStyle="Moeda"/>
  </tableColumns>
  <tableStyleInfo name="TableStyleLight11 2" showFirstColumn="0" showLastColumn="0" showRowStripes="1" showColumnStripes="0"/>
</table>
</file>

<file path=xl/tables/table2.xml><?xml version="1.0" encoding="utf-8"?>
<table xmlns="http://schemas.openxmlformats.org/spreadsheetml/2006/main" id="5" name="SAÍDAS" displayName="SAÍDAS" ref="A3:D20" totalsRowShown="0" headerRowDxfId="9">
  <tableColumns count="4">
    <tableColumn id="11" name="Data" dataDxfId="8"/>
    <tableColumn id="3" name="Código do Item" dataDxfId="7"/>
    <tableColumn id="9" name="Quantidade"/>
    <tableColumn id="10" name="Preço Unitário" dataCellStyle="Moeda"/>
  </tableColumns>
  <tableStyleInfo name="TableStyleLight11 2" showFirstColumn="0" showLastColumn="0" showRowStripes="1" showColumnStripes="0"/>
</table>
</file>

<file path=xl/tables/table3.xml><?xml version="1.0" encoding="utf-8"?>
<table xmlns="http://schemas.openxmlformats.org/spreadsheetml/2006/main" id="8" name="ESTOQUE" displayName="ESTOQUE" ref="A3:E21" totalsRowShown="0" headerRowDxfId="6" dataDxfId="5">
  <autoFilter ref="A3:E21"/>
  <tableColumns count="5">
    <tableColumn id="1" name="Data" dataDxfId="4"/>
    <tableColumn id="2" name="Descrição do Item" dataDxfId="3"/>
    <tableColumn id="4" name="Saldo" dataDxfId="2">
      <calculatedColumnFormula>SUMIF(ENTRADAS[[#This Row],[Código do Item]],ESTOQUE[[#This Row],[Descrição do Item]],ENTRADAS[[#This Row],[Quantidade]])</calculatedColumnFormula>
    </tableColumn>
    <tableColumn id="5" name="Preço Unitário" dataDxfId="1" dataCellStyle="Moeda"/>
    <tableColumn id="6" name="Preço Total" dataDxfId="0" dataCellStyle="Moeda">
      <calculatedColumnFormula>ESTOQUE[[#This Row],[Preço Unitário]]*ESTOQUE[[#This Row],[Saldo]]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F11" sqref="F11"/>
    </sheetView>
  </sheetViews>
  <sheetFormatPr defaultRowHeight="15" x14ac:dyDescent="0.25"/>
  <cols>
    <col min="1" max="1" width="14" style="9" customWidth="1"/>
    <col min="2" max="21" width="5.7109375" customWidth="1"/>
    <col min="22" max="25" width="6.7109375" customWidth="1"/>
  </cols>
  <sheetData>
    <row r="1" spans="1:25" ht="27.75" customHeight="1" thickBot="1" x14ac:dyDescent="0.3">
      <c r="A1" s="46" t="s">
        <v>156</v>
      </c>
      <c r="B1" s="51" t="s">
        <v>155</v>
      </c>
      <c r="C1" s="52"/>
      <c r="D1" s="52"/>
      <c r="E1" s="53"/>
      <c r="F1" s="54" t="s">
        <v>155</v>
      </c>
      <c r="G1" s="52"/>
      <c r="H1" s="52"/>
      <c r="I1" s="53"/>
      <c r="J1" s="54" t="s">
        <v>155</v>
      </c>
      <c r="K1" s="52"/>
      <c r="L1" s="52"/>
      <c r="M1" s="53"/>
      <c r="N1" s="54" t="s">
        <v>155</v>
      </c>
      <c r="O1" s="52"/>
      <c r="P1" s="52"/>
      <c r="Q1" s="53"/>
      <c r="R1" s="54" t="s">
        <v>155</v>
      </c>
      <c r="S1" s="52"/>
      <c r="T1" s="52"/>
      <c r="U1" s="53"/>
    </row>
    <row r="2" spans="1:25" ht="15.75" thickBot="1" x14ac:dyDescent="0.3">
      <c r="A2" s="45"/>
      <c r="B2" s="57" t="s">
        <v>146</v>
      </c>
      <c r="C2" s="56"/>
      <c r="D2" s="55" t="s">
        <v>149</v>
      </c>
      <c r="E2" s="56"/>
      <c r="F2" s="55" t="s">
        <v>146</v>
      </c>
      <c r="G2" s="56"/>
      <c r="H2" s="55" t="s">
        <v>149</v>
      </c>
      <c r="I2" s="56"/>
      <c r="J2" s="55" t="s">
        <v>146</v>
      </c>
      <c r="K2" s="56"/>
      <c r="L2" s="55" t="s">
        <v>149</v>
      </c>
      <c r="M2" s="56"/>
      <c r="N2" s="55" t="s">
        <v>146</v>
      </c>
      <c r="O2" s="56"/>
      <c r="P2" s="55" t="s">
        <v>149</v>
      </c>
      <c r="Q2" s="56"/>
      <c r="R2" s="55" t="s">
        <v>146</v>
      </c>
      <c r="S2" s="56"/>
      <c r="T2" s="55" t="s">
        <v>149</v>
      </c>
      <c r="U2" s="56"/>
      <c r="V2" s="50"/>
      <c r="W2" s="50"/>
      <c r="X2" s="50"/>
      <c r="Y2" s="50"/>
    </row>
    <row r="3" spans="1:25" ht="15.75" thickBot="1" x14ac:dyDescent="0.3">
      <c r="A3" s="48" t="s">
        <v>154</v>
      </c>
      <c r="B3" s="47" t="s">
        <v>147</v>
      </c>
      <c r="C3" s="43" t="s">
        <v>148</v>
      </c>
      <c r="D3" s="47" t="s">
        <v>147</v>
      </c>
      <c r="E3" s="44" t="s">
        <v>148</v>
      </c>
      <c r="F3" s="47" t="s">
        <v>147</v>
      </c>
      <c r="G3" s="43" t="s">
        <v>148</v>
      </c>
      <c r="H3" s="47" t="s">
        <v>147</v>
      </c>
      <c r="I3" s="44" t="s">
        <v>148</v>
      </c>
      <c r="J3" s="47" t="s">
        <v>147</v>
      </c>
      <c r="K3" s="43" t="s">
        <v>148</v>
      </c>
      <c r="L3" s="47" t="s">
        <v>147</v>
      </c>
      <c r="M3" s="44" t="s">
        <v>148</v>
      </c>
      <c r="N3" s="47" t="s">
        <v>147</v>
      </c>
      <c r="O3" s="43" t="s">
        <v>148</v>
      </c>
      <c r="P3" s="47" t="s">
        <v>147</v>
      </c>
      <c r="Q3" s="44" t="s">
        <v>148</v>
      </c>
      <c r="R3" s="47" t="s">
        <v>147</v>
      </c>
      <c r="S3" s="43" t="s">
        <v>148</v>
      </c>
      <c r="T3" s="47" t="s">
        <v>147</v>
      </c>
      <c r="U3" s="44" t="s">
        <v>148</v>
      </c>
      <c r="V3" s="9"/>
      <c r="W3" s="9"/>
      <c r="X3" s="9"/>
      <c r="Y3" s="9"/>
    </row>
    <row r="4" spans="1:25" ht="23.1" customHeight="1" x14ac:dyDescent="0.25">
      <c r="A4" s="32" t="s">
        <v>118</v>
      </c>
      <c r="B4" s="35"/>
      <c r="C4" s="36"/>
      <c r="D4" s="35"/>
      <c r="E4" s="36"/>
      <c r="F4" s="35"/>
      <c r="G4" s="36"/>
      <c r="H4" s="41"/>
      <c r="I4" s="36"/>
      <c r="J4" s="35"/>
      <c r="K4" s="36"/>
      <c r="L4" s="41"/>
      <c r="M4" s="36"/>
      <c r="N4" s="35"/>
      <c r="O4" s="36"/>
      <c r="P4" s="41"/>
      <c r="Q4" s="36"/>
      <c r="R4" s="35"/>
      <c r="S4" s="36"/>
      <c r="T4" s="35"/>
      <c r="U4" s="36"/>
    </row>
    <row r="5" spans="1:25" ht="23.1" customHeight="1" x14ac:dyDescent="0.25">
      <c r="A5" s="33" t="s">
        <v>150</v>
      </c>
      <c r="B5" s="37"/>
      <c r="C5" s="38"/>
      <c r="D5" s="37"/>
      <c r="E5" s="38"/>
      <c r="F5" s="37"/>
      <c r="G5" s="38"/>
      <c r="H5" s="31"/>
      <c r="I5" s="38"/>
      <c r="J5" s="37"/>
      <c r="K5" s="38"/>
      <c r="L5" s="31"/>
      <c r="M5" s="38"/>
      <c r="N5" s="37"/>
      <c r="O5" s="38"/>
      <c r="P5" s="31"/>
      <c r="Q5" s="38"/>
      <c r="R5" s="37"/>
      <c r="S5" s="38"/>
      <c r="T5" s="37"/>
      <c r="U5" s="38"/>
    </row>
    <row r="6" spans="1:25" ht="23.1" customHeight="1" x14ac:dyDescent="0.25">
      <c r="A6" s="33" t="s">
        <v>122</v>
      </c>
      <c r="B6" s="37"/>
      <c r="C6" s="38"/>
      <c r="D6" s="37"/>
      <c r="E6" s="38"/>
      <c r="F6" s="37"/>
      <c r="G6" s="38"/>
      <c r="H6" s="31"/>
      <c r="I6" s="38"/>
      <c r="J6" s="37"/>
      <c r="K6" s="38"/>
      <c r="L6" s="31"/>
      <c r="M6" s="38"/>
      <c r="N6" s="37"/>
      <c r="O6" s="38"/>
      <c r="P6" s="31"/>
      <c r="Q6" s="38"/>
      <c r="R6" s="37"/>
      <c r="S6" s="38"/>
      <c r="T6" s="37"/>
      <c r="U6" s="38"/>
    </row>
    <row r="7" spans="1:25" ht="23.1" customHeight="1" x14ac:dyDescent="0.25">
      <c r="A7" s="33" t="s">
        <v>123</v>
      </c>
      <c r="B7" s="37"/>
      <c r="C7" s="38"/>
      <c r="D7" s="37"/>
      <c r="E7" s="38"/>
      <c r="F7" s="37"/>
      <c r="G7" s="38"/>
      <c r="H7" s="31"/>
      <c r="I7" s="38"/>
      <c r="J7" s="37"/>
      <c r="K7" s="38"/>
      <c r="L7" s="31"/>
      <c r="M7" s="38"/>
      <c r="N7" s="37"/>
      <c r="O7" s="38"/>
      <c r="P7" s="31"/>
      <c r="Q7" s="38"/>
      <c r="R7" s="37"/>
      <c r="S7" s="38"/>
      <c r="T7" s="37"/>
      <c r="U7" s="38"/>
    </row>
    <row r="8" spans="1:25" ht="23.1" customHeight="1" x14ac:dyDescent="0.25">
      <c r="A8" s="33" t="s">
        <v>124</v>
      </c>
      <c r="B8" s="37"/>
      <c r="C8" s="38"/>
      <c r="D8" s="37"/>
      <c r="E8" s="38"/>
      <c r="F8" s="37"/>
      <c r="G8" s="38"/>
      <c r="H8" s="31"/>
      <c r="I8" s="38"/>
      <c r="J8" s="37"/>
      <c r="K8" s="38"/>
      <c r="L8" s="31"/>
      <c r="M8" s="38"/>
      <c r="N8" s="37"/>
      <c r="O8" s="38"/>
      <c r="P8" s="31"/>
      <c r="Q8" s="38"/>
      <c r="R8" s="37"/>
      <c r="S8" s="38"/>
      <c r="T8" s="37"/>
      <c r="U8" s="38"/>
    </row>
    <row r="9" spans="1:25" ht="23.1" customHeight="1" x14ac:dyDescent="0.25">
      <c r="A9" s="33" t="s">
        <v>151</v>
      </c>
      <c r="B9" s="37"/>
      <c r="C9" s="38"/>
      <c r="D9" s="37"/>
      <c r="E9" s="38"/>
      <c r="F9" s="37"/>
      <c r="G9" s="38"/>
      <c r="H9" s="31"/>
      <c r="I9" s="38"/>
      <c r="J9" s="37"/>
      <c r="K9" s="38"/>
      <c r="L9" s="31"/>
      <c r="M9" s="38"/>
      <c r="N9" s="37"/>
      <c r="O9" s="38"/>
      <c r="P9" s="31"/>
      <c r="Q9" s="38"/>
      <c r="R9" s="37"/>
      <c r="S9" s="38"/>
      <c r="T9" s="37"/>
      <c r="U9" s="38"/>
    </row>
    <row r="10" spans="1:25" ht="23.1" customHeight="1" x14ac:dyDescent="0.25">
      <c r="A10" s="33" t="s">
        <v>132</v>
      </c>
      <c r="B10" s="37"/>
      <c r="C10" s="38"/>
      <c r="D10" s="37"/>
      <c r="E10" s="38"/>
      <c r="F10" s="37"/>
      <c r="G10" s="38"/>
      <c r="H10" s="31"/>
      <c r="I10" s="38"/>
      <c r="J10" s="37"/>
      <c r="K10" s="38"/>
      <c r="L10" s="31"/>
      <c r="M10" s="38"/>
      <c r="N10" s="37"/>
      <c r="O10" s="38"/>
      <c r="P10" s="31"/>
      <c r="Q10" s="38"/>
      <c r="R10" s="37"/>
      <c r="S10" s="38"/>
      <c r="T10" s="37"/>
      <c r="U10" s="38"/>
    </row>
    <row r="11" spans="1:25" ht="23.1" customHeight="1" x14ac:dyDescent="0.25">
      <c r="A11" s="33" t="s">
        <v>152</v>
      </c>
      <c r="B11" s="37"/>
      <c r="C11" s="38"/>
      <c r="D11" s="37"/>
      <c r="E11" s="38"/>
      <c r="F11" s="37"/>
      <c r="G11" s="38"/>
      <c r="H11" s="31"/>
      <c r="I11" s="38"/>
      <c r="J11" s="37"/>
      <c r="K11" s="38"/>
      <c r="L11" s="31"/>
      <c r="M11" s="38"/>
      <c r="N11" s="37"/>
      <c r="O11" s="38"/>
      <c r="P11" s="31"/>
      <c r="Q11" s="38"/>
      <c r="R11" s="37"/>
      <c r="S11" s="38"/>
      <c r="T11" s="37"/>
      <c r="U11" s="38"/>
    </row>
    <row r="12" spans="1:25" ht="23.1" customHeight="1" x14ac:dyDescent="0.25">
      <c r="A12" s="33" t="s">
        <v>129</v>
      </c>
      <c r="B12" s="37"/>
      <c r="C12" s="38"/>
      <c r="D12" s="37"/>
      <c r="E12" s="38"/>
      <c r="F12" s="37"/>
      <c r="G12" s="38"/>
      <c r="H12" s="31"/>
      <c r="I12" s="38"/>
      <c r="J12" s="37"/>
      <c r="K12" s="38"/>
      <c r="L12" s="31"/>
      <c r="M12" s="38"/>
      <c r="N12" s="37"/>
      <c r="O12" s="38"/>
      <c r="P12" s="31"/>
      <c r="Q12" s="38"/>
      <c r="R12" s="37"/>
      <c r="S12" s="38"/>
      <c r="T12" s="37"/>
      <c r="U12" s="38"/>
    </row>
    <row r="13" spans="1:25" ht="23.1" customHeight="1" x14ac:dyDescent="0.25">
      <c r="A13" s="33" t="s">
        <v>130</v>
      </c>
      <c r="B13" s="37"/>
      <c r="C13" s="38"/>
      <c r="D13" s="37"/>
      <c r="E13" s="38"/>
      <c r="F13" s="37"/>
      <c r="G13" s="38"/>
      <c r="H13" s="31"/>
      <c r="I13" s="38"/>
      <c r="J13" s="37"/>
      <c r="K13" s="38"/>
      <c r="L13" s="31"/>
      <c r="M13" s="38"/>
      <c r="N13" s="37"/>
      <c r="O13" s="38"/>
      <c r="P13" s="31"/>
      <c r="Q13" s="38"/>
      <c r="R13" s="37"/>
      <c r="S13" s="38"/>
      <c r="T13" s="37"/>
      <c r="U13" s="38"/>
    </row>
    <row r="14" spans="1:25" ht="23.1" customHeight="1" x14ac:dyDescent="0.25">
      <c r="A14" s="33" t="s">
        <v>153</v>
      </c>
      <c r="B14" s="37"/>
      <c r="C14" s="38"/>
      <c r="D14" s="37"/>
      <c r="E14" s="38"/>
      <c r="F14" s="37"/>
      <c r="G14" s="38"/>
      <c r="H14" s="31"/>
      <c r="I14" s="38"/>
      <c r="J14" s="37"/>
      <c r="K14" s="38"/>
      <c r="L14" s="31"/>
      <c r="M14" s="38"/>
      <c r="N14" s="37"/>
      <c r="O14" s="38"/>
      <c r="P14" s="31"/>
      <c r="Q14" s="38"/>
      <c r="R14" s="37"/>
      <c r="S14" s="38"/>
      <c r="T14" s="37"/>
      <c r="U14" s="38"/>
    </row>
    <row r="15" spans="1:25" ht="23.1" customHeight="1" x14ac:dyDescent="0.25">
      <c r="A15" s="33" t="s">
        <v>116</v>
      </c>
      <c r="B15" s="37"/>
      <c r="C15" s="38"/>
      <c r="D15" s="37"/>
      <c r="E15" s="38"/>
      <c r="F15" s="37"/>
      <c r="G15" s="38"/>
      <c r="H15" s="31"/>
      <c r="I15" s="38"/>
      <c r="J15" s="37"/>
      <c r="K15" s="38"/>
      <c r="L15" s="31"/>
      <c r="M15" s="38"/>
      <c r="N15" s="37"/>
      <c r="O15" s="38"/>
      <c r="P15" s="31"/>
      <c r="Q15" s="38"/>
      <c r="R15" s="37"/>
      <c r="S15" s="38"/>
      <c r="T15" s="37"/>
      <c r="U15" s="38"/>
    </row>
    <row r="16" spans="1:25" ht="23.1" customHeight="1" x14ac:dyDescent="0.25">
      <c r="A16" s="33" t="s">
        <v>117</v>
      </c>
      <c r="B16" s="37"/>
      <c r="C16" s="38"/>
      <c r="D16" s="37"/>
      <c r="E16" s="38"/>
      <c r="F16" s="37"/>
      <c r="G16" s="38"/>
      <c r="H16" s="31"/>
      <c r="I16" s="38"/>
      <c r="J16" s="37"/>
      <c r="K16" s="38"/>
      <c r="L16" s="31"/>
      <c r="M16" s="38"/>
      <c r="N16" s="37"/>
      <c r="O16" s="38"/>
      <c r="P16" s="31"/>
      <c r="Q16" s="38"/>
      <c r="R16" s="37"/>
      <c r="S16" s="38"/>
      <c r="T16" s="37"/>
      <c r="U16" s="38"/>
    </row>
    <row r="17" spans="1:21" ht="23.1" customHeight="1" x14ac:dyDescent="0.25">
      <c r="A17" s="33" t="s">
        <v>119</v>
      </c>
      <c r="B17" s="37"/>
      <c r="C17" s="38"/>
      <c r="D17" s="37"/>
      <c r="E17" s="38"/>
      <c r="F17" s="37"/>
      <c r="G17" s="38"/>
      <c r="H17" s="31"/>
      <c r="I17" s="38"/>
      <c r="J17" s="37"/>
      <c r="K17" s="38"/>
      <c r="L17" s="31"/>
      <c r="M17" s="38"/>
      <c r="N17" s="37"/>
      <c r="O17" s="38"/>
      <c r="P17" s="31"/>
      <c r="Q17" s="38"/>
      <c r="R17" s="37"/>
      <c r="S17" s="38"/>
      <c r="T17" s="37"/>
      <c r="U17" s="38"/>
    </row>
    <row r="18" spans="1:21" ht="23.1" customHeight="1" x14ac:dyDescent="0.25">
      <c r="A18" s="33" t="s">
        <v>120</v>
      </c>
      <c r="B18" s="37"/>
      <c r="C18" s="38"/>
      <c r="D18" s="37"/>
      <c r="E18" s="38"/>
      <c r="F18" s="37"/>
      <c r="G18" s="38"/>
      <c r="H18" s="31"/>
      <c r="I18" s="38"/>
      <c r="J18" s="37"/>
      <c r="K18" s="38"/>
      <c r="L18" s="31"/>
      <c r="M18" s="38"/>
      <c r="N18" s="37"/>
      <c r="O18" s="38"/>
      <c r="P18" s="31"/>
      <c r="Q18" s="38"/>
      <c r="R18" s="37"/>
      <c r="S18" s="38"/>
      <c r="T18" s="37"/>
      <c r="U18" s="38"/>
    </row>
    <row r="19" spans="1:21" ht="23.1" customHeight="1" x14ac:dyDescent="0.25">
      <c r="A19" s="33" t="s">
        <v>126</v>
      </c>
      <c r="B19" s="37"/>
      <c r="C19" s="38"/>
      <c r="D19" s="37"/>
      <c r="E19" s="38"/>
      <c r="F19" s="37"/>
      <c r="G19" s="38"/>
      <c r="H19" s="31"/>
      <c r="I19" s="38"/>
      <c r="J19" s="37"/>
      <c r="K19" s="38"/>
      <c r="L19" s="31"/>
      <c r="M19" s="38"/>
      <c r="N19" s="37"/>
      <c r="O19" s="38"/>
      <c r="P19" s="31"/>
      <c r="Q19" s="38"/>
      <c r="R19" s="37"/>
      <c r="S19" s="38"/>
      <c r="T19" s="37"/>
      <c r="U19" s="38"/>
    </row>
    <row r="20" spans="1:21" ht="23.1" customHeight="1" x14ac:dyDescent="0.25">
      <c r="A20" s="33" t="s">
        <v>127</v>
      </c>
      <c r="B20" s="37"/>
      <c r="C20" s="38"/>
      <c r="D20" s="37"/>
      <c r="E20" s="38"/>
      <c r="F20" s="37"/>
      <c r="G20" s="38"/>
      <c r="H20" s="31"/>
      <c r="I20" s="38"/>
      <c r="J20" s="37"/>
      <c r="K20" s="38"/>
      <c r="L20" s="31"/>
      <c r="M20" s="38"/>
      <c r="N20" s="37"/>
      <c r="O20" s="38"/>
      <c r="P20" s="31"/>
      <c r="Q20" s="38"/>
      <c r="R20" s="37"/>
      <c r="S20" s="38"/>
      <c r="T20" s="37"/>
      <c r="U20" s="38"/>
    </row>
    <row r="21" spans="1:21" ht="23.1" customHeight="1" thickBot="1" x14ac:dyDescent="0.3">
      <c r="A21" s="34" t="s">
        <v>144</v>
      </c>
      <c r="B21" s="39"/>
      <c r="C21" s="40"/>
      <c r="D21" s="39"/>
      <c r="E21" s="40"/>
      <c r="F21" s="39"/>
      <c r="G21" s="40"/>
      <c r="H21" s="42"/>
      <c r="I21" s="40"/>
      <c r="J21" s="39"/>
      <c r="K21" s="40"/>
      <c r="L21" s="42"/>
      <c r="M21" s="40"/>
      <c r="N21" s="39"/>
      <c r="O21" s="40"/>
      <c r="P21" s="42"/>
      <c r="Q21" s="40"/>
      <c r="R21" s="39"/>
      <c r="S21" s="40"/>
      <c r="T21" s="39"/>
      <c r="U21" s="40"/>
    </row>
  </sheetData>
  <mergeCells count="17">
    <mergeCell ref="J2:K2"/>
    <mergeCell ref="X2:Y2"/>
    <mergeCell ref="B1:E1"/>
    <mergeCell ref="F1:I1"/>
    <mergeCell ref="J1:M1"/>
    <mergeCell ref="N1:Q1"/>
    <mergeCell ref="R1:U1"/>
    <mergeCell ref="L2:M2"/>
    <mergeCell ref="N2:O2"/>
    <mergeCell ref="P2:Q2"/>
    <mergeCell ref="R2:S2"/>
    <mergeCell ref="T2:U2"/>
    <mergeCell ref="V2:W2"/>
    <mergeCell ref="B2:C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E21"/>
  <sheetViews>
    <sheetView workbookViewId="0">
      <selection activeCell="E21" sqref="E21"/>
    </sheetView>
  </sheetViews>
  <sheetFormatPr defaultRowHeight="15" x14ac:dyDescent="0.25"/>
  <cols>
    <col min="1" max="1" width="13.5703125" style="9" customWidth="1"/>
    <col min="2" max="2" width="21.85546875" style="9" customWidth="1"/>
    <col min="3" max="3" width="13.140625" style="9" customWidth="1"/>
    <col min="4" max="4" width="15.5703125" style="9" customWidth="1"/>
    <col min="5" max="5" width="17.28515625" style="9" customWidth="1"/>
    <col min="6" max="16384" width="9.140625" style="9"/>
  </cols>
  <sheetData>
    <row r="1" spans="1:5" ht="21" x14ac:dyDescent="0.35">
      <c r="A1" s="58" t="s">
        <v>142</v>
      </c>
      <c r="B1" s="58"/>
      <c r="C1" s="58"/>
      <c r="D1" s="58"/>
      <c r="E1" s="58"/>
    </row>
    <row r="3" spans="1:5" x14ac:dyDescent="0.25">
      <c r="A3" s="20" t="s">
        <v>134</v>
      </c>
      <c r="B3" s="20" t="s">
        <v>136</v>
      </c>
      <c r="C3" s="20" t="s">
        <v>143</v>
      </c>
      <c r="D3" s="21" t="s">
        <v>138</v>
      </c>
      <c r="E3" s="21" t="s">
        <v>139</v>
      </c>
    </row>
    <row r="4" spans="1:5" x14ac:dyDescent="0.25">
      <c r="A4" s="22">
        <v>45188</v>
      </c>
      <c r="B4" s="27" t="s">
        <v>118</v>
      </c>
      <c r="C4" s="23">
        <f>SUMIF(ENTRADAS[[#This Row],[Código do Item]],ESTOQUE[[#This Row],[Descrição do Item]],ENTRADAS[[#This Row],[Quantidade]])-SAÍDAS[[#This Row],[Quantidade]]</f>
        <v>6</v>
      </c>
      <c r="D4" s="24">
        <v>5</v>
      </c>
      <c r="E4" s="25">
        <f>ESTOQUE[[#This Row],[Preço Unitário]]*ESTOQUE[[#This Row],[Saldo]]</f>
        <v>30</v>
      </c>
    </row>
    <row r="5" spans="1:5" x14ac:dyDescent="0.25">
      <c r="A5" s="26"/>
      <c r="B5" s="27" t="s">
        <v>121</v>
      </c>
      <c r="C5" s="23">
        <f>SUMIF(ENTRADAS[[#This Row],[Código do Item]],ESTOQUE[[#This Row],[Descrição do Item]],ENTRADAS[[#This Row],[Quantidade]])-SAÍDAS[[#This Row],[Quantidade]]</f>
        <v>0</v>
      </c>
      <c r="D5" s="24">
        <v>5</v>
      </c>
      <c r="E5" s="25">
        <f>ESTOQUE[[#This Row],[Preço Unitário]]*ESTOQUE[[#This Row],[Saldo]]</f>
        <v>0</v>
      </c>
    </row>
    <row r="6" spans="1:5" x14ac:dyDescent="0.25">
      <c r="B6" s="27" t="s">
        <v>122</v>
      </c>
      <c r="C6" s="23">
        <f>SUMIF(ENTRADAS[[#This Row],[Código do Item]],ESTOQUE[[#This Row],[Descrição do Item]],ENTRADAS[[#This Row],[Quantidade]])-SAÍDAS[[#This Row],[Quantidade]]</f>
        <v>16</v>
      </c>
      <c r="D6" s="24">
        <v>5</v>
      </c>
      <c r="E6" s="25">
        <f>ESTOQUE[[#This Row],[Preço Unitário]]*ESTOQUE[[#This Row],[Saldo]]</f>
        <v>80</v>
      </c>
    </row>
    <row r="7" spans="1:5" x14ac:dyDescent="0.25">
      <c r="B7" s="27" t="s">
        <v>123</v>
      </c>
      <c r="C7" s="23">
        <f>SUMIF(ENTRADAS[[#This Row],[Código do Item]],ESTOQUE[[#This Row],[Descrição do Item]],ENTRADAS[[#This Row],[Quantidade]])-SAÍDAS[[#This Row],[Quantidade]]</f>
        <v>12</v>
      </c>
      <c r="D7" s="24">
        <v>5</v>
      </c>
      <c r="E7" s="25">
        <f>ESTOQUE[[#This Row],[Preço Unitário]]*ESTOQUE[[#This Row],[Saldo]]</f>
        <v>60</v>
      </c>
    </row>
    <row r="8" spans="1:5" x14ac:dyDescent="0.25">
      <c r="B8" s="27" t="s">
        <v>124</v>
      </c>
      <c r="C8" s="23">
        <f>SUMIF(ENTRADAS[[#This Row],[Código do Item]],ESTOQUE[[#This Row],[Descrição do Item]],ENTRADAS[[#This Row],[Quantidade]])-SAÍDAS[[#This Row],[Quantidade]]</f>
        <v>4</v>
      </c>
      <c r="D8" s="24">
        <v>5</v>
      </c>
      <c r="E8" s="25">
        <f>ESTOQUE[[#This Row],[Preço Unitário]]*ESTOQUE[[#This Row],[Saldo]]</f>
        <v>20</v>
      </c>
    </row>
    <row r="9" spans="1:5" x14ac:dyDescent="0.25">
      <c r="B9" s="27" t="s">
        <v>125</v>
      </c>
      <c r="C9" s="23">
        <f>SUMIF(ENTRADAS[[#This Row],[Código do Item]],ESTOQUE[[#This Row],[Descrição do Item]],ENTRADAS[[#This Row],[Quantidade]])-SAÍDAS[[#This Row],[Quantidade]]</f>
        <v>30</v>
      </c>
      <c r="D9" s="24">
        <v>5</v>
      </c>
      <c r="E9" s="25">
        <f>ESTOQUE[[#This Row],[Preço Unitário]]*ESTOQUE[[#This Row],[Saldo]]</f>
        <v>150</v>
      </c>
    </row>
    <row r="10" spans="1:5" x14ac:dyDescent="0.25">
      <c r="B10" s="27" t="s">
        <v>132</v>
      </c>
      <c r="C10" s="23">
        <f>SUMIF(ENTRADAS[[#This Row],[Código do Item]],ESTOQUE[[#This Row],[Descrição do Item]],ENTRADAS[[#This Row],[Quantidade]])-SAÍDAS[[#This Row],[Quantidade]]</f>
        <v>24</v>
      </c>
      <c r="D10" s="24">
        <v>5</v>
      </c>
      <c r="E10" s="25">
        <f>ESTOQUE[[#This Row],[Preço Unitário]]*ESTOQUE[[#This Row],[Saldo]]</f>
        <v>120</v>
      </c>
    </row>
    <row r="11" spans="1:5" x14ac:dyDescent="0.25">
      <c r="B11" s="27" t="s">
        <v>128</v>
      </c>
      <c r="C11" s="23">
        <f>SUMIF(ENTRADAS[[#This Row],[Código do Item]],ESTOQUE[[#This Row],[Descrição do Item]],ENTRADAS[[#This Row],[Quantidade]])-SAÍDAS[[#This Row],[Quantidade]]</f>
        <v>0</v>
      </c>
      <c r="D11" s="24">
        <v>5</v>
      </c>
      <c r="E11" s="25">
        <f>ESTOQUE[[#This Row],[Preço Unitário]]*ESTOQUE[[#This Row],[Saldo]]</f>
        <v>0</v>
      </c>
    </row>
    <row r="12" spans="1:5" x14ac:dyDescent="0.25">
      <c r="B12" s="27" t="s">
        <v>129</v>
      </c>
      <c r="C12" s="23">
        <f>SUMIF(ENTRADAS[[#This Row],[Código do Item]],ESTOQUE[[#This Row],[Descrição do Item]],ENTRADAS[[#This Row],[Quantidade]])-SAÍDAS[[#This Row],[Quantidade]]</f>
        <v>0</v>
      </c>
      <c r="D12" s="24">
        <v>5</v>
      </c>
      <c r="E12" s="25">
        <f>ESTOQUE[[#This Row],[Preço Unitário]]*ESTOQUE[[#This Row],[Saldo]]</f>
        <v>0</v>
      </c>
    </row>
    <row r="13" spans="1:5" x14ac:dyDescent="0.25">
      <c r="B13" s="27" t="s">
        <v>130</v>
      </c>
      <c r="C13" s="23">
        <f>SUMIF(ENTRADAS[[#This Row],[Código do Item]],ESTOQUE[[#This Row],[Descrição do Item]],ENTRADAS[[#This Row],[Quantidade]])-SAÍDAS[[#This Row],[Quantidade]]</f>
        <v>0</v>
      </c>
      <c r="D13" s="24">
        <v>5</v>
      </c>
      <c r="E13" s="25">
        <f>ESTOQUE[[#This Row],[Preço Unitário]]*ESTOQUE[[#This Row],[Saldo]]</f>
        <v>0</v>
      </c>
    </row>
    <row r="14" spans="1:5" x14ac:dyDescent="0.25">
      <c r="B14" s="27" t="s">
        <v>131</v>
      </c>
      <c r="C14" s="23">
        <f>SUMIF(ENTRADAS[[#This Row],[Código do Item]],ESTOQUE[[#This Row],[Descrição do Item]],ENTRADAS[[#This Row],[Quantidade]])-SAÍDAS[[#This Row],[Quantidade]]</f>
        <v>0</v>
      </c>
      <c r="D14" s="24">
        <v>5</v>
      </c>
      <c r="E14" s="25">
        <f>ESTOQUE[[#This Row],[Preço Unitário]]*ESTOQUE[[#This Row],[Saldo]]</f>
        <v>0</v>
      </c>
    </row>
    <row r="15" spans="1:5" x14ac:dyDescent="0.25">
      <c r="B15" s="27" t="s">
        <v>116</v>
      </c>
      <c r="C15" s="23">
        <f>SUMIF(ENTRADAS[[#This Row],[Código do Item]],ESTOQUE[[#This Row],[Descrição do Item]],ENTRADAS[[#This Row],[Quantidade]])-SAÍDAS[[#This Row],[Quantidade]]</f>
        <v>19</v>
      </c>
      <c r="D15" s="24">
        <v>3</v>
      </c>
      <c r="E15" s="25">
        <f>ESTOQUE[[#This Row],[Preço Unitário]]*ESTOQUE[[#This Row],[Saldo]]</f>
        <v>57</v>
      </c>
    </row>
    <row r="16" spans="1:5" x14ac:dyDescent="0.25">
      <c r="B16" s="27" t="s">
        <v>117</v>
      </c>
      <c r="C16" s="23">
        <f>SUMIF(ENTRADAS[[#This Row],[Código do Item]],ESTOQUE[[#This Row],[Descrição do Item]],ENTRADAS[[#This Row],[Quantidade]])-SAÍDAS[[#This Row],[Quantidade]]</f>
        <v>19</v>
      </c>
      <c r="D16" s="24">
        <v>3</v>
      </c>
      <c r="E16" s="25">
        <f>ESTOQUE[[#This Row],[Preço Unitário]]*ESTOQUE[[#This Row],[Saldo]]</f>
        <v>57</v>
      </c>
    </row>
    <row r="17" spans="2:5" x14ac:dyDescent="0.25">
      <c r="B17" s="27" t="s">
        <v>119</v>
      </c>
      <c r="C17" s="23">
        <f>SUMIF(ENTRADAS[[#This Row],[Código do Item]],ESTOQUE[[#This Row],[Descrição do Item]],ENTRADAS[[#This Row],[Quantidade]])-SAÍDAS[[#This Row],[Quantidade]]</f>
        <v>21</v>
      </c>
      <c r="D17" s="24">
        <v>3</v>
      </c>
      <c r="E17" s="25">
        <f>ESTOQUE[[#This Row],[Preço Unitário]]*ESTOQUE[[#This Row],[Saldo]]</f>
        <v>63</v>
      </c>
    </row>
    <row r="18" spans="2:5" x14ac:dyDescent="0.25">
      <c r="B18" s="27" t="s">
        <v>120</v>
      </c>
      <c r="C18" s="23">
        <f>SUMIF(ENTRADAS[[#This Row],[Código do Item]],ESTOQUE[[#This Row],[Descrição do Item]],ENTRADAS[[#This Row],[Quantidade]])-SAÍDAS[[#This Row],[Quantidade]]</f>
        <v>20</v>
      </c>
      <c r="D18" s="24">
        <v>3</v>
      </c>
      <c r="E18" s="25">
        <f>ESTOQUE[[#This Row],[Preço Unitário]]*ESTOQUE[[#This Row],[Saldo]]</f>
        <v>60</v>
      </c>
    </row>
    <row r="19" spans="2:5" x14ac:dyDescent="0.25">
      <c r="B19" s="27" t="s">
        <v>126</v>
      </c>
      <c r="C19" s="23">
        <f>SUMIF(ENTRADAS[[#This Row],[Código do Item]],ESTOQUE[[#This Row],[Descrição do Item]],ENTRADAS[[#This Row],[Quantidade]])-SAÍDAS[[#This Row],[Quantidade]]</f>
        <v>18</v>
      </c>
      <c r="D19" s="24">
        <v>3</v>
      </c>
      <c r="E19" s="25">
        <f>ESTOQUE[[#This Row],[Preço Unitário]]*ESTOQUE[[#This Row],[Saldo]]</f>
        <v>54</v>
      </c>
    </row>
    <row r="20" spans="2:5" x14ac:dyDescent="0.25">
      <c r="B20" s="27" t="s">
        <v>127</v>
      </c>
      <c r="C20" s="23">
        <f>SUMIF(ENTRADAS[[#This Row],[Código do Item]],ESTOQUE[[#This Row],[Descrição do Item]],ENTRADAS[[#This Row],[Quantidade]])-SAÍDAS[[#This Row],[Quantidade]]</f>
        <v>17</v>
      </c>
      <c r="D20" s="24">
        <v>3</v>
      </c>
      <c r="E20" s="25">
        <f>ESTOQUE[[#This Row],[Preço Unitário]]*ESTOQUE[[#This Row],[Saldo]]</f>
        <v>51</v>
      </c>
    </row>
    <row r="21" spans="2:5" x14ac:dyDescent="0.25">
      <c r="B21" s="27" t="s">
        <v>144</v>
      </c>
      <c r="C21" s="28">
        <f>SUMIF(ENTRADAS[[#This Row],[Código do Item]],ESTOQUE[[#This Row],[Descrição do Item]],ENTRADAS[[#This Row],[Quantidade]])</f>
        <v>15</v>
      </c>
      <c r="D21" s="24">
        <v>3</v>
      </c>
      <c r="E21" s="29">
        <f>ESTOQUE[[#This Row],[Preço Unitário]]*ESTOQUE[[#This Row],[Saldo]]</f>
        <v>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C7" sqref="C7"/>
    </sheetView>
  </sheetViews>
  <sheetFormatPr defaultRowHeight="15" x14ac:dyDescent="0.25"/>
  <cols>
    <col min="2" max="2" width="11.42578125" customWidth="1"/>
    <col min="3" max="3" width="10.42578125" customWidth="1"/>
  </cols>
  <sheetData>
    <row r="2" spans="1:3" x14ac:dyDescent="0.25">
      <c r="B2" t="s">
        <v>85</v>
      </c>
      <c r="C2" t="s">
        <v>86</v>
      </c>
    </row>
    <row r="3" spans="1:3" x14ac:dyDescent="0.25">
      <c r="A3" s="8">
        <v>45183</v>
      </c>
      <c r="B3" s="1">
        <v>0</v>
      </c>
      <c r="C3" s="11">
        <v>5</v>
      </c>
    </row>
    <row r="4" spans="1:3" x14ac:dyDescent="0.25">
      <c r="A4" s="8">
        <v>45184</v>
      </c>
      <c r="B4" s="1">
        <v>8</v>
      </c>
      <c r="C4" s="11">
        <v>5</v>
      </c>
    </row>
    <row r="5" spans="1:3" x14ac:dyDescent="0.25">
      <c r="A5" s="8">
        <v>45185</v>
      </c>
      <c r="B5" s="1">
        <v>12.25</v>
      </c>
      <c r="C5" s="11">
        <v>5</v>
      </c>
    </row>
    <row r="6" spans="1:3" x14ac:dyDescent="0.25">
      <c r="A6" s="8">
        <v>45186</v>
      </c>
      <c r="B6" s="1">
        <v>0</v>
      </c>
      <c r="C6" s="11">
        <v>5</v>
      </c>
    </row>
    <row r="7" spans="1:3" x14ac:dyDescent="0.25">
      <c r="A7" s="8">
        <v>45187</v>
      </c>
      <c r="B7" s="1">
        <v>5</v>
      </c>
      <c r="C7" s="1">
        <v>5</v>
      </c>
    </row>
    <row r="8" spans="1:3" x14ac:dyDescent="0.25">
      <c r="A8" s="8">
        <v>45193</v>
      </c>
      <c r="B8" s="1">
        <v>5</v>
      </c>
      <c r="C8" s="1">
        <v>0</v>
      </c>
    </row>
    <row r="9" spans="1:3" x14ac:dyDescent="0.25">
      <c r="A9" s="8">
        <v>45194</v>
      </c>
      <c r="B9" s="1">
        <v>5</v>
      </c>
      <c r="C9" s="1">
        <v>20</v>
      </c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7"/>
  <sheetViews>
    <sheetView topLeftCell="A34" workbookViewId="0">
      <selection activeCell="C2" sqref="C2"/>
    </sheetView>
  </sheetViews>
  <sheetFormatPr defaultRowHeight="15" x14ac:dyDescent="0.25"/>
  <cols>
    <col min="1" max="1" width="27.28515625" customWidth="1"/>
    <col min="2" max="2" width="14" customWidth="1"/>
    <col min="3" max="3" width="11.7109375" customWidth="1"/>
  </cols>
  <sheetData>
    <row r="2" spans="1:3" x14ac:dyDescent="0.25">
      <c r="B2" s="7">
        <v>45170</v>
      </c>
    </row>
    <row r="3" spans="1:3" x14ac:dyDescent="0.25">
      <c r="A3" s="5" t="s">
        <v>80</v>
      </c>
    </row>
    <row r="4" spans="1:3" x14ac:dyDescent="0.25">
      <c r="A4" s="2" t="s">
        <v>38</v>
      </c>
      <c r="B4" s="1">
        <v>3.99</v>
      </c>
      <c r="C4" s="1">
        <v>3.89</v>
      </c>
    </row>
    <row r="5" spans="1:3" x14ac:dyDescent="0.25">
      <c r="A5" s="2" t="s">
        <v>39</v>
      </c>
      <c r="B5" s="1">
        <v>0.315</v>
      </c>
      <c r="C5" s="1">
        <v>0.34</v>
      </c>
    </row>
    <row r="6" spans="1:3" x14ac:dyDescent="0.25">
      <c r="A6" s="2" t="s">
        <v>40</v>
      </c>
      <c r="B6" s="1">
        <v>0.59499999999999997</v>
      </c>
      <c r="C6" s="1">
        <v>0.59499999999999997</v>
      </c>
    </row>
    <row r="7" spans="1:3" x14ac:dyDescent="0.25">
      <c r="A7" s="2" t="s">
        <v>41</v>
      </c>
      <c r="B7" s="1">
        <v>0.5</v>
      </c>
      <c r="C7" s="1">
        <v>0.05</v>
      </c>
    </row>
    <row r="8" spans="1:3" x14ac:dyDescent="0.25">
      <c r="A8" s="2" t="s">
        <v>53</v>
      </c>
      <c r="B8" s="1">
        <v>0.99</v>
      </c>
      <c r="C8" s="1">
        <v>0.55000000000000004</v>
      </c>
    </row>
    <row r="9" spans="1:3" x14ac:dyDescent="0.25">
      <c r="A9" s="2" t="s">
        <v>42</v>
      </c>
      <c r="B9" s="1">
        <v>0.47</v>
      </c>
      <c r="C9" s="1">
        <v>0.28000000000000003</v>
      </c>
    </row>
    <row r="10" spans="1:3" x14ac:dyDescent="0.25">
      <c r="A10" s="3" t="s">
        <v>49</v>
      </c>
      <c r="B10" s="1">
        <v>7.0000000000000007E-2</v>
      </c>
      <c r="C10" s="1">
        <v>0.14000000000000001</v>
      </c>
    </row>
    <row r="11" spans="1:3" x14ac:dyDescent="0.25">
      <c r="A11" s="3" t="s">
        <v>112</v>
      </c>
      <c r="B11" s="1">
        <v>0.14000000000000001</v>
      </c>
      <c r="C11" s="1">
        <v>0.14000000000000001</v>
      </c>
    </row>
    <row r="12" spans="1:3" x14ac:dyDescent="0.25">
      <c r="A12" s="2" t="s">
        <v>37</v>
      </c>
      <c r="B12" s="4">
        <f>SUM(B4:B11)</f>
        <v>7.07</v>
      </c>
      <c r="C12" s="4">
        <f>SUM(C4:C11)</f>
        <v>5.9849999999999994</v>
      </c>
    </row>
    <row r="13" spans="1:3" x14ac:dyDescent="0.25">
      <c r="A13" s="2" t="s">
        <v>84</v>
      </c>
      <c r="B13" s="4">
        <f>B12/1300*180</f>
        <v>0.97892307692307701</v>
      </c>
      <c r="C13" s="4">
        <f>C12/1300*180</f>
        <v>0.82869230769230762</v>
      </c>
    </row>
    <row r="15" spans="1:3" x14ac:dyDescent="0.25">
      <c r="A15" s="6" t="s">
        <v>81</v>
      </c>
    </row>
    <row r="16" spans="1:3" x14ac:dyDescent="0.25">
      <c r="A16" s="2" t="s">
        <v>50</v>
      </c>
      <c r="B16" s="1">
        <v>3.99</v>
      </c>
      <c r="C16" s="1">
        <v>3.89</v>
      </c>
    </row>
    <row r="17" spans="1:3" x14ac:dyDescent="0.25">
      <c r="A17" s="2" t="s">
        <v>51</v>
      </c>
      <c r="B17" s="1">
        <v>0.315</v>
      </c>
      <c r="C17" s="1">
        <v>0.34</v>
      </c>
    </row>
    <row r="18" spans="1:3" x14ac:dyDescent="0.25">
      <c r="A18" s="2" t="s">
        <v>41</v>
      </c>
      <c r="B18" s="1">
        <v>0.5</v>
      </c>
      <c r="C18" s="1">
        <v>0.05</v>
      </c>
    </row>
    <row r="19" spans="1:3" x14ac:dyDescent="0.25">
      <c r="A19" s="2" t="s">
        <v>52</v>
      </c>
      <c r="B19" s="1">
        <v>2.145</v>
      </c>
      <c r="C19" s="1">
        <v>1.05</v>
      </c>
    </row>
    <row r="20" spans="1:3" x14ac:dyDescent="0.25">
      <c r="A20" s="2" t="s">
        <v>83</v>
      </c>
      <c r="B20" s="1">
        <v>0.5</v>
      </c>
      <c r="C20" s="1">
        <v>0.05</v>
      </c>
    </row>
    <row r="21" spans="1:3" x14ac:dyDescent="0.25">
      <c r="A21" s="2" t="s">
        <v>82</v>
      </c>
      <c r="B21" s="1">
        <v>0.47</v>
      </c>
      <c r="C21" s="1">
        <v>0.19</v>
      </c>
    </row>
    <row r="22" spans="1:3" x14ac:dyDescent="0.25">
      <c r="A22" s="3" t="s">
        <v>49</v>
      </c>
      <c r="B22" s="1">
        <v>7.0000000000000007E-2</v>
      </c>
      <c r="C22" s="1">
        <v>0.14000000000000001</v>
      </c>
    </row>
    <row r="23" spans="1:3" x14ac:dyDescent="0.25">
      <c r="A23" s="3" t="s">
        <v>112</v>
      </c>
      <c r="B23" s="1">
        <v>0.14000000000000001</v>
      </c>
      <c r="C23" s="1">
        <v>0.14000000000000001</v>
      </c>
    </row>
    <row r="24" spans="1:3" x14ac:dyDescent="0.25">
      <c r="A24" s="2" t="s">
        <v>37</v>
      </c>
      <c r="B24" s="4">
        <f>SUM(B16:B23)</f>
        <v>8.1300000000000008</v>
      </c>
      <c r="C24" s="4">
        <f>SUM(C16:C23)</f>
        <v>5.85</v>
      </c>
    </row>
    <row r="25" spans="1:3" x14ac:dyDescent="0.25">
      <c r="A25" s="2" t="s">
        <v>84</v>
      </c>
      <c r="B25" s="4">
        <f>B24/1300*180</f>
        <v>1.1256923076923078</v>
      </c>
      <c r="C25" s="4">
        <f>C24/1300*180</f>
        <v>0.80999999999999994</v>
      </c>
    </row>
    <row r="27" spans="1:3" x14ac:dyDescent="0.25">
      <c r="A27" s="6" t="s">
        <v>113</v>
      </c>
    </row>
    <row r="28" spans="1:3" x14ac:dyDescent="0.25">
      <c r="A28" s="2" t="s">
        <v>50</v>
      </c>
      <c r="B28" s="1">
        <v>3.99</v>
      </c>
      <c r="C28" s="1">
        <v>3.89</v>
      </c>
    </row>
    <row r="29" spans="1:3" x14ac:dyDescent="0.25">
      <c r="A29" s="2" t="s">
        <v>54</v>
      </c>
      <c r="B29" s="1">
        <v>1.395</v>
      </c>
      <c r="C29" s="1">
        <v>1.1499999999999999</v>
      </c>
    </row>
    <row r="30" spans="1:3" x14ac:dyDescent="0.25">
      <c r="A30" s="2" t="s">
        <v>51</v>
      </c>
      <c r="B30" s="1">
        <v>0.315</v>
      </c>
      <c r="C30" s="1">
        <v>0.34</v>
      </c>
    </row>
    <row r="31" spans="1:3" x14ac:dyDescent="0.25">
      <c r="A31" s="2" t="s">
        <v>55</v>
      </c>
      <c r="B31" s="1">
        <v>0.5</v>
      </c>
      <c r="C31" s="1">
        <v>0.05</v>
      </c>
    </row>
    <row r="32" spans="1:3" x14ac:dyDescent="0.25">
      <c r="A32" s="2" t="s">
        <v>42</v>
      </c>
      <c r="B32" s="1">
        <v>0.47</v>
      </c>
      <c r="C32" s="1">
        <v>0.28000000000000003</v>
      </c>
    </row>
    <row r="33" spans="1:3" x14ac:dyDescent="0.25">
      <c r="A33" s="3" t="s">
        <v>49</v>
      </c>
      <c r="B33" s="1">
        <v>7.0000000000000007E-2</v>
      </c>
      <c r="C33" s="1">
        <v>0.14000000000000001</v>
      </c>
    </row>
    <row r="34" spans="1:3" x14ac:dyDescent="0.25">
      <c r="A34" s="3" t="s">
        <v>112</v>
      </c>
      <c r="B34" s="1">
        <v>0.14000000000000001</v>
      </c>
      <c r="C34" s="1">
        <v>0.14000000000000001</v>
      </c>
    </row>
    <row r="35" spans="1:3" x14ac:dyDescent="0.25">
      <c r="A35" s="2" t="s">
        <v>37</v>
      </c>
      <c r="B35" s="4">
        <f>SUM(B28:B34)</f>
        <v>6.88</v>
      </c>
      <c r="C35" s="4">
        <f>SUM(C28:C34)</f>
        <v>5.9899999999999993</v>
      </c>
    </row>
    <row r="36" spans="1:3" x14ac:dyDescent="0.25">
      <c r="A36" s="2" t="s">
        <v>84</v>
      </c>
      <c r="B36" s="4">
        <f>B35/1300*180</f>
        <v>0.95261538461538464</v>
      </c>
      <c r="C36" s="4">
        <f>C35/1300*180</f>
        <v>0.82938461538461539</v>
      </c>
    </row>
    <row r="38" spans="1:3" x14ac:dyDescent="0.25">
      <c r="A38" s="6" t="s">
        <v>58</v>
      </c>
    </row>
    <row r="39" spans="1:3" x14ac:dyDescent="0.25">
      <c r="A39" s="2" t="s">
        <v>50</v>
      </c>
      <c r="B39" s="1">
        <v>3.99</v>
      </c>
      <c r="C39" s="1">
        <v>3.89</v>
      </c>
    </row>
    <row r="40" spans="1:3" x14ac:dyDescent="0.25">
      <c r="A40" s="2" t="s">
        <v>56</v>
      </c>
      <c r="B40" s="1">
        <v>0.63</v>
      </c>
      <c r="C40" s="1">
        <v>0.67</v>
      </c>
    </row>
    <row r="41" spans="1:3" x14ac:dyDescent="0.25">
      <c r="A41" s="2" t="s">
        <v>41</v>
      </c>
      <c r="B41" s="1">
        <v>0.5</v>
      </c>
      <c r="C41" s="1">
        <v>0.05</v>
      </c>
    </row>
    <row r="42" spans="1:3" x14ac:dyDescent="0.25">
      <c r="A42" s="2" t="s">
        <v>59</v>
      </c>
      <c r="B42" s="1">
        <v>0.99</v>
      </c>
      <c r="C42" s="1">
        <v>0.88</v>
      </c>
    </row>
    <row r="43" spans="1:3" x14ac:dyDescent="0.25">
      <c r="A43" s="2" t="s">
        <v>60</v>
      </c>
      <c r="B43" s="1">
        <v>0.47</v>
      </c>
      <c r="C43" s="1">
        <v>0.32</v>
      </c>
    </row>
    <row r="44" spans="1:3" x14ac:dyDescent="0.25">
      <c r="A44" s="3" t="s">
        <v>49</v>
      </c>
      <c r="B44" s="1">
        <v>7.0000000000000007E-2</v>
      </c>
      <c r="C44" s="1">
        <v>0.14000000000000001</v>
      </c>
    </row>
    <row r="45" spans="1:3" x14ac:dyDescent="0.25">
      <c r="A45" s="3" t="s">
        <v>112</v>
      </c>
      <c r="B45" s="1">
        <v>0.14000000000000001</v>
      </c>
      <c r="C45" s="1">
        <v>0.14000000000000001</v>
      </c>
    </row>
    <row r="46" spans="1:3" x14ac:dyDescent="0.25">
      <c r="A46" s="2" t="s">
        <v>37</v>
      </c>
      <c r="B46" s="4">
        <f>SUM(B39:B45)</f>
        <v>6.79</v>
      </c>
      <c r="C46" s="4">
        <f>SUM(C39:C45)</f>
        <v>6.09</v>
      </c>
    </row>
    <row r="47" spans="1:3" x14ac:dyDescent="0.25">
      <c r="A47" s="2" t="s">
        <v>84</v>
      </c>
      <c r="B47" s="4">
        <f>B46/1300*180</f>
        <v>0.94015384615384612</v>
      </c>
      <c r="C47" s="4">
        <f>C46/1300*180</f>
        <v>0.84323076923076923</v>
      </c>
    </row>
    <row r="49" spans="1:3" x14ac:dyDescent="0.25">
      <c r="A49" s="6" t="s">
        <v>66</v>
      </c>
    </row>
    <row r="50" spans="1:3" x14ac:dyDescent="0.25">
      <c r="A50" s="2" t="s">
        <v>62</v>
      </c>
      <c r="B50" s="1">
        <v>0.5</v>
      </c>
      <c r="C50" s="1">
        <v>0.5</v>
      </c>
    </row>
    <row r="51" spans="1:3" x14ac:dyDescent="0.25">
      <c r="A51" s="2" t="s">
        <v>56</v>
      </c>
      <c r="B51" s="1">
        <v>0.63</v>
      </c>
      <c r="C51" s="1">
        <v>0.67</v>
      </c>
    </row>
    <row r="52" spans="1:3" x14ac:dyDescent="0.25">
      <c r="A52" s="2" t="s">
        <v>41</v>
      </c>
      <c r="B52" s="1">
        <v>0.5</v>
      </c>
      <c r="C52" s="1">
        <v>0.05</v>
      </c>
    </row>
    <row r="53" spans="1:3" x14ac:dyDescent="0.25">
      <c r="A53" s="2" t="s">
        <v>57</v>
      </c>
      <c r="B53" s="1">
        <v>0.99</v>
      </c>
      <c r="C53" s="1">
        <v>0.88</v>
      </c>
    </row>
    <row r="54" spans="1:3" x14ac:dyDescent="0.25">
      <c r="A54" s="3" t="s">
        <v>49</v>
      </c>
      <c r="B54" s="1">
        <v>7.0000000000000007E-2</v>
      </c>
      <c r="C54" s="1">
        <v>0.14000000000000001</v>
      </c>
    </row>
    <row r="55" spans="1:3" x14ac:dyDescent="0.25">
      <c r="A55" s="3" t="s">
        <v>112</v>
      </c>
      <c r="B55" s="1">
        <v>0.14000000000000001</v>
      </c>
      <c r="C55" s="1">
        <v>0.14000000000000001</v>
      </c>
    </row>
    <row r="56" spans="1:3" x14ac:dyDescent="0.25">
      <c r="A56" s="2" t="s">
        <v>37</v>
      </c>
      <c r="B56" s="4">
        <f>SUM(B50:B55)</f>
        <v>2.83</v>
      </c>
      <c r="C56" s="4">
        <f>SUM(C50:C55)</f>
        <v>2.3800000000000003</v>
      </c>
    </row>
    <row r="57" spans="1:3" x14ac:dyDescent="0.25">
      <c r="A57" s="2" t="s">
        <v>84</v>
      </c>
      <c r="B57" s="4">
        <f>B56/1300*180</f>
        <v>0.3918461538461539</v>
      </c>
      <c r="C57" s="4">
        <f>C56/1300*180</f>
        <v>0.32953846153846161</v>
      </c>
    </row>
    <row r="59" spans="1:3" x14ac:dyDescent="0.25">
      <c r="A59" s="6" t="s">
        <v>61</v>
      </c>
    </row>
    <row r="60" spans="1:3" x14ac:dyDescent="0.25">
      <c r="A60" s="2" t="s">
        <v>62</v>
      </c>
      <c r="B60" s="1">
        <v>0.5</v>
      </c>
      <c r="C60" s="1">
        <v>0.5</v>
      </c>
    </row>
    <row r="61" spans="1:3" x14ac:dyDescent="0.25">
      <c r="A61" s="2" t="s">
        <v>63</v>
      </c>
      <c r="B61" s="1">
        <v>0.63</v>
      </c>
      <c r="C61" s="1">
        <v>0.67</v>
      </c>
    </row>
    <row r="62" spans="1:3" x14ac:dyDescent="0.25">
      <c r="A62" s="2" t="s">
        <v>55</v>
      </c>
      <c r="B62" s="1">
        <v>0.5</v>
      </c>
      <c r="C62" s="1">
        <v>0.05</v>
      </c>
    </row>
    <row r="63" spans="1:3" x14ac:dyDescent="0.25">
      <c r="A63" s="2" t="s">
        <v>64</v>
      </c>
      <c r="B63" s="1">
        <v>0.99</v>
      </c>
      <c r="C63" s="1">
        <v>0.88</v>
      </c>
    </row>
    <row r="64" spans="1:3" x14ac:dyDescent="0.25">
      <c r="A64" s="3" t="s">
        <v>112</v>
      </c>
      <c r="B64" s="1">
        <v>7.0000000000000007E-2</v>
      </c>
      <c r="C64" s="1">
        <v>0.14000000000000001</v>
      </c>
    </row>
    <row r="65" spans="1:3" x14ac:dyDescent="0.25">
      <c r="A65" s="3" t="s">
        <v>49</v>
      </c>
      <c r="B65" s="1">
        <v>0.14000000000000001</v>
      </c>
      <c r="C65" s="1">
        <v>0.14000000000000001</v>
      </c>
    </row>
    <row r="66" spans="1:3" x14ac:dyDescent="0.25">
      <c r="A66" s="2" t="s">
        <v>37</v>
      </c>
      <c r="B66" s="4">
        <f>SUM(B59:B65)</f>
        <v>2.83</v>
      </c>
      <c r="C66" s="4">
        <f>SUM(C59:C65)</f>
        <v>2.3800000000000003</v>
      </c>
    </row>
    <row r="67" spans="1:3" x14ac:dyDescent="0.25">
      <c r="A67" s="2" t="s">
        <v>84</v>
      </c>
      <c r="B67" s="4">
        <f>B66/1300*180</f>
        <v>0.3918461538461539</v>
      </c>
      <c r="C67" s="4">
        <f>C66/1300*180</f>
        <v>0.32953846153846161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C18" sqref="C18"/>
    </sheetView>
  </sheetViews>
  <sheetFormatPr defaultRowHeight="15" x14ac:dyDescent="0.25"/>
  <cols>
    <col min="1" max="1" width="30.7109375" customWidth="1"/>
    <col min="2" max="2" width="11.5703125" customWidth="1"/>
  </cols>
  <sheetData>
    <row r="2" spans="1:3" x14ac:dyDescent="0.25">
      <c r="B2" t="s">
        <v>75</v>
      </c>
      <c r="C2" t="s">
        <v>107</v>
      </c>
    </row>
    <row r="3" spans="1:3" x14ac:dyDescent="0.25">
      <c r="A3" s="2" t="s">
        <v>43</v>
      </c>
      <c r="B3" s="1">
        <v>0.63</v>
      </c>
      <c r="C3" s="1">
        <v>0.67</v>
      </c>
    </row>
    <row r="4" spans="1:3" x14ac:dyDescent="0.25">
      <c r="A4" s="2" t="s">
        <v>44</v>
      </c>
      <c r="B4" s="1">
        <v>1.19</v>
      </c>
      <c r="C4" s="1">
        <v>1.19</v>
      </c>
    </row>
    <row r="5" spans="1:3" x14ac:dyDescent="0.25">
      <c r="A5" s="2" t="s">
        <v>47</v>
      </c>
      <c r="B5" s="1">
        <v>2.79</v>
      </c>
      <c r="C5" s="1">
        <v>2.29</v>
      </c>
    </row>
    <row r="6" spans="1:3" x14ac:dyDescent="0.25">
      <c r="A6" s="2" t="s">
        <v>45</v>
      </c>
      <c r="B6" s="1">
        <v>1.98</v>
      </c>
      <c r="C6" s="1">
        <v>1.0900000000000001</v>
      </c>
    </row>
    <row r="7" spans="1:3" x14ac:dyDescent="0.25">
      <c r="A7" s="2" t="s">
        <v>114</v>
      </c>
      <c r="B7" s="1">
        <v>4.3</v>
      </c>
      <c r="C7" s="1">
        <v>2.1</v>
      </c>
    </row>
    <row r="8" spans="1:3" x14ac:dyDescent="0.25">
      <c r="A8" s="2" t="s">
        <v>108</v>
      </c>
      <c r="B8" s="1">
        <v>0.47</v>
      </c>
      <c r="C8" s="1">
        <v>0.28000000000000003</v>
      </c>
    </row>
    <row r="9" spans="1:3" x14ac:dyDescent="0.25">
      <c r="A9" s="2" t="s">
        <v>109</v>
      </c>
      <c r="B9" s="1">
        <v>0.47</v>
      </c>
      <c r="C9" s="1">
        <v>0.32</v>
      </c>
    </row>
    <row r="10" spans="1:3" x14ac:dyDescent="0.25">
      <c r="A10" s="2" t="s">
        <v>110</v>
      </c>
      <c r="B10" s="1">
        <v>0.47</v>
      </c>
      <c r="C10" s="1">
        <v>0.19</v>
      </c>
    </row>
    <row r="11" spans="1:3" x14ac:dyDescent="0.25">
      <c r="A11" s="2" t="s">
        <v>46</v>
      </c>
      <c r="B11" s="1">
        <v>0.5</v>
      </c>
      <c r="C11" s="1">
        <v>0.25</v>
      </c>
    </row>
    <row r="12" spans="1:3" x14ac:dyDescent="0.25">
      <c r="A12" s="2" t="s">
        <v>48</v>
      </c>
      <c r="B12" s="1">
        <v>0.02</v>
      </c>
      <c r="C12" s="1">
        <v>0.02</v>
      </c>
    </row>
    <row r="13" spans="1:3" x14ac:dyDescent="0.25">
      <c r="A13" s="2" t="s">
        <v>65</v>
      </c>
      <c r="B13" s="1">
        <v>0.5</v>
      </c>
      <c r="C13" s="1">
        <v>0.5</v>
      </c>
    </row>
    <row r="14" spans="1:3" x14ac:dyDescent="0.25">
      <c r="A14" s="2" t="s">
        <v>83</v>
      </c>
      <c r="B14" s="1">
        <v>0.5</v>
      </c>
      <c r="C14" s="1">
        <v>0.05</v>
      </c>
    </row>
    <row r="15" spans="1:3" x14ac:dyDescent="0.25">
      <c r="A15" s="2" t="s">
        <v>111</v>
      </c>
      <c r="B15" s="1">
        <v>0.01</v>
      </c>
      <c r="C15" s="1">
        <v>0.02</v>
      </c>
    </row>
    <row r="17" spans="1:3" x14ac:dyDescent="0.25">
      <c r="A17" s="2" t="s">
        <v>115</v>
      </c>
      <c r="B17" s="1">
        <v>0.92</v>
      </c>
      <c r="C17" s="4">
        <v>0.83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5"/>
  <sheetViews>
    <sheetView topLeftCell="A63" zoomScaleNormal="100" workbookViewId="0">
      <selection activeCell="F74" sqref="F74"/>
    </sheetView>
  </sheetViews>
  <sheetFormatPr defaultRowHeight="15" x14ac:dyDescent="0.25"/>
  <cols>
    <col min="1" max="1" width="21.85546875" customWidth="1"/>
    <col min="2" max="2" width="8" customWidth="1"/>
    <col min="3" max="3" width="15" customWidth="1"/>
    <col min="4" max="4" width="14.7109375" customWidth="1"/>
    <col min="5" max="5" width="13.140625" bestFit="1" customWidth="1"/>
  </cols>
  <sheetData>
    <row r="2" spans="1:5" x14ac:dyDescent="0.25">
      <c r="A2" t="s">
        <v>0</v>
      </c>
    </row>
    <row r="4" spans="1:5" x14ac:dyDescent="0.25">
      <c r="A4" t="s">
        <v>2</v>
      </c>
      <c r="B4" t="s">
        <v>3</v>
      </c>
      <c r="C4" t="s">
        <v>6</v>
      </c>
      <c r="D4" t="s">
        <v>5</v>
      </c>
      <c r="E4" t="s">
        <v>4</v>
      </c>
    </row>
    <row r="5" spans="1:5" x14ac:dyDescent="0.25">
      <c r="A5" t="s">
        <v>1</v>
      </c>
      <c r="B5">
        <v>1</v>
      </c>
      <c r="C5" t="s">
        <v>9</v>
      </c>
      <c r="D5" s="1">
        <v>11.9</v>
      </c>
      <c r="E5" s="1">
        <f>D5*B5</f>
        <v>11.9</v>
      </c>
    </row>
    <row r="6" spans="1:5" x14ac:dyDescent="0.25">
      <c r="A6" t="s">
        <v>7</v>
      </c>
      <c r="B6">
        <v>1</v>
      </c>
      <c r="C6" t="s">
        <v>8</v>
      </c>
      <c r="D6" s="1">
        <v>1.95</v>
      </c>
      <c r="E6" s="1">
        <f t="shared" ref="E6:E15" si="0">D6*B6</f>
        <v>1.95</v>
      </c>
    </row>
    <row r="7" spans="1:5" x14ac:dyDescent="0.25">
      <c r="A7" t="s">
        <v>10</v>
      </c>
      <c r="B7">
        <v>12</v>
      </c>
      <c r="C7" t="s">
        <v>11</v>
      </c>
      <c r="D7" s="1">
        <v>3.99</v>
      </c>
      <c r="E7" s="1">
        <f t="shared" si="0"/>
        <v>47.88</v>
      </c>
    </row>
    <row r="8" spans="1:5" x14ac:dyDescent="0.25">
      <c r="A8" t="s">
        <v>12</v>
      </c>
      <c r="B8">
        <v>1</v>
      </c>
      <c r="C8" t="s">
        <v>13</v>
      </c>
      <c r="D8" s="1">
        <v>15.89</v>
      </c>
      <c r="E8" s="1">
        <f t="shared" si="0"/>
        <v>15.89</v>
      </c>
    </row>
    <row r="9" spans="1:5" x14ac:dyDescent="0.25">
      <c r="A9" t="s">
        <v>14</v>
      </c>
      <c r="B9">
        <v>2</v>
      </c>
      <c r="C9" t="s">
        <v>15</v>
      </c>
      <c r="D9" s="1">
        <v>2.79</v>
      </c>
      <c r="E9" s="1">
        <f t="shared" si="0"/>
        <v>5.58</v>
      </c>
    </row>
    <row r="10" spans="1:5" x14ac:dyDescent="0.25">
      <c r="A10" t="s">
        <v>16</v>
      </c>
      <c r="B10">
        <v>3</v>
      </c>
      <c r="C10" t="s">
        <v>17</v>
      </c>
      <c r="D10" s="1">
        <v>7.29</v>
      </c>
      <c r="E10" s="1">
        <f t="shared" si="0"/>
        <v>21.87</v>
      </c>
    </row>
    <row r="11" spans="1:5" x14ac:dyDescent="0.25">
      <c r="A11" t="s">
        <v>18</v>
      </c>
      <c r="B11">
        <v>1</v>
      </c>
      <c r="C11" t="s">
        <v>19</v>
      </c>
      <c r="D11" s="1">
        <v>2.59</v>
      </c>
      <c r="E11" s="1">
        <f t="shared" si="0"/>
        <v>2.59</v>
      </c>
    </row>
    <row r="12" spans="1:5" x14ac:dyDescent="0.25">
      <c r="A12" t="s">
        <v>20</v>
      </c>
      <c r="B12">
        <v>22</v>
      </c>
      <c r="C12" t="s">
        <v>21</v>
      </c>
      <c r="D12" s="1">
        <v>0.99</v>
      </c>
      <c r="E12" s="1">
        <f t="shared" si="0"/>
        <v>21.78</v>
      </c>
    </row>
    <row r="13" spans="1:5" x14ac:dyDescent="0.25">
      <c r="A13" t="s">
        <v>22</v>
      </c>
      <c r="B13">
        <v>1</v>
      </c>
      <c r="C13" t="s">
        <v>23</v>
      </c>
      <c r="D13" s="1">
        <v>9.9</v>
      </c>
      <c r="E13" s="1">
        <f t="shared" si="0"/>
        <v>9.9</v>
      </c>
    </row>
    <row r="14" spans="1:5" x14ac:dyDescent="0.25">
      <c r="A14" t="s">
        <v>24</v>
      </c>
      <c r="B14">
        <v>2</v>
      </c>
      <c r="C14" t="s">
        <v>26</v>
      </c>
      <c r="D14" s="1">
        <v>1.05</v>
      </c>
      <c r="E14" s="1">
        <f t="shared" si="0"/>
        <v>2.1</v>
      </c>
    </row>
    <row r="15" spans="1:5" x14ac:dyDescent="0.25">
      <c r="A15" t="s">
        <v>25</v>
      </c>
      <c r="B15">
        <v>2</v>
      </c>
      <c r="C15" t="s">
        <v>27</v>
      </c>
      <c r="D15" s="1">
        <v>4.29</v>
      </c>
      <c r="E15" s="1">
        <f t="shared" si="0"/>
        <v>8.58</v>
      </c>
    </row>
    <row r="16" spans="1:5" x14ac:dyDescent="0.25">
      <c r="A16" t="s">
        <v>32</v>
      </c>
      <c r="B16">
        <v>1</v>
      </c>
      <c r="C16" t="s">
        <v>15</v>
      </c>
      <c r="D16" s="1">
        <v>5</v>
      </c>
      <c r="E16" s="1">
        <f t="shared" ref="E16:E20" si="1">D16*B16</f>
        <v>5</v>
      </c>
    </row>
    <row r="17" spans="1:5" x14ac:dyDescent="0.25">
      <c r="A17" t="s">
        <v>35</v>
      </c>
      <c r="B17">
        <v>1</v>
      </c>
      <c r="C17" t="s">
        <v>36</v>
      </c>
      <c r="D17" s="1">
        <v>10</v>
      </c>
      <c r="E17" s="1">
        <f t="shared" si="1"/>
        <v>10</v>
      </c>
    </row>
    <row r="18" spans="1:5" x14ac:dyDescent="0.25">
      <c r="A18" t="s">
        <v>28</v>
      </c>
      <c r="B18">
        <v>1</v>
      </c>
      <c r="C18" t="s">
        <v>29</v>
      </c>
      <c r="D18" s="1">
        <v>32.99</v>
      </c>
      <c r="E18" s="1">
        <f t="shared" si="1"/>
        <v>32.99</v>
      </c>
    </row>
    <row r="19" spans="1:5" x14ac:dyDescent="0.25">
      <c r="A19" t="s">
        <v>30</v>
      </c>
      <c r="B19">
        <v>1</v>
      </c>
      <c r="C19" t="s">
        <v>31</v>
      </c>
      <c r="D19" s="1">
        <v>16.84</v>
      </c>
      <c r="E19" s="1">
        <f t="shared" si="1"/>
        <v>16.84</v>
      </c>
    </row>
    <row r="20" spans="1:5" x14ac:dyDescent="0.25">
      <c r="A20" t="s">
        <v>33</v>
      </c>
      <c r="B20">
        <v>1</v>
      </c>
      <c r="C20" t="s">
        <v>34</v>
      </c>
      <c r="D20" s="1">
        <v>12.45</v>
      </c>
      <c r="E20" s="1">
        <f t="shared" si="1"/>
        <v>12.45</v>
      </c>
    </row>
    <row r="21" spans="1:5" x14ac:dyDescent="0.25">
      <c r="D21" s="1" t="s">
        <v>37</v>
      </c>
      <c r="E21" s="1">
        <f ca="1">SUM(E5:E26)</f>
        <v>248.70000000000002</v>
      </c>
    </row>
    <row r="23" spans="1:5" x14ac:dyDescent="0.25">
      <c r="A23" t="s">
        <v>77</v>
      </c>
    </row>
    <row r="25" spans="1:5" x14ac:dyDescent="0.25">
      <c r="A25" t="s">
        <v>32</v>
      </c>
      <c r="B25">
        <v>3</v>
      </c>
      <c r="C25" t="s">
        <v>15</v>
      </c>
      <c r="D25" s="1">
        <v>6.55</v>
      </c>
      <c r="E25" s="1">
        <f>D25*B25</f>
        <v>19.649999999999999</v>
      </c>
    </row>
    <row r="26" spans="1:5" x14ac:dyDescent="0.25">
      <c r="A26" t="s">
        <v>67</v>
      </c>
      <c r="B26">
        <v>1</v>
      </c>
      <c r="C26" t="s">
        <v>68</v>
      </c>
      <c r="D26" s="1">
        <v>1.75</v>
      </c>
      <c r="E26" s="1">
        <f>D26*B26</f>
        <v>1.75</v>
      </c>
    </row>
    <row r="27" spans="1:5" x14ac:dyDescent="0.25">
      <c r="A27" t="s">
        <v>25</v>
      </c>
      <c r="B27">
        <v>1</v>
      </c>
      <c r="C27" t="s">
        <v>27</v>
      </c>
      <c r="D27">
        <v>4.59</v>
      </c>
      <c r="E27" s="1">
        <f t="shared" ref="E27:E33" si="2">D27*B27</f>
        <v>4.59</v>
      </c>
    </row>
    <row r="28" spans="1:5" x14ac:dyDescent="0.25">
      <c r="A28" t="s">
        <v>24</v>
      </c>
      <c r="B28">
        <v>2</v>
      </c>
      <c r="C28" t="s">
        <v>26</v>
      </c>
      <c r="D28" s="1">
        <v>1.69</v>
      </c>
      <c r="E28" s="1">
        <f t="shared" si="2"/>
        <v>3.38</v>
      </c>
    </row>
    <row r="29" spans="1:5" x14ac:dyDescent="0.25">
      <c r="A29" t="s">
        <v>10</v>
      </c>
      <c r="B29">
        <v>12</v>
      </c>
      <c r="C29" t="s">
        <v>11</v>
      </c>
      <c r="D29" s="1">
        <v>3.99</v>
      </c>
      <c r="E29" s="1">
        <f t="shared" si="2"/>
        <v>47.88</v>
      </c>
    </row>
    <row r="30" spans="1:5" x14ac:dyDescent="0.25">
      <c r="A30" t="s">
        <v>12</v>
      </c>
      <c r="B30">
        <v>1</v>
      </c>
      <c r="C30" t="s">
        <v>13</v>
      </c>
      <c r="D30" s="1">
        <v>15.99</v>
      </c>
      <c r="E30" s="1">
        <f t="shared" si="2"/>
        <v>15.99</v>
      </c>
    </row>
    <row r="31" spans="1:5" x14ac:dyDescent="0.25">
      <c r="A31" t="s">
        <v>14</v>
      </c>
      <c r="B31">
        <v>3</v>
      </c>
      <c r="C31" t="s">
        <v>15</v>
      </c>
      <c r="D31" s="1">
        <v>2.79</v>
      </c>
      <c r="E31" s="1">
        <f t="shared" si="2"/>
        <v>8.370000000000001</v>
      </c>
    </row>
    <row r="32" spans="1:5" x14ac:dyDescent="0.25">
      <c r="A32" t="s">
        <v>20</v>
      </c>
      <c r="B32">
        <v>24</v>
      </c>
      <c r="C32" t="s">
        <v>21</v>
      </c>
      <c r="D32" s="1">
        <v>0.89</v>
      </c>
      <c r="E32" s="1">
        <f t="shared" si="2"/>
        <v>21.36</v>
      </c>
    </row>
    <row r="33" spans="1:5" x14ac:dyDescent="0.25">
      <c r="A33" t="s">
        <v>78</v>
      </c>
      <c r="B33">
        <v>1</v>
      </c>
      <c r="C33" t="s">
        <v>79</v>
      </c>
      <c r="D33" s="1">
        <v>2.99</v>
      </c>
      <c r="E33" s="10">
        <f t="shared" si="2"/>
        <v>2.99</v>
      </c>
    </row>
    <row r="34" spans="1:5" x14ac:dyDescent="0.25">
      <c r="D34" s="1"/>
      <c r="E34" s="10"/>
    </row>
    <row r="35" spans="1:5" x14ac:dyDescent="0.25">
      <c r="D35" s="1" t="s">
        <v>37</v>
      </c>
      <c r="E35" s="1">
        <f>SUM(E25:E34)</f>
        <v>125.96</v>
      </c>
    </row>
    <row r="36" spans="1:5" x14ac:dyDescent="0.25">
      <c r="D36" s="1"/>
      <c r="E36" s="1"/>
    </row>
    <row r="37" spans="1:5" x14ac:dyDescent="0.25">
      <c r="A37" t="s">
        <v>88</v>
      </c>
    </row>
    <row r="39" spans="1:5" x14ac:dyDescent="0.25">
      <c r="A39" t="s">
        <v>10</v>
      </c>
      <c r="B39">
        <v>24</v>
      </c>
      <c r="C39" t="s">
        <v>11</v>
      </c>
      <c r="D39" s="1">
        <v>3.79</v>
      </c>
      <c r="E39" s="1">
        <f t="shared" ref="E39:E40" si="3">D39*B39</f>
        <v>90.960000000000008</v>
      </c>
    </row>
    <row r="40" spans="1:5" x14ac:dyDescent="0.25">
      <c r="A40" t="s">
        <v>89</v>
      </c>
      <c r="B40">
        <v>1</v>
      </c>
      <c r="C40" t="s">
        <v>90</v>
      </c>
      <c r="D40" s="1">
        <v>10.8</v>
      </c>
      <c r="E40" s="1">
        <f t="shared" si="3"/>
        <v>10.8</v>
      </c>
    </row>
    <row r="41" spans="1:5" x14ac:dyDescent="0.25">
      <c r="A41" t="s">
        <v>91</v>
      </c>
      <c r="B41">
        <v>5</v>
      </c>
      <c r="C41" t="s">
        <v>19</v>
      </c>
      <c r="D41" s="1">
        <v>4.6900000000000004</v>
      </c>
      <c r="E41" s="1">
        <f t="shared" ref="E41:E55" si="4">D41*B41</f>
        <v>23.450000000000003</v>
      </c>
    </row>
    <row r="42" spans="1:5" x14ac:dyDescent="0.25">
      <c r="A42" t="s">
        <v>92</v>
      </c>
      <c r="B42">
        <v>5</v>
      </c>
      <c r="C42" t="s">
        <v>17</v>
      </c>
      <c r="D42" s="1">
        <v>4.99</v>
      </c>
      <c r="E42" s="1">
        <f t="shared" si="4"/>
        <v>24.950000000000003</v>
      </c>
    </row>
    <row r="43" spans="1:5" x14ac:dyDescent="0.25">
      <c r="A43" t="s">
        <v>93</v>
      </c>
      <c r="B43">
        <v>2</v>
      </c>
      <c r="C43" t="s">
        <v>94</v>
      </c>
      <c r="D43" s="1">
        <v>2.8</v>
      </c>
      <c r="E43" s="1">
        <f t="shared" si="4"/>
        <v>5.6</v>
      </c>
    </row>
    <row r="44" spans="1:5" x14ac:dyDescent="0.25">
      <c r="A44" t="s">
        <v>25</v>
      </c>
      <c r="B44">
        <v>1</v>
      </c>
      <c r="C44" t="s">
        <v>95</v>
      </c>
      <c r="D44" s="1">
        <v>21.9</v>
      </c>
      <c r="E44" s="1">
        <f t="shared" si="4"/>
        <v>21.9</v>
      </c>
    </row>
    <row r="45" spans="1:5" x14ac:dyDescent="0.25">
      <c r="A45" t="s">
        <v>24</v>
      </c>
      <c r="B45">
        <v>8</v>
      </c>
      <c r="C45" t="s">
        <v>96</v>
      </c>
      <c r="D45" s="1">
        <v>3.05</v>
      </c>
      <c r="E45" s="1">
        <f t="shared" si="4"/>
        <v>24.4</v>
      </c>
    </row>
    <row r="46" spans="1:5" x14ac:dyDescent="0.25">
      <c r="A46" t="s">
        <v>24</v>
      </c>
      <c r="B46">
        <v>4</v>
      </c>
      <c r="C46" t="s">
        <v>97</v>
      </c>
      <c r="D46" s="1">
        <v>1.19</v>
      </c>
      <c r="E46" s="1">
        <f t="shared" si="4"/>
        <v>4.76</v>
      </c>
    </row>
    <row r="47" spans="1:5" x14ac:dyDescent="0.25">
      <c r="A47" t="s">
        <v>14</v>
      </c>
      <c r="B47">
        <v>1</v>
      </c>
      <c r="C47" t="s">
        <v>90</v>
      </c>
      <c r="D47" s="1">
        <v>22.9</v>
      </c>
      <c r="E47" s="1">
        <f t="shared" si="4"/>
        <v>22.9</v>
      </c>
    </row>
    <row r="48" spans="1:5" x14ac:dyDescent="0.25">
      <c r="A48" t="s">
        <v>22</v>
      </c>
      <c r="B48">
        <v>1</v>
      </c>
      <c r="C48" t="s">
        <v>90</v>
      </c>
      <c r="D48" s="1">
        <v>10.9</v>
      </c>
      <c r="E48" s="1">
        <f t="shared" si="4"/>
        <v>10.9</v>
      </c>
    </row>
    <row r="49" spans="1:6" x14ac:dyDescent="0.25">
      <c r="A49" t="s">
        <v>18</v>
      </c>
      <c r="B49">
        <v>1</v>
      </c>
      <c r="C49" t="s">
        <v>19</v>
      </c>
      <c r="D49" s="1">
        <v>2.59</v>
      </c>
      <c r="E49" s="1">
        <f t="shared" si="4"/>
        <v>2.59</v>
      </c>
    </row>
    <row r="50" spans="1:6" x14ac:dyDescent="0.25">
      <c r="A50" t="s">
        <v>98</v>
      </c>
      <c r="B50">
        <v>5</v>
      </c>
      <c r="C50" t="s">
        <v>99</v>
      </c>
      <c r="D50" s="1">
        <v>1.59</v>
      </c>
      <c r="E50" s="1">
        <f t="shared" si="4"/>
        <v>7.95</v>
      </c>
    </row>
    <row r="51" spans="1:6" x14ac:dyDescent="0.25">
      <c r="A51" t="s">
        <v>100</v>
      </c>
      <c r="B51">
        <v>210</v>
      </c>
      <c r="C51" t="s">
        <v>21</v>
      </c>
      <c r="D51" s="1">
        <v>0.88</v>
      </c>
      <c r="E51" s="1">
        <f t="shared" si="4"/>
        <v>184.8</v>
      </c>
    </row>
    <row r="52" spans="1:6" x14ac:dyDescent="0.25">
      <c r="A52" t="s">
        <v>12</v>
      </c>
      <c r="B52">
        <v>4</v>
      </c>
      <c r="C52" t="s">
        <v>13</v>
      </c>
      <c r="D52" s="1">
        <v>16.98</v>
      </c>
      <c r="E52" s="1">
        <f t="shared" si="4"/>
        <v>67.92</v>
      </c>
    </row>
    <row r="53" spans="1:6" x14ac:dyDescent="0.25">
      <c r="A53" t="s">
        <v>78</v>
      </c>
      <c r="B53">
        <v>1</v>
      </c>
      <c r="C53" t="s">
        <v>101</v>
      </c>
      <c r="D53" s="1">
        <v>10.5</v>
      </c>
      <c r="E53" s="10">
        <f t="shared" si="4"/>
        <v>10.5</v>
      </c>
    </row>
    <row r="54" spans="1:6" x14ac:dyDescent="0.25">
      <c r="A54" t="s">
        <v>32</v>
      </c>
      <c r="B54">
        <v>1</v>
      </c>
      <c r="C54" t="s">
        <v>90</v>
      </c>
      <c r="D54" s="1">
        <v>25.3</v>
      </c>
      <c r="E54" s="1">
        <f t="shared" si="4"/>
        <v>25.3</v>
      </c>
    </row>
    <row r="55" spans="1:6" x14ac:dyDescent="0.25">
      <c r="A55" t="s">
        <v>33</v>
      </c>
      <c r="B55">
        <v>1</v>
      </c>
      <c r="C55" t="s">
        <v>34</v>
      </c>
      <c r="D55" s="1">
        <v>17.5</v>
      </c>
      <c r="E55" s="1">
        <f t="shared" si="4"/>
        <v>17.5</v>
      </c>
    </row>
    <row r="56" spans="1:6" x14ac:dyDescent="0.25">
      <c r="A56" t="s">
        <v>67</v>
      </c>
      <c r="B56">
        <v>2</v>
      </c>
      <c r="C56" t="s">
        <v>102</v>
      </c>
      <c r="D56" s="1">
        <v>7.6</v>
      </c>
      <c r="E56" s="1">
        <f>D56*B56</f>
        <v>15.2</v>
      </c>
    </row>
    <row r="57" spans="1:6" x14ac:dyDescent="0.25">
      <c r="A57" t="s">
        <v>103</v>
      </c>
      <c r="B57">
        <v>1</v>
      </c>
      <c r="C57" t="s">
        <v>104</v>
      </c>
      <c r="D57" s="1">
        <v>8.5</v>
      </c>
      <c r="E57" s="1">
        <f>D57*B57</f>
        <v>8.5</v>
      </c>
    </row>
    <row r="58" spans="1:6" x14ac:dyDescent="0.25">
      <c r="A58" t="s">
        <v>105</v>
      </c>
      <c r="B58">
        <v>1</v>
      </c>
      <c r="C58" t="s">
        <v>106</v>
      </c>
      <c r="D58" s="1">
        <v>3.59</v>
      </c>
      <c r="E58" s="1">
        <f>D58*B58</f>
        <v>3.59</v>
      </c>
    </row>
    <row r="60" spans="1:6" x14ac:dyDescent="0.25">
      <c r="D60" s="1" t="s">
        <v>37</v>
      </c>
      <c r="E60" s="1">
        <f>SUM(E39:E58)</f>
        <v>584.47000000000014</v>
      </c>
    </row>
    <row r="61" spans="1:6" x14ac:dyDescent="0.25">
      <c r="A61" t="s">
        <v>87</v>
      </c>
    </row>
    <row r="62" spans="1:6" x14ac:dyDescent="0.25">
      <c r="A62" t="s">
        <v>35</v>
      </c>
      <c r="B62">
        <v>3</v>
      </c>
      <c r="C62" t="s">
        <v>36</v>
      </c>
      <c r="D62" s="1">
        <v>10</v>
      </c>
      <c r="E62" s="1">
        <f t="shared" ref="E62" si="5">D62*B62</f>
        <v>30</v>
      </c>
      <c r="F62" t="s">
        <v>145</v>
      </c>
    </row>
    <row r="64" spans="1:6" x14ac:dyDescent="0.25">
      <c r="A64" t="s">
        <v>161</v>
      </c>
    </row>
    <row r="66" spans="1:5" x14ac:dyDescent="0.25">
      <c r="A66" t="s">
        <v>103</v>
      </c>
      <c r="B66">
        <v>2</v>
      </c>
      <c r="C66" t="s">
        <v>163</v>
      </c>
      <c r="D66" s="1">
        <v>2</v>
      </c>
      <c r="E66" s="1">
        <f>D66*B66</f>
        <v>4</v>
      </c>
    </row>
    <row r="67" spans="1:5" x14ac:dyDescent="0.25">
      <c r="A67" t="s">
        <v>162</v>
      </c>
      <c r="B67">
        <v>2</v>
      </c>
      <c r="C67" t="s">
        <v>163</v>
      </c>
      <c r="D67" s="1">
        <v>3.7</v>
      </c>
      <c r="E67" s="1">
        <f>D67*B67</f>
        <v>7.4</v>
      </c>
    </row>
    <row r="68" spans="1:5" x14ac:dyDescent="0.25">
      <c r="A68" t="s">
        <v>164</v>
      </c>
      <c r="B68">
        <v>1</v>
      </c>
      <c r="C68" t="s">
        <v>165</v>
      </c>
      <c r="D68" s="1">
        <v>109.99</v>
      </c>
      <c r="E68" s="1">
        <f t="shared" ref="E68:E74" si="6">D68*B68</f>
        <v>109.99</v>
      </c>
    </row>
    <row r="69" spans="1:5" x14ac:dyDescent="0.25">
      <c r="A69" t="s">
        <v>166</v>
      </c>
      <c r="B69">
        <v>4</v>
      </c>
      <c r="C69" t="s">
        <v>167</v>
      </c>
      <c r="D69" s="1">
        <v>8.15</v>
      </c>
      <c r="E69" s="1">
        <f t="shared" si="6"/>
        <v>32.6</v>
      </c>
    </row>
    <row r="70" spans="1:5" x14ac:dyDescent="0.25">
      <c r="A70" t="s">
        <v>164</v>
      </c>
      <c r="B70">
        <v>2</v>
      </c>
      <c r="C70" t="s">
        <v>168</v>
      </c>
      <c r="D70" s="1">
        <v>3.6</v>
      </c>
      <c r="E70" s="1">
        <f t="shared" si="6"/>
        <v>7.2</v>
      </c>
    </row>
    <row r="71" spans="1:5" x14ac:dyDescent="0.25">
      <c r="A71" t="s">
        <v>35</v>
      </c>
      <c r="B71">
        <v>2</v>
      </c>
      <c r="C71" t="s">
        <v>169</v>
      </c>
      <c r="D71" s="1">
        <v>2</v>
      </c>
      <c r="E71" s="1">
        <f t="shared" si="6"/>
        <v>4</v>
      </c>
    </row>
    <row r="72" spans="1:5" x14ac:dyDescent="0.25">
      <c r="A72" t="s">
        <v>35</v>
      </c>
      <c r="B72">
        <v>1</v>
      </c>
      <c r="C72" t="s">
        <v>169</v>
      </c>
      <c r="D72" s="1">
        <v>3</v>
      </c>
      <c r="E72" s="1">
        <f t="shared" ref="E72" si="7">D72*B72</f>
        <v>3</v>
      </c>
    </row>
    <row r="73" spans="1:5" x14ac:dyDescent="0.25">
      <c r="A73" t="s">
        <v>170</v>
      </c>
      <c r="B73">
        <v>1</v>
      </c>
      <c r="C73" t="s">
        <v>171</v>
      </c>
      <c r="D73" s="1">
        <v>50</v>
      </c>
      <c r="E73" s="1">
        <f t="shared" si="6"/>
        <v>50</v>
      </c>
    </row>
    <row r="74" spans="1:5" x14ac:dyDescent="0.25">
      <c r="A74" t="s">
        <v>173</v>
      </c>
      <c r="B74">
        <v>1</v>
      </c>
      <c r="C74" t="s">
        <v>174</v>
      </c>
      <c r="D74" s="1">
        <v>50</v>
      </c>
      <c r="E74" s="1">
        <f t="shared" si="6"/>
        <v>50</v>
      </c>
    </row>
    <row r="75" spans="1:5" x14ac:dyDescent="0.25">
      <c r="D75" s="1" t="s">
        <v>37</v>
      </c>
      <c r="E75" s="1">
        <f>SUM(E66:E74)</f>
        <v>268.19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opLeftCell="A13" workbookViewId="0">
      <selection activeCell="E24" sqref="E24"/>
    </sheetView>
  </sheetViews>
  <sheetFormatPr defaultRowHeight="15" x14ac:dyDescent="0.25"/>
  <cols>
    <col min="1" max="1" width="19" bestFit="1" customWidth="1"/>
    <col min="3" max="3" width="21.140625" customWidth="1"/>
    <col min="4" max="4" width="13.85546875" customWidth="1"/>
    <col min="5" max="5" width="14.42578125" customWidth="1"/>
  </cols>
  <sheetData>
    <row r="2" spans="1:5" x14ac:dyDescent="0.25">
      <c r="A2" t="s">
        <v>74</v>
      </c>
    </row>
    <row r="4" spans="1:5" x14ac:dyDescent="0.25">
      <c r="A4" t="s">
        <v>2</v>
      </c>
      <c r="B4" t="s">
        <v>3</v>
      </c>
      <c r="C4" t="s">
        <v>6</v>
      </c>
      <c r="D4" t="s">
        <v>5</v>
      </c>
      <c r="E4" t="s">
        <v>4</v>
      </c>
    </row>
    <row r="5" spans="1:5" x14ac:dyDescent="0.25">
      <c r="A5" t="s">
        <v>10</v>
      </c>
      <c r="B5">
        <v>24</v>
      </c>
      <c r="C5" t="s">
        <v>11</v>
      </c>
      <c r="D5" s="1">
        <v>3.89</v>
      </c>
      <c r="E5" s="1">
        <f t="shared" ref="E5:E21" si="0">D5*B5</f>
        <v>93.36</v>
      </c>
    </row>
    <row r="6" spans="1:5" x14ac:dyDescent="0.25">
      <c r="A6" t="s">
        <v>89</v>
      </c>
      <c r="B6">
        <v>1</v>
      </c>
      <c r="C6" t="s">
        <v>90</v>
      </c>
      <c r="D6" s="1">
        <v>10.8</v>
      </c>
      <c r="E6" s="1">
        <f t="shared" si="0"/>
        <v>10.8</v>
      </c>
    </row>
    <row r="7" spans="1:5" x14ac:dyDescent="0.25">
      <c r="A7" t="s">
        <v>91</v>
      </c>
      <c r="B7">
        <v>5</v>
      </c>
      <c r="C7" t="s">
        <v>19</v>
      </c>
      <c r="D7" s="1">
        <v>4.6900000000000004</v>
      </c>
      <c r="E7" s="1">
        <f t="shared" si="0"/>
        <v>23.450000000000003</v>
      </c>
    </row>
    <row r="8" spans="1:5" x14ac:dyDescent="0.25">
      <c r="A8" t="s">
        <v>92</v>
      </c>
      <c r="B8">
        <v>5</v>
      </c>
      <c r="C8" t="s">
        <v>17</v>
      </c>
      <c r="D8" s="1">
        <v>4.99</v>
      </c>
      <c r="E8" s="1">
        <f t="shared" si="0"/>
        <v>24.950000000000003</v>
      </c>
    </row>
    <row r="9" spans="1:5" x14ac:dyDescent="0.25">
      <c r="A9" t="s">
        <v>93</v>
      </c>
      <c r="B9">
        <v>2</v>
      </c>
      <c r="C9" t="s">
        <v>94</v>
      </c>
      <c r="D9" s="1">
        <v>2.8</v>
      </c>
      <c r="E9" s="1">
        <f t="shared" si="0"/>
        <v>5.6</v>
      </c>
    </row>
    <row r="10" spans="1:5" x14ac:dyDescent="0.25">
      <c r="A10" t="s">
        <v>25</v>
      </c>
      <c r="B10">
        <v>1</v>
      </c>
      <c r="C10" t="s">
        <v>95</v>
      </c>
      <c r="D10" s="1">
        <v>21.9</v>
      </c>
      <c r="E10" s="1">
        <f t="shared" si="0"/>
        <v>21.9</v>
      </c>
    </row>
    <row r="11" spans="1:5" x14ac:dyDescent="0.25">
      <c r="A11" t="s">
        <v>24</v>
      </c>
      <c r="B11">
        <v>8</v>
      </c>
      <c r="C11" t="s">
        <v>96</v>
      </c>
      <c r="D11" s="1">
        <v>3.05</v>
      </c>
      <c r="E11" s="1">
        <f t="shared" si="0"/>
        <v>24.4</v>
      </c>
    </row>
    <row r="12" spans="1:5" x14ac:dyDescent="0.25">
      <c r="A12" t="s">
        <v>24</v>
      </c>
      <c r="B12">
        <v>4</v>
      </c>
      <c r="C12" t="s">
        <v>97</v>
      </c>
      <c r="D12" s="1">
        <v>1.19</v>
      </c>
      <c r="E12" s="1">
        <f t="shared" si="0"/>
        <v>4.76</v>
      </c>
    </row>
    <row r="13" spans="1:5" x14ac:dyDescent="0.25">
      <c r="A13" t="s">
        <v>14</v>
      </c>
      <c r="B13">
        <v>1</v>
      </c>
      <c r="C13" t="s">
        <v>90</v>
      </c>
      <c r="D13" s="1">
        <v>22.9</v>
      </c>
      <c r="E13" s="1">
        <f t="shared" si="0"/>
        <v>22.9</v>
      </c>
    </row>
    <row r="14" spans="1:5" x14ac:dyDescent="0.25">
      <c r="A14" t="s">
        <v>22</v>
      </c>
      <c r="B14">
        <v>1</v>
      </c>
      <c r="C14" t="s">
        <v>90</v>
      </c>
      <c r="D14" s="1">
        <v>10.9</v>
      </c>
      <c r="E14" s="1">
        <f t="shared" si="0"/>
        <v>10.9</v>
      </c>
    </row>
    <row r="15" spans="1:5" x14ac:dyDescent="0.25">
      <c r="A15" t="s">
        <v>18</v>
      </c>
      <c r="B15">
        <v>1</v>
      </c>
      <c r="C15" t="s">
        <v>19</v>
      </c>
      <c r="D15" s="1">
        <v>2.59</v>
      </c>
      <c r="E15" s="1">
        <f t="shared" si="0"/>
        <v>2.59</v>
      </c>
    </row>
    <row r="16" spans="1:5" x14ac:dyDescent="0.25">
      <c r="A16" t="s">
        <v>98</v>
      </c>
      <c r="B16">
        <v>5</v>
      </c>
      <c r="C16" t="s">
        <v>99</v>
      </c>
      <c r="D16" s="1">
        <v>1.59</v>
      </c>
      <c r="E16" s="1">
        <f t="shared" si="0"/>
        <v>7.95</v>
      </c>
    </row>
    <row r="17" spans="1:5" x14ac:dyDescent="0.25">
      <c r="A17" t="s">
        <v>100</v>
      </c>
      <c r="B17">
        <v>210</v>
      </c>
      <c r="C17" t="s">
        <v>21</v>
      </c>
      <c r="D17" s="1">
        <v>0.88</v>
      </c>
      <c r="E17" s="1">
        <f t="shared" si="0"/>
        <v>184.8</v>
      </c>
    </row>
    <row r="18" spans="1:5" x14ac:dyDescent="0.25">
      <c r="A18" t="s">
        <v>12</v>
      </c>
      <c r="B18">
        <v>4</v>
      </c>
      <c r="C18" t="s">
        <v>13</v>
      </c>
      <c r="D18" s="1">
        <v>16.98</v>
      </c>
      <c r="E18" s="1">
        <f t="shared" si="0"/>
        <v>67.92</v>
      </c>
    </row>
    <row r="19" spans="1:5" x14ac:dyDescent="0.25">
      <c r="A19" t="s">
        <v>78</v>
      </c>
      <c r="B19">
        <v>1</v>
      </c>
      <c r="C19" t="s">
        <v>101</v>
      </c>
      <c r="D19" s="1">
        <v>10.5</v>
      </c>
      <c r="E19" s="10">
        <f t="shared" si="0"/>
        <v>10.5</v>
      </c>
    </row>
    <row r="20" spans="1:5" x14ac:dyDescent="0.25">
      <c r="A20" t="s">
        <v>32</v>
      </c>
      <c r="B20">
        <v>1</v>
      </c>
      <c r="C20" t="s">
        <v>90</v>
      </c>
      <c r="D20" s="1">
        <v>25.3</v>
      </c>
      <c r="E20" s="1">
        <f t="shared" si="0"/>
        <v>25.3</v>
      </c>
    </row>
    <row r="21" spans="1:5" x14ac:dyDescent="0.25">
      <c r="A21" t="s">
        <v>33</v>
      </c>
      <c r="B21">
        <v>1</v>
      </c>
      <c r="C21" t="s">
        <v>34</v>
      </c>
      <c r="D21" s="1">
        <v>17.5</v>
      </c>
      <c r="E21" s="1">
        <f t="shared" si="0"/>
        <v>17.5</v>
      </c>
    </row>
    <row r="22" spans="1:5" x14ac:dyDescent="0.25">
      <c r="A22" t="s">
        <v>67</v>
      </c>
      <c r="B22">
        <v>2</v>
      </c>
      <c r="C22" t="s">
        <v>102</v>
      </c>
      <c r="D22" s="1">
        <v>7.6</v>
      </c>
      <c r="E22" s="1">
        <f>D22*B22</f>
        <v>15.2</v>
      </c>
    </row>
    <row r="24" spans="1:5" x14ac:dyDescent="0.25">
      <c r="D24" s="1" t="s">
        <v>37</v>
      </c>
      <c r="E24" s="1">
        <f>SUM(E5:E22)</f>
        <v>574.78</v>
      </c>
    </row>
    <row r="25" spans="1:5" x14ac:dyDescent="0.25">
      <c r="A25" t="s">
        <v>87</v>
      </c>
    </row>
    <row r="26" spans="1:5" x14ac:dyDescent="0.25">
      <c r="A26" t="s">
        <v>35</v>
      </c>
      <c r="B26">
        <v>2</v>
      </c>
      <c r="C26" t="s">
        <v>36</v>
      </c>
      <c r="D26" s="1">
        <v>10</v>
      </c>
      <c r="E26" s="1">
        <f t="shared" ref="E26" si="1">D26*B26</f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3"/>
  <sheetViews>
    <sheetView tabSelected="1" topLeftCell="A3" workbookViewId="0">
      <selection activeCell="N16" sqref="N16"/>
    </sheetView>
  </sheetViews>
  <sheetFormatPr defaultRowHeight="15" x14ac:dyDescent="0.25"/>
  <cols>
    <col min="1" max="1" width="11.7109375" customWidth="1"/>
    <col min="2" max="2" width="12.28515625" customWidth="1"/>
    <col min="3" max="5" width="13" customWidth="1"/>
    <col min="6" max="6" width="12" customWidth="1"/>
  </cols>
  <sheetData>
    <row r="2" spans="1:11" x14ac:dyDescent="0.25">
      <c r="A2" t="s">
        <v>69</v>
      </c>
    </row>
    <row r="4" spans="1:11" x14ac:dyDescent="0.25">
      <c r="A4" s="9" t="s">
        <v>73</v>
      </c>
      <c r="B4" s="9" t="s">
        <v>71</v>
      </c>
      <c r="C4" s="9" t="s">
        <v>70</v>
      </c>
      <c r="D4" s="9" t="s">
        <v>72</v>
      </c>
      <c r="E4" s="9" t="s">
        <v>76</v>
      </c>
      <c r="F4" s="9" t="s">
        <v>37</v>
      </c>
    </row>
    <row r="5" spans="1:11" x14ac:dyDescent="0.25">
      <c r="A5" s="8">
        <v>45181</v>
      </c>
      <c r="B5" s="1">
        <v>0</v>
      </c>
      <c r="C5" s="1">
        <v>20</v>
      </c>
      <c r="D5" s="1">
        <v>0</v>
      </c>
      <c r="E5" s="1">
        <v>0</v>
      </c>
      <c r="F5" s="1">
        <f>SUM(B5:C5)</f>
        <v>20</v>
      </c>
    </row>
    <row r="6" spans="1:11" x14ac:dyDescent="0.25">
      <c r="A6" s="8">
        <v>45182</v>
      </c>
      <c r="B6" s="1">
        <v>102</v>
      </c>
      <c r="C6" s="1">
        <v>57.5</v>
      </c>
      <c r="D6" s="1">
        <v>0</v>
      </c>
      <c r="E6" s="1">
        <v>0</v>
      </c>
      <c r="F6" s="1">
        <f>SUM(B6:C6)</f>
        <v>159.5</v>
      </c>
    </row>
    <row r="7" spans="1:11" x14ac:dyDescent="0.25">
      <c r="A7" s="8">
        <v>45183</v>
      </c>
      <c r="B7" s="1">
        <v>24.5</v>
      </c>
      <c r="C7" s="1">
        <v>17.5</v>
      </c>
      <c r="D7" s="1">
        <v>0</v>
      </c>
      <c r="E7" s="1">
        <v>0</v>
      </c>
      <c r="F7" s="1">
        <f t="shared" ref="F7:F20" si="0">SUM(B7:C7)</f>
        <v>42</v>
      </c>
    </row>
    <row r="8" spans="1:11" x14ac:dyDescent="0.25">
      <c r="A8" s="8">
        <v>45184</v>
      </c>
      <c r="B8" s="1">
        <v>122.75</v>
      </c>
      <c r="C8" s="1">
        <v>75.5</v>
      </c>
      <c r="D8" s="1">
        <v>0</v>
      </c>
      <c r="E8" s="1">
        <v>-104.55</v>
      </c>
      <c r="F8" s="1">
        <f t="shared" si="0"/>
        <v>198.25</v>
      </c>
    </row>
    <row r="9" spans="1:11" x14ac:dyDescent="0.25">
      <c r="A9" s="8">
        <v>45185</v>
      </c>
      <c r="B9" s="1">
        <v>172.5</v>
      </c>
      <c r="C9" s="1">
        <v>52.5</v>
      </c>
      <c r="D9" s="1">
        <v>0</v>
      </c>
      <c r="E9" s="1">
        <v>0</v>
      </c>
      <c r="F9" s="1">
        <f t="shared" si="0"/>
        <v>225</v>
      </c>
    </row>
    <row r="10" spans="1:11" x14ac:dyDescent="0.25">
      <c r="A10" s="8">
        <v>45186</v>
      </c>
      <c r="B10" s="1">
        <v>167</v>
      </c>
      <c r="C10" s="1">
        <v>122.5</v>
      </c>
      <c r="D10" s="1">
        <v>0</v>
      </c>
      <c r="E10" s="1">
        <v>0</v>
      </c>
      <c r="F10" s="1">
        <f t="shared" si="0"/>
        <v>289.5</v>
      </c>
    </row>
    <row r="11" spans="1:11" x14ac:dyDescent="0.25">
      <c r="A11" s="8">
        <v>45187</v>
      </c>
      <c r="B11" s="1">
        <v>0</v>
      </c>
      <c r="C11" s="1">
        <v>10</v>
      </c>
      <c r="D11" s="1">
        <v>0</v>
      </c>
      <c r="E11" s="1">
        <v>-586.87</v>
      </c>
      <c r="F11" s="1">
        <f t="shared" si="0"/>
        <v>10</v>
      </c>
    </row>
    <row r="12" spans="1:11" x14ac:dyDescent="0.25">
      <c r="A12" s="8">
        <v>45188</v>
      </c>
      <c r="B12" s="1">
        <v>104</v>
      </c>
      <c r="C12" s="1">
        <v>91</v>
      </c>
      <c r="D12" s="1">
        <v>5</v>
      </c>
      <c r="E12" s="1">
        <v>-134</v>
      </c>
      <c r="F12" s="1">
        <f t="shared" si="0"/>
        <v>195</v>
      </c>
    </row>
    <row r="13" spans="1:11" x14ac:dyDescent="0.25">
      <c r="A13" s="8">
        <v>45189</v>
      </c>
      <c r="B13" s="1">
        <v>135</v>
      </c>
      <c r="C13" s="1">
        <v>154</v>
      </c>
      <c r="D13" s="1">
        <v>8</v>
      </c>
      <c r="E13" s="1">
        <v>-30</v>
      </c>
      <c r="F13" s="1">
        <f t="shared" si="0"/>
        <v>289</v>
      </c>
    </row>
    <row r="14" spans="1:11" x14ac:dyDescent="0.25">
      <c r="A14" s="8">
        <v>45190</v>
      </c>
      <c r="B14" s="1">
        <v>0</v>
      </c>
      <c r="C14" s="1">
        <v>0</v>
      </c>
      <c r="D14" s="1" t="s">
        <v>172</v>
      </c>
      <c r="E14" s="1">
        <v>-50</v>
      </c>
      <c r="F14" s="1">
        <f t="shared" si="0"/>
        <v>0</v>
      </c>
    </row>
    <row r="15" spans="1:11" x14ac:dyDescent="0.25">
      <c r="A15" s="8">
        <v>45191</v>
      </c>
      <c r="B15" s="1">
        <v>0</v>
      </c>
      <c r="C15" s="1">
        <v>0</v>
      </c>
      <c r="D15" s="1">
        <v>0</v>
      </c>
      <c r="E15" s="1">
        <v>-215.19</v>
      </c>
      <c r="F15" s="1">
        <f t="shared" si="0"/>
        <v>0</v>
      </c>
    </row>
    <row r="16" spans="1:11" x14ac:dyDescent="0.25">
      <c r="A16" s="8">
        <v>45192</v>
      </c>
      <c r="B16" s="1">
        <v>181</v>
      </c>
      <c r="C16" s="1">
        <v>140</v>
      </c>
      <c r="D16" s="1"/>
      <c r="E16" s="1">
        <v>-3</v>
      </c>
      <c r="F16" s="1">
        <f t="shared" si="0"/>
        <v>321</v>
      </c>
      <c r="J16" t="s">
        <v>158</v>
      </c>
      <c r="K16">
        <v>12</v>
      </c>
    </row>
    <row r="17" spans="1:13" x14ac:dyDescent="0.25">
      <c r="A17" s="8">
        <v>45193</v>
      </c>
      <c r="B17" s="1">
        <v>0</v>
      </c>
      <c r="C17" s="1">
        <v>15</v>
      </c>
      <c r="D17" s="1">
        <v>0</v>
      </c>
      <c r="E17" s="1">
        <v>-5</v>
      </c>
      <c r="F17" s="1">
        <f t="shared" si="0"/>
        <v>15</v>
      </c>
      <c r="J17" t="s">
        <v>70</v>
      </c>
      <c r="K17">
        <v>294.17</v>
      </c>
      <c r="M17">
        <v>214.98</v>
      </c>
    </row>
    <row r="18" spans="1:13" x14ac:dyDescent="0.25">
      <c r="A18" s="8">
        <v>45194</v>
      </c>
      <c r="B18" s="1">
        <v>26</v>
      </c>
      <c r="C18" s="1">
        <v>33</v>
      </c>
      <c r="D18" s="1">
        <v>0</v>
      </c>
      <c r="E18" s="1">
        <v>0</v>
      </c>
      <c r="F18" s="1">
        <f t="shared" si="0"/>
        <v>59</v>
      </c>
      <c r="J18" t="s">
        <v>157</v>
      </c>
      <c r="K18">
        <v>7.65</v>
      </c>
      <c r="M18">
        <v>5.55</v>
      </c>
    </row>
    <row r="19" spans="1:13" x14ac:dyDescent="0.25">
      <c r="B19" s="1"/>
      <c r="C19" s="1"/>
      <c r="D19" s="1"/>
      <c r="E19" s="1"/>
      <c r="F19" s="1">
        <f t="shared" si="0"/>
        <v>0</v>
      </c>
      <c r="J19">
        <v>2</v>
      </c>
      <c r="K19">
        <v>50</v>
      </c>
      <c r="M19">
        <v>76</v>
      </c>
    </row>
    <row r="20" spans="1:13" x14ac:dyDescent="0.25">
      <c r="B20" s="1"/>
      <c r="C20" s="1"/>
      <c r="D20" s="1"/>
      <c r="E20" s="1"/>
      <c r="F20" s="1">
        <f t="shared" si="0"/>
        <v>0</v>
      </c>
      <c r="J20">
        <v>5</v>
      </c>
      <c r="K20">
        <v>55</v>
      </c>
      <c r="M20">
        <v>40</v>
      </c>
    </row>
    <row r="21" spans="1:13" x14ac:dyDescent="0.25">
      <c r="A21" t="s">
        <v>37</v>
      </c>
      <c r="B21" s="4">
        <f t="shared" ref="B21:E21" si="1">SUM(B5:B20)</f>
        <v>1034.75</v>
      </c>
      <c r="C21" s="4">
        <f t="shared" si="1"/>
        <v>788.5</v>
      </c>
      <c r="D21" s="4">
        <f t="shared" si="1"/>
        <v>13</v>
      </c>
      <c r="E21" s="4">
        <f t="shared" si="1"/>
        <v>-1128.6099999999999</v>
      </c>
      <c r="F21" s="4">
        <f>SUM(B21,C21,E21)</f>
        <v>694.6400000000001</v>
      </c>
      <c r="J21">
        <v>10</v>
      </c>
      <c r="K21">
        <v>50</v>
      </c>
      <c r="M21">
        <v>140</v>
      </c>
    </row>
    <row r="22" spans="1:13" x14ac:dyDescent="0.25">
      <c r="J22">
        <v>20</v>
      </c>
      <c r="K22">
        <v>120</v>
      </c>
      <c r="M22">
        <v>220</v>
      </c>
    </row>
    <row r="23" spans="1:13" x14ac:dyDescent="0.25">
      <c r="J23">
        <v>50</v>
      </c>
      <c r="M23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F10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22"/>
  <sheetViews>
    <sheetView workbookViewId="0">
      <selection activeCell="C8" sqref="C8"/>
    </sheetView>
  </sheetViews>
  <sheetFormatPr defaultRowHeight="15" x14ac:dyDescent="0.25"/>
  <cols>
    <col min="1" max="1" width="16.28515625" bestFit="1" customWidth="1"/>
    <col min="2" max="2" width="23.28515625" customWidth="1"/>
    <col min="3" max="7" width="15.42578125" customWidth="1"/>
  </cols>
  <sheetData>
    <row r="1" spans="1:5" ht="19.5" thickBot="1" x14ac:dyDescent="0.35">
      <c r="A1" s="12" t="s">
        <v>133</v>
      </c>
      <c r="B1" s="12"/>
      <c r="C1" s="12"/>
      <c r="D1" s="12"/>
      <c r="E1" s="12"/>
    </row>
    <row r="2" spans="1:5" x14ac:dyDescent="0.25">
      <c r="A2" s="13"/>
      <c r="B2" s="13"/>
      <c r="C2" s="13"/>
      <c r="D2" s="13"/>
      <c r="E2" s="13"/>
    </row>
    <row r="3" spans="1:5" x14ac:dyDescent="0.25">
      <c r="A3" s="14" t="s">
        <v>134</v>
      </c>
      <c r="B3" s="14" t="s">
        <v>135</v>
      </c>
      <c r="C3" s="14" t="s">
        <v>137</v>
      </c>
      <c r="D3" s="14" t="s">
        <v>138</v>
      </c>
      <c r="E3" s="15" t="s">
        <v>139</v>
      </c>
    </row>
    <row r="4" spans="1:5" x14ac:dyDescent="0.25">
      <c r="A4" s="16" t="s">
        <v>140</v>
      </c>
      <c r="B4" t="s">
        <v>118</v>
      </c>
      <c r="C4" s="13">
        <v>6</v>
      </c>
      <c r="D4" s="17">
        <v>5</v>
      </c>
      <c r="E4" s="18">
        <f>ENTRADAS[[#This Row],[Preço Unitário]]*ENTRADAS[[#This Row],[Quantidade]]</f>
        <v>30</v>
      </c>
    </row>
    <row r="5" spans="1:5" x14ac:dyDescent="0.25">
      <c r="A5" s="16"/>
      <c r="B5" t="s">
        <v>121</v>
      </c>
      <c r="C5" s="13">
        <v>21</v>
      </c>
      <c r="D5" s="17">
        <v>5</v>
      </c>
      <c r="E5" s="18">
        <f>ENTRADAS[[#This Row],[Preço Unitário]]*ENTRADAS[[#This Row],[Quantidade]]</f>
        <v>105</v>
      </c>
    </row>
    <row r="6" spans="1:5" x14ac:dyDescent="0.25">
      <c r="A6" s="16"/>
      <c r="B6" t="s">
        <v>122</v>
      </c>
      <c r="C6" s="13">
        <v>34</v>
      </c>
      <c r="D6" s="17">
        <v>5</v>
      </c>
      <c r="E6" s="18">
        <f>ENTRADAS[[#This Row],[Preço Unitário]]*ENTRADAS[[#This Row],[Quantidade]]</f>
        <v>170</v>
      </c>
    </row>
    <row r="7" spans="1:5" x14ac:dyDescent="0.25">
      <c r="A7" s="16"/>
      <c r="B7" t="s">
        <v>123</v>
      </c>
      <c r="C7" s="13">
        <v>22</v>
      </c>
      <c r="D7" s="17">
        <v>5</v>
      </c>
      <c r="E7" s="18">
        <f>ENTRADAS[[#This Row],[Preço Unitário]]*ENTRADAS[[#This Row],[Quantidade]]</f>
        <v>110</v>
      </c>
    </row>
    <row r="8" spans="1:5" x14ac:dyDescent="0.25">
      <c r="A8" s="16"/>
      <c r="B8" t="s">
        <v>124</v>
      </c>
      <c r="C8" s="13">
        <v>4</v>
      </c>
      <c r="D8" s="17">
        <v>5</v>
      </c>
      <c r="E8" s="18">
        <f>ENTRADAS[[#This Row],[Preço Unitário]]*ENTRADAS[[#This Row],[Quantidade]]</f>
        <v>20</v>
      </c>
    </row>
    <row r="9" spans="1:5" x14ac:dyDescent="0.25">
      <c r="A9" s="16"/>
      <c r="B9" t="s">
        <v>125</v>
      </c>
      <c r="C9" s="13">
        <v>37</v>
      </c>
      <c r="D9" s="17">
        <v>5</v>
      </c>
      <c r="E9" s="18">
        <f>ENTRADAS[[#This Row],[Preço Unitário]]*ENTRADAS[[#This Row],[Quantidade]]</f>
        <v>185</v>
      </c>
    </row>
    <row r="10" spans="1:5" x14ac:dyDescent="0.25">
      <c r="A10" s="16"/>
      <c r="B10" t="s">
        <v>132</v>
      </c>
      <c r="C10" s="13">
        <v>33</v>
      </c>
      <c r="D10" s="17">
        <v>5</v>
      </c>
      <c r="E10" s="18">
        <f>ENTRADAS[[#This Row],[Preço Unitário]]*ENTRADAS[[#This Row],[Quantidade]]</f>
        <v>165</v>
      </c>
    </row>
    <row r="11" spans="1:5" x14ac:dyDescent="0.25">
      <c r="A11" s="16"/>
      <c r="B11" t="s">
        <v>128</v>
      </c>
      <c r="C11" s="13">
        <v>0</v>
      </c>
      <c r="D11" s="17">
        <v>5</v>
      </c>
      <c r="E11" s="18">
        <f>ENTRADAS[[#This Row],[Preço Unitário]]*ENTRADAS[[#This Row],[Quantidade]]</f>
        <v>0</v>
      </c>
    </row>
    <row r="12" spans="1:5" x14ac:dyDescent="0.25">
      <c r="A12" s="16"/>
      <c r="B12" t="s">
        <v>129</v>
      </c>
      <c r="C12" s="13">
        <v>0</v>
      </c>
      <c r="D12" s="17">
        <v>5</v>
      </c>
      <c r="E12" s="18">
        <f>ENTRADAS[[#This Row],[Preço Unitário]]*ENTRADAS[[#This Row],[Quantidade]]</f>
        <v>0</v>
      </c>
    </row>
    <row r="13" spans="1:5" x14ac:dyDescent="0.25">
      <c r="A13" s="16"/>
      <c r="B13" t="s">
        <v>130</v>
      </c>
      <c r="C13" s="13">
        <v>0</v>
      </c>
      <c r="D13" s="17">
        <v>5</v>
      </c>
      <c r="E13" s="18">
        <f>ENTRADAS[[#This Row],[Preço Unitário]]*ENTRADAS[[#This Row],[Quantidade]]</f>
        <v>0</v>
      </c>
    </row>
    <row r="14" spans="1:5" x14ac:dyDescent="0.25">
      <c r="A14" s="16"/>
      <c r="B14" t="s">
        <v>131</v>
      </c>
      <c r="C14" s="13">
        <v>0</v>
      </c>
      <c r="D14" s="17">
        <v>5</v>
      </c>
      <c r="E14" s="18">
        <f>ENTRADAS[[#This Row],[Preço Unitário]]*ENTRADAS[[#This Row],[Quantidade]]</f>
        <v>0</v>
      </c>
    </row>
    <row r="15" spans="1:5" x14ac:dyDescent="0.25">
      <c r="A15" s="16"/>
      <c r="B15" t="s">
        <v>116</v>
      </c>
      <c r="C15" s="13">
        <v>37</v>
      </c>
      <c r="D15" s="17">
        <v>3</v>
      </c>
      <c r="E15" s="18">
        <f>ENTRADAS[[#This Row],[Preço Unitário]]*ENTRADAS[[#This Row],[Quantidade]]</f>
        <v>111</v>
      </c>
    </row>
    <row r="16" spans="1:5" x14ac:dyDescent="0.25">
      <c r="A16" s="16"/>
      <c r="B16" t="s">
        <v>117</v>
      </c>
      <c r="C16" s="13">
        <v>26</v>
      </c>
      <c r="D16" s="17">
        <v>3</v>
      </c>
      <c r="E16" s="18">
        <f>ENTRADAS[[#This Row],[Preço Unitário]]*ENTRADAS[[#This Row],[Quantidade]]</f>
        <v>78</v>
      </c>
    </row>
    <row r="17" spans="1:5" x14ac:dyDescent="0.25">
      <c r="A17" s="16"/>
      <c r="B17" t="s">
        <v>119</v>
      </c>
      <c r="C17" s="13">
        <v>29</v>
      </c>
      <c r="D17" s="17">
        <v>3</v>
      </c>
      <c r="E17" s="18">
        <f>ENTRADAS[[#This Row],[Preço Unitário]]*ENTRADAS[[#This Row],[Quantidade]]</f>
        <v>87</v>
      </c>
    </row>
    <row r="18" spans="1:5" x14ac:dyDescent="0.25">
      <c r="A18" s="16"/>
      <c r="B18" t="s">
        <v>120</v>
      </c>
      <c r="C18" s="13">
        <v>27</v>
      </c>
      <c r="D18" s="17">
        <v>3</v>
      </c>
      <c r="E18" s="18">
        <f>ENTRADAS[[#This Row],[Preço Unitário]]*ENTRADAS[[#This Row],[Quantidade]]</f>
        <v>81</v>
      </c>
    </row>
    <row r="19" spans="1:5" x14ac:dyDescent="0.25">
      <c r="A19" s="16"/>
      <c r="B19" t="s">
        <v>126</v>
      </c>
      <c r="C19" s="13">
        <v>18</v>
      </c>
      <c r="D19" s="17">
        <v>3</v>
      </c>
      <c r="E19" s="18">
        <f>ENTRADAS[[#This Row],[Preço Unitário]]*ENTRADAS[[#This Row],[Quantidade]]</f>
        <v>54</v>
      </c>
    </row>
    <row r="20" spans="1:5" x14ac:dyDescent="0.25">
      <c r="A20" s="16"/>
      <c r="B20" t="s">
        <v>127</v>
      </c>
      <c r="C20" s="13">
        <v>17</v>
      </c>
      <c r="D20" s="17">
        <v>3</v>
      </c>
      <c r="E20" s="19">
        <f>ENTRADAS[[#This Row],[Preço Unitário]]*ENTRADAS[[#This Row],[Quantidade]]</f>
        <v>51</v>
      </c>
    </row>
    <row r="21" spans="1:5" x14ac:dyDescent="0.25">
      <c r="A21" s="16"/>
      <c r="B21" t="s">
        <v>144</v>
      </c>
      <c r="C21" s="13">
        <v>15</v>
      </c>
      <c r="D21" s="17">
        <v>3</v>
      </c>
      <c r="E21" s="19">
        <f>ENTRADAS[[#This Row],[Preço Unitário]]*ENTRADAS[[#This Row],[Quantidade]]</f>
        <v>45</v>
      </c>
    </row>
    <row r="22" spans="1:5" x14ac:dyDescent="0.25">
      <c r="A22" s="3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21"/>
  <sheetViews>
    <sheetView topLeftCell="A2" workbookViewId="0">
      <selection activeCell="A6" sqref="A6"/>
    </sheetView>
  </sheetViews>
  <sheetFormatPr defaultRowHeight="15" x14ac:dyDescent="0.25"/>
  <cols>
    <col min="1" max="1" width="15" customWidth="1"/>
    <col min="2" max="2" width="20.42578125" customWidth="1"/>
    <col min="3" max="3" width="13.28515625" customWidth="1"/>
    <col min="4" max="4" width="12.140625" customWidth="1"/>
    <col min="5" max="5" width="17" customWidth="1"/>
    <col min="7" max="7" width="11.140625" customWidth="1"/>
    <col min="8" max="8" width="14.140625" customWidth="1"/>
  </cols>
  <sheetData>
    <row r="1" spans="1:8" ht="19.5" thickBot="1" x14ac:dyDescent="0.35">
      <c r="A1" s="12" t="s">
        <v>141</v>
      </c>
      <c r="B1" s="12"/>
      <c r="C1" s="12"/>
      <c r="D1" s="12"/>
      <c r="E1" s="12"/>
    </row>
    <row r="2" spans="1:8" x14ac:dyDescent="0.25">
      <c r="A2" s="13"/>
      <c r="B2" s="13"/>
      <c r="C2" s="13"/>
      <c r="D2" s="13"/>
      <c r="E2" s="13"/>
    </row>
    <row r="3" spans="1:8" ht="30" x14ac:dyDescent="0.25">
      <c r="A3" s="14" t="s">
        <v>134</v>
      </c>
      <c r="B3" s="14" t="s">
        <v>135</v>
      </c>
      <c r="C3" s="14" t="s">
        <v>137</v>
      </c>
      <c r="D3" s="14" t="s">
        <v>138</v>
      </c>
      <c r="E3" s="15" t="s">
        <v>139</v>
      </c>
    </row>
    <row r="4" spans="1:8" x14ac:dyDescent="0.25">
      <c r="A4" s="49" t="s">
        <v>159</v>
      </c>
      <c r="B4" t="s">
        <v>118</v>
      </c>
      <c r="C4" s="13"/>
      <c r="D4" s="17">
        <v>5</v>
      </c>
      <c r="E4" s="18">
        <f>SAÍDAS[[#This Row],[Preço Unitário]]*SAÍDAS[[#This Row],[Quantidade]]</f>
        <v>0</v>
      </c>
      <c r="G4" t="s">
        <v>37</v>
      </c>
    </row>
    <row r="5" spans="1:8" x14ac:dyDescent="0.25">
      <c r="A5" s="16" t="s">
        <v>160</v>
      </c>
      <c r="B5" t="s">
        <v>121</v>
      </c>
      <c r="C5" s="13">
        <v>21</v>
      </c>
      <c r="D5" s="17">
        <v>5</v>
      </c>
      <c r="E5" s="18">
        <f>SAÍDAS[[#This Row],[Preço Unitário]]*SAÍDAS[[#This Row],[Quantidade]]</f>
        <v>105</v>
      </c>
      <c r="G5" s="8">
        <v>45188</v>
      </c>
      <c r="H5" s="1">
        <v>198</v>
      </c>
    </row>
    <row r="6" spans="1:8" x14ac:dyDescent="0.25">
      <c r="A6" s="16"/>
      <c r="B6" t="s">
        <v>122</v>
      </c>
      <c r="C6" s="13">
        <v>18</v>
      </c>
      <c r="D6" s="17">
        <v>5</v>
      </c>
      <c r="E6" s="18">
        <f>SAÍDAS[[#This Row],[Preço Unitário]]*SAÍDAS[[#This Row],[Quantidade]]</f>
        <v>90</v>
      </c>
      <c r="G6" s="8">
        <v>45189</v>
      </c>
      <c r="H6" s="1">
        <v>247</v>
      </c>
    </row>
    <row r="7" spans="1:8" x14ac:dyDescent="0.25">
      <c r="A7" s="16"/>
      <c r="B7" t="s">
        <v>123</v>
      </c>
      <c r="C7" s="13">
        <v>10</v>
      </c>
      <c r="D7" s="17">
        <v>5</v>
      </c>
      <c r="E7" s="18">
        <f>SAÍDAS[[#This Row],[Preço Unitário]]*SAÍDAS[[#This Row],[Quantidade]]</f>
        <v>50</v>
      </c>
    </row>
    <row r="8" spans="1:8" x14ac:dyDescent="0.25">
      <c r="A8" s="16"/>
      <c r="B8" t="s">
        <v>124</v>
      </c>
      <c r="C8" s="13"/>
      <c r="D8" s="17">
        <v>5</v>
      </c>
      <c r="E8" s="18">
        <f>SAÍDAS[[#This Row],[Preço Unitário]]*SAÍDAS[[#This Row],[Quantidade]]</f>
        <v>0</v>
      </c>
    </row>
    <row r="9" spans="1:8" x14ac:dyDescent="0.25">
      <c r="A9" s="16"/>
      <c r="B9" t="s">
        <v>125</v>
      </c>
      <c r="C9" s="13">
        <v>7</v>
      </c>
      <c r="D9" s="17">
        <v>5</v>
      </c>
      <c r="E9" s="18">
        <f>SAÍDAS[[#This Row],[Preço Unitário]]*SAÍDAS[[#This Row],[Quantidade]]</f>
        <v>35</v>
      </c>
    </row>
    <row r="10" spans="1:8" x14ac:dyDescent="0.25">
      <c r="A10" s="16"/>
      <c r="B10" t="s">
        <v>132</v>
      </c>
      <c r="C10" s="13">
        <v>9</v>
      </c>
      <c r="D10" s="17">
        <v>5</v>
      </c>
      <c r="E10" s="18">
        <f>SAÍDAS[[#This Row],[Preço Unitário]]*SAÍDAS[[#This Row],[Quantidade]]</f>
        <v>45</v>
      </c>
    </row>
    <row r="11" spans="1:8" x14ac:dyDescent="0.25">
      <c r="A11" s="16"/>
      <c r="B11" t="s">
        <v>128</v>
      </c>
      <c r="C11" s="13"/>
      <c r="D11" s="17">
        <v>5</v>
      </c>
      <c r="E11" s="18">
        <f>SAÍDAS[[#This Row],[Preço Unitário]]*SAÍDAS[[#This Row],[Quantidade]]</f>
        <v>0</v>
      </c>
    </row>
    <row r="12" spans="1:8" x14ac:dyDescent="0.25">
      <c r="A12" s="16"/>
      <c r="B12" t="s">
        <v>129</v>
      </c>
      <c r="C12" s="13"/>
      <c r="D12" s="17">
        <v>5</v>
      </c>
      <c r="E12" s="18">
        <f>SAÍDAS[[#This Row],[Preço Unitário]]*SAÍDAS[[#This Row],[Quantidade]]</f>
        <v>0</v>
      </c>
    </row>
    <row r="13" spans="1:8" x14ac:dyDescent="0.25">
      <c r="A13" s="16"/>
      <c r="B13" t="s">
        <v>130</v>
      </c>
      <c r="C13" s="13"/>
      <c r="D13" s="17">
        <v>5</v>
      </c>
      <c r="E13" s="18">
        <f>SAÍDAS[[#This Row],[Preço Unitário]]*SAÍDAS[[#This Row],[Quantidade]]</f>
        <v>0</v>
      </c>
    </row>
    <row r="14" spans="1:8" x14ac:dyDescent="0.25">
      <c r="A14" s="16"/>
      <c r="B14" t="s">
        <v>131</v>
      </c>
      <c r="C14" s="13"/>
      <c r="D14" s="17">
        <v>5</v>
      </c>
      <c r="E14" s="18">
        <f>SAÍDAS[[#This Row],[Preço Unitário]]*SAÍDAS[[#This Row],[Quantidade]]</f>
        <v>0</v>
      </c>
    </row>
    <row r="15" spans="1:8" x14ac:dyDescent="0.25">
      <c r="A15" s="16"/>
      <c r="B15" t="s">
        <v>116</v>
      </c>
      <c r="C15" s="13">
        <v>18</v>
      </c>
      <c r="D15" s="17">
        <v>3</v>
      </c>
      <c r="E15" s="18">
        <f>SAÍDAS[[#This Row],[Preço Unitário]]*SAÍDAS[[#This Row],[Quantidade]]</f>
        <v>54</v>
      </c>
    </row>
    <row r="16" spans="1:8" x14ac:dyDescent="0.25">
      <c r="A16" s="16"/>
      <c r="B16" t="s">
        <v>117</v>
      </c>
      <c r="C16" s="13">
        <v>7</v>
      </c>
      <c r="D16" s="17">
        <v>3</v>
      </c>
      <c r="E16" s="18">
        <f>SAÍDAS[[#This Row],[Preço Unitário]]*SAÍDAS[[#This Row],[Quantidade]]</f>
        <v>21</v>
      </c>
    </row>
    <row r="17" spans="1:5" x14ac:dyDescent="0.25">
      <c r="A17" s="16"/>
      <c r="B17" t="s">
        <v>119</v>
      </c>
      <c r="C17" s="13">
        <v>8</v>
      </c>
      <c r="D17" s="17">
        <v>3</v>
      </c>
      <c r="E17" s="18">
        <f>SAÍDAS[[#This Row],[Preço Unitário]]*SAÍDAS[[#This Row],[Quantidade]]</f>
        <v>24</v>
      </c>
    </row>
    <row r="18" spans="1:5" x14ac:dyDescent="0.25">
      <c r="A18" s="16"/>
      <c r="B18" t="s">
        <v>120</v>
      </c>
      <c r="C18" s="13">
        <v>7</v>
      </c>
      <c r="D18" s="17">
        <v>3</v>
      </c>
      <c r="E18" s="18">
        <f>SAÍDAS[[#This Row],[Preço Unitário]]*SAÍDAS[[#This Row],[Quantidade]]</f>
        <v>21</v>
      </c>
    </row>
    <row r="19" spans="1:5" x14ac:dyDescent="0.25">
      <c r="A19" s="16"/>
      <c r="B19" t="s">
        <v>126</v>
      </c>
      <c r="C19" s="13"/>
      <c r="D19" s="17">
        <v>3</v>
      </c>
      <c r="E19" s="18">
        <f>SAÍDAS[[#This Row],[Preço Unitário]]*SAÍDAS[[#This Row],[Quantidade]]</f>
        <v>0</v>
      </c>
    </row>
    <row r="20" spans="1:5" x14ac:dyDescent="0.25">
      <c r="A20" s="16"/>
      <c r="B20" t="s">
        <v>127</v>
      </c>
      <c r="C20" s="13"/>
      <c r="D20" s="17">
        <v>3</v>
      </c>
      <c r="E20" s="19">
        <f>SAÍDAS[[#This Row],[Preço Unitário]]*SAÍDAS[[#This Row],[Quantidade]]</f>
        <v>0</v>
      </c>
    </row>
    <row r="21" spans="1:5" x14ac:dyDescent="0.25">
      <c r="A21" s="16"/>
      <c r="B21" t="s">
        <v>144</v>
      </c>
      <c r="C21" s="13"/>
      <c r="D21" s="17">
        <v>3</v>
      </c>
      <c r="E21" s="19">
        <f>D21*C21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CONTROLE VENDAS</vt:lpstr>
      <vt:lpstr>RETIRADAS</vt:lpstr>
      <vt:lpstr>SABORES X CUSTOS</vt:lpstr>
      <vt:lpstr>CUSTOS</vt:lpstr>
      <vt:lpstr>Compras Set.23</vt:lpstr>
      <vt:lpstr>Compras Out.23</vt:lpstr>
      <vt:lpstr>Vendas Set.23</vt:lpstr>
      <vt:lpstr>ENTRADAS</vt:lpstr>
      <vt:lpstr>SAÍDAS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</dc:creator>
  <cp:lastModifiedBy>Nando</cp:lastModifiedBy>
  <cp:lastPrinted>2023-09-21T00:22:04Z</cp:lastPrinted>
  <dcterms:created xsi:type="dcterms:W3CDTF">2023-09-11T15:13:59Z</dcterms:created>
  <dcterms:modified xsi:type="dcterms:W3CDTF">2023-09-26T22:02:15Z</dcterms:modified>
</cp:coreProperties>
</file>