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projects/base2/code/tables/"/>
    </mc:Choice>
  </mc:AlternateContent>
  <xr:revisionPtr revIDLastSave="0" documentId="13_ncr:1_{7A2A01D3-D5CE-1844-BC53-0B8D86E3A9CE}" xr6:coauthVersionLast="46" xr6:coauthVersionMax="46" xr10:uidLastSave="{00000000-0000-0000-0000-000000000000}"/>
  <bookViews>
    <workbookView xWindow="10140" yWindow="1840" windowWidth="28560" windowHeight="17600" xr2:uid="{FFB53F13-BE38-F341-8A27-3D33575CD179}"/>
  </bookViews>
  <sheets>
    <sheet name="Sheet1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" i="20" l="1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6" i="20"/>
  <c r="AG27" i="20"/>
  <c r="AG28" i="20"/>
  <c r="AG29" i="20"/>
  <c r="AG31" i="20"/>
  <c r="AG32" i="20"/>
  <c r="AG37" i="20"/>
  <c r="AG38" i="20"/>
  <c r="AG4" i="20"/>
  <c r="AB26" i="20"/>
  <c r="AB27" i="20"/>
  <c r="AB28" i="20"/>
  <c r="AB29" i="20"/>
  <c r="AB31" i="20"/>
  <c r="AB32" i="20"/>
  <c r="AB3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6" i="20"/>
  <c r="AB7" i="20"/>
  <c r="AB5" i="20"/>
  <c r="AB4" i="20"/>
  <c r="W32" i="20"/>
  <c r="W31" i="20"/>
  <c r="W27" i="20"/>
  <c r="W28" i="20"/>
  <c r="W29" i="20"/>
  <c r="W26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4" i="20"/>
  <c r="P4" i="20"/>
  <c r="Q4" i="20"/>
  <c r="R4" i="20"/>
  <c r="T4" i="20"/>
  <c r="U4" i="20"/>
  <c r="P5" i="20"/>
  <c r="Q5" i="20"/>
  <c r="R5" i="20"/>
  <c r="T5" i="20"/>
  <c r="U5" i="20"/>
  <c r="P6" i="20"/>
  <c r="Q6" i="20"/>
  <c r="R6" i="20"/>
  <c r="T6" i="20"/>
  <c r="U6" i="20"/>
  <c r="P7" i="20"/>
  <c r="Q7" i="20"/>
  <c r="R7" i="20"/>
  <c r="T7" i="20"/>
  <c r="U7" i="20"/>
  <c r="P8" i="20"/>
  <c r="Q8" i="20"/>
  <c r="R8" i="20"/>
  <c r="T8" i="20"/>
  <c r="U8" i="20"/>
  <c r="P9" i="20"/>
  <c r="Q9" i="20"/>
  <c r="R9" i="20"/>
  <c r="T9" i="20"/>
  <c r="U9" i="20"/>
  <c r="P10" i="20"/>
  <c r="Q10" i="20"/>
  <c r="R10" i="20"/>
  <c r="T10" i="20"/>
  <c r="U10" i="20"/>
  <c r="P11" i="20"/>
  <c r="Q11" i="20"/>
  <c r="R11" i="20"/>
  <c r="T11" i="20"/>
  <c r="U11" i="20"/>
  <c r="P12" i="20"/>
  <c r="Q12" i="20"/>
  <c r="R12" i="20"/>
  <c r="T12" i="20"/>
  <c r="U12" i="20"/>
  <c r="P13" i="20"/>
  <c r="Q13" i="20"/>
  <c r="R13" i="20"/>
  <c r="T13" i="20"/>
  <c r="U13" i="20"/>
  <c r="P14" i="20"/>
  <c r="Q14" i="20"/>
  <c r="R14" i="20"/>
  <c r="T14" i="20"/>
  <c r="U14" i="20"/>
  <c r="P15" i="20"/>
  <c r="Q15" i="20"/>
  <c r="R15" i="20"/>
  <c r="T15" i="20"/>
  <c r="U15" i="20"/>
  <c r="P16" i="20"/>
  <c r="Q16" i="20"/>
  <c r="R16" i="20"/>
  <c r="T16" i="20"/>
  <c r="U16" i="20"/>
  <c r="P17" i="20"/>
  <c r="Q17" i="20"/>
  <c r="R17" i="20"/>
  <c r="T17" i="20"/>
  <c r="U17" i="20"/>
  <c r="P18" i="20"/>
  <c r="Q18" i="20"/>
  <c r="R18" i="20"/>
  <c r="T18" i="20"/>
  <c r="U18" i="20"/>
  <c r="P19" i="20"/>
  <c r="Q19" i="20"/>
  <c r="R19" i="20"/>
  <c r="T19" i="20"/>
  <c r="U19" i="20"/>
  <c r="P20" i="20"/>
  <c r="Q20" i="20"/>
  <c r="R20" i="20"/>
  <c r="T20" i="20"/>
  <c r="U20" i="20"/>
  <c r="P21" i="20"/>
  <c r="Q21" i="20"/>
  <c r="R21" i="20"/>
  <c r="T21" i="20"/>
  <c r="U21" i="20"/>
  <c r="P22" i="20"/>
  <c r="Q22" i="20"/>
  <c r="R22" i="20"/>
  <c r="T22" i="20"/>
  <c r="U22" i="20"/>
  <c r="P23" i="20"/>
  <c r="Q23" i="20"/>
  <c r="R23" i="20"/>
  <c r="T23" i="20"/>
  <c r="U23" i="20"/>
  <c r="P24" i="20"/>
  <c r="Q24" i="20"/>
  <c r="R24" i="20"/>
  <c r="T24" i="20"/>
  <c r="U24" i="20"/>
  <c r="P26" i="20"/>
  <c r="Q26" i="20"/>
  <c r="R26" i="20"/>
  <c r="T26" i="20"/>
  <c r="U26" i="20"/>
  <c r="P27" i="20"/>
  <c r="Q27" i="20"/>
  <c r="R27" i="20"/>
  <c r="T27" i="20"/>
  <c r="U27" i="20"/>
  <c r="P28" i="20"/>
  <c r="Q28" i="20"/>
  <c r="R28" i="20"/>
  <c r="T28" i="20"/>
  <c r="U28" i="20"/>
  <c r="P29" i="20"/>
  <c r="Q29" i="20"/>
  <c r="R29" i="20"/>
  <c r="T29" i="20"/>
  <c r="U29" i="20"/>
  <c r="AE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6" i="20"/>
  <c r="AE27" i="20"/>
  <c r="AE28" i="20"/>
  <c r="AE29" i="20"/>
  <c r="AE31" i="20"/>
  <c r="AE32" i="20"/>
  <c r="AE4" i="20"/>
  <c r="V5" i="20"/>
  <c r="Y5" i="20"/>
  <c r="Z5" i="20"/>
  <c r="AA5" i="20"/>
  <c r="AD5" i="20"/>
  <c r="AF5" i="20"/>
  <c r="V6" i="20"/>
  <c r="Y6" i="20"/>
  <c r="Z6" i="20"/>
  <c r="AA6" i="20"/>
  <c r="AD6" i="20"/>
  <c r="AF6" i="20"/>
  <c r="V7" i="20"/>
  <c r="Y7" i="20"/>
  <c r="Z7" i="20"/>
  <c r="AA7" i="20"/>
  <c r="AD7" i="20"/>
  <c r="AF7" i="20"/>
  <c r="V8" i="20"/>
  <c r="Y8" i="20"/>
  <c r="Z8" i="20"/>
  <c r="AA8" i="20"/>
  <c r="AD8" i="20"/>
  <c r="AF8" i="20"/>
  <c r="V9" i="20"/>
  <c r="Y9" i="20"/>
  <c r="Z9" i="20"/>
  <c r="AA9" i="20"/>
  <c r="AD9" i="20"/>
  <c r="AF9" i="20"/>
  <c r="V10" i="20"/>
  <c r="Y10" i="20"/>
  <c r="Z10" i="20"/>
  <c r="AA10" i="20"/>
  <c r="AD10" i="20"/>
  <c r="AF10" i="20"/>
  <c r="V11" i="20"/>
  <c r="Y11" i="20"/>
  <c r="Z11" i="20"/>
  <c r="AA11" i="20"/>
  <c r="AD11" i="20"/>
  <c r="AF11" i="20"/>
  <c r="V12" i="20"/>
  <c r="Y12" i="20"/>
  <c r="Z12" i="20"/>
  <c r="AA12" i="20"/>
  <c r="AD12" i="20"/>
  <c r="AF12" i="20"/>
  <c r="V13" i="20"/>
  <c r="Y13" i="20"/>
  <c r="Z13" i="20"/>
  <c r="AA13" i="20"/>
  <c r="AD13" i="20"/>
  <c r="AF13" i="20"/>
  <c r="V14" i="20"/>
  <c r="Y14" i="20"/>
  <c r="Z14" i="20"/>
  <c r="AA14" i="20"/>
  <c r="AD14" i="20"/>
  <c r="AF14" i="20"/>
  <c r="V15" i="20"/>
  <c r="Y15" i="20"/>
  <c r="Z15" i="20"/>
  <c r="AA15" i="20"/>
  <c r="AD15" i="20"/>
  <c r="AF15" i="20"/>
  <c r="V16" i="20"/>
  <c r="Y16" i="20"/>
  <c r="Z16" i="20"/>
  <c r="AA16" i="20"/>
  <c r="AD16" i="20"/>
  <c r="AF16" i="20"/>
  <c r="V17" i="20"/>
  <c r="Y17" i="20"/>
  <c r="Z17" i="20"/>
  <c r="AA17" i="20"/>
  <c r="AD17" i="20"/>
  <c r="AF17" i="20"/>
  <c r="V18" i="20"/>
  <c r="Y18" i="20"/>
  <c r="Z18" i="20"/>
  <c r="AA18" i="20"/>
  <c r="AD18" i="20"/>
  <c r="AF18" i="20"/>
  <c r="V19" i="20"/>
  <c r="Y19" i="20"/>
  <c r="Z19" i="20"/>
  <c r="AA19" i="20"/>
  <c r="AD19" i="20"/>
  <c r="AF19" i="20"/>
  <c r="V20" i="20"/>
  <c r="Y20" i="20"/>
  <c r="Z20" i="20"/>
  <c r="AA20" i="20"/>
  <c r="AD20" i="20"/>
  <c r="AF20" i="20"/>
  <c r="V21" i="20"/>
  <c r="Y21" i="20"/>
  <c r="Z21" i="20"/>
  <c r="AA21" i="20"/>
  <c r="AD21" i="20"/>
  <c r="AF21" i="20"/>
  <c r="V22" i="20"/>
  <c r="Y22" i="20"/>
  <c r="Z22" i="20"/>
  <c r="AA22" i="20"/>
  <c r="AD22" i="20"/>
  <c r="AF22" i="20"/>
  <c r="V23" i="20"/>
  <c r="Y23" i="20"/>
  <c r="Z23" i="20"/>
  <c r="AA23" i="20"/>
  <c r="AD23" i="20"/>
  <c r="AF23" i="20"/>
  <c r="V24" i="20"/>
  <c r="Y24" i="20"/>
  <c r="Z24" i="20"/>
  <c r="AA24" i="20"/>
  <c r="AD24" i="20"/>
  <c r="AF24" i="20"/>
  <c r="V26" i="20"/>
  <c r="Y26" i="20"/>
  <c r="Z26" i="20"/>
  <c r="AA26" i="20"/>
  <c r="AD26" i="20"/>
  <c r="AF26" i="20"/>
  <c r="V27" i="20"/>
  <c r="Y27" i="20"/>
  <c r="Z27" i="20"/>
  <c r="AA27" i="20"/>
  <c r="AD27" i="20"/>
  <c r="AF27" i="20"/>
  <c r="V28" i="20"/>
  <c r="Y28" i="20"/>
  <c r="Z28" i="20"/>
  <c r="AA28" i="20"/>
  <c r="AD28" i="20"/>
  <c r="AF28" i="20"/>
  <c r="V29" i="20"/>
  <c r="Y29" i="20"/>
  <c r="Z29" i="20"/>
  <c r="AA29" i="20"/>
  <c r="AD29" i="20"/>
  <c r="AF29" i="20"/>
  <c r="P31" i="20"/>
  <c r="Q31" i="20"/>
  <c r="R31" i="20"/>
  <c r="T31" i="20"/>
  <c r="U31" i="20"/>
  <c r="V31" i="20"/>
  <c r="Y31" i="20"/>
  <c r="Z31" i="20"/>
  <c r="AA31" i="20"/>
  <c r="AD31" i="20"/>
  <c r="AF31" i="20"/>
  <c r="P32" i="20"/>
  <c r="Q32" i="20"/>
  <c r="R32" i="20"/>
  <c r="T32" i="20"/>
  <c r="U32" i="20"/>
  <c r="V32" i="20"/>
  <c r="Y32" i="20"/>
  <c r="Z32" i="20"/>
  <c r="AA32" i="20"/>
  <c r="AD32" i="20"/>
  <c r="AF32" i="20"/>
  <c r="AF4" i="20"/>
  <c r="AA4" i="20"/>
  <c r="Z4" i="20"/>
  <c r="V4" i="20"/>
  <c r="AD4" i="20"/>
  <c r="Y4" i="20"/>
</calcChain>
</file>

<file path=xl/sharedStrings.xml><?xml version="1.0" encoding="utf-8"?>
<sst xmlns="http://schemas.openxmlformats.org/spreadsheetml/2006/main" count="112" uniqueCount="79">
  <si>
    <t>pheno</t>
  </si>
  <si>
    <t>phenoname</t>
  </si>
  <si>
    <t>hypothesis</t>
  </si>
  <si>
    <t>n</t>
  </si>
  <si>
    <t>ncovs</t>
  </si>
  <si>
    <t>gm_estimate</t>
  </si>
  <si>
    <t>gm_t.statistic</t>
  </si>
  <si>
    <t>gm_p.value</t>
  </si>
  <si>
    <t>wm_estimate</t>
  </si>
  <si>
    <t>wm_t.statistic</t>
  </si>
  <si>
    <t>wm_p.value</t>
  </si>
  <si>
    <t>gwm_estimate</t>
  </si>
  <si>
    <t>gwm_t.statistic</t>
  </si>
  <si>
    <t>gwm_p.value</t>
  </si>
  <si>
    <t>Educ_final</t>
  </si>
  <si>
    <t>Years of education</t>
  </si>
  <si>
    <t>-</t>
  </si>
  <si>
    <t>hnetto</t>
  </si>
  <si>
    <t>Household income</t>
  </si>
  <si>
    <t>MMSE_Summe</t>
  </si>
  <si>
    <t>Mini-mental state examination</t>
  </si>
  <si>
    <t>GDS_Summe</t>
  </si>
  <si>
    <t>Geriatric depression scale</t>
  </si>
  <si>
    <t>+</t>
  </si>
  <si>
    <t>CESD_Summe</t>
  </si>
  <si>
    <t>CES-Depression</t>
  </si>
  <si>
    <t>Rauchen_aktuell_inverted</t>
  </si>
  <si>
    <t>Smoking status</t>
  </si>
  <si>
    <t>Alkohol_haufigkeit</t>
  </si>
  <si>
    <t>Frequency of alcohol intake</t>
  </si>
  <si>
    <t>Alkohol_Menge</t>
  </si>
  <si>
    <t>Amount of alcohol intake</t>
  </si>
  <si>
    <t>Alkohol_6Glaser</t>
  </si>
  <si>
    <t>Frequency of 6 glasses of alcohol intake</t>
  </si>
  <si>
    <t>CH_Diabetes</t>
  </si>
  <si>
    <t>Diabetes diagnosis</t>
  </si>
  <si>
    <t>HOMAIR</t>
  </si>
  <si>
    <t>HOMA-Insulin resistance</t>
  </si>
  <si>
    <t>HbA1c</t>
  </si>
  <si>
    <t>Hemoglobin A1c</t>
  </si>
  <si>
    <t>BZP1</t>
  </si>
  <si>
    <t>Fasting glucose</t>
  </si>
  <si>
    <t>BZP2</t>
  </si>
  <si>
    <t>Post-load glucose</t>
  </si>
  <si>
    <t>BMI</t>
  </si>
  <si>
    <t>Body mass index</t>
  </si>
  <si>
    <t>RRdi</t>
  </si>
  <si>
    <t>Diastolic blood pressure</t>
  </si>
  <si>
    <t>RRsy</t>
  </si>
  <si>
    <t>Systolic blood pressure</t>
  </si>
  <si>
    <t>finalMetLscore</t>
  </si>
  <si>
    <t>Metabolic load factor</t>
  </si>
  <si>
    <t>GammaGTGGTUL</t>
  </si>
  <si>
    <t>HarnsaeuremgdL</t>
  </si>
  <si>
    <t>TNF1</t>
  </si>
  <si>
    <t>DS2_corr</t>
  </si>
  <si>
    <t>Digit symbol task</t>
  </si>
  <si>
    <t>EM_final</t>
  </si>
  <si>
    <t>Episodic memory</t>
  </si>
  <si>
    <t>WM_final</t>
  </si>
  <si>
    <t>Working memory</t>
  </si>
  <si>
    <t>Gf_final</t>
  </si>
  <si>
    <t>Fluid intelligence</t>
  </si>
  <si>
    <t>futi_mean</t>
  </si>
  <si>
    <t>Future time perspective</t>
  </si>
  <si>
    <t>cfc_mean</t>
  </si>
  <si>
    <t>Consideration of future consequences</t>
  </si>
  <si>
    <t>Variable</t>
  </si>
  <si>
    <t>rho</t>
  </si>
  <si>
    <t>t</t>
  </si>
  <si>
    <t>p</t>
  </si>
  <si>
    <t>Replication</t>
  </si>
  <si>
    <t>Cognition</t>
  </si>
  <si>
    <t>LIFE perspective</t>
  </si>
  <si>
    <t>paste content of main_results.txt below</t>
  </si>
  <si>
    <t>Copy the formated results below and paste them into suppl. Table S1</t>
  </si>
  <si>
    <t>Tumor necrosis factor-alpha</t>
  </si>
  <si>
    <t>Gamma-glutamyl-transferase</t>
  </si>
  <si>
    <t>Uric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</si>
</sst>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CMU Serif Roman"/>
    </font>
    <font>
      <sz val="7"/>
      <color theme="1"/>
      <name val="CMU Serif Roman"/>
    </font>
    <font>
      <sz val="7"/>
      <color theme="1"/>
      <name val="Calibri"/>
      <family val="2"/>
      <scheme val="minor"/>
    </font>
    <font>
      <b/>
      <sz val="7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586F-4EFB-B347-8B56-DC7FED444F97}">
  <dimension ref="A1:AG38"/>
  <sheetViews>
    <sheetView tabSelected="1" workbookViewId="0">
      <selection sqref="A1:N1"/>
    </sheetView>
  </sheetViews>
  <sheetFormatPr baseColWidth="10" defaultRowHeight="16" x14ac:dyDescent="0.2"/>
  <cols>
    <col min="1" max="2" width="9.83203125" customWidth="1"/>
    <col min="3" max="5" width="3.83203125" customWidth="1"/>
    <col min="6" max="14" width="9.83203125" customWidth="1"/>
    <col min="17" max="17" width="3.83203125" customWidth="1"/>
    <col min="18" max="18" width="4.83203125" customWidth="1"/>
    <col min="19" max="19" width="1.83203125" customWidth="1"/>
    <col min="20" max="22" width="5.83203125" customWidth="1"/>
    <col min="23" max="23" width="3.33203125" customWidth="1"/>
    <col min="24" max="24" width="1.83203125" customWidth="1"/>
    <col min="25" max="27" width="5.83203125" customWidth="1"/>
    <col min="28" max="28" width="3.33203125" customWidth="1"/>
    <col min="29" max="29" width="1.83203125" customWidth="1"/>
    <col min="30" max="32" width="5.83203125" customWidth="1"/>
    <col min="33" max="33" width="3.33203125" customWidth="1"/>
  </cols>
  <sheetData>
    <row r="1" spans="1:33" x14ac:dyDescent="0.2">
      <c r="A1" s="6" t="s">
        <v>74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7" t="s">
        <v>75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 s="1" t="s">
        <v>67</v>
      </c>
      <c r="Q2" s="1" t="s">
        <v>2</v>
      </c>
      <c r="R2" s="1" t="s">
        <v>3</v>
      </c>
      <c r="S2" s="2"/>
      <c r="T2" s="3" t="s">
        <v>68</v>
      </c>
      <c r="U2" s="3" t="s">
        <v>69</v>
      </c>
      <c r="V2" s="3" t="s">
        <v>70</v>
      </c>
      <c r="W2" s="3"/>
      <c r="X2" s="2"/>
      <c r="Y2" s="3" t="s">
        <v>68</v>
      </c>
      <c r="Z2" s="3" t="s">
        <v>69</v>
      </c>
      <c r="AA2" s="3" t="s">
        <v>70</v>
      </c>
      <c r="AB2" s="3"/>
      <c r="AC2" s="2"/>
      <c r="AD2" s="3" t="s">
        <v>68</v>
      </c>
      <c r="AE2" s="3" t="s">
        <v>69</v>
      </c>
      <c r="AF2" s="3" t="s">
        <v>70</v>
      </c>
      <c r="AG2" s="2"/>
    </row>
    <row r="3" spans="1:33" x14ac:dyDescent="0.2">
      <c r="A3" t="s">
        <v>14</v>
      </c>
      <c r="B3" t="s">
        <v>15</v>
      </c>
      <c r="C3" t="s">
        <v>16</v>
      </c>
      <c r="D3">
        <v>300</v>
      </c>
      <c r="E3">
        <v>4</v>
      </c>
      <c r="F3">
        <v>-3.3138660344332799E-2</v>
      </c>
      <c r="G3">
        <v>-0.56852191305613398</v>
      </c>
      <c r="H3">
        <v>0.28505731077520202</v>
      </c>
      <c r="I3">
        <v>-0.14328920501204301</v>
      </c>
      <c r="J3">
        <v>-2.48251549156757</v>
      </c>
      <c r="K3">
        <v>6.8019488151954402E-3</v>
      </c>
      <c r="L3">
        <v>-0.115833326288437</v>
      </c>
      <c r="M3">
        <v>-1.9995877073843999</v>
      </c>
      <c r="N3">
        <v>2.3232371873279301E-2</v>
      </c>
      <c r="P3" s="4" t="s">
        <v>71</v>
      </c>
      <c r="Q3" s="1"/>
      <c r="R3" s="1"/>
      <c r="S3" s="2"/>
      <c r="T3" s="3"/>
      <c r="U3" s="3"/>
      <c r="V3" s="3"/>
      <c r="W3" s="3"/>
      <c r="X3" s="2"/>
      <c r="Y3" s="3"/>
      <c r="Z3" s="3"/>
      <c r="AA3" s="3"/>
      <c r="AB3" s="3"/>
      <c r="AC3" s="2"/>
      <c r="AD3" s="3"/>
      <c r="AE3" s="3"/>
      <c r="AF3" s="3"/>
      <c r="AG3" s="2"/>
    </row>
    <row r="4" spans="1:33" x14ac:dyDescent="0.2">
      <c r="A4" t="s">
        <v>17</v>
      </c>
      <c r="B4" t="s">
        <v>18</v>
      </c>
      <c r="C4" t="s">
        <v>16</v>
      </c>
      <c r="D4">
        <v>221</v>
      </c>
      <c r="E4">
        <v>4</v>
      </c>
      <c r="F4">
        <v>-0.13087628550633401</v>
      </c>
      <c r="G4">
        <v>-1.9356723298032601</v>
      </c>
      <c r="H4">
        <v>2.7109600360755999E-2</v>
      </c>
      <c r="I4">
        <v>-0.14509470166487501</v>
      </c>
      <c r="J4">
        <v>-2.1502604991480401</v>
      </c>
      <c r="K4">
        <v>1.6325381033185399E-2</v>
      </c>
      <c r="L4">
        <v>-0.158070227090464</v>
      </c>
      <c r="M4">
        <v>-2.3472747398668998</v>
      </c>
      <c r="N4">
        <v>9.9100276256367803E-3</v>
      </c>
      <c r="P4" s="1" t="str">
        <f>B3</f>
        <v>Years of education</v>
      </c>
      <c r="Q4" s="3" t="str">
        <f>C3</f>
        <v>-</v>
      </c>
      <c r="R4" s="3">
        <f>D3</f>
        <v>300</v>
      </c>
      <c r="S4" s="5"/>
      <c r="T4" s="3" t="str">
        <f>TEXT(F3,"#.000")</f>
        <v>-.033</v>
      </c>
      <c r="U4" s="3" t="str">
        <f>TEXT(G3,"0.000")</f>
        <v>-0.569</v>
      </c>
      <c r="V4" s="3" t="str">
        <f>IF(H3&lt;0.00095,TEXT(H3,"0E+0"),TEXT(H3,"#.000"))</f>
        <v>.285</v>
      </c>
      <c r="W4" s="1" t="str">
        <f>IF(H3="","",IF(H3*1&lt;0.001,"**",IF(H3*1&lt;0.05,"*","")))</f>
        <v/>
      </c>
      <c r="X4" s="3"/>
      <c r="Y4" s="3" t="str">
        <f>TEXT(I3,"#.000")</f>
        <v>-.143</v>
      </c>
      <c r="Z4" s="3" t="str">
        <f>TEXT(J3,"0.000")</f>
        <v>-2.483</v>
      </c>
      <c r="AA4" s="3" t="str">
        <f>IF(K3&lt;0.00095,TEXT(K3,"0E+0"),TEXT(K3,"#.000"))</f>
        <v>.007</v>
      </c>
      <c r="AB4" s="1" t="str">
        <f>IF(K3="","",IF(K3*1&lt;0.001,"**",IF(K3*1&lt;0.05,"*","")))</f>
        <v>*</v>
      </c>
      <c r="AC4" s="3"/>
      <c r="AD4" s="3" t="str">
        <f>TEXT(L3,"#.000")</f>
        <v>-.116</v>
      </c>
      <c r="AE4" s="3" t="str">
        <f>TEXT(M3,"0.000")</f>
        <v>-2.000</v>
      </c>
      <c r="AF4" s="3" t="str">
        <f>IF(N3&lt;0.00095,TEXT(N3,"0E+0"),TEXT(N3,"#.000"))</f>
        <v>.023</v>
      </c>
      <c r="AG4" s="1" t="str">
        <f>IF(N3="","",IF(N3*1&lt;0.001,"**",IF(N3*1&lt;0.05,"*","")))</f>
        <v>*</v>
      </c>
    </row>
    <row r="5" spans="1:33" x14ac:dyDescent="0.2">
      <c r="A5" t="s">
        <v>19</v>
      </c>
      <c r="B5" t="s">
        <v>20</v>
      </c>
      <c r="C5" t="s">
        <v>16</v>
      </c>
      <c r="D5">
        <v>326</v>
      </c>
      <c r="E5">
        <v>4</v>
      </c>
      <c r="F5">
        <v>-4.0930564087257898E-2</v>
      </c>
      <c r="G5">
        <v>-0.732802282449595</v>
      </c>
      <c r="H5">
        <v>0.23210773122616299</v>
      </c>
      <c r="I5">
        <v>-8.6842050164937595E-2</v>
      </c>
      <c r="J5">
        <v>-1.55936897094694</v>
      </c>
      <c r="K5">
        <v>5.99487409566625E-2</v>
      </c>
      <c r="L5">
        <v>-7.9422063958982506E-2</v>
      </c>
      <c r="M5">
        <v>-1.4252473158141199</v>
      </c>
      <c r="N5">
        <v>7.7530177040027501E-2</v>
      </c>
      <c r="P5" s="1" t="str">
        <f t="shared" ref="P5:P24" si="0">B4</f>
        <v>Household income</v>
      </c>
      <c r="Q5" s="3" t="str">
        <f t="shared" ref="Q5:Q24" si="1">C4</f>
        <v>-</v>
      </c>
      <c r="R5" s="3">
        <f t="shared" ref="R5:R24" si="2">D4</f>
        <v>221</v>
      </c>
      <c r="S5" s="5"/>
      <c r="T5" s="3" t="str">
        <f t="shared" ref="T5:T24" si="3">TEXT(F4,"#.000")</f>
        <v>-.131</v>
      </c>
      <c r="U5" s="3" t="str">
        <f t="shared" ref="U5:U24" si="4">TEXT(G4,"0.000")</f>
        <v>-1.936</v>
      </c>
      <c r="V5" s="3" t="str">
        <f t="shared" ref="V5:V24" si="5">IF(H4&lt;0.00095,TEXT(H4,"0E+0"),TEXT(H4,"#.000"))</f>
        <v>.027</v>
      </c>
      <c r="W5" s="1" t="str">
        <f t="shared" ref="W5:W24" si="6">IF(H4="","",IF(H4*1&lt;0.001,"**",IF(H4*1&lt;0.05,"*","")))</f>
        <v>*</v>
      </c>
      <c r="X5" s="3"/>
      <c r="Y5" s="3" t="str">
        <f t="shared" ref="Y5:Y24" si="7">TEXT(I4,"#.000")</f>
        <v>-.145</v>
      </c>
      <c r="Z5" s="3" t="str">
        <f t="shared" ref="Z5:Z24" si="8">TEXT(J4,"0.000")</f>
        <v>-2.150</v>
      </c>
      <c r="AA5" s="3" t="str">
        <f t="shared" ref="AA5:AA24" si="9">IF(K4&lt;0.00095,TEXT(K4,"0E+0"),TEXT(K4,"#.000"))</f>
        <v>.016</v>
      </c>
      <c r="AB5" s="1" t="str">
        <f>IF(K4="","",IF(K4*1&lt;0.001,"**",IF(K4*1&lt;0.05,"*","")))</f>
        <v>*</v>
      </c>
      <c r="AC5" s="3"/>
      <c r="AD5" s="3" t="str">
        <f t="shared" ref="AD5:AD24" si="10">TEXT(L4,"#.000")</f>
        <v>-.158</v>
      </c>
      <c r="AE5" s="3" t="str">
        <f t="shared" ref="AE5:AE24" si="11">TEXT(M4,"0.000")</f>
        <v>-2.347</v>
      </c>
      <c r="AF5" s="3" t="str">
        <f t="shared" ref="AF5:AF24" si="12">IF(N4&lt;0.00095,TEXT(N4,"0E+0"),TEXT(N4,"#.000"))</f>
        <v>.010</v>
      </c>
      <c r="AG5" s="1" t="str">
        <f t="shared" ref="AG5:AG24" si="13">IF(N4="","",IF(N4*1&lt;0.001,"**",IF(N4*1&lt;0.05,"*","")))</f>
        <v>*</v>
      </c>
    </row>
    <row r="6" spans="1:33" x14ac:dyDescent="0.2">
      <c r="A6" t="s">
        <v>21</v>
      </c>
      <c r="B6" t="s">
        <v>22</v>
      </c>
      <c r="C6" t="s">
        <v>23</v>
      </c>
      <c r="D6">
        <v>327</v>
      </c>
      <c r="E6">
        <v>4</v>
      </c>
      <c r="F6">
        <v>3.8039512777914598E-2</v>
      </c>
      <c r="G6">
        <v>0.68202752566105795</v>
      </c>
      <c r="H6">
        <v>0.24785668048280601</v>
      </c>
      <c r="I6">
        <v>3.2856817957065E-2</v>
      </c>
      <c r="J6">
        <v>0.58899630479656995</v>
      </c>
      <c r="K6">
        <v>0.27813900364928201</v>
      </c>
      <c r="L6">
        <v>4.0611988746615597E-2</v>
      </c>
      <c r="M6">
        <v>0.72822438477263396</v>
      </c>
      <c r="N6">
        <v>0.23350356258059299</v>
      </c>
      <c r="P6" s="1" t="str">
        <f t="shared" si="0"/>
        <v>Mini-mental state examination</v>
      </c>
      <c r="Q6" s="3" t="str">
        <f t="shared" si="1"/>
        <v>-</v>
      </c>
      <c r="R6" s="3">
        <f t="shared" si="2"/>
        <v>326</v>
      </c>
      <c r="S6" s="5"/>
      <c r="T6" s="3" t="str">
        <f t="shared" si="3"/>
        <v>-.041</v>
      </c>
      <c r="U6" s="3" t="str">
        <f t="shared" si="4"/>
        <v>-0.733</v>
      </c>
      <c r="V6" s="3" t="str">
        <f t="shared" si="5"/>
        <v>.232</v>
      </c>
      <c r="W6" s="1" t="str">
        <f t="shared" si="6"/>
        <v/>
      </c>
      <c r="X6" s="3"/>
      <c r="Y6" s="3" t="str">
        <f t="shared" si="7"/>
        <v>-.087</v>
      </c>
      <c r="Z6" s="3" t="str">
        <f t="shared" si="8"/>
        <v>-1.559</v>
      </c>
      <c r="AA6" s="3" t="str">
        <f t="shared" si="9"/>
        <v>.060</v>
      </c>
      <c r="AB6" s="1" t="str">
        <f>IF(K5="","",IF(K5*1&lt;0.001,"**",IF(K5*1&lt;0.05,"*","")))</f>
        <v/>
      </c>
      <c r="AC6" s="3"/>
      <c r="AD6" s="3" t="str">
        <f t="shared" si="10"/>
        <v>-.079</v>
      </c>
      <c r="AE6" s="3" t="str">
        <f t="shared" si="11"/>
        <v>-1.425</v>
      </c>
      <c r="AF6" s="3" t="str">
        <f t="shared" si="12"/>
        <v>.078</v>
      </c>
      <c r="AG6" s="1" t="str">
        <f t="shared" si="13"/>
        <v/>
      </c>
    </row>
    <row r="7" spans="1:33" x14ac:dyDescent="0.2">
      <c r="A7" t="s">
        <v>24</v>
      </c>
      <c r="B7" t="s">
        <v>25</v>
      </c>
      <c r="C7" t="s">
        <v>23</v>
      </c>
      <c r="D7">
        <v>327</v>
      </c>
      <c r="E7">
        <v>4</v>
      </c>
      <c r="F7">
        <v>-3.6421899064046102E-2</v>
      </c>
      <c r="G7">
        <v>-0.65298522040007101</v>
      </c>
      <c r="H7">
        <v>0.74288339981760099</v>
      </c>
      <c r="I7">
        <v>-3.3270751007897299E-4</v>
      </c>
      <c r="J7">
        <v>-5.9609454069545599E-3</v>
      </c>
      <c r="K7">
        <v>0.50237620768003199</v>
      </c>
      <c r="L7">
        <v>-1.21958113165519E-2</v>
      </c>
      <c r="M7">
        <v>-0.218522174405682</v>
      </c>
      <c r="N7">
        <v>0.58641942735487096</v>
      </c>
      <c r="P7" s="1" t="str">
        <f t="shared" si="0"/>
        <v>Geriatric depression scale</v>
      </c>
      <c r="Q7" s="3" t="str">
        <f t="shared" si="1"/>
        <v>+</v>
      </c>
      <c r="R7" s="3">
        <f t="shared" si="2"/>
        <v>327</v>
      </c>
      <c r="S7" s="5"/>
      <c r="T7" s="3" t="str">
        <f t="shared" si="3"/>
        <v>.038</v>
      </c>
      <c r="U7" s="3" t="str">
        <f t="shared" si="4"/>
        <v>0.682</v>
      </c>
      <c r="V7" s="3" t="str">
        <f t="shared" si="5"/>
        <v>.248</v>
      </c>
      <c r="W7" s="1" t="str">
        <f t="shared" si="6"/>
        <v/>
      </c>
      <c r="X7" s="3"/>
      <c r="Y7" s="3" t="str">
        <f t="shared" si="7"/>
        <v>.033</v>
      </c>
      <c r="Z7" s="3" t="str">
        <f t="shared" si="8"/>
        <v>0.589</v>
      </c>
      <c r="AA7" s="3" t="str">
        <f t="shared" si="9"/>
        <v>.278</v>
      </c>
      <c r="AB7" s="1" t="str">
        <f>IF(K6="","",IF(K6*1&lt;0.001,"**",IF(K6*1&lt;0.05,"*","")))</f>
        <v/>
      </c>
      <c r="AC7" s="3"/>
      <c r="AD7" s="3" t="str">
        <f t="shared" si="10"/>
        <v>.041</v>
      </c>
      <c r="AE7" s="3" t="str">
        <f t="shared" si="11"/>
        <v>0.728</v>
      </c>
      <c r="AF7" s="3" t="str">
        <f t="shared" si="12"/>
        <v>.234</v>
      </c>
      <c r="AG7" s="1" t="str">
        <f t="shared" si="13"/>
        <v/>
      </c>
    </row>
    <row r="8" spans="1:33" x14ac:dyDescent="0.2">
      <c r="A8" t="s">
        <v>26</v>
      </c>
      <c r="B8" t="s">
        <v>27</v>
      </c>
      <c r="C8" t="s">
        <v>23</v>
      </c>
      <c r="D8">
        <v>278</v>
      </c>
      <c r="E8">
        <v>4</v>
      </c>
      <c r="F8">
        <v>5.6548906586525602E-2</v>
      </c>
      <c r="G8">
        <v>0.93412321513291696</v>
      </c>
      <c r="H8">
        <v>0.175534423161576</v>
      </c>
      <c r="I8">
        <v>1.8804195136623899E-2</v>
      </c>
      <c r="J8">
        <v>0.310181575615114</v>
      </c>
      <c r="K8">
        <v>0.37833020398864597</v>
      </c>
      <c r="L8">
        <v>3.4924765418400103E-2</v>
      </c>
      <c r="M8">
        <v>0.57634558999443497</v>
      </c>
      <c r="N8">
        <v>0.282429108775899</v>
      </c>
      <c r="P8" s="1" t="str">
        <f t="shared" si="0"/>
        <v>CES-Depression</v>
      </c>
      <c r="Q8" s="3" t="str">
        <f t="shared" si="1"/>
        <v>+</v>
      </c>
      <c r="R8" s="3">
        <f t="shared" si="2"/>
        <v>327</v>
      </c>
      <c r="S8" s="5"/>
      <c r="T8" s="3" t="str">
        <f t="shared" si="3"/>
        <v>-.036</v>
      </c>
      <c r="U8" s="3" t="str">
        <f t="shared" si="4"/>
        <v>-0.653</v>
      </c>
      <c r="V8" s="3" t="str">
        <f t="shared" si="5"/>
        <v>.743</v>
      </c>
      <c r="W8" s="1" t="str">
        <f t="shared" si="6"/>
        <v/>
      </c>
      <c r="X8" s="3"/>
      <c r="Y8" s="3" t="str">
        <f t="shared" si="7"/>
        <v>.000</v>
      </c>
      <c r="Z8" s="3" t="str">
        <f t="shared" si="8"/>
        <v>-0.006</v>
      </c>
      <c r="AA8" s="3" t="str">
        <f t="shared" si="9"/>
        <v>.502</v>
      </c>
      <c r="AB8" s="1" t="str">
        <f t="shared" ref="AB8:AB24" si="14">IF(K7="","",IF(K7*1&lt;0.001,"**",IF(K7*1&lt;0.05,"*","")))</f>
        <v/>
      </c>
      <c r="AC8" s="3"/>
      <c r="AD8" s="3" t="str">
        <f t="shared" si="10"/>
        <v>-.012</v>
      </c>
      <c r="AE8" s="3" t="str">
        <f t="shared" si="11"/>
        <v>-0.219</v>
      </c>
      <c r="AF8" s="3" t="str">
        <f t="shared" si="12"/>
        <v>.586</v>
      </c>
      <c r="AG8" s="1" t="str">
        <f t="shared" si="13"/>
        <v/>
      </c>
    </row>
    <row r="9" spans="1:33" x14ac:dyDescent="0.2">
      <c r="A9" t="s">
        <v>28</v>
      </c>
      <c r="B9" t="s">
        <v>29</v>
      </c>
      <c r="C9" t="s">
        <v>23</v>
      </c>
      <c r="D9">
        <v>163</v>
      </c>
      <c r="E9">
        <v>4</v>
      </c>
      <c r="F9">
        <v>-3.5233880086792201E-2</v>
      </c>
      <c r="G9">
        <v>-0.44175353948859702</v>
      </c>
      <c r="H9">
        <v>0.67036229384539803</v>
      </c>
      <c r="I9">
        <v>-7.8200932597304901E-2</v>
      </c>
      <c r="J9">
        <v>-0.98286478439217295</v>
      </c>
      <c r="K9">
        <v>0.83640690487815705</v>
      </c>
      <c r="L9">
        <v>-7.6944144167831796E-2</v>
      </c>
      <c r="M9">
        <v>-0.96697404956473598</v>
      </c>
      <c r="N9">
        <v>0.83247790105029695</v>
      </c>
      <c r="P9" s="1" t="str">
        <f t="shared" si="0"/>
        <v>Smoking status</v>
      </c>
      <c r="Q9" s="3" t="str">
        <f t="shared" si="1"/>
        <v>+</v>
      </c>
      <c r="R9" s="3">
        <f t="shared" si="2"/>
        <v>278</v>
      </c>
      <c r="S9" s="5"/>
      <c r="T9" s="3" t="str">
        <f t="shared" si="3"/>
        <v>.057</v>
      </c>
      <c r="U9" s="3" t="str">
        <f t="shared" si="4"/>
        <v>0.934</v>
      </c>
      <c r="V9" s="3" t="str">
        <f t="shared" si="5"/>
        <v>.176</v>
      </c>
      <c r="W9" s="1" t="str">
        <f t="shared" si="6"/>
        <v/>
      </c>
      <c r="X9" s="3"/>
      <c r="Y9" s="3" t="str">
        <f t="shared" si="7"/>
        <v>.019</v>
      </c>
      <c r="Z9" s="3" t="str">
        <f t="shared" si="8"/>
        <v>0.310</v>
      </c>
      <c r="AA9" s="3" t="str">
        <f t="shared" si="9"/>
        <v>.378</v>
      </c>
      <c r="AB9" s="1" t="str">
        <f t="shared" si="14"/>
        <v/>
      </c>
      <c r="AC9" s="3"/>
      <c r="AD9" s="3" t="str">
        <f t="shared" si="10"/>
        <v>.035</v>
      </c>
      <c r="AE9" s="3" t="str">
        <f t="shared" si="11"/>
        <v>0.576</v>
      </c>
      <c r="AF9" s="3" t="str">
        <f t="shared" si="12"/>
        <v>.282</v>
      </c>
      <c r="AG9" s="1" t="str">
        <f t="shared" si="13"/>
        <v/>
      </c>
    </row>
    <row r="10" spans="1:33" x14ac:dyDescent="0.2">
      <c r="A10" t="s">
        <v>30</v>
      </c>
      <c r="B10" t="s">
        <v>31</v>
      </c>
      <c r="C10" t="s">
        <v>23</v>
      </c>
      <c r="D10">
        <v>160</v>
      </c>
      <c r="E10">
        <v>4</v>
      </c>
      <c r="F10">
        <v>7.6367291642288795E-2</v>
      </c>
      <c r="G10">
        <v>0.950468768685377</v>
      </c>
      <c r="H10">
        <v>0.17168169507109901</v>
      </c>
      <c r="I10">
        <v>3.2995805932000799E-2</v>
      </c>
      <c r="J10">
        <v>0.40969026368662198</v>
      </c>
      <c r="K10">
        <v>0.341301239680387</v>
      </c>
      <c r="L10">
        <v>5.1001820498930601E-2</v>
      </c>
      <c r="M10">
        <v>0.63374072309220597</v>
      </c>
      <c r="N10">
        <v>0.26359508997363301</v>
      </c>
      <c r="P10" s="1" t="str">
        <f t="shared" si="0"/>
        <v>Frequency of alcohol intake</v>
      </c>
      <c r="Q10" s="3" t="str">
        <f t="shared" si="1"/>
        <v>+</v>
      </c>
      <c r="R10" s="3">
        <f t="shared" si="2"/>
        <v>163</v>
      </c>
      <c r="S10" s="5"/>
      <c r="T10" s="3" t="str">
        <f t="shared" si="3"/>
        <v>-.035</v>
      </c>
      <c r="U10" s="3" t="str">
        <f t="shared" si="4"/>
        <v>-0.442</v>
      </c>
      <c r="V10" s="3" t="str">
        <f t="shared" si="5"/>
        <v>.670</v>
      </c>
      <c r="W10" s="1" t="str">
        <f t="shared" si="6"/>
        <v/>
      </c>
      <c r="X10" s="3"/>
      <c r="Y10" s="3" t="str">
        <f t="shared" si="7"/>
        <v>-.078</v>
      </c>
      <c r="Z10" s="3" t="str">
        <f t="shared" si="8"/>
        <v>-0.983</v>
      </c>
      <c r="AA10" s="3" t="str">
        <f t="shared" si="9"/>
        <v>.836</v>
      </c>
      <c r="AB10" s="1" t="str">
        <f t="shared" si="14"/>
        <v/>
      </c>
      <c r="AC10" s="3"/>
      <c r="AD10" s="3" t="str">
        <f t="shared" si="10"/>
        <v>-.077</v>
      </c>
      <c r="AE10" s="3" t="str">
        <f t="shared" si="11"/>
        <v>-0.967</v>
      </c>
      <c r="AF10" s="3" t="str">
        <f t="shared" si="12"/>
        <v>.832</v>
      </c>
      <c r="AG10" s="1" t="str">
        <f t="shared" si="13"/>
        <v/>
      </c>
    </row>
    <row r="11" spans="1:33" x14ac:dyDescent="0.2">
      <c r="A11" t="s">
        <v>32</v>
      </c>
      <c r="B11" t="s">
        <v>33</v>
      </c>
      <c r="C11" t="s">
        <v>23</v>
      </c>
      <c r="D11">
        <v>161</v>
      </c>
      <c r="E11">
        <v>4</v>
      </c>
      <c r="F11">
        <v>5.4875053363562997E-3</v>
      </c>
      <c r="G11">
        <v>6.8319919137927898E-2</v>
      </c>
      <c r="H11">
        <v>0.47280951111695901</v>
      </c>
      <c r="I11">
        <v>0.158897486792131</v>
      </c>
      <c r="J11">
        <v>2.0037147790038299</v>
      </c>
      <c r="K11">
        <v>2.3421512045847699E-2</v>
      </c>
      <c r="L11">
        <v>0.10569082834839701</v>
      </c>
      <c r="M11">
        <v>1.3232516824062499</v>
      </c>
      <c r="N11">
        <v>9.3850161576950794E-2</v>
      </c>
      <c r="P11" s="1" t="str">
        <f t="shared" si="0"/>
        <v>Amount of alcohol intake</v>
      </c>
      <c r="Q11" s="3" t="str">
        <f t="shared" si="1"/>
        <v>+</v>
      </c>
      <c r="R11" s="3">
        <f t="shared" si="2"/>
        <v>160</v>
      </c>
      <c r="S11" s="5"/>
      <c r="T11" s="3" t="str">
        <f t="shared" si="3"/>
        <v>.076</v>
      </c>
      <c r="U11" s="3" t="str">
        <f t="shared" si="4"/>
        <v>0.950</v>
      </c>
      <c r="V11" s="3" t="str">
        <f t="shared" si="5"/>
        <v>.172</v>
      </c>
      <c r="W11" s="1" t="str">
        <f t="shared" si="6"/>
        <v/>
      </c>
      <c r="X11" s="3"/>
      <c r="Y11" s="3" t="str">
        <f t="shared" si="7"/>
        <v>.033</v>
      </c>
      <c r="Z11" s="3" t="str">
        <f t="shared" si="8"/>
        <v>0.410</v>
      </c>
      <c r="AA11" s="3" t="str">
        <f t="shared" si="9"/>
        <v>.341</v>
      </c>
      <c r="AB11" s="1" t="str">
        <f t="shared" si="14"/>
        <v/>
      </c>
      <c r="AC11" s="3"/>
      <c r="AD11" s="3" t="str">
        <f t="shared" si="10"/>
        <v>.051</v>
      </c>
      <c r="AE11" s="3" t="str">
        <f t="shared" si="11"/>
        <v>0.634</v>
      </c>
      <c r="AF11" s="3" t="str">
        <f t="shared" si="12"/>
        <v>.264</v>
      </c>
      <c r="AG11" s="1" t="str">
        <f t="shared" si="13"/>
        <v/>
      </c>
    </row>
    <row r="12" spans="1:33" x14ac:dyDescent="0.2">
      <c r="A12" t="s">
        <v>34</v>
      </c>
      <c r="B12" t="s">
        <v>35</v>
      </c>
      <c r="C12" t="s">
        <v>23</v>
      </c>
      <c r="D12">
        <v>328</v>
      </c>
      <c r="E12">
        <v>4</v>
      </c>
      <c r="F12">
        <v>1.47793593311375E-2</v>
      </c>
      <c r="G12">
        <v>0.265235090585416</v>
      </c>
      <c r="H12">
        <v>0.39549904079753101</v>
      </c>
      <c r="I12">
        <v>7.5641523677811795E-2</v>
      </c>
      <c r="J12">
        <v>1.3612384588530599</v>
      </c>
      <c r="K12">
        <v>8.7195075440295797E-2</v>
      </c>
      <c r="L12">
        <v>6.0896591011662102E-2</v>
      </c>
      <c r="M12">
        <v>1.094782084735</v>
      </c>
      <c r="N12">
        <v>0.13721516962366301</v>
      </c>
      <c r="P12" s="1" t="str">
        <f t="shared" si="0"/>
        <v>Frequency of 6 glasses of alcohol intake</v>
      </c>
      <c r="Q12" s="3" t="str">
        <f t="shared" si="1"/>
        <v>+</v>
      </c>
      <c r="R12" s="3">
        <f t="shared" si="2"/>
        <v>161</v>
      </c>
      <c r="S12" s="5"/>
      <c r="T12" s="3" t="str">
        <f t="shared" si="3"/>
        <v>.005</v>
      </c>
      <c r="U12" s="3" t="str">
        <f t="shared" si="4"/>
        <v>0.068</v>
      </c>
      <c r="V12" s="3" t="str">
        <f t="shared" si="5"/>
        <v>.473</v>
      </c>
      <c r="W12" s="1" t="str">
        <f t="shared" si="6"/>
        <v/>
      </c>
      <c r="X12" s="3"/>
      <c r="Y12" s="3" t="str">
        <f t="shared" si="7"/>
        <v>.159</v>
      </c>
      <c r="Z12" s="3" t="str">
        <f t="shared" si="8"/>
        <v>2.004</v>
      </c>
      <c r="AA12" s="3" t="str">
        <f t="shared" si="9"/>
        <v>.023</v>
      </c>
      <c r="AB12" s="1" t="str">
        <f t="shared" si="14"/>
        <v>*</v>
      </c>
      <c r="AC12" s="3"/>
      <c r="AD12" s="3" t="str">
        <f t="shared" si="10"/>
        <v>.106</v>
      </c>
      <c r="AE12" s="3" t="str">
        <f t="shared" si="11"/>
        <v>1.323</v>
      </c>
      <c r="AF12" s="3" t="str">
        <f t="shared" si="12"/>
        <v>.094</v>
      </c>
      <c r="AG12" s="1" t="str">
        <f t="shared" si="13"/>
        <v/>
      </c>
    </row>
    <row r="13" spans="1:33" x14ac:dyDescent="0.2">
      <c r="A13" t="s">
        <v>36</v>
      </c>
      <c r="B13" t="s">
        <v>37</v>
      </c>
      <c r="C13" t="s">
        <v>23</v>
      </c>
      <c r="D13">
        <v>318</v>
      </c>
      <c r="E13">
        <v>4</v>
      </c>
      <c r="F13">
        <v>4.6488050219382501E-2</v>
      </c>
      <c r="G13">
        <v>0.82203142780466198</v>
      </c>
      <c r="H13">
        <v>0.20584337929719301</v>
      </c>
      <c r="I13">
        <v>4.4604270058899102E-2</v>
      </c>
      <c r="J13">
        <v>0.78865341327022098</v>
      </c>
      <c r="K13">
        <v>0.21545671814054401</v>
      </c>
      <c r="L13">
        <v>5.3629491156140498E-2</v>
      </c>
      <c r="M13">
        <v>0.94865088286520105</v>
      </c>
      <c r="N13">
        <v>0.171766203301318</v>
      </c>
      <c r="P13" s="1" t="str">
        <f t="shared" si="0"/>
        <v>Diabetes diagnosis</v>
      </c>
      <c r="Q13" s="3" t="str">
        <f t="shared" si="1"/>
        <v>+</v>
      </c>
      <c r="R13" s="3">
        <f t="shared" si="2"/>
        <v>328</v>
      </c>
      <c r="S13" s="5"/>
      <c r="T13" s="3" t="str">
        <f t="shared" si="3"/>
        <v>.015</v>
      </c>
      <c r="U13" s="3" t="str">
        <f t="shared" si="4"/>
        <v>0.265</v>
      </c>
      <c r="V13" s="3" t="str">
        <f t="shared" si="5"/>
        <v>.395</v>
      </c>
      <c r="W13" s="1" t="str">
        <f t="shared" si="6"/>
        <v/>
      </c>
      <c r="X13" s="3"/>
      <c r="Y13" s="3" t="str">
        <f t="shared" si="7"/>
        <v>.076</v>
      </c>
      <c r="Z13" s="3" t="str">
        <f t="shared" si="8"/>
        <v>1.361</v>
      </c>
      <c r="AA13" s="3" t="str">
        <f t="shared" si="9"/>
        <v>.087</v>
      </c>
      <c r="AB13" s="1" t="str">
        <f t="shared" si="14"/>
        <v/>
      </c>
      <c r="AC13" s="3"/>
      <c r="AD13" s="3" t="str">
        <f t="shared" si="10"/>
        <v>.061</v>
      </c>
      <c r="AE13" s="3" t="str">
        <f t="shared" si="11"/>
        <v>1.095</v>
      </c>
      <c r="AF13" s="3" t="str">
        <f t="shared" si="12"/>
        <v>.137</v>
      </c>
      <c r="AG13" s="1" t="str">
        <f t="shared" si="13"/>
        <v/>
      </c>
    </row>
    <row r="14" spans="1:33" x14ac:dyDescent="0.2">
      <c r="A14" t="s">
        <v>38</v>
      </c>
      <c r="B14" t="s">
        <v>39</v>
      </c>
      <c r="C14" t="s">
        <v>23</v>
      </c>
      <c r="D14">
        <v>322</v>
      </c>
      <c r="E14">
        <v>4</v>
      </c>
      <c r="F14">
        <v>2.6921500263687299E-2</v>
      </c>
      <c r="G14">
        <v>0.478740575872593</v>
      </c>
      <c r="H14">
        <v>0.31622713894961901</v>
      </c>
      <c r="I14">
        <v>3.2754831249041001E-2</v>
      </c>
      <c r="J14">
        <v>0.58257521671300305</v>
      </c>
      <c r="K14">
        <v>0.28029737408813199</v>
      </c>
      <c r="L14">
        <v>3.9500186370739501E-2</v>
      </c>
      <c r="M14">
        <v>0.70271909988433401</v>
      </c>
      <c r="N14">
        <v>0.24137408301411201</v>
      </c>
      <c r="P14" s="1" t="str">
        <f t="shared" si="0"/>
        <v>HOMA-Insulin resistance</v>
      </c>
      <c r="Q14" s="3" t="str">
        <f t="shared" si="1"/>
        <v>+</v>
      </c>
      <c r="R14" s="3">
        <f t="shared" si="2"/>
        <v>318</v>
      </c>
      <c r="S14" s="5"/>
      <c r="T14" s="3" t="str">
        <f t="shared" si="3"/>
        <v>.046</v>
      </c>
      <c r="U14" s="3" t="str">
        <f t="shared" si="4"/>
        <v>0.822</v>
      </c>
      <c r="V14" s="3" t="str">
        <f t="shared" si="5"/>
        <v>.206</v>
      </c>
      <c r="W14" s="1" t="str">
        <f t="shared" si="6"/>
        <v/>
      </c>
      <c r="X14" s="3"/>
      <c r="Y14" s="3" t="str">
        <f t="shared" si="7"/>
        <v>.045</v>
      </c>
      <c r="Z14" s="3" t="str">
        <f t="shared" si="8"/>
        <v>0.789</v>
      </c>
      <c r="AA14" s="3" t="str">
        <f t="shared" si="9"/>
        <v>.215</v>
      </c>
      <c r="AB14" s="1" t="str">
        <f t="shared" si="14"/>
        <v/>
      </c>
      <c r="AC14" s="3"/>
      <c r="AD14" s="3" t="str">
        <f t="shared" si="10"/>
        <v>.054</v>
      </c>
      <c r="AE14" s="3" t="str">
        <f t="shared" si="11"/>
        <v>0.949</v>
      </c>
      <c r="AF14" s="3" t="str">
        <f t="shared" si="12"/>
        <v>.172</v>
      </c>
      <c r="AG14" s="1" t="str">
        <f t="shared" si="13"/>
        <v/>
      </c>
    </row>
    <row r="15" spans="1:33" x14ac:dyDescent="0.2">
      <c r="A15" t="s">
        <v>40</v>
      </c>
      <c r="B15" t="s">
        <v>41</v>
      </c>
      <c r="C15" t="s">
        <v>23</v>
      </c>
      <c r="D15">
        <v>294</v>
      </c>
      <c r="E15">
        <v>4</v>
      </c>
      <c r="F15">
        <v>4.3320084100951298E-2</v>
      </c>
      <c r="G15">
        <v>0.73585699528703796</v>
      </c>
      <c r="H15">
        <v>0.23120830630146</v>
      </c>
      <c r="I15">
        <v>0.136204865504401</v>
      </c>
      <c r="J15">
        <v>2.3332171849591701</v>
      </c>
      <c r="K15">
        <v>1.01625723258407E-2</v>
      </c>
      <c r="L15">
        <v>0.115824818140009</v>
      </c>
      <c r="M15">
        <v>1.97893123004158</v>
      </c>
      <c r="N15">
        <v>2.4388045978298599E-2</v>
      </c>
      <c r="P15" s="1" t="str">
        <f t="shared" si="0"/>
        <v>Hemoglobin A1c</v>
      </c>
      <c r="Q15" s="3" t="str">
        <f t="shared" si="1"/>
        <v>+</v>
      </c>
      <c r="R15" s="3">
        <f t="shared" si="2"/>
        <v>322</v>
      </c>
      <c r="S15" s="5"/>
      <c r="T15" s="3" t="str">
        <f t="shared" si="3"/>
        <v>.027</v>
      </c>
      <c r="U15" s="3" t="str">
        <f t="shared" si="4"/>
        <v>0.479</v>
      </c>
      <c r="V15" s="3" t="str">
        <f t="shared" si="5"/>
        <v>.316</v>
      </c>
      <c r="W15" s="1" t="str">
        <f t="shared" si="6"/>
        <v/>
      </c>
      <c r="X15" s="3"/>
      <c r="Y15" s="3" t="str">
        <f t="shared" si="7"/>
        <v>.033</v>
      </c>
      <c r="Z15" s="3" t="str">
        <f t="shared" si="8"/>
        <v>0.583</v>
      </c>
      <c r="AA15" s="3" t="str">
        <f t="shared" si="9"/>
        <v>.280</v>
      </c>
      <c r="AB15" s="1" t="str">
        <f t="shared" si="14"/>
        <v/>
      </c>
      <c r="AC15" s="3"/>
      <c r="AD15" s="3" t="str">
        <f t="shared" si="10"/>
        <v>.040</v>
      </c>
      <c r="AE15" s="3" t="str">
        <f t="shared" si="11"/>
        <v>0.703</v>
      </c>
      <c r="AF15" s="3" t="str">
        <f t="shared" si="12"/>
        <v>.241</v>
      </c>
      <c r="AG15" s="1" t="str">
        <f t="shared" si="13"/>
        <v/>
      </c>
    </row>
    <row r="16" spans="1:33" x14ac:dyDescent="0.2">
      <c r="A16" t="s">
        <v>42</v>
      </c>
      <c r="B16" t="s">
        <v>43</v>
      </c>
      <c r="C16" t="s">
        <v>23</v>
      </c>
      <c r="D16">
        <v>276</v>
      </c>
      <c r="E16">
        <v>4</v>
      </c>
      <c r="F16">
        <v>-9.2164425787283604E-3</v>
      </c>
      <c r="G16">
        <v>-0.15144803735743601</v>
      </c>
      <c r="H16">
        <v>0.56013230352996901</v>
      </c>
      <c r="I16">
        <v>8.3540746214912504E-2</v>
      </c>
      <c r="J16">
        <v>1.3775298808154799</v>
      </c>
      <c r="K16">
        <v>8.4744628451599996E-2</v>
      </c>
      <c r="L16">
        <v>5.8323290792388897E-2</v>
      </c>
      <c r="M16">
        <v>0.95998359379732601</v>
      </c>
      <c r="N16">
        <v>0.168961172241401</v>
      </c>
      <c r="P16" s="1" t="str">
        <f t="shared" si="0"/>
        <v>Fasting glucose</v>
      </c>
      <c r="Q16" s="3" t="str">
        <f t="shared" si="1"/>
        <v>+</v>
      </c>
      <c r="R16" s="3">
        <f t="shared" si="2"/>
        <v>294</v>
      </c>
      <c r="S16" s="5"/>
      <c r="T16" s="3" t="str">
        <f t="shared" si="3"/>
        <v>.043</v>
      </c>
      <c r="U16" s="3" t="str">
        <f t="shared" si="4"/>
        <v>0.736</v>
      </c>
      <c r="V16" s="3" t="str">
        <f t="shared" si="5"/>
        <v>.231</v>
      </c>
      <c r="W16" s="1" t="str">
        <f t="shared" si="6"/>
        <v/>
      </c>
      <c r="X16" s="3"/>
      <c r="Y16" s="3" t="str">
        <f t="shared" si="7"/>
        <v>.136</v>
      </c>
      <c r="Z16" s="3" t="str">
        <f t="shared" si="8"/>
        <v>2.333</v>
      </c>
      <c r="AA16" s="3" t="str">
        <f t="shared" si="9"/>
        <v>.010</v>
      </c>
      <c r="AB16" s="1" t="str">
        <f t="shared" si="14"/>
        <v>*</v>
      </c>
      <c r="AC16" s="3"/>
      <c r="AD16" s="3" t="str">
        <f t="shared" si="10"/>
        <v>.116</v>
      </c>
      <c r="AE16" s="3" t="str">
        <f t="shared" si="11"/>
        <v>1.979</v>
      </c>
      <c r="AF16" s="3" t="str">
        <f t="shared" si="12"/>
        <v>.024</v>
      </c>
      <c r="AG16" s="1" t="str">
        <f t="shared" si="13"/>
        <v>*</v>
      </c>
    </row>
    <row r="17" spans="1:33" x14ac:dyDescent="0.2">
      <c r="A17" t="s">
        <v>44</v>
      </c>
      <c r="B17" t="s">
        <v>45</v>
      </c>
      <c r="C17" t="s">
        <v>23</v>
      </c>
      <c r="D17">
        <v>327</v>
      </c>
      <c r="E17">
        <v>4</v>
      </c>
      <c r="F17">
        <v>-8.0250645376926499E-2</v>
      </c>
      <c r="G17">
        <v>-1.4424608567814401</v>
      </c>
      <c r="H17">
        <v>0.92492629656342096</v>
      </c>
      <c r="I17">
        <v>-0.102800012462694</v>
      </c>
      <c r="J17">
        <v>-1.85162345258915</v>
      </c>
      <c r="K17">
        <v>0.96750095677984704</v>
      </c>
      <c r="L17">
        <v>-0.104236725292816</v>
      </c>
      <c r="M17">
        <v>-1.87778365877873</v>
      </c>
      <c r="N17">
        <v>0.96934137731792502</v>
      </c>
      <c r="P17" s="1" t="str">
        <f t="shared" si="0"/>
        <v>Post-load glucose</v>
      </c>
      <c r="Q17" s="3" t="str">
        <f t="shared" si="1"/>
        <v>+</v>
      </c>
      <c r="R17" s="3">
        <f t="shared" si="2"/>
        <v>276</v>
      </c>
      <c r="S17" s="5"/>
      <c r="T17" s="3" t="str">
        <f t="shared" si="3"/>
        <v>-.009</v>
      </c>
      <c r="U17" s="3" t="str">
        <f t="shared" si="4"/>
        <v>-0.151</v>
      </c>
      <c r="V17" s="3" t="str">
        <f t="shared" si="5"/>
        <v>.560</v>
      </c>
      <c r="W17" s="1" t="str">
        <f t="shared" si="6"/>
        <v/>
      </c>
      <c r="X17" s="3"/>
      <c r="Y17" s="3" t="str">
        <f t="shared" si="7"/>
        <v>.084</v>
      </c>
      <c r="Z17" s="3" t="str">
        <f t="shared" si="8"/>
        <v>1.378</v>
      </c>
      <c r="AA17" s="3" t="str">
        <f t="shared" si="9"/>
        <v>.085</v>
      </c>
      <c r="AB17" s="1" t="str">
        <f t="shared" si="14"/>
        <v/>
      </c>
      <c r="AC17" s="3"/>
      <c r="AD17" s="3" t="str">
        <f t="shared" si="10"/>
        <v>.058</v>
      </c>
      <c r="AE17" s="3" t="str">
        <f t="shared" si="11"/>
        <v>0.960</v>
      </c>
      <c r="AF17" s="3" t="str">
        <f t="shared" si="12"/>
        <v>.169</v>
      </c>
      <c r="AG17" s="1" t="str">
        <f t="shared" si="13"/>
        <v/>
      </c>
    </row>
    <row r="18" spans="1:33" x14ac:dyDescent="0.2">
      <c r="A18" t="s">
        <v>46</v>
      </c>
      <c r="B18" t="s">
        <v>47</v>
      </c>
      <c r="C18" t="s">
        <v>23</v>
      </c>
      <c r="D18">
        <v>281</v>
      </c>
      <c r="E18">
        <v>4</v>
      </c>
      <c r="F18">
        <v>9.0432022989035202E-2</v>
      </c>
      <c r="G18">
        <v>1.50581532840169</v>
      </c>
      <c r="H18">
        <v>6.6631165125193598E-2</v>
      </c>
      <c r="I18">
        <v>0.13101276191428299</v>
      </c>
      <c r="J18">
        <v>2.19149001993704</v>
      </c>
      <c r="K18">
        <v>1.46275632368117E-2</v>
      </c>
      <c r="L18">
        <v>0.124350755867304</v>
      </c>
      <c r="M18">
        <v>2.07825474018171</v>
      </c>
      <c r="N18">
        <v>1.9306638135273599E-2</v>
      </c>
      <c r="P18" s="1" t="str">
        <f t="shared" si="0"/>
        <v>Body mass index</v>
      </c>
      <c r="Q18" s="3" t="str">
        <f t="shared" si="1"/>
        <v>+</v>
      </c>
      <c r="R18" s="3">
        <f t="shared" si="2"/>
        <v>327</v>
      </c>
      <c r="S18" s="5"/>
      <c r="T18" s="3" t="str">
        <f t="shared" si="3"/>
        <v>-.080</v>
      </c>
      <c r="U18" s="3" t="str">
        <f t="shared" si="4"/>
        <v>-1.442</v>
      </c>
      <c r="V18" s="3" t="str">
        <f t="shared" si="5"/>
        <v>.925</v>
      </c>
      <c r="W18" s="1" t="str">
        <f t="shared" si="6"/>
        <v/>
      </c>
      <c r="X18" s="3"/>
      <c r="Y18" s="3" t="str">
        <f t="shared" si="7"/>
        <v>-.103</v>
      </c>
      <c r="Z18" s="3" t="str">
        <f t="shared" si="8"/>
        <v>-1.852</v>
      </c>
      <c r="AA18" s="3" t="str">
        <f t="shared" si="9"/>
        <v>.968</v>
      </c>
      <c r="AB18" s="1" t="str">
        <f t="shared" si="14"/>
        <v/>
      </c>
      <c r="AC18" s="3"/>
      <c r="AD18" s="3" t="str">
        <f t="shared" si="10"/>
        <v>-.104</v>
      </c>
      <c r="AE18" s="3" t="str">
        <f t="shared" si="11"/>
        <v>-1.878</v>
      </c>
      <c r="AF18" s="3" t="str">
        <f t="shared" si="12"/>
        <v>.969</v>
      </c>
      <c r="AG18" s="1" t="str">
        <f t="shared" si="13"/>
        <v/>
      </c>
    </row>
    <row r="19" spans="1:33" x14ac:dyDescent="0.2">
      <c r="A19" t="s">
        <v>48</v>
      </c>
      <c r="B19" t="s">
        <v>49</v>
      </c>
      <c r="C19" t="s">
        <v>23</v>
      </c>
      <c r="D19">
        <v>281</v>
      </c>
      <c r="E19">
        <v>4</v>
      </c>
      <c r="F19">
        <v>9.2623407162617192E-3</v>
      </c>
      <c r="G19">
        <v>0.153605133288264</v>
      </c>
      <c r="H19">
        <v>0.439016872812658</v>
      </c>
      <c r="I19">
        <v>5.3076493221743203E-2</v>
      </c>
      <c r="J19">
        <v>0.88141646702832599</v>
      </c>
      <c r="K19">
        <v>0.189431081468976</v>
      </c>
      <c r="L19">
        <v>3.6754442788800502E-2</v>
      </c>
      <c r="M19">
        <v>0.60991558391504896</v>
      </c>
      <c r="N19">
        <v>0.271210683806141</v>
      </c>
      <c r="P19" s="1" t="str">
        <f t="shared" si="0"/>
        <v>Diastolic blood pressure</v>
      </c>
      <c r="Q19" s="3" t="str">
        <f t="shared" si="1"/>
        <v>+</v>
      </c>
      <c r="R19" s="3">
        <f t="shared" si="2"/>
        <v>281</v>
      </c>
      <c r="S19" s="5"/>
      <c r="T19" s="3" t="str">
        <f t="shared" si="3"/>
        <v>.090</v>
      </c>
      <c r="U19" s="3" t="str">
        <f t="shared" si="4"/>
        <v>1.506</v>
      </c>
      <c r="V19" s="3" t="str">
        <f t="shared" si="5"/>
        <v>.067</v>
      </c>
      <c r="W19" s="1" t="str">
        <f t="shared" si="6"/>
        <v/>
      </c>
      <c r="X19" s="3"/>
      <c r="Y19" s="3" t="str">
        <f t="shared" si="7"/>
        <v>.131</v>
      </c>
      <c r="Z19" s="3" t="str">
        <f t="shared" si="8"/>
        <v>2.191</v>
      </c>
      <c r="AA19" s="3" t="str">
        <f t="shared" si="9"/>
        <v>.015</v>
      </c>
      <c r="AB19" s="1" t="str">
        <f t="shared" si="14"/>
        <v>*</v>
      </c>
      <c r="AC19" s="3"/>
      <c r="AD19" s="3" t="str">
        <f t="shared" si="10"/>
        <v>.124</v>
      </c>
      <c r="AE19" s="3" t="str">
        <f t="shared" si="11"/>
        <v>2.078</v>
      </c>
      <c r="AF19" s="3" t="str">
        <f t="shared" si="12"/>
        <v>.019</v>
      </c>
      <c r="AG19" s="1" t="str">
        <f t="shared" si="13"/>
        <v>*</v>
      </c>
    </row>
    <row r="20" spans="1:33" x14ac:dyDescent="0.2">
      <c r="A20" t="s">
        <v>50</v>
      </c>
      <c r="B20" t="s">
        <v>51</v>
      </c>
      <c r="C20" t="s">
        <v>23</v>
      </c>
      <c r="D20">
        <v>321</v>
      </c>
      <c r="E20">
        <v>4</v>
      </c>
      <c r="F20">
        <v>-4.5848320108708901E-2</v>
      </c>
      <c r="G20">
        <v>-0.81458356465870496</v>
      </c>
      <c r="H20">
        <v>0.79203693895624905</v>
      </c>
      <c r="I20">
        <v>3.9312728301240801E-2</v>
      </c>
      <c r="J20">
        <v>0.698271506033595</v>
      </c>
      <c r="K20">
        <v>0.24276128424976301</v>
      </c>
      <c r="L20">
        <v>9.3037224596641405E-3</v>
      </c>
      <c r="M20">
        <v>0.165131840052475</v>
      </c>
      <c r="N20">
        <v>0.43447306719968798</v>
      </c>
      <c r="P20" s="1" t="str">
        <f t="shared" si="0"/>
        <v>Systolic blood pressure</v>
      </c>
      <c r="Q20" s="3" t="str">
        <f t="shared" si="1"/>
        <v>+</v>
      </c>
      <c r="R20" s="3">
        <f t="shared" si="2"/>
        <v>281</v>
      </c>
      <c r="S20" s="5"/>
      <c r="T20" s="3" t="str">
        <f t="shared" si="3"/>
        <v>.009</v>
      </c>
      <c r="U20" s="3" t="str">
        <f t="shared" si="4"/>
        <v>0.154</v>
      </c>
      <c r="V20" s="3" t="str">
        <f t="shared" si="5"/>
        <v>.439</v>
      </c>
      <c r="W20" s="1" t="str">
        <f t="shared" si="6"/>
        <v/>
      </c>
      <c r="X20" s="3"/>
      <c r="Y20" s="3" t="str">
        <f t="shared" si="7"/>
        <v>.053</v>
      </c>
      <c r="Z20" s="3" t="str">
        <f t="shared" si="8"/>
        <v>0.881</v>
      </c>
      <c r="AA20" s="3" t="str">
        <f t="shared" si="9"/>
        <v>.189</v>
      </c>
      <c r="AB20" s="1" t="str">
        <f t="shared" si="14"/>
        <v/>
      </c>
      <c r="AC20" s="3"/>
      <c r="AD20" s="3" t="str">
        <f t="shared" si="10"/>
        <v>.037</v>
      </c>
      <c r="AE20" s="3" t="str">
        <f t="shared" si="11"/>
        <v>0.610</v>
      </c>
      <c r="AF20" s="3" t="str">
        <f t="shared" si="12"/>
        <v>.271</v>
      </c>
      <c r="AG20" s="1" t="str">
        <f t="shared" si="13"/>
        <v/>
      </c>
    </row>
    <row r="21" spans="1:33" x14ac:dyDescent="0.2">
      <c r="A21" t="s">
        <v>52</v>
      </c>
      <c r="B21" t="s">
        <v>77</v>
      </c>
      <c r="C21" t="s">
        <v>23</v>
      </c>
      <c r="D21">
        <v>327</v>
      </c>
      <c r="E21">
        <v>4</v>
      </c>
      <c r="F21">
        <v>-2.2533277873185001E-2</v>
      </c>
      <c r="G21">
        <v>-0.40381939400846301</v>
      </c>
      <c r="H21">
        <v>0.65669279137551595</v>
      </c>
      <c r="I21">
        <v>4.9528516984285301E-2</v>
      </c>
      <c r="J21">
        <v>0.88846673714659996</v>
      </c>
      <c r="K21">
        <v>0.187477504402985</v>
      </c>
      <c r="L21">
        <v>2.2407238762265101E-2</v>
      </c>
      <c r="M21">
        <v>0.40155950634070497</v>
      </c>
      <c r="N21">
        <v>0.34413771982521901</v>
      </c>
      <c r="P21" s="1" t="str">
        <f t="shared" si="0"/>
        <v>Metabolic load factor</v>
      </c>
      <c r="Q21" s="3" t="str">
        <f t="shared" si="1"/>
        <v>+</v>
      </c>
      <c r="R21" s="3">
        <f t="shared" si="2"/>
        <v>321</v>
      </c>
      <c r="S21" s="5"/>
      <c r="T21" s="3" t="str">
        <f t="shared" si="3"/>
        <v>-.046</v>
      </c>
      <c r="U21" s="3" t="str">
        <f t="shared" si="4"/>
        <v>-0.815</v>
      </c>
      <c r="V21" s="3" t="str">
        <f t="shared" si="5"/>
        <v>.792</v>
      </c>
      <c r="W21" s="1" t="str">
        <f t="shared" si="6"/>
        <v/>
      </c>
      <c r="X21" s="3"/>
      <c r="Y21" s="3" t="str">
        <f t="shared" si="7"/>
        <v>.039</v>
      </c>
      <c r="Z21" s="3" t="str">
        <f t="shared" si="8"/>
        <v>0.698</v>
      </c>
      <c r="AA21" s="3" t="str">
        <f t="shared" si="9"/>
        <v>.243</v>
      </c>
      <c r="AB21" s="1" t="str">
        <f t="shared" si="14"/>
        <v/>
      </c>
      <c r="AC21" s="3"/>
      <c r="AD21" s="3" t="str">
        <f t="shared" si="10"/>
        <v>.009</v>
      </c>
      <c r="AE21" s="3" t="str">
        <f t="shared" si="11"/>
        <v>0.165</v>
      </c>
      <c r="AF21" s="3" t="str">
        <f t="shared" si="12"/>
        <v>.434</v>
      </c>
      <c r="AG21" s="1" t="str">
        <f t="shared" si="13"/>
        <v/>
      </c>
    </row>
    <row r="22" spans="1:33" x14ac:dyDescent="0.2">
      <c r="A22" t="s">
        <v>53</v>
      </c>
      <c r="B22" t="s">
        <v>78</v>
      </c>
      <c r="C22" t="s">
        <v>23</v>
      </c>
      <c r="D22">
        <v>327</v>
      </c>
      <c r="E22">
        <v>4</v>
      </c>
      <c r="F22">
        <v>4.1029495517595098E-2</v>
      </c>
      <c r="G22">
        <v>0.73572336956950102</v>
      </c>
      <c r="H22">
        <v>0.23121815174103</v>
      </c>
      <c r="I22">
        <v>8.4672179031729994E-2</v>
      </c>
      <c r="J22">
        <v>1.52249428390883</v>
      </c>
      <c r="K22">
        <v>6.4434879223694702E-2</v>
      </c>
      <c r="L22">
        <v>7.5122279531512098E-2</v>
      </c>
      <c r="M22">
        <v>1.34974020422414</v>
      </c>
      <c r="N22">
        <v>8.9025196443559496E-2</v>
      </c>
      <c r="P22" s="1" t="str">
        <f t="shared" si="0"/>
        <v>Gamma-glutamyl-transferase</v>
      </c>
      <c r="Q22" s="3" t="str">
        <f t="shared" si="1"/>
        <v>+</v>
      </c>
      <c r="R22" s="3">
        <f t="shared" si="2"/>
        <v>327</v>
      </c>
      <c r="S22" s="5"/>
      <c r="T22" s="3" t="str">
        <f t="shared" si="3"/>
        <v>-.023</v>
      </c>
      <c r="U22" s="3" t="str">
        <f t="shared" si="4"/>
        <v>-0.404</v>
      </c>
      <c r="V22" s="3" t="str">
        <f t="shared" si="5"/>
        <v>.657</v>
      </c>
      <c r="W22" s="1" t="str">
        <f t="shared" si="6"/>
        <v/>
      </c>
      <c r="X22" s="3"/>
      <c r="Y22" s="3" t="str">
        <f t="shared" si="7"/>
        <v>.050</v>
      </c>
      <c r="Z22" s="3" t="str">
        <f t="shared" si="8"/>
        <v>0.888</v>
      </c>
      <c r="AA22" s="3" t="str">
        <f t="shared" si="9"/>
        <v>.187</v>
      </c>
      <c r="AB22" s="1" t="str">
        <f t="shared" si="14"/>
        <v/>
      </c>
      <c r="AC22" s="3"/>
      <c r="AD22" s="3" t="str">
        <f t="shared" si="10"/>
        <v>.022</v>
      </c>
      <c r="AE22" s="3" t="str">
        <f t="shared" si="11"/>
        <v>0.402</v>
      </c>
      <c r="AF22" s="3" t="str">
        <f t="shared" si="12"/>
        <v>.344</v>
      </c>
      <c r="AG22" s="1" t="str">
        <f t="shared" si="13"/>
        <v/>
      </c>
    </row>
    <row r="23" spans="1:33" x14ac:dyDescent="0.2">
      <c r="A23" t="s">
        <v>54</v>
      </c>
      <c r="B23" t="s">
        <v>76</v>
      </c>
      <c r="C23" t="s">
        <v>23</v>
      </c>
      <c r="D23">
        <v>307</v>
      </c>
      <c r="E23">
        <v>4</v>
      </c>
      <c r="F23">
        <v>8.75902099188966E-2</v>
      </c>
      <c r="G23">
        <v>1.5254964519987699</v>
      </c>
      <c r="H23">
        <v>6.4092667634857103E-2</v>
      </c>
      <c r="I23">
        <v>6.6016754194398994E-2</v>
      </c>
      <c r="J23">
        <v>1.14785190033203</v>
      </c>
      <c r="K23">
        <v>0.12597058580769899</v>
      </c>
      <c r="L23">
        <v>8.2603585694543305E-2</v>
      </c>
      <c r="M23">
        <v>1.43803315054213</v>
      </c>
      <c r="N23">
        <v>7.5731749507881405E-2</v>
      </c>
      <c r="P23" s="1" t="str">
        <f t="shared" si="0"/>
        <v>Uric acid</v>
      </c>
      <c r="Q23" s="3" t="str">
        <f t="shared" si="1"/>
        <v>+</v>
      </c>
      <c r="R23" s="3">
        <f t="shared" si="2"/>
        <v>327</v>
      </c>
      <c r="S23" s="5"/>
      <c r="T23" s="3" t="str">
        <f t="shared" si="3"/>
        <v>.041</v>
      </c>
      <c r="U23" s="3" t="str">
        <f t="shared" si="4"/>
        <v>0.736</v>
      </c>
      <c r="V23" s="3" t="str">
        <f t="shared" si="5"/>
        <v>.231</v>
      </c>
      <c r="W23" s="1" t="str">
        <f t="shared" si="6"/>
        <v/>
      </c>
      <c r="X23" s="3"/>
      <c r="Y23" s="3" t="str">
        <f t="shared" si="7"/>
        <v>.085</v>
      </c>
      <c r="Z23" s="3" t="str">
        <f t="shared" si="8"/>
        <v>1.522</v>
      </c>
      <c r="AA23" s="3" t="str">
        <f t="shared" si="9"/>
        <v>.064</v>
      </c>
      <c r="AB23" s="1" t="str">
        <f t="shared" si="14"/>
        <v/>
      </c>
      <c r="AC23" s="3"/>
      <c r="AD23" s="3" t="str">
        <f t="shared" si="10"/>
        <v>.075</v>
      </c>
      <c r="AE23" s="3" t="str">
        <f t="shared" si="11"/>
        <v>1.350</v>
      </c>
      <c r="AF23" s="3" t="str">
        <f t="shared" si="12"/>
        <v>.089</v>
      </c>
      <c r="AG23" s="1" t="str">
        <f t="shared" si="13"/>
        <v/>
      </c>
    </row>
    <row r="24" spans="1:33" x14ac:dyDescent="0.2">
      <c r="A24" t="s">
        <v>55</v>
      </c>
      <c r="B24" t="s">
        <v>56</v>
      </c>
      <c r="C24" t="s">
        <v>16</v>
      </c>
      <c r="D24">
        <v>324</v>
      </c>
      <c r="E24">
        <v>4</v>
      </c>
      <c r="F24">
        <v>-0.17125542445050099</v>
      </c>
      <c r="G24">
        <v>-3.09971481825036</v>
      </c>
      <c r="H24">
        <v>1.0551114285038299E-3</v>
      </c>
      <c r="I24">
        <v>-0.13600606817868299</v>
      </c>
      <c r="J24">
        <v>-2.4480832021838901</v>
      </c>
      <c r="K24">
        <v>7.4509730187469498E-3</v>
      </c>
      <c r="L24">
        <v>-0.17611784567555799</v>
      </c>
      <c r="M24">
        <v>-3.1905015251278002</v>
      </c>
      <c r="N24">
        <v>7.8097189254125595E-4</v>
      </c>
      <c r="P24" s="1" t="str">
        <f t="shared" si="0"/>
        <v>Tumor necrosis factor-alpha</v>
      </c>
      <c r="Q24" s="3" t="str">
        <f t="shared" si="1"/>
        <v>+</v>
      </c>
      <c r="R24" s="3">
        <f t="shared" si="2"/>
        <v>307</v>
      </c>
      <c r="S24" s="5"/>
      <c r="T24" s="3" t="str">
        <f t="shared" si="3"/>
        <v>.088</v>
      </c>
      <c r="U24" s="3" t="str">
        <f t="shared" si="4"/>
        <v>1.525</v>
      </c>
      <c r="V24" s="3" t="str">
        <f t="shared" si="5"/>
        <v>.064</v>
      </c>
      <c r="W24" s="1" t="str">
        <f t="shared" si="6"/>
        <v/>
      </c>
      <c r="X24" s="3"/>
      <c r="Y24" s="3" t="str">
        <f t="shared" si="7"/>
        <v>.066</v>
      </c>
      <c r="Z24" s="3" t="str">
        <f t="shared" si="8"/>
        <v>1.148</v>
      </c>
      <c r="AA24" s="3" t="str">
        <f t="shared" si="9"/>
        <v>.126</v>
      </c>
      <c r="AB24" s="1" t="str">
        <f t="shared" si="14"/>
        <v/>
      </c>
      <c r="AC24" s="3"/>
      <c r="AD24" s="3" t="str">
        <f t="shared" si="10"/>
        <v>.083</v>
      </c>
      <c r="AE24" s="3" t="str">
        <f t="shared" si="11"/>
        <v>1.438</v>
      </c>
      <c r="AF24" s="3" t="str">
        <f t="shared" si="12"/>
        <v>.076</v>
      </c>
      <c r="AG24" s="1" t="str">
        <f t="shared" si="13"/>
        <v/>
      </c>
    </row>
    <row r="25" spans="1:33" x14ac:dyDescent="0.2">
      <c r="A25" t="s">
        <v>57</v>
      </c>
      <c r="B25" t="s">
        <v>58</v>
      </c>
      <c r="C25" t="s">
        <v>16</v>
      </c>
      <c r="D25">
        <v>335</v>
      </c>
      <c r="E25">
        <v>4</v>
      </c>
      <c r="F25">
        <v>-8.2629262369749504E-2</v>
      </c>
      <c r="G25">
        <v>-1.5039018814471099</v>
      </c>
      <c r="H25">
        <v>6.6782976138903799E-2</v>
      </c>
      <c r="I25">
        <v>-0.134836597965237</v>
      </c>
      <c r="J25">
        <v>-2.4682548493049299</v>
      </c>
      <c r="K25">
        <v>7.0426987378632497E-3</v>
      </c>
      <c r="L25">
        <v>-0.130283094105131</v>
      </c>
      <c r="M25">
        <v>-2.3834357056489099</v>
      </c>
      <c r="N25">
        <v>8.8594098917959604E-3</v>
      </c>
      <c r="P25" s="4" t="s">
        <v>72</v>
      </c>
      <c r="Q25" s="3"/>
      <c r="R25" s="3"/>
      <c r="S25" s="5"/>
      <c r="T25" s="3"/>
      <c r="U25" s="3"/>
      <c r="V25" s="3"/>
      <c r="W25" s="1"/>
      <c r="X25" s="3"/>
      <c r="Y25" s="3"/>
      <c r="Z25" s="3"/>
      <c r="AA25" s="3"/>
      <c r="AB25" s="1"/>
      <c r="AC25" s="3"/>
      <c r="AD25" s="3"/>
      <c r="AE25" s="3"/>
      <c r="AF25" s="3"/>
      <c r="AG25" s="1"/>
    </row>
    <row r="26" spans="1:33" x14ac:dyDescent="0.2">
      <c r="A26" t="s">
        <v>59</v>
      </c>
      <c r="B26" t="s">
        <v>60</v>
      </c>
      <c r="C26" t="s">
        <v>16</v>
      </c>
      <c r="D26">
        <v>335</v>
      </c>
      <c r="E26">
        <v>4</v>
      </c>
      <c r="F26">
        <v>-8.3187559982019404E-2</v>
      </c>
      <c r="G26">
        <v>-1.51413380015752</v>
      </c>
      <c r="H26">
        <v>6.5475988167391294E-2</v>
      </c>
      <c r="I26">
        <v>-0.15014371582357999</v>
      </c>
      <c r="J26">
        <v>-2.7545858248323101</v>
      </c>
      <c r="K26">
        <v>3.10178833453219E-3</v>
      </c>
      <c r="L26">
        <v>-0.139691599994969</v>
      </c>
      <c r="M26">
        <v>-2.5588656553387499</v>
      </c>
      <c r="N26">
        <v>5.4742471160178904E-3</v>
      </c>
      <c r="P26" s="1" t="str">
        <f t="shared" ref="P26:R29" si="15">B24</f>
        <v>Digit symbol task</v>
      </c>
      <c r="Q26" s="3" t="str">
        <f t="shared" si="15"/>
        <v>-</v>
      </c>
      <c r="R26" s="3">
        <f t="shared" si="15"/>
        <v>324</v>
      </c>
      <c r="S26" s="5"/>
      <c r="T26" s="3" t="str">
        <f>TEXT(F24,"#.000")</f>
        <v>-.171</v>
      </c>
      <c r="U26" s="3" t="str">
        <f>TEXT(G24,"0.000")</f>
        <v>-3.100</v>
      </c>
      <c r="V26" s="3" t="str">
        <f>IF(H24&lt;0.00095,TEXT(H24,"0E+0"),TEXT(H24,"#.000"))</f>
        <v>.001</v>
      </c>
      <c r="W26" s="1" t="str">
        <f>IF(H24="","",IF(H24*1&lt;0.001,"**",IF(H24*1&lt;0.05,"*","")))</f>
        <v>*</v>
      </c>
      <c r="X26" s="3"/>
      <c r="Y26" s="3" t="str">
        <f>TEXT(I24,"#.000")</f>
        <v>-.136</v>
      </c>
      <c r="Z26" s="3" t="str">
        <f>TEXT(J24,"0.000")</f>
        <v>-2.448</v>
      </c>
      <c r="AA26" s="3" t="str">
        <f>IF(K24&lt;0.00095,TEXT(K24,"0E+0"),TEXT(K24,"#.000"))</f>
        <v>.007</v>
      </c>
      <c r="AB26" s="1" t="str">
        <f>IF(K24="","",IF(K24*1&lt;0.001,"**",IF(K24*1&lt;0.05,"*","")))</f>
        <v>*</v>
      </c>
      <c r="AC26" s="3"/>
      <c r="AD26" s="3" t="str">
        <f>TEXT(L24,"#.000")</f>
        <v>-.176</v>
      </c>
      <c r="AE26" s="3" t="str">
        <f>TEXT(M24,"0.000")</f>
        <v>-3.191</v>
      </c>
      <c r="AF26" s="3" t="str">
        <f>IF(N24&lt;0.00095,TEXT(N24,"0E+0"),TEXT(N24,"#.000"))</f>
        <v>8E-4</v>
      </c>
      <c r="AG26" s="1" t="str">
        <f>IF(N24="","",IF(N24*1&lt;0.001,"**",IF(N24*1&lt;0.05,"*","")))</f>
        <v>**</v>
      </c>
    </row>
    <row r="27" spans="1:33" x14ac:dyDescent="0.2">
      <c r="A27" t="s">
        <v>61</v>
      </c>
      <c r="B27" t="s">
        <v>62</v>
      </c>
      <c r="C27" t="s">
        <v>16</v>
      </c>
      <c r="D27">
        <v>335</v>
      </c>
      <c r="E27">
        <v>4</v>
      </c>
      <c r="F27">
        <v>-6.6018223268148601E-2</v>
      </c>
      <c r="G27">
        <v>-1.2000801858580099</v>
      </c>
      <c r="H27">
        <v>0.115485817101074</v>
      </c>
      <c r="I27">
        <v>-0.13497924491185401</v>
      </c>
      <c r="J27">
        <v>-2.47091450847486</v>
      </c>
      <c r="K27">
        <v>6.9915075167870499E-3</v>
      </c>
      <c r="L27">
        <v>-0.123034428363778</v>
      </c>
      <c r="M27">
        <v>-2.2487273271088499</v>
      </c>
      <c r="N27">
        <v>1.25955923612001E-2</v>
      </c>
      <c r="P27" s="1" t="str">
        <f t="shared" si="15"/>
        <v>Episodic memory</v>
      </c>
      <c r="Q27" s="3" t="str">
        <f t="shared" si="15"/>
        <v>-</v>
      </c>
      <c r="R27" s="3">
        <f t="shared" si="15"/>
        <v>335</v>
      </c>
      <c r="S27" s="5"/>
      <c r="T27" s="3" t="str">
        <f>TEXT(F25,"#.000")</f>
        <v>-.083</v>
      </c>
      <c r="U27" s="3" t="str">
        <f>TEXT(G25,"0.000")</f>
        <v>-1.504</v>
      </c>
      <c r="V27" s="3" t="str">
        <f>IF(H25&lt;0.00095,TEXT(H25,"0E+0"),TEXT(H25,"#.000"))</f>
        <v>.067</v>
      </c>
      <c r="W27" s="1" t="str">
        <f t="shared" ref="W27:W29" si="16">IF(H25="","",IF(H25*1&lt;0.001,"**",IF(H25*1&lt;0.05,"*","")))</f>
        <v/>
      </c>
      <c r="X27" s="3"/>
      <c r="Y27" s="3" t="str">
        <f>TEXT(I25,"#.000")</f>
        <v>-.135</v>
      </c>
      <c r="Z27" s="3" t="str">
        <f>TEXT(J25,"0.000")</f>
        <v>-2.468</v>
      </c>
      <c r="AA27" s="3" t="str">
        <f>IF(K25&lt;0.00095,TEXT(K25,"0E+0"),TEXT(K25,"#.000"))</f>
        <v>.007</v>
      </c>
      <c r="AB27" s="1" t="str">
        <f>IF(K25="","",IF(K25*1&lt;0.001,"**",IF(K25*1&lt;0.05,"*","")))</f>
        <v>*</v>
      </c>
      <c r="AC27" s="3"/>
      <c r="AD27" s="3" t="str">
        <f>TEXT(L25,"#.000")</f>
        <v>-.130</v>
      </c>
      <c r="AE27" s="3" t="str">
        <f>TEXT(M25,"0.000")</f>
        <v>-2.383</v>
      </c>
      <c r="AF27" s="3" t="str">
        <f>IF(N25&lt;0.00095,TEXT(N25,"0E+0"),TEXT(N25,"#.000"))</f>
        <v>.009</v>
      </c>
      <c r="AG27" s="1" t="str">
        <f>IF(N25="","",IF(N25*1&lt;0.001,"**",IF(N25*1&lt;0.05,"*","")))</f>
        <v>*</v>
      </c>
    </row>
    <row r="28" spans="1:33" x14ac:dyDescent="0.2">
      <c r="A28" t="s">
        <v>63</v>
      </c>
      <c r="B28" t="s">
        <v>64</v>
      </c>
      <c r="C28" t="s">
        <v>16</v>
      </c>
      <c r="D28">
        <v>332</v>
      </c>
      <c r="E28">
        <v>4</v>
      </c>
      <c r="F28">
        <v>2.6664689005969602E-2</v>
      </c>
      <c r="G28">
        <v>0.48161474052321401</v>
      </c>
      <c r="H28">
        <v>0.68479860567699802</v>
      </c>
      <c r="I28">
        <v>3.6478954508410502E-2</v>
      </c>
      <c r="J28">
        <v>0.65908334361016996</v>
      </c>
      <c r="K28">
        <v>0.74484624153368395</v>
      </c>
      <c r="L28">
        <v>3.6292722726476601E-2</v>
      </c>
      <c r="M28">
        <v>0.655714152587062</v>
      </c>
      <c r="N28">
        <v>0.74376472837104302</v>
      </c>
      <c r="P28" s="1" t="str">
        <f t="shared" si="15"/>
        <v>Working memory</v>
      </c>
      <c r="Q28" s="3" t="str">
        <f t="shared" si="15"/>
        <v>-</v>
      </c>
      <c r="R28" s="3">
        <f t="shared" si="15"/>
        <v>335</v>
      </c>
      <c r="S28" s="5"/>
      <c r="T28" s="3" t="str">
        <f>TEXT(F26,"#.000")</f>
        <v>-.083</v>
      </c>
      <c r="U28" s="3" t="str">
        <f>TEXT(G26,"0.000")</f>
        <v>-1.514</v>
      </c>
      <c r="V28" s="3" t="str">
        <f>IF(H26&lt;0.00095,TEXT(H26,"0E+0"),TEXT(H26,"#.000"))</f>
        <v>.065</v>
      </c>
      <c r="W28" s="1" t="str">
        <f t="shared" si="16"/>
        <v/>
      </c>
      <c r="X28" s="3"/>
      <c r="Y28" s="3" t="str">
        <f>TEXT(I26,"#.000")</f>
        <v>-.150</v>
      </c>
      <c r="Z28" s="3" t="str">
        <f>TEXT(J26,"0.000")</f>
        <v>-2.755</v>
      </c>
      <c r="AA28" s="3" t="str">
        <f>IF(K26&lt;0.00095,TEXT(K26,"0E+0"),TEXT(K26,"#.000"))</f>
        <v>.003</v>
      </c>
      <c r="AB28" s="1" t="str">
        <f>IF(K26="","",IF(K26*1&lt;0.001,"**",IF(K26*1&lt;0.05,"*","")))</f>
        <v>*</v>
      </c>
      <c r="AC28" s="3"/>
      <c r="AD28" s="3" t="str">
        <f>TEXT(L26,"#.000")</f>
        <v>-.140</v>
      </c>
      <c r="AE28" s="3" t="str">
        <f>TEXT(M26,"0.000")</f>
        <v>-2.559</v>
      </c>
      <c r="AF28" s="3" t="str">
        <f>IF(N26&lt;0.00095,TEXT(N26,"0E+0"),TEXT(N26,"#.000"))</f>
        <v>.005</v>
      </c>
      <c r="AG28" s="1" t="str">
        <f>IF(N26="","",IF(N26*1&lt;0.001,"**",IF(N26*1&lt;0.05,"*","")))</f>
        <v>*</v>
      </c>
    </row>
    <row r="29" spans="1:33" x14ac:dyDescent="0.2">
      <c r="A29" t="s">
        <v>65</v>
      </c>
      <c r="B29" t="s">
        <v>66</v>
      </c>
      <c r="C29" t="s">
        <v>16</v>
      </c>
      <c r="D29">
        <v>335</v>
      </c>
      <c r="E29">
        <v>4</v>
      </c>
      <c r="F29">
        <v>2.3642199544393099E-2</v>
      </c>
      <c r="G29">
        <v>0.428950557567776</v>
      </c>
      <c r="H29">
        <v>0.66588002986378603</v>
      </c>
      <c r="I29">
        <v>-3.3997277799217303E-2</v>
      </c>
      <c r="J29">
        <v>-0.61701144535908103</v>
      </c>
      <c r="K29">
        <v>0.26882696613360002</v>
      </c>
      <c r="L29">
        <v>-1.5882951711063201E-2</v>
      </c>
      <c r="M29">
        <v>-0.28812699561238098</v>
      </c>
      <c r="N29">
        <v>0.38671547758274399</v>
      </c>
      <c r="P29" s="1" t="str">
        <f t="shared" si="15"/>
        <v>Fluid intelligence</v>
      </c>
      <c r="Q29" s="3" t="str">
        <f t="shared" si="15"/>
        <v>-</v>
      </c>
      <c r="R29" s="3">
        <f t="shared" si="15"/>
        <v>335</v>
      </c>
      <c r="S29" s="5"/>
      <c r="T29" s="3" t="str">
        <f>TEXT(F27,"#.000")</f>
        <v>-.066</v>
      </c>
      <c r="U29" s="3" t="str">
        <f>TEXT(G27,"0.000")</f>
        <v>-1.200</v>
      </c>
      <c r="V29" s="3" t="str">
        <f>IF(H27&lt;0.00095,TEXT(H27,"0E+0"),TEXT(H27,"#.000"))</f>
        <v>.115</v>
      </c>
      <c r="W29" s="1" t="str">
        <f t="shared" si="16"/>
        <v/>
      </c>
      <c r="X29" s="3"/>
      <c r="Y29" s="3" t="str">
        <f>TEXT(I27,"#.000")</f>
        <v>-.135</v>
      </c>
      <c r="Z29" s="3" t="str">
        <f>TEXT(J27,"0.000")</f>
        <v>-2.471</v>
      </c>
      <c r="AA29" s="3" t="str">
        <f>IF(K27&lt;0.00095,TEXT(K27,"0E+0"),TEXT(K27,"#.000"))</f>
        <v>.007</v>
      </c>
      <c r="AB29" s="1" t="str">
        <f>IF(K27="","",IF(K27*1&lt;0.001,"**",IF(K27*1&lt;0.05,"*","")))</f>
        <v>*</v>
      </c>
      <c r="AC29" s="3"/>
      <c r="AD29" s="3" t="str">
        <f>TEXT(L27,"#.000")</f>
        <v>-.123</v>
      </c>
      <c r="AE29" s="3" t="str">
        <f>TEXT(M27,"0.000")</f>
        <v>-2.249</v>
      </c>
      <c r="AF29" s="3" t="str">
        <f>IF(N27&lt;0.00095,TEXT(N27,"0E+0"),TEXT(N27,"#.000"))</f>
        <v>.013</v>
      </c>
      <c r="AG29" s="1" t="str">
        <f>IF(N27="","",IF(N27*1&lt;0.001,"**",IF(N27*1&lt;0.05,"*","")))</f>
        <v>*</v>
      </c>
    </row>
    <row r="30" spans="1:33" x14ac:dyDescent="0.2">
      <c r="P30" s="4" t="s">
        <v>73</v>
      </c>
      <c r="Q30" s="3"/>
      <c r="R30" s="3"/>
      <c r="S30" s="5"/>
      <c r="T30" s="3"/>
      <c r="U30" s="3"/>
      <c r="V30" s="3"/>
      <c r="W30" s="1"/>
      <c r="X30" s="3"/>
      <c r="Y30" s="3"/>
      <c r="Z30" s="3"/>
      <c r="AA30" s="3"/>
      <c r="AB30" s="1"/>
      <c r="AC30" s="3"/>
      <c r="AD30" s="3"/>
      <c r="AE30" s="3"/>
      <c r="AF30" s="3"/>
      <c r="AG30" s="1"/>
    </row>
    <row r="31" spans="1:33" x14ac:dyDescent="0.2">
      <c r="P31" s="1" t="str">
        <f t="shared" ref="P31:R32" si="17">B28</f>
        <v>Future time perspective</v>
      </c>
      <c r="Q31" s="3" t="str">
        <f t="shared" si="17"/>
        <v>-</v>
      </c>
      <c r="R31" s="3">
        <f t="shared" si="17"/>
        <v>332</v>
      </c>
      <c r="S31" s="5"/>
      <c r="T31" s="3" t="str">
        <f>TEXT(F28,"#.000")</f>
        <v>.027</v>
      </c>
      <c r="U31" s="3" t="str">
        <f>TEXT(G28,"0.000")</f>
        <v>0.482</v>
      </c>
      <c r="V31" s="3" t="str">
        <f>IF(H28&lt;0.00095,TEXT(H28,"0E+0"),TEXT(H28,"#.000"))</f>
        <v>.685</v>
      </c>
      <c r="W31" s="1" t="str">
        <f>IF(H28="","",IF(H28*1&lt;0.001,"**",IF(H28*1&lt;0.05,"*","")))</f>
        <v/>
      </c>
      <c r="X31" s="3"/>
      <c r="Y31" s="3" t="str">
        <f>TEXT(I28,"#.000")</f>
        <v>.036</v>
      </c>
      <c r="Z31" s="3" t="str">
        <f>TEXT(J28,"0.000")</f>
        <v>0.659</v>
      </c>
      <c r="AA31" s="3" t="str">
        <f>IF(K28&lt;0.00095,TEXT(K28,"0E+0"),TEXT(K28,"#.000"))</f>
        <v>.745</v>
      </c>
      <c r="AB31" s="1" t="str">
        <f t="shared" ref="AB31:AB37" si="18">IF(K28="","",IF(K28*1&lt;0.001,"**",IF(K28*1&lt;0.05,"*","")))</f>
        <v/>
      </c>
      <c r="AC31" s="3"/>
      <c r="AD31" s="3" t="str">
        <f>TEXT(L28,"#.000")</f>
        <v>.036</v>
      </c>
      <c r="AE31" s="3" t="str">
        <f>TEXT(M28,"0.000")</f>
        <v>0.656</v>
      </c>
      <c r="AF31" s="3" t="str">
        <f>IF(N28&lt;0.00095,TEXT(N28,"0E+0"),TEXT(N28,"#.000"))</f>
        <v>.744</v>
      </c>
      <c r="AG31" s="1" t="str">
        <f>IF(N28="","",IF(N28*1&lt;0.001,"**",IF(N28*1&lt;0.05,"*","")))</f>
        <v/>
      </c>
    </row>
    <row r="32" spans="1:33" x14ac:dyDescent="0.2">
      <c r="P32" s="1" t="str">
        <f t="shared" si="17"/>
        <v>Consideration of future consequences</v>
      </c>
      <c r="Q32" s="3" t="str">
        <f t="shared" si="17"/>
        <v>-</v>
      </c>
      <c r="R32" s="3">
        <f t="shared" si="17"/>
        <v>335</v>
      </c>
      <c r="S32" s="5"/>
      <c r="T32" s="3" t="str">
        <f>TEXT(F29,"#.000")</f>
        <v>.024</v>
      </c>
      <c r="U32" s="3" t="str">
        <f>TEXT(G29,"0.000")</f>
        <v>0.429</v>
      </c>
      <c r="V32" s="3" t="str">
        <f>IF(H29&lt;0.00095,TEXT(H29,"0E+0"),TEXT(H29,"#.000"))</f>
        <v>.666</v>
      </c>
      <c r="W32" s="1" t="str">
        <f>IF(H29="","",IF(H29*1&lt;0.001,"**",IF(H29*1&lt;0.05,"*","")))</f>
        <v/>
      </c>
      <c r="X32" s="3"/>
      <c r="Y32" s="3" t="str">
        <f>TEXT(I29,"#.000")</f>
        <v>-.034</v>
      </c>
      <c r="Z32" s="3" t="str">
        <f>TEXT(J29,"0.000")</f>
        <v>-0.617</v>
      </c>
      <c r="AA32" s="3" t="str">
        <f>IF(K29&lt;0.00095,TEXT(K29,"0E+0"),TEXT(K29,"#.000"))</f>
        <v>.269</v>
      </c>
      <c r="AB32" s="1" t="str">
        <f t="shared" si="18"/>
        <v/>
      </c>
      <c r="AC32" s="3"/>
      <c r="AD32" s="3" t="str">
        <f>TEXT(L29,"#.000")</f>
        <v>-.016</v>
      </c>
      <c r="AE32" s="3" t="str">
        <f>TEXT(M29,"0.000")</f>
        <v>-0.288</v>
      </c>
      <c r="AF32" s="3" t="str">
        <f>IF(N29&lt;0.00095,TEXT(N29,"0E+0"),TEXT(N29,"#.000"))</f>
        <v>.387</v>
      </c>
      <c r="AG32" s="1" t="str">
        <f>IF(N29="","",IF(N29*1&lt;0.001,"**",IF(N29*1&lt;0.05,"*","")))</f>
        <v/>
      </c>
    </row>
    <row r="33" spans="28:33" x14ac:dyDescent="0.2">
      <c r="AB33" s="1"/>
      <c r="AG33" s="1"/>
    </row>
    <row r="34" spans="28:33" x14ac:dyDescent="0.2">
      <c r="AB34" s="1"/>
      <c r="AG34" s="1"/>
    </row>
    <row r="35" spans="28:33" x14ac:dyDescent="0.2">
      <c r="AB35" s="1"/>
      <c r="AG35" s="1"/>
    </row>
    <row r="36" spans="28:33" x14ac:dyDescent="0.2">
      <c r="AB36" s="1"/>
      <c r="AG36" s="1"/>
    </row>
    <row r="37" spans="28:33" x14ac:dyDescent="0.2">
      <c r="AB37" s="1" t="str">
        <f t="shared" si="18"/>
        <v/>
      </c>
      <c r="AG37" s="1" t="str">
        <f>IF(N34="","",IF(N34*1&lt;0.001,"**",IF(N34*1&lt;0.05,"*","")))</f>
        <v/>
      </c>
    </row>
    <row r="38" spans="28:33" x14ac:dyDescent="0.2">
      <c r="AG38" s="1" t="str">
        <f>IF(N35="","",IF(N35*1&lt;0.001,"**",IF(N35*1&lt;0.05,"*","")))</f>
        <v/>
      </c>
    </row>
  </sheetData>
  <mergeCells count="2">
    <mergeCell ref="A1:N1"/>
    <mergeCell ref="P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2022-04-03T21:36:28Z</dcterms:modified>
  <cp:category/>
</cp:coreProperties>
</file>