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esktop/projects/base2/code/tables/"/>
    </mc:Choice>
  </mc:AlternateContent>
  <xr:revisionPtr revIDLastSave="0" documentId="13_ncr:1_{1CA6AA5A-DAFC-784F-A84D-548D23E9139C}" xr6:coauthVersionLast="46" xr6:coauthVersionMax="46" xr10:uidLastSave="{00000000-0000-0000-0000-000000000000}"/>
  <bookViews>
    <workbookView xWindow="10140" yWindow="1840" windowWidth="28560" windowHeight="17600" xr2:uid="{FFB53F13-BE38-F341-8A27-3D33575CD179}"/>
  </bookViews>
  <sheets>
    <sheet name="Sheet1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" i="20" l="1"/>
  <c r="AG6" i="20"/>
  <c r="AG7" i="20"/>
  <c r="AG8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22" i="20"/>
  <c r="AG23" i="20"/>
  <c r="AG24" i="20"/>
  <c r="AG26" i="20"/>
  <c r="AG27" i="20"/>
  <c r="AG28" i="20"/>
  <c r="AG29" i="20"/>
  <c r="AG31" i="20"/>
  <c r="AG32" i="20"/>
  <c r="AG37" i="20"/>
  <c r="AG38" i="20"/>
  <c r="AG4" i="20"/>
  <c r="AB26" i="20"/>
  <c r="AB27" i="20"/>
  <c r="AB28" i="20"/>
  <c r="AB29" i="20"/>
  <c r="AB31" i="20"/>
  <c r="AB32" i="20"/>
  <c r="AB37" i="20"/>
  <c r="AB8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1" i="20"/>
  <c r="AB22" i="20"/>
  <c r="AB23" i="20"/>
  <c r="AB24" i="20"/>
  <c r="AB6" i="20"/>
  <c r="AB7" i="20"/>
  <c r="AB5" i="20"/>
  <c r="AB4" i="20"/>
  <c r="W32" i="20"/>
  <c r="W31" i="20"/>
  <c r="W27" i="20"/>
  <c r="W28" i="20"/>
  <c r="W29" i="20"/>
  <c r="W26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4" i="20"/>
  <c r="P4" i="20"/>
  <c r="Q4" i="20"/>
  <c r="R4" i="20"/>
  <c r="T4" i="20"/>
  <c r="U4" i="20"/>
  <c r="P5" i="20"/>
  <c r="Q5" i="20"/>
  <c r="R5" i="20"/>
  <c r="T5" i="20"/>
  <c r="U5" i="20"/>
  <c r="P6" i="20"/>
  <c r="Q6" i="20"/>
  <c r="R6" i="20"/>
  <c r="T6" i="20"/>
  <c r="U6" i="20"/>
  <c r="P7" i="20"/>
  <c r="Q7" i="20"/>
  <c r="R7" i="20"/>
  <c r="T7" i="20"/>
  <c r="U7" i="20"/>
  <c r="P8" i="20"/>
  <c r="Q8" i="20"/>
  <c r="R8" i="20"/>
  <c r="T8" i="20"/>
  <c r="U8" i="20"/>
  <c r="P9" i="20"/>
  <c r="Q9" i="20"/>
  <c r="R9" i="20"/>
  <c r="T9" i="20"/>
  <c r="U9" i="20"/>
  <c r="P10" i="20"/>
  <c r="Q10" i="20"/>
  <c r="R10" i="20"/>
  <c r="T10" i="20"/>
  <c r="U10" i="20"/>
  <c r="P11" i="20"/>
  <c r="Q11" i="20"/>
  <c r="R11" i="20"/>
  <c r="T11" i="20"/>
  <c r="U11" i="20"/>
  <c r="P12" i="20"/>
  <c r="Q12" i="20"/>
  <c r="R12" i="20"/>
  <c r="T12" i="20"/>
  <c r="U12" i="20"/>
  <c r="P13" i="20"/>
  <c r="Q13" i="20"/>
  <c r="R13" i="20"/>
  <c r="T13" i="20"/>
  <c r="U13" i="20"/>
  <c r="P14" i="20"/>
  <c r="Q14" i="20"/>
  <c r="R14" i="20"/>
  <c r="T14" i="20"/>
  <c r="U14" i="20"/>
  <c r="P15" i="20"/>
  <c r="Q15" i="20"/>
  <c r="R15" i="20"/>
  <c r="T15" i="20"/>
  <c r="U15" i="20"/>
  <c r="P16" i="20"/>
  <c r="Q16" i="20"/>
  <c r="R16" i="20"/>
  <c r="T16" i="20"/>
  <c r="U16" i="20"/>
  <c r="P17" i="20"/>
  <c r="Q17" i="20"/>
  <c r="R17" i="20"/>
  <c r="T17" i="20"/>
  <c r="U17" i="20"/>
  <c r="P18" i="20"/>
  <c r="Q18" i="20"/>
  <c r="R18" i="20"/>
  <c r="T18" i="20"/>
  <c r="U18" i="20"/>
  <c r="P19" i="20"/>
  <c r="Q19" i="20"/>
  <c r="R19" i="20"/>
  <c r="T19" i="20"/>
  <c r="U19" i="20"/>
  <c r="P20" i="20"/>
  <c r="Q20" i="20"/>
  <c r="R20" i="20"/>
  <c r="T20" i="20"/>
  <c r="U20" i="20"/>
  <c r="P21" i="20"/>
  <c r="Q21" i="20"/>
  <c r="R21" i="20"/>
  <c r="T21" i="20"/>
  <c r="U21" i="20"/>
  <c r="P22" i="20"/>
  <c r="Q22" i="20"/>
  <c r="R22" i="20"/>
  <c r="T22" i="20"/>
  <c r="U22" i="20"/>
  <c r="P23" i="20"/>
  <c r="Q23" i="20"/>
  <c r="R23" i="20"/>
  <c r="T23" i="20"/>
  <c r="U23" i="20"/>
  <c r="P24" i="20"/>
  <c r="Q24" i="20"/>
  <c r="R24" i="20"/>
  <c r="T24" i="20"/>
  <c r="U24" i="20"/>
  <c r="P26" i="20"/>
  <c r="Q26" i="20"/>
  <c r="R26" i="20"/>
  <c r="T26" i="20"/>
  <c r="U26" i="20"/>
  <c r="P27" i="20"/>
  <c r="Q27" i="20"/>
  <c r="R27" i="20"/>
  <c r="T27" i="20"/>
  <c r="U27" i="20"/>
  <c r="P28" i="20"/>
  <c r="Q28" i="20"/>
  <c r="R28" i="20"/>
  <c r="T28" i="20"/>
  <c r="U28" i="20"/>
  <c r="P29" i="20"/>
  <c r="Q29" i="20"/>
  <c r="R29" i="20"/>
  <c r="T29" i="20"/>
  <c r="U29" i="20"/>
  <c r="AE5" i="20"/>
  <c r="AE6" i="20"/>
  <c r="AE7" i="20"/>
  <c r="AE8" i="20"/>
  <c r="AE9" i="20"/>
  <c r="AE10" i="20"/>
  <c r="AE11" i="20"/>
  <c r="AE12" i="20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6" i="20"/>
  <c r="AE27" i="20"/>
  <c r="AE28" i="20"/>
  <c r="AE29" i="20"/>
  <c r="AE31" i="20"/>
  <c r="AE32" i="20"/>
  <c r="AE4" i="20"/>
  <c r="V5" i="20"/>
  <c r="Y5" i="20"/>
  <c r="Z5" i="20"/>
  <c r="AA5" i="20"/>
  <c r="AD5" i="20"/>
  <c r="AF5" i="20"/>
  <c r="V6" i="20"/>
  <c r="Y6" i="20"/>
  <c r="Z6" i="20"/>
  <c r="AA6" i="20"/>
  <c r="AD6" i="20"/>
  <c r="AF6" i="20"/>
  <c r="V7" i="20"/>
  <c r="Y7" i="20"/>
  <c r="Z7" i="20"/>
  <c r="AA7" i="20"/>
  <c r="AD7" i="20"/>
  <c r="AF7" i="20"/>
  <c r="V8" i="20"/>
  <c r="Y8" i="20"/>
  <c r="Z8" i="20"/>
  <c r="AA8" i="20"/>
  <c r="AD8" i="20"/>
  <c r="AF8" i="20"/>
  <c r="V9" i="20"/>
  <c r="Y9" i="20"/>
  <c r="Z9" i="20"/>
  <c r="AA9" i="20"/>
  <c r="AD9" i="20"/>
  <c r="AF9" i="20"/>
  <c r="V10" i="20"/>
  <c r="Y10" i="20"/>
  <c r="Z10" i="20"/>
  <c r="AA10" i="20"/>
  <c r="AD10" i="20"/>
  <c r="AF10" i="20"/>
  <c r="V11" i="20"/>
  <c r="Y11" i="20"/>
  <c r="Z11" i="20"/>
  <c r="AA11" i="20"/>
  <c r="AD11" i="20"/>
  <c r="AF11" i="20"/>
  <c r="V12" i="20"/>
  <c r="Y12" i="20"/>
  <c r="Z12" i="20"/>
  <c r="AA12" i="20"/>
  <c r="AD12" i="20"/>
  <c r="AF12" i="20"/>
  <c r="V13" i="20"/>
  <c r="Y13" i="20"/>
  <c r="Z13" i="20"/>
  <c r="AA13" i="20"/>
  <c r="AD13" i="20"/>
  <c r="AF13" i="20"/>
  <c r="V14" i="20"/>
  <c r="Y14" i="20"/>
  <c r="Z14" i="20"/>
  <c r="AA14" i="20"/>
  <c r="AD14" i="20"/>
  <c r="AF14" i="20"/>
  <c r="V15" i="20"/>
  <c r="Y15" i="20"/>
  <c r="Z15" i="20"/>
  <c r="AA15" i="20"/>
  <c r="AD15" i="20"/>
  <c r="AF15" i="20"/>
  <c r="V16" i="20"/>
  <c r="Y16" i="20"/>
  <c r="Z16" i="20"/>
  <c r="AA16" i="20"/>
  <c r="AD16" i="20"/>
  <c r="AF16" i="20"/>
  <c r="V17" i="20"/>
  <c r="Y17" i="20"/>
  <c r="Z17" i="20"/>
  <c r="AA17" i="20"/>
  <c r="AD17" i="20"/>
  <c r="AF17" i="20"/>
  <c r="V18" i="20"/>
  <c r="Y18" i="20"/>
  <c r="Z18" i="20"/>
  <c r="AA18" i="20"/>
  <c r="AD18" i="20"/>
  <c r="AF18" i="20"/>
  <c r="V19" i="20"/>
  <c r="Y19" i="20"/>
  <c r="Z19" i="20"/>
  <c r="AA19" i="20"/>
  <c r="AD19" i="20"/>
  <c r="AF19" i="20"/>
  <c r="V20" i="20"/>
  <c r="Y20" i="20"/>
  <c r="Z20" i="20"/>
  <c r="AA20" i="20"/>
  <c r="AD20" i="20"/>
  <c r="AF20" i="20"/>
  <c r="V21" i="20"/>
  <c r="Y21" i="20"/>
  <c r="Z21" i="20"/>
  <c r="AA21" i="20"/>
  <c r="AD21" i="20"/>
  <c r="AF21" i="20"/>
  <c r="V22" i="20"/>
  <c r="Y22" i="20"/>
  <c r="Z22" i="20"/>
  <c r="AA22" i="20"/>
  <c r="AD22" i="20"/>
  <c r="AF22" i="20"/>
  <c r="V23" i="20"/>
  <c r="Y23" i="20"/>
  <c r="Z23" i="20"/>
  <c r="AA23" i="20"/>
  <c r="AD23" i="20"/>
  <c r="AF23" i="20"/>
  <c r="V24" i="20"/>
  <c r="Y24" i="20"/>
  <c r="Z24" i="20"/>
  <c r="AA24" i="20"/>
  <c r="AD24" i="20"/>
  <c r="AF24" i="20"/>
  <c r="V26" i="20"/>
  <c r="Y26" i="20"/>
  <c r="Z26" i="20"/>
  <c r="AA26" i="20"/>
  <c r="AD26" i="20"/>
  <c r="AF26" i="20"/>
  <c r="V27" i="20"/>
  <c r="Y27" i="20"/>
  <c r="Z27" i="20"/>
  <c r="AA27" i="20"/>
  <c r="AD27" i="20"/>
  <c r="AF27" i="20"/>
  <c r="V28" i="20"/>
  <c r="Y28" i="20"/>
  <c r="Z28" i="20"/>
  <c r="AA28" i="20"/>
  <c r="AD28" i="20"/>
  <c r="AF28" i="20"/>
  <c r="V29" i="20"/>
  <c r="Y29" i="20"/>
  <c r="Z29" i="20"/>
  <c r="AA29" i="20"/>
  <c r="AD29" i="20"/>
  <c r="AF29" i="20"/>
  <c r="P31" i="20"/>
  <c r="Q31" i="20"/>
  <c r="R31" i="20"/>
  <c r="T31" i="20"/>
  <c r="U31" i="20"/>
  <c r="V31" i="20"/>
  <c r="Y31" i="20"/>
  <c r="Z31" i="20"/>
  <c r="AA31" i="20"/>
  <c r="AD31" i="20"/>
  <c r="AF31" i="20"/>
  <c r="P32" i="20"/>
  <c r="Q32" i="20"/>
  <c r="R32" i="20"/>
  <c r="T32" i="20"/>
  <c r="U32" i="20"/>
  <c r="V32" i="20"/>
  <c r="Y32" i="20"/>
  <c r="Z32" i="20"/>
  <c r="AA32" i="20"/>
  <c r="AD32" i="20"/>
  <c r="AF32" i="20"/>
  <c r="AF4" i="20"/>
  <c r="AA4" i="20"/>
  <c r="Z4" i="20"/>
  <c r="V4" i="20"/>
  <c r="AD4" i="20"/>
  <c r="Y4" i="20"/>
</calcChain>
</file>

<file path=xl/sharedStrings.xml><?xml version="1.0" encoding="utf-8"?>
<sst xmlns="http://schemas.openxmlformats.org/spreadsheetml/2006/main" count="112" uniqueCount="79">
  <si>
    <t>pheno</t>
  </si>
  <si>
    <t>phenoname</t>
  </si>
  <si>
    <t>hypothesis</t>
  </si>
  <si>
    <t>n</t>
  </si>
  <si>
    <t>ncovs</t>
  </si>
  <si>
    <t>gm_estimate</t>
  </si>
  <si>
    <t>gm_t.statistic</t>
  </si>
  <si>
    <t>gm_p.value</t>
  </si>
  <si>
    <t>wm_estimate</t>
  </si>
  <si>
    <t>wm_t.statistic</t>
  </si>
  <si>
    <t>wm_p.value</t>
  </si>
  <si>
    <t>gwm_estimate</t>
  </si>
  <si>
    <t>gwm_t.statistic</t>
  </si>
  <si>
    <t>gwm_p.value</t>
  </si>
  <si>
    <t>Educ_final</t>
  </si>
  <si>
    <t>Years of education</t>
  </si>
  <si>
    <t>-</t>
  </si>
  <si>
    <t>hnetto</t>
  </si>
  <si>
    <t>Household income</t>
  </si>
  <si>
    <t>MMSE_Summe</t>
  </si>
  <si>
    <t>Mini-mental state examination</t>
  </si>
  <si>
    <t>GDS_Summe</t>
  </si>
  <si>
    <t>Geriatric depression scale</t>
  </si>
  <si>
    <t>+</t>
  </si>
  <si>
    <t>CESD_Summe</t>
  </si>
  <si>
    <t>CES-Depression</t>
  </si>
  <si>
    <t>Rauchen_aktuell_inverted</t>
  </si>
  <si>
    <t>Smoking status</t>
  </si>
  <si>
    <t>Alkohol_haufigkeit</t>
  </si>
  <si>
    <t>Frequency of alcohol intake</t>
  </si>
  <si>
    <t>Alkohol_Menge</t>
  </si>
  <si>
    <t>Amount of alcohol intake</t>
  </si>
  <si>
    <t>Alkohol_6Glaser</t>
  </si>
  <si>
    <t>Frequency of 6 glasses of alcohol intake</t>
  </si>
  <si>
    <t>CH_Diabetes</t>
  </si>
  <si>
    <t>Diabetes diagnosis</t>
  </si>
  <si>
    <t>HOMAIR</t>
  </si>
  <si>
    <t>HOMA-Insulin resistance</t>
  </si>
  <si>
    <t>HbA1c</t>
  </si>
  <si>
    <t>Hemoglobin A1c</t>
  </si>
  <si>
    <t>BZP1</t>
  </si>
  <si>
    <t>Fasting glucose</t>
  </si>
  <si>
    <t>BZP2</t>
  </si>
  <si>
    <t>Post-load glucose</t>
  </si>
  <si>
    <t>BMI</t>
  </si>
  <si>
    <t>Body mass index</t>
  </si>
  <si>
    <t>RRdi</t>
  </si>
  <si>
    <t>Diastolic blood pressure</t>
  </si>
  <si>
    <t>RRsy</t>
  </si>
  <si>
    <t>Systolic blood pressure</t>
  </si>
  <si>
    <t>finalMetLscore</t>
  </si>
  <si>
    <t>Metabolic load factor</t>
  </si>
  <si>
    <t>GammaGTGGTUL</t>
  </si>
  <si>
    <t>HarnsaeuremgdL</t>
  </si>
  <si>
    <t>TNF1</t>
  </si>
  <si>
    <t>DS2_corr</t>
  </si>
  <si>
    <t>Digit symbol task</t>
  </si>
  <si>
    <t>EM_final</t>
  </si>
  <si>
    <t>Episodic memory</t>
  </si>
  <si>
    <t>WM_final</t>
  </si>
  <si>
    <t>Working memory</t>
  </si>
  <si>
    <t>Gf_final</t>
  </si>
  <si>
    <t>Fluid intelligence</t>
  </si>
  <si>
    <t>futi_mean</t>
  </si>
  <si>
    <t>Future time perspective</t>
  </si>
  <si>
    <t>cfc_mean</t>
  </si>
  <si>
    <t>Consideration of future consequences</t>
  </si>
  <si>
    <t>Variable</t>
  </si>
  <si>
    <t>rho</t>
  </si>
  <si>
    <t>t</t>
  </si>
  <si>
    <t>p</t>
  </si>
  <si>
    <t>Replication</t>
  </si>
  <si>
    <t>Cognition</t>
  </si>
  <si>
    <t>LIFE perspective</t>
  </si>
  <si>
    <t>Tumor necrosis factor-alpha</t>
  </si>
  <si>
    <t>Gamma-glutamyl-transferase</t>
  </si>
  <si>
    <t>Uric acid</t>
  </si>
  <si>
    <t>Copy the formated results below and paste them into suppl. Table A5</t>
  </si>
  <si>
    <t>paste content of main_corr_age2dropped.txt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</si>
</sst>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color theme="1"/>
      <name val="CMU Serif Roman"/>
    </font>
    <font>
      <sz val="7"/>
      <color theme="1"/>
      <name val="CMU Serif Roman"/>
    </font>
    <font>
      <sz val="7"/>
      <color theme="1"/>
      <name val="Calibri"/>
      <family val="2"/>
      <scheme val="minor"/>
    </font>
    <font>
      <b/>
      <sz val="7"/>
      <color theme="1"/>
      <name val="CMU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586F-4EFB-B347-8B56-DC7FED444F97}">
  <dimension ref="A1:AG38"/>
  <sheetViews>
    <sheetView tabSelected="1" workbookViewId="0">
      <selection sqref="A1:N1"/>
    </sheetView>
  </sheetViews>
  <sheetFormatPr baseColWidth="10" defaultRowHeight="16" x14ac:dyDescent="0.2"/>
  <cols>
    <col min="1" max="2" width="9.83203125" customWidth="1"/>
    <col min="3" max="5" width="3.83203125" customWidth="1"/>
    <col min="6" max="14" width="9.83203125" customWidth="1"/>
    <col min="17" max="17" width="3.83203125" customWidth="1"/>
    <col min="18" max="18" width="4.83203125" customWidth="1"/>
    <col min="19" max="19" width="1.83203125" customWidth="1"/>
    <col min="20" max="22" width="5.83203125" customWidth="1"/>
    <col min="23" max="23" width="3.33203125" customWidth="1"/>
    <col min="24" max="24" width="1.83203125" customWidth="1"/>
    <col min="25" max="27" width="5.83203125" customWidth="1"/>
    <col min="28" max="28" width="3.33203125" customWidth="1"/>
    <col min="29" max="29" width="1.83203125" customWidth="1"/>
    <col min="30" max="32" width="5.83203125" customWidth="1"/>
    <col min="33" max="33" width="3.33203125" customWidth="1"/>
  </cols>
  <sheetData>
    <row r="1" spans="1:33" x14ac:dyDescent="0.2">
      <c r="A1" s="6" t="s">
        <v>78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P1" s="7" t="s">
        <v>77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P2" s="1" t="s">
        <v>67</v>
      </c>
      <c r="Q2" s="1" t="s">
        <v>2</v>
      </c>
      <c r="R2" s="1" t="s">
        <v>3</v>
      </c>
      <c r="S2" s="2"/>
      <c r="T2" s="3" t="s">
        <v>68</v>
      </c>
      <c r="U2" s="3" t="s">
        <v>69</v>
      </c>
      <c r="V2" s="3" t="s">
        <v>70</v>
      </c>
      <c r="W2" s="3"/>
      <c r="X2" s="2"/>
      <c r="Y2" s="3" t="s">
        <v>68</v>
      </c>
      <c r="Z2" s="3" t="s">
        <v>69</v>
      </c>
      <c r="AA2" s="3" t="s">
        <v>70</v>
      </c>
      <c r="AB2" s="3"/>
      <c r="AC2" s="2"/>
      <c r="AD2" s="3" t="s">
        <v>68</v>
      </c>
      <c r="AE2" s="3" t="s">
        <v>69</v>
      </c>
      <c r="AF2" s="3" t="s">
        <v>70</v>
      </c>
      <c r="AG2" s="2"/>
    </row>
    <row r="3" spans="1:33" x14ac:dyDescent="0.2">
      <c r="A3" t="s">
        <v>14</v>
      </c>
      <c r="B3" t="s">
        <v>15</v>
      </c>
      <c r="C3" t="s">
        <v>16</v>
      </c>
      <c r="D3">
        <v>300</v>
      </c>
      <c r="E3">
        <v>3</v>
      </c>
      <c r="F3">
        <v>-3.7592344567553601E-2</v>
      </c>
      <c r="G3">
        <v>-0.64612643073008802</v>
      </c>
      <c r="H3">
        <v>0.25934989585103801</v>
      </c>
      <c r="I3">
        <v>-0.14378633720133499</v>
      </c>
      <c r="J3">
        <v>-2.4955432419372601</v>
      </c>
      <c r="K3">
        <v>6.5613551884076797E-3</v>
      </c>
      <c r="L3">
        <v>-0.118411998899872</v>
      </c>
      <c r="M3">
        <v>-2.0482028979801998</v>
      </c>
      <c r="N3">
        <v>2.0712550490961299E-2</v>
      </c>
      <c r="P3" s="4" t="s">
        <v>71</v>
      </c>
      <c r="Q3" s="1"/>
      <c r="R3" s="1"/>
      <c r="S3" s="2"/>
      <c r="T3" s="3"/>
      <c r="U3" s="3"/>
      <c r="V3" s="3"/>
      <c r="W3" s="3"/>
      <c r="X3" s="2"/>
      <c r="Y3" s="3"/>
      <c r="Z3" s="3"/>
      <c r="AA3" s="3"/>
      <c r="AB3" s="3"/>
      <c r="AC3" s="2"/>
      <c r="AD3" s="3"/>
      <c r="AE3" s="3"/>
      <c r="AF3" s="3"/>
      <c r="AG3" s="2"/>
    </row>
    <row r="4" spans="1:33" x14ac:dyDescent="0.2">
      <c r="A4" t="s">
        <v>17</v>
      </c>
      <c r="B4" t="s">
        <v>18</v>
      </c>
      <c r="C4" t="s">
        <v>16</v>
      </c>
      <c r="D4">
        <v>221</v>
      </c>
      <c r="E4">
        <v>3</v>
      </c>
      <c r="F4">
        <v>-0.129205468500874</v>
      </c>
      <c r="G4">
        <v>-1.9149764517548999</v>
      </c>
      <c r="H4">
        <v>2.8408252883775999E-2</v>
      </c>
      <c r="I4">
        <v>-0.14514796774812599</v>
      </c>
      <c r="J4">
        <v>-2.1560635499677998</v>
      </c>
      <c r="K4">
        <v>1.6091905867397199E-2</v>
      </c>
      <c r="L4">
        <v>-0.15740657535775199</v>
      </c>
      <c r="M4">
        <v>-2.34259784963632</v>
      </c>
      <c r="N4">
        <v>1.00297567074864E-2</v>
      </c>
      <c r="P4" s="1" t="str">
        <f>B3</f>
        <v>Years of education</v>
      </c>
      <c r="Q4" s="3" t="str">
        <f>C3</f>
        <v>-</v>
      </c>
      <c r="R4" s="3">
        <f>D3</f>
        <v>300</v>
      </c>
      <c r="S4" s="5"/>
      <c r="T4" s="3" t="str">
        <f>TEXT(F3,"#.000")</f>
        <v>-.038</v>
      </c>
      <c r="U4" s="3" t="str">
        <f>TEXT(G3,"0.000")</f>
        <v>-0.646</v>
      </c>
      <c r="V4" s="3" t="str">
        <f>IF(H3&lt;0.00095,TEXT(H3,"0E+0"),TEXT(H3,"#.000"))</f>
        <v>.259</v>
      </c>
      <c r="W4" s="1" t="str">
        <f>IF(H3="","",IF(H3*1&lt;0.001,"**",IF(H3*1&lt;0.05,"*","")))</f>
        <v/>
      </c>
      <c r="X4" s="3"/>
      <c r="Y4" s="3" t="str">
        <f>TEXT(I3,"#.000")</f>
        <v>-.144</v>
      </c>
      <c r="Z4" s="3" t="str">
        <f>TEXT(J3,"0.000")</f>
        <v>-2.496</v>
      </c>
      <c r="AA4" s="3" t="str">
        <f>IF(K3&lt;0.00095,TEXT(K3,"0E+0"),TEXT(K3,"#.000"))</f>
        <v>.007</v>
      </c>
      <c r="AB4" s="1" t="str">
        <f>IF(K3="","",IF(K3*1&lt;0.001,"**",IF(K3*1&lt;0.05,"*","")))</f>
        <v>*</v>
      </c>
      <c r="AC4" s="3"/>
      <c r="AD4" s="3" t="str">
        <f>TEXT(L3,"#.000")</f>
        <v>-.118</v>
      </c>
      <c r="AE4" s="3" t="str">
        <f>TEXT(M3,"0.000")</f>
        <v>-2.048</v>
      </c>
      <c r="AF4" s="3" t="str">
        <f>IF(N3&lt;0.00095,TEXT(N3,"0E+0"),TEXT(N3,"#.000"))</f>
        <v>.021</v>
      </c>
      <c r="AG4" s="1" t="str">
        <f>IF(N3="","",IF(N3*1&lt;0.001,"**",IF(N3*1&lt;0.05,"*","")))</f>
        <v>*</v>
      </c>
    </row>
    <row r="5" spans="1:33" x14ac:dyDescent="0.2">
      <c r="A5" t="s">
        <v>19</v>
      </c>
      <c r="B5" t="s">
        <v>20</v>
      </c>
      <c r="C5" t="s">
        <v>16</v>
      </c>
      <c r="D5">
        <v>326</v>
      </c>
      <c r="E5">
        <v>3</v>
      </c>
      <c r="F5">
        <v>-3.8259964695132903E-2</v>
      </c>
      <c r="G5">
        <v>-0.68598588484280099</v>
      </c>
      <c r="H5">
        <v>0.24660858173015299</v>
      </c>
      <c r="I5">
        <v>-8.5858729427994093E-2</v>
      </c>
      <c r="J5">
        <v>-1.5439870441960499</v>
      </c>
      <c r="K5">
        <v>6.1788357890066703E-2</v>
      </c>
      <c r="L5">
        <v>-7.7322087337190606E-2</v>
      </c>
      <c r="M5">
        <v>-1.3894990093485999</v>
      </c>
      <c r="N5">
        <v>8.2822032288833405E-2</v>
      </c>
      <c r="P5" s="1" t="str">
        <f t="shared" ref="P5:P24" si="0">B4</f>
        <v>Household income</v>
      </c>
      <c r="Q5" s="3" t="str">
        <f t="shared" ref="Q5:Q24" si="1">C4</f>
        <v>-</v>
      </c>
      <c r="R5" s="3">
        <f t="shared" ref="R5:R24" si="2">D4</f>
        <v>221</v>
      </c>
      <c r="S5" s="5"/>
      <c r="T5" s="3" t="str">
        <f t="shared" ref="T5:T24" si="3">TEXT(F4,"#.000")</f>
        <v>-.129</v>
      </c>
      <c r="U5" s="3" t="str">
        <f t="shared" ref="U5:U24" si="4">TEXT(G4,"0.000")</f>
        <v>-1.915</v>
      </c>
      <c r="V5" s="3" t="str">
        <f t="shared" ref="V5:V24" si="5">IF(H4&lt;0.00095,TEXT(H4,"0E+0"),TEXT(H4,"#.000"))</f>
        <v>.028</v>
      </c>
      <c r="W5" s="1" t="str">
        <f t="shared" ref="W5:W24" si="6">IF(H4="","",IF(H4*1&lt;0.001,"**",IF(H4*1&lt;0.05,"*","")))</f>
        <v>*</v>
      </c>
      <c r="X5" s="3"/>
      <c r="Y5" s="3" t="str">
        <f t="shared" ref="Y5:Y24" si="7">TEXT(I4,"#.000")</f>
        <v>-.145</v>
      </c>
      <c r="Z5" s="3" t="str">
        <f t="shared" ref="Z5:Z24" si="8">TEXT(J4,"0.000")</f>
        <v>-2.156</v>
      </c>
      <c r="AA5" s="3" t="str">
        <f t="shared" ref="AA5:AA24" si="9">IF(K4&lt;0.00095,TEXT(K4,"0E+0"),TEXT(K4,"#.000"))</f>
        <v>.016</v>
      </c>
      <c r="AB5" s="1" t="str">
        <f>IF(K4="","",IF(K4*1&lt;0.001,"**",IF(K4*1&lt;0.05,"*","")))</f>
        <v>*</v>
      </c>
      <c r="AC5" s="3"/>
      <c r="AD5" s="3" t="str">
        <f t="shared" ref="AD5:AD24" si="10">TEXT(L4,"#.000")</f>
        <v>-.157</v>
      </c>
      <c r="AE5" s="3" t="str">
        <f t="shared" ref="AE5:AE24" si="11">TEXT(M4,"0.000")</f>
        <v>-2.343</v>
      </c>
      <c r="AF5" s="3" t="str">
        <f t="shared" ref="AF5:AF24" si="12">IF(N4&lt;0.00095,TEXT(N4,"0E+0"),TEXT(N4,"#.000"))</f>
        <v>.010</v>
      </c>
      <c r="AG5" s="1" t="str">
        <f t="shared" ref="AG5:AG24" si="13">IF(N4="","",IF(N4*1&lt;0.001,"**",IF(N4*1&lt;0.05,"*","")))</f>
        <v>*</v>
      </c>
    </row>
    <row r="6" spans="1:33" x14ac:dyDescent="0.2">
      <c r="A6" t="s">
        <v>21</v>
      </c>
      <c r="B6" t="s">
        <v>22</v>
      </c>
      <c r="C6" t="s">
        <v>23</v>
      </c>
      <c r="D6">
        <v>327</v>
      </c>
      <c r="E6">
        <v>3</v>
      </c>
      <c r="F6">
        <v>3.1787662472387401E-2</v>
      </c>
      <c r="G6">
        <v>0.57069761467204905</v>
      </c>
      <c r="H6">
        <v>0.28430133783032002</v>
      </c>
      <c r="I6">
        <v>3.0804664425728299E-2</v>
      </c>
      <c r="J6">
        <v>0.55303239629189704</v>
      </c>
      <c r="K6">
        <v>0.29031248165260098</v>
      </c>
      <c r="L6">
        <v>3.5957666186376698E-2</v>
      </c>
      <c r="M6">
        <v>0.645654786789994</v>
      </c>
      <c r="N6">
        <v>0.25948138532098403</v>
      </c>
      <c r="P6" s="1" t="str">
        <f t="shared" si="0"/>
        <v>Mini-mental state examination</v>
      </c>
      <c r="Q6" s="3" t="str">
        <f t="shared" si="1"/>
        <v>-</v>
      </c>
      <c r="R6" s="3">
        <f t="shared" si="2"/>
        <v>326</v>
      </c>
      <c r="S6" s="5"/>
      <c r="T6" s="3" t="str">
        <f t="shared" si="3"/>
        <v>-.038</v>
      </c>
      <c r="U6" s="3" t="str">
        <f t="shared" si="4"/>
        <v>-0.686</v>
      </c>
      <c r="V6" s="3" t="str">
        <f t="shared" si="5"/>
        <v>.247</v>
      </c>
      <c r="W6" s="1" t="str">
        <f t="shared" si="6"/>
        <v/>
      </c>
      <c r="X6" s="3"/>
      <c r="Y6" s="3" t="str">
        <f t="shared" si="7"/>
        <v>-.086</v>
      </c>
      <c r="Z6" s="3" t="str">
        <f t="shared" si="8"/>
        <v>-1.544</v>
      </c>
      <c r="AA6" s="3" t="str">
        <f t="shared" si="9"/>
        <v>.062</v>
      </c>
      <c r="AB6" s="1" t="str">
        <f>IF(K5="","",IF(K5*1&lt;0.001,"**",IF(K5*1&lt;0.05,"*","")))</f>
        <v/>
      </c>
      <c r="AC6" s="3"/>
      <c r="AD6" s="3" t="str">
        <f t="shared" si="10"/>
        <v>-.077</v>
      </c>
      <c r="AE6" s="3" t="str">
        <f t="shared" si="11"/>
        <v>-1.389</v>
      </c>
      <c r="AF6" s="3" t="str">
        <f t="shared" si="12"/>
        <v>.083</v>
      </c>
      <c r="AG6" s="1" t="str">
        <f t="shared" si="13"/>
        <v/>
      </c>
    </row>
    <row r="7" spans="1:33" x14ac:dyDescent="0.2">
      <c r="A7" t="s">
        <v>24</v>
      </c>
      <c r="B7" t="s">
        <v>25</v>
      </c>
      <c r="C7" t="s">
        <v>23</v>
      </c>
      <c r="D7">
        <v>327</v>
      </c>
      <c r="E7">
        <v>3</v>
      </c>
      <c r="F7">
        <v>-3.7026445196769502E-2</v>
      </c>
      <c r="G7">
        <v>-0.664871716345657</v>
      </c>
      <c r="H7">
        <v>0.74669578154376104</v>
      </c>
      <c r="I7">
        <v>-5.5354041575855903E-4</v>
      </c>
      <c r="J7">
        <v>-9.9329291558847305E-3</v>
      </c>
      <c r="K7">
        <v>0.50395952469177896</v>
      </c>
      <c r="L7">
        <v>-1.269143164568E-2</v>
      </c>
      <c r="M7">
        <v>-0.22775794213146899</v>
      </c>
      <c r="N7">
        <v>0.59001051212462996</v>
      </c>
      <c r="P7" s="1" t="str">
        <f t="shared" si="0"/>
        <v>Geriatric depression scale</v>
      </c>
      <c r="Q7" s="3" t="str">
        <f t="shared" si="1"/>
        <v>+</v>
      </c>
      <c r="R7" s="3">
        <f t="shared" si="2"/>
        <v>327</v>
      </c>
      <c r="S7" s="5"/>
      <c r="T7" s="3" t="str">
        <f t="shared" si="3"/>
        <v>.032</v>
      </c>
      <c r="U7" s="3" t="str">
        <f t="shared" si="4"/>
        <v>0.571</v>
      </c>
      <c r="V7" s="3" t="str">
        <f t="shared" si="5"/>
        <v>.284</v>
      </c>
      <c r="W7" s="1" t="str">
        <f t="shared" si="6"/>
        <v/>
      </c>
      <c r="X7" s="3"/>
      <c r="Y7" s="3" t="str">
        <f t="shared" si="7"/>
        <v>.031</v>
      </c>
      <c r="Z7" s="3" t="str">
        <f t="shared" si="8"/>
        <v>0.553</v>
      </c>
      <c r="AA7" s="3" t="str">
        <f t="shared" si="9"/>
        <v>.290</v>
      </c>
      <c r="AB7" s="1" t="str">
        <f>IF(K6="","",IF(K6*1&lt;0.001,"**",IF(K6*1&lt;0.05,"*","")))</f>
        <v/>
      </c>
      <c r="AC7" s="3"/>
      <c r="AD7" s="3" t="str">
        <f t="shared" si="10"/>
        <v>.036</v>
      </c>
      <c r="AE7" s="3" t="str">
        <f t="shared" si="11"/>
        <v>0.646</v>
      </c>
      <c r="AF7" s="3" t="str">
        <f t="shared" si="12"/>
        <v>.259</v>
      </c>
      <c r="AG7" s="1" t="str">
        <f t="shared" si="13"/>
        <v/>
      </c>
    </row>
    <row r="8" spans="1:33" x14ac:dyDescent="0.2">
      <c r="A8" t="s">
        <v>26</v>
      </c>
      <c r="B8" t="s">
        <v>27</v>
      </c>
      <c r="C8" t="s">
        <v>23</v>
      </c>
      <c r="D8">
        <v>278</v>
      </c>
      <c r="E8">
        <v>3</v>
      </c>
      <c r="F8">
        <v>5.3694274210483998E-2</v>
      </c>
      <c r="G8">
        <v>0.88845667770674797</v>
      </c>
      <c r="H8">
        <v>0.18753863993558201</v>
      </c>
      <c r="I8">
        <v>1.7379240044345001E-2</v>
      </c>
      <c r="J8">
        <v>0.28719554706493899</v>
      </c>
      <c r="K8">
        <v>0.38709023155366601</v>
      </c>
      <c r="L8">
        <v>3.2730484985734498E-2</v>
      </c>
      <c r="M8">
        <v>0.54108627168921997</v>
      </c>
      <c r="N8">
        <v>0.29444468013519298</v>
      </c>
      <c r="P8" s="1" t="str">
        <f t="shared" si="0"/>
        <v>CES-Depression</v>
      </c>
      <c r="Q8" s="3" t="str">
        <f t="shared" si="1"/>
        <v>+</v>
      </c>
      <c r="R8" s="3">
        <f t="shared" si="2"/>
        <v>327</v>
      </c>
      <c r="S8" s="5"/>
      <c r="T8" s="3" t="str">
        <f t="shared" si="3"/>
        <v>-.037</v>
      </c>
      <c r="U8" s="3" t="str">
        <f t="shared" si="4"/>
        <v>-0.665</v>
      </c>
      <c r="V8" s="3" t="str">
        <f t="shared" si="5"/>
        <v>.747</v>
      </c>
      <c r="W8" s="1" t="str">
        <f t="shared" si="6"/>
        <v/>
      </c>
      <c r="X8" s="3"/>
      <c r="Y8" s="3" t="str">
        <f t="shared" si="7"/>
        <v>-.001</v>
      </c>
      <c r="Z8" s="3" t="str">
        <f t="shared" si="8"/>
        <v>-0.010</v>
      </c>
      <c r="AA8" s="3" t="str">
        <f t="shared" si="9"/>
        <v>.504</v>
      </c>
      <c r="AB8" s="1" t="str">
        <f t="shared" ref="AB8:AB24" si="14">IF(K7="","",IF(K7*1&lt;0.001,"**",IF(K7*1&lt;0.05,"*","")))</f>
        <v/>
      </c>
      <c r="AC8" s="3"/>
      <c r="AD8" s="3" t="str">
        <f t="shared" si="10"/>
        <v>-.013</v>
      </c>
      <c r="AE8" s="3" t="str">
        <f t="shared" si="11"/>
        <v>-0.228</v>
      </c>
      <c r="AF8" s="3" t="str">
        <f t="shared" si="12"/>
        <v>.590</v>
      </c>
      <c r="AG8" s="1" t="str">
        <f t="shared" si="13"/>
        <v/>
      </c>
    </row>
    <row r="9" spans="1:33" x14ac:dyDescent="0.2">
      <c r="A9" t="s">
        <v>28</v>
      </c>
      <c r="B9" t="s">
        <v>29</v>
      </c>
      <c r="C9" t="s">
        <v>23</v>
      </c>
      <c r="D9">
        <v>163</v>
      </c>
      <c r="E9">
        <v>3</v>
      </c>
      <c r="F9">
        <v>-4.9400825938989701E-2</v>
      </c>
      <c r="G9">
        <v>-0.62171784980565403</v>
      </c>
      <c r="H9">
        <v>0.73248827086911195</v>
      </c>
      <c r="I9">
        <v>-7.6158818883259302E-2</v>
      </c>
      <c r="J9">
        <v>-0.96008989865203898</v>
      </c>
      <c r="K9">
        <v>0.83076155264113505</v>
      </c>
      <c r="L9">
        <v>-8.2635982585619494E-2</v>
      </c>
      <c r="M9">
        <v>-1.0422830126503999</v>
      </c>
      <c r="N9">
        <v>0.85056366837668795</v>
      </c>
      <c r="P9" s="1" t="str">
        <f t="shared" si="0"/>
        <v>Smoking status</v>
      </c>
      <c r="Q9" s="3" t="str">
        <f t="shared" si="1"/>
        <v>+</v>
      </c>
      <c r="R9" s="3">
        <f t="shared" si="2"/>
        <v>278</v>
      </c>
      <c r="S9" s="5"/>
      <c r="T9" s="3" t="str">
        <f t="shared" si="3"/>
        <v>.054</v>
      </c>
      <c r="U9" s="3" t="str">
        <f t="shared" si="4"/>
        <v>0.888</v>
      </c>
      <c r="V9" s="3" t="str">
        <f t="shared" si="5"/>
        <v>.188</v>
      </c>
      <c r="W9" s="1" t="str">
        <f t="shared" si="6"/>
        <v/>
      </c>
      <c r="X9" s="3"/>
      <c r="Y9" s="3" t="str">
        <f t="shared" si="7"/>
        <v>.017</v>
      </c>
      <c r="Z9" s="3" t="str">
        <f t="shared" si="8"/>
        <v>0.287</v>
      </c>
      <c r="AA9" s="3" t="str">
        <f t="shared" si="9"/>
        <v>.387</v>
      </c>
      <c r="AB9" s="1" t="str">
        <f t="shared" si="14"/>
        <v/>
      </c>
      <c r="AC9" s="3"/>
      <c r="AD9" s="3" t="str">
        <f t="shared" si="10"/>
        <v>.033</v>
      </c>
      <c r="AE9" s="3" t="str">
        <f t="shared" si="11"/>
        <v>0.541</v>
      </c>
      <c r="AF9" s="3" t="str">
        <f t="shared" si="12"/>
        <v>.294</v>
      </c>
      <c r="AG9" s="1" t="str">
        <f t="shared" si="13"/>
        <v/>
      </c>
    </row>
    <row r="10" spans="1:33" x14ac:dyDescent="0.2">
      <c r="A10" t="s">
        <v>30</v>
      </c>
      <c r="B10" t="s">
        <v>31</v>
      </c>
      <c r="C10" t="s">
        <v>23</v>
      </c>
      <c r="D10">
        <v>160</v>
      </c>
      <c r="E10">
        <v>3</v>
      </c>
      <c r="F10">
        <v>7.0536963076015799E-2</v>
      </c>
      <c r="G10">
        <v>0.88037096591936903</v>
      </c>
      <c r="H10">
        <v>0.190010674851529</v>
      </c>
      <c r="I10">
        <v>3.4023436608271902E-2</v>
      </c>
      <c r="J10">
        <v>0.423833754542286</v>
      </c>
      <c r="K10">
        <v>0.336137325219585</v>
      </c>
      <c r="L10">
        <v>4.9220458222281799E-2</v>
      </c>
      <c r="M10">
        <v>0.613533403128661</v>
      </c>
      <c r="N10">
        <v>0.27021150961614798</v>
      </c>
      <c r="P10" s="1" t="str">
        <f t="shared" si="0"/>
        <v>Frequency of alcohol intake</v>
      </c>
      <c r="Q10" s="3" t="str">
        <f t="shared" si="1"/>
        <v>+</v>
      </c>
      <c r="R10" s="3">
        <f t="shared" si="2"/>
        <v>163</v>
      </c>
      <c r="S10" s="5"/>
      <c r="T10" s="3" t="str">
        <f t="shared" si="3"/>
        <v>-.049</v>
      </c>
      <c r="U10" s="3" t="str">
        <f t="shared" si="4"/>
        <v>-0.622</v>
      </c>
      <c r="V10" s="3" t="str">
        <f t="shared" si="5"/>
        <v>.732</v>
      </c>
      <c r="W10" s="1" t="str">
        <f t="shared" si="6"/>
        <v/>
      </c>
      <c r="X10" s="3"/>
      <c r="Y10" s="3" t="str">
        <f t="shared" si="7"/>
        <v>-.076</v>
      </c>
      <c r="Z10" s="3" t="str">
        <f t="shared" si="8"/>
        <v>-0.960</v>
      </c>
      <c r="AA10" s="3" t="str">
        <f t="shared" si="9"/>
        <v>.831</v>
      </c>
      <c r="AB10" s="1" t="str">
        <f t="shared" si="14"/>
        <v/>
      </c>
      <c r="AC10" s="3"/>
      <c r="AD10" s="3" t="str">
        <f t="shared" si="10"/>
        <v>-.083</v>
      </c>
      <c r="AE10" s="3" t="str">
        <f t="shared" si="11"/>
        <v>-1.042</v>
      </c>
      <c r="AF10" s="3" t="str">
        <f t="shared" si="12"/>
        <v>.851</v>
      </c>
      <c r="AG10" s="1" t="str">
        <f t="shared" si="13"/>
        <v/>
      </c>
    </row>
    <row r="11" spans="1:33" x14ac:dyDescent="0.2">
      <c r="A11" t="s">
        <v>32</v>
      </c>
      <c r="B11" t="s">
        <v>33</v>
      </c>
      <c r="C11" t="s">
        <v>23</v>
      </c>
      <c r="D11">
        <v>161</v>
      </c>
      <c r="E11">
        <v>3</v>
      </c>
      <c r="F11">
        <v>2.0035069356836199E-2</v>
      </c>
      <c r="G11">
        <v>0.25028817444211199</v>
      </c>
      <c r="H11">
        <v>0.40134690862898598</v>
      </c>
      <c r="I11">
        <v>0.155525829423423</v>
      </c>
      <c r="J11">
        <v>1.9664450322873499</v>
      </c>
      <c r="K11">
        <v>2.5510873155150701E-2</v>
      </c>
      <c r="L11">
        <v>0.110554863855634</v>
      </c>
      <c r="M11">
        <v>1.38934646926245</v>
      </c>
      <c r="N11">
        <v>8.3353649568044294E-2</v>
      </c>
      <c r="P11" s="1" t="str">
        <f t="shared" si="0"/>
        <v>Amount of alcohol intake</v>
      </c>
      <c r="Q11" s="3" t="str">
        <f t="shared" si="1"/>
        <v>+</v>
      </c>
      <c r="R11" s="3">
        <f t="shared" si="2"/>
        <v>160</v>
      </c>
      <c r="S11" s="5"/>
      <c r="T11" s="3" t="str">
        <f t="shared" si="3"/>
        <v>.071</v>
      </c>
      <c r="U11" s="3" t="str">
        <f t="shared" si="4"/>
        <v>0.880</v>
      </c>
      <c r="V11" s="3" t="str">
        <f t="shared" si="5"/>
        <v>.190</v>
      </c>
      <c r="W11" s="1" t="str">
        <f t="shared" si="6"/>
        <v/>
      </c>
      <c r="X11" s="3"/>
      <c r="Y11" s="3" t="str">
        <f t="shared" si="7"/>
        <v>.034</v>
      </c>
      <c r="Z11" s="3" t="str">
        <f t="shared" si="8"/>
        <v>0.424</v>
      </c>
      <c r="AA11" s="3" t="str">
        <f t="shared" si="9"/>
        <v>.336</v>
      </c>
      <c r="AB11" s="1" t="str">
        <f t="shared" si="14"/>
        <v/>
      </c>
      <c r="AC11" s="3"/>
      <c r="AD11" s="3" t="str">
        <f t="shared" si="10"/>
        <v>.049</v>
      </c>
      <c r="AE11" s="3" t="str">
        <f t="shared" si="11"/>
        <v>0.614</v>
      </c>
      <c r="AF11" s="3" t="str">
        <f t="shared" si="12"/>
        <v>.270</v>
      </c>
      <c r="AG11" s="1" t="str">
        <f t="shared" si="13"/>
        <v/>
      </c>
    </row>
    <row r="12" spans="1:33" x14ac:dyDescent="0.2">
      <c r="A12" t="s">
        <v>34</v>
      </c>
      <c r="B12" t="s">
        <v>35</v>
      </c>
      <c r="C12" t="s">
        <v>23</v>
      </c>
      <c r="D12">
        <v>328</v>
      </c>
      <c r="E12">
        <v>3</v>
      </c>
      <c r="F12">
        <v>1.2868542832249899E-2</v>
      </c>
      <c r="G12">
        <v>0.23129518717778799</v>
      </c>
      <c r="H12">
        <v>0.408615967023298</v>
      </c>
      <c r="I12">
        <v>7.5044332183631504E-2</v>
      </c>
      <c r="J12">
        <v>1.3525256575025999</v>
      </c>
      <c r="K12">
        <v>8.8576652674552406E-2</v>
      </c>
      <c r="L12">
        <v>5.9449400550128602E-2</v>
      </c>
      <c r="M12">
        <v>1.07032963180852</v>
      </c>
      <c r="N12">
        <v>0.142635056740573</v>
      </c>
      <c r="P12" s="1" t="str">
        <f t="shared" si="0"/>
        <v>Frequency of 6 glasses of alcohol intake</v>
      </c>
      <c r="Q12" s="3" t="str">
        <f t="shared" si="1"/>
        <v>+</v>
      </c>
      <c r="R12" s="3">
        <f t="shared" si="2"/>
        <v>161</v>
      </c>
      <c r="S12" s="5"/>
      <c r="T12" s="3" t="str">
        <f t="shared" si="3"/>
        <v>.020</v>
      </c>
      <c r="U12" s="3" t="str">
        <f t="shared" si="4"/>
        <v>0.250</v>
      </c>
      <c r="V12" s="3" t="str">
        <f t="shared" si="5"/>
        <v>.401</v>
      </c>
      <c r="W12" s="1" t="str">
        <f t="shared" si="6"/>
        <v/>
      </c>
      <c r="X12" s="3"/>
      <c r="Y12" s="3" t="str">
        <f t="shared" si="7"/>
        <v>.156</v>
      </c>
      <c r="Z12" s="3" t="str">
        <f t="shared" si="8"/>
        <v>1.966</v>
      </c>
      <c r="AA12" s="3" t="str">
        <f t="shared" si="9"/>
        <v>.026</v>
      </c>
      <c r="AB12" s="1" t="str">
        <f t="shared" si="14"/>
        <v>*</v>
      </c>
      <c r="AC12" s="3"/>
      <c r="AD12" s="3" t="str">
        <f t="shared" si="10"/>
        <v>.111</v>
      </c>
      <c r="AE12" s="3" t="str">
        <f t="shared" si="11"/>
        <v>1.389</v>
      </c>
      <c r="AF12" s="3" t="str">
        <f t="shared" si="12"/>
        <v>.083</v>
      </c>
      <c r="AG12" s="1" t="str">
        <f t="shared" si="13"/>
        <v/>
      </c>
    </row>
    <row r="13" spans="1:33" x14ac:dyDescent="0.2">
      <c r="A13" t="s">
        <v>36</v>
      </c>
      <c r="B13" t="s">
        <v>37</v>
      </c>
      <c r="C13" t="s">
        <v>23</v>
      </c>
      <c r="D13">
        <v>318</v>
      </c>
      <c r="E13">
        <v>3</v>
      </c>
      <c r="F13">
        <v>4.6997763887709397E-2</v>
      </c>
      <c r="G13">
        <v>0.83239512286942097</v>
      </c>
      <c r="H13">
        <v>0.202910300814412</v>
      </c>
      <c r="I13">
        <v>4.4786764738376901E-2</v>
      </c>
      <c r="J13">
        <v>0.79315462931233605</v>
      </c>
      <c r="K13">
        <v>0.21414427819917201</v>
      </c>
      <c r="L13">
        <v>5.4021385560775903E-2</v>
      </c>
      <c r="M13">
        <v>0.95713350049399404</v>
      </c>
      <c r="N13">
        <v>0.16961928235618101</v>
      </c>
      <c r="P13" s="1" t="str">
        <f t="shared" si="0"/>
        <v>Diabetes diagnosis</v>
      </c>
      <c r="Q13" s="3" t="str">
        <f t="shared" si="1"/>
        <v>+</v>
      </c>
      <c r="R13" s="3">
        <f t="shared" si="2"/>
        <v>328</v>
      </c>
      <c r="S13" s="5"/>
      <c r="T13" s="3" t="str">
        <f t="shared" si="3"/>
        <v>.013</v>
      </c>
      <c r="U13" s="3" t="str">
        <f t="shared" si="4"/>
        <v>0.231</v>
      </c>
      <c r="V13" s="3" t="str">
        <f t="shared" si="5"/>
        <v>.409</v>
      </c>
      <c r="W13" s="1" t="str">
        <f t="shared" si="6"/>
        <v/>
      </c>
      <c r="X13" s="3"/>
      <c r="Y13" s="3" t="str">
        <f t="shared" si="7"/>
        <v>.075</v>
      </c>
      <c r="Z13" s="3" t="str">
        <f t="shared" si="8"/>
        <v>1.353</v>
      </c>
      <c r="AA13" s="3" t="str">
        <f t="shared" si="9"/>
        <v>.089</v>
      </c>
      <c r="AB13" s="1" t="str">
        <f t="shared" si="14"/>
        <v/>
      </c>
      <c r="AC13" s="3"/>
      <c r="AD13" s="3" t="str">
        <f t="shared" si="10"/>
        <v>.059</v>
      </c>
      <c r="AE13" s="3" t="str">
        <f t="shared" si="11"/>
        <v>1.070</v>
      </c>
      <c r="AF13" s="3" t="str">
        <f t="shared" si="12"/>
        <v>.143</v>
      </c>
      <c r="AG13" s="1" t="str">
        <f t="shared" si="13"/>
        <v/>
      </c>
    </row>
    <row r="14" spans="1:33" x14ac:dyDescent="0.2">
      <c r="A14" t="s">
        <v>38</v>
      </c>
      <c r="B14" t="s">
        <v>39</v>
      </c>
      <c r="C14" t="s">
        <v>23</v>
      </c>
      <c r="D14">
        <v>322</v>
      </c>
      <c r="E14">
        <v>3</v>
      </c>
      <c r="F14">
        <v>1.9621323845495999E-2</v>
      </c>
      <c r="G14">
        <v>0.34941500727088198</v>
      </c>
      <c r="H14">
        <v>0.36350488452069002</v>
      </c>
      <c r="I14">
        <v>3.06069985104396E-2</v>
      </c>
      <c r="J14">
        <v>0.54519754285738997</v>
      </c>
      <c r="K14">
        <v>0.29300052021849698</v>
      </c>
      <c r="L14">
        <v>3.4196033092959002E-2</v>
      </c>
      <c r="M14">
        <v>0.60919935320471097</v>
      </c>
      <c r="N14">
        <v>0.27141432797231602</v>
      </c>
      <c r="P14" s="1" t="str">
        <f t="shared" si="0"/>
        <v>HOMA-Insulin resistance</v>
      </c>
      <c r="Q14" s="3" t="str">
        <f t="shared" si="1"/>
        <v>+</v>
      </c>
      <c r="R14" s="3">
        <f t="shared" si="2"/>
        <v>318</v>
      </c>
      <c r="S14" s="5"/>
      <c r="T14" s="3" t="str">
        <f t="shared" si="3"/>
        <v>.047</v>
      </c>
      <c r="U14" s="3" t="str">
        <f t="shared" si="4"/>
        <v>0.832</v>
      </c>
      <c r="V14" s="3" t="str">
        <f t="shared" si="5"/>
        <v>.203</v>
      </c>
      <c r="W14" s="1" t="str">
        <f t="shared" si="6"/>
        <v/>
      </c>
      <c r="X14" s="3"/>
      <c r="Y14" s="3" t="str">
        <f t="shared" si="7"/>
        <v>.045</v>
      </c>
      <c r="Z14" s="3" t="str">
        <f t="shared" si="8"/>
        <v>0.793</v>
      </c>
      <c r="AA14" s="3" t="str">
        <f t="shared" si="9"/>
        <v>.214</v>
      </c>
      <c r="AB14" s="1" t="str">
        <f t="shared" si="14"/>
        <v/>
      </c>
      <c r="AC14" s="3"/>
      <c r="AD14" s="3" t="str">
        <f t="shared" si="10"/>
        <v>.054</v>
      </c>
      <c r="AE14" s="3" t="str">
        <f t="shared" si="11"/>
        <v>0.957</v>
      </c>
      <c r="AF14" s="3" t="str">
        <f t="shared" si="12"/>
        <v>.170</v>
      </c>
      <c r="AG14" s="1" t="str">
        <f t="shared" si="13"/>
        <v/>
      </c>
    </row>
    <row r="15" spans="1:33" x14ac:dyDescent="0.2">
      <c r="A15" t="s">
        <v>40</v>
      </c>
      <c r="B15" t="s">
        <v>41</v>
      </c>
      <c r="C15" t="s">
        <v>23</v>
      </c>
      <c r="D15">
        <v>294</v>
      </c>
      <c r="E15">
        <v>3</v>
      </c>
      <c r="F15">
        <v>4.03286427531835E-2</v>
      </c>
      <c r="G15">
        <v>0.686145126880912</v>
      </c>
      <c r="H15">
        <v>0.24658584546760901</v>
      </c>
      <c r="I15">
        <v>0.13426486746522401</v>
      </c>
      <c r="J15">
        <v>2.3033585517835702</v>
      </c>
      <c r="K15">
        <v>1.09842654953409E-2</v>
      </c>
      <c r="L15">
        <v>0.11299368426446001</v>
      </c>
      <c r="M15">
        <v>1.93327388652201</v>
      </c>
      <c r="N15">
        <v>2.7089531228149499E-2</v>
      </c>
      <c r="P15" s="1" t="str">
        <f t="shared" si="0"/>
        <v>Hemoglobin A1c</v>
      </c>
      <c r="Q15" s="3" t="str">
        <f t="shared" si="1"/>
        <v>+</v>
      </c>
      <c r="R15" s="3">
        <f t="shared" si="2"/>
        <v>322</v>
      </c>
      <c r="S15" s="5"/>
      <c r="T15" s="3" t="str">
        <f t="shared" si="3"/>
        <v>.020</v>
      </c>
      <c r="U15" s="3" t="str">
        <f t="shared" si="4"/>
        <v>0.349</v>
      </c>
      <c r="V15" s="3" t="str">
        <f t="shared" si="5"/>
        <v>.364</v>
      </c>
      <c r="W15" s="1" t="str">
        <f t="shared" si="6"/>
        <v/>
      </c>
      <c r="X15" s="3"/>
      <c r="Y15" s="3" t="str">
        <f t="shared" si="7"/>
        <v>.031</v>
      </c>
      <c r="Z15" s="3" t="str">
        <f t="shared" si="8"/>
        <v>0.545</v>
      </c>
      <c r="AA15" s="3" t="str">
        <f t="shared" si="9"/>
        <v>.293</v>
      </c>
      <c r="AB15" s="1" t="str">
        <f t="shared" si="14"/>
        <v/>
      </c>
      <c r="AC15" s="3"/>
      <c r="AD15" s="3" t="str">
        <f t="shared" si="10"/>
        <v>.034</v>
      </c>
      <c r="AE15" s="3" t="str">
        <f t="shared" si="11"/>
        <v>0.609</v>
      </c>
      <c r="AF15" s="3" t="str">
        <f t="shared" si="12"/>
        <v>.271</v>
      </c>
      <c r="AG15" s="1" t="str">
        <f t="shared" si="13"/>
        <v/>
      </c>
    </row>
    <row r="16" spans="1:33" x14ac:dyDescent="0.2">
      <c r="A16" t="s">
        <v>42</v>
      </c>
      <c r="B16" t="s">
        <v>43</v>
      </c>
      <c r="C16" t="s">
        <v>23</v>
      </c>
      <c r="D16">
        <v>276</v>
      </c>
      <c r="E16">
        <v>3</v>
      </c>
      <c r="F16">
        <v>-8.3948501649980106E-3</v>
      </c>
      <c r="G16">
        <v>-0.138201544994629</v>
      </c>
      <c r="H16">
        <v>0.554908116229062</v>
      </c>
      <c r="I16">
        <v>8.3928311313269999E-2</v>
      </c>
      <c r="J16">
        <v>1.38652632534301</v>
      </c>
      <c r="K16">
        <v>8.3362904791793493E-2</v>
      </c>
      <c r="L16">
        <v>5.8943737009880197E-2</v>
      </c>
      <c r="M16">
        <v>0.97202643077331496</v>
      </c>
      <c r="N16">
        <v>0.16595209095855901</v>
      </c>
      <c r="P16" s="1" t="str">
        <f t="shared" si="0"/>
        <v>Fasting glucose</v>
      </c>
      <c r="Q16" s="3" t="str">
        <f t="shared" si="1"/>
        <v>+</v>
      </c>
      <c r="R16" s="3">
        <f t="shared" si="2"/>
        <v>294</v>
      </c>
      <c r="S16" s="5"/>
      <c r="T16" s="3" t="str">
        <f t="shared" si="3"/>
        <v>.040</v>
      </c>
      <c r="U16" s="3" t="str">
        <f t="shared" si="4"/>
        <v>0.686</v>
      </c>
      <c r="V16" s="3" t="str">
        <f t="shared" si="5"/>
        <v>.247</v>
      </c>
      <c r="W16" s="1" t="str">
        <f t="shared" si="6"/>
        <v/>
      </c>
      <c r="X16" s="3"/>
      <c r="Y16" s="3" t="str">
        <f t="shared" si="7"/>
        <v>.134</v>
      </c>
      <c r="Z16" s="3" t="str">
        <f t="shared" si="8"/>
        <v>2.303</v>
      </c>
      <c r="AA16" s="3" t="str">
        <f t="shared" si="9"/>
        <v>.011</v>
      </c>
      <c r="AB16" s="1" t="str">
        <f t="shared" si="14"/>
        <v>*</v>
      </c>
      <c r="AC16" s="3"/>
      <c r="AD16" s="3" t="str">
        <f t="shared" si="10"/>
        <v>.113</v>
      </c>
      <c r="AE16" s="3" t="str">
        <f t="shared" si="11"/>
        <v>1.933</v>
      </c>
      <c r="AF16" s="3" t="str">
        <f t="shared" si="12"/>
        <v>.027</v>
      </c>
      <c r="AG16" s="1" t="str">
        <f t="shared" si="13"/>
        <v>*</v>
      </c>
    </row>
    <row r="17" spans="1:33" x14ac:dyDescent="0.2">
      <c r="A17" t="s">
        <v>44</v>
      </c>
      <c r="B17" t="s">
        <v>45</v>
      </c>
      <c r="C17" t="s">
        <v>23</v>
      </c>
      <c r="D17">
        <v>327</v>
      </c>
      <c r="E17">
        <v>3</v>
      </c>
      <c r="F17">
        <v>-7.3757357537477697E-2</v>
      </c>
      <c r="G17">
        <v>-1.32714331251845</v>
      </c>
      <c r="H17">
        <v>0.90729923356889897</v>
      </c>
      <c r="I17">
        <v>-0.100689740588514</v>
      </c>
      <c r="J17">
        <v>-1.81604215175979</v>
      </c>
      <c r="K17">
        <v>0.96485311754927106</v>
      </c>
      <c r="L17">
        <v>-9.94320226797063E-2</v>
      </c>
      <c r="M17">
        <v>-1.79312996741789</v>
      </c>
      <c r="N17">
        <v>0.963054740335201</v>
      </c>
      <c r="P17" s="1" t="str">
        <f t="shared" si="0"/>
        <v>Post-load glucose</v>
      </c>
      <c r="Q17" s="3" t="str">
        <f t="shared" si="1"/>
        <v>+</v>
      </c>
      <c r="R17" s="3">
        <f t="shared" si="2"/>
        <v>276</v>
      </c>
      <c r="S17" s="5"/>
      <c r="T17" s="3" t="str">
        <f t="shared" si="3"/>
        <v>-.008</v>
      </c>
      <c r="U17" s="3" t="str">
        <f t="shared" si="4"/>
        <v>-0.138</v>
      </c>
      <c r="V17" s="3" t="str">
        <f t="shared" si="5"/>
        <v>.555</v>
      </c>
      <c r="W17" s="1" t="str">
        <f t="shared" si="6"/>
        <v/>
      </c>
      <c r="X17" s="3"/>
      <c r="Y17" s="3" t="str">
        <f t="shared" si="7"/>
        <v>.084</v>
      </c>
      <c r="Z17" s="3" t="str">
        <f t="shared" si="8"/>
        <v>1.387</v>
      </c>
      <c r="AA17" s="3" t="str">
        <f t="shared" si="9"/>
        <v>.083</v>
      </c>
      <c r="AB17" s="1" t="str">
        <f t="shared" si="14"/>
        <v/>
      </c>
      <c r="AC17" s="3"/>
      <c r="AD17" s="3" t="str">
        <f t="shared" si="10"/>
        <v>.059</v>
      </c>
      <c r="AE17" s="3" t="str">
        <f t="shared" si="11"/>
        <v>0.972</v>
      </c>
      <c r="AF17" s="3" t="str">
        <f t="shared" si="12"/>
        <v>.166</v>
      </c>
      <c r="AG17" s="1" t="str">
        <f t="shared" si="13"/>
        <v/>
      </c>
    </row>
    <row r="18" spans="1:33" x14ac:dyDescent="0.2">
      <c r="A18" t="s">
        <v>46</v>
      </c>
      <c r="B18" t="s">
        <v>47</v>
      </c>
      <c r="C18" t="s">
        <v>23</v>
      </c>
      <c r="D18">
        <v>281</v>
      </c>
      <c r="E18">
        <v>3</v>
      </c>
      <c r="F18">
        <v>9.0540589151963502E-2</v>
      </c>
      <c r="G18">
        <v>1.51037670712752</v>
      </c>
      <c r="H18">
        <v>6.6045661914225701E-2</v>
      </c>
      <c r="I18">
        <v>0.131078223520526</v>
      </c>
      <c r="J18">
        <v>2.1965870891388799</v>
      </c>
      <c r="K18">
        <v>1.44407742291331E-2</v>
      </c>
      <c r="L18">
        <v>0.12443568972642</v>
      </c>
      <c r="M18">
        <v>2.0834743792744699</v>
      </c>
      <c r="N18">
        <v>1.9064057419935901E-2</v>
      </c>
      <c r="P18" s="1" t="str">
        <f t="shared" si="0"/>
        <v>Body mass index</v>
      </c>
      <c r="Q18" s="3" t="str">
        <f t="shared" si="1"/>
        <v>+</v>
      </c>
      <c r="R18" s="3">
        <f t="shared" si="2"/>
        <v>327</v>
      </c>
      <c r="S18" s="5"/>
      <c r="T18" s="3" t="str">
        <f t="shared" si="3"/>
        <v>-.074</v>
      </c>
      <c r="U18" s="3" t="str">
        <f t="shared" si="4"/>
        <v>-1.327</v>
      </c>
      <c r="V18" s="3" t="str">
        <f t="shared" si="5"/>
        <v>.907</v>
      </c>
      <c r="W18" s="1" t="str">
        <f t="shared" si="6"/>
        <v/>
      </c>
      <c r="X18" s="3"/>
      <c r="Y18" s="3" t="str">
        <f t="shared" si="7"/>
        <v>-.101</v>
      </c>
      <c r="Z18" s="3" t="str">
        <f t="shared" si="8"/>
        <v>-1.816</v>
      </c>
      <c r="AA18" s="3" t="str">
        <f t="shared" si="9"/>
        <v>.965</v>
      </c>
      <c r="AB18" s="1" t="str">
        <f t="shared" si="14"/>
        <v/>
      </c>
      <c r="AC18" s="3"/>
      <c r="AD18" s="3" t="str">
        <f t="shared" si="10"/>
        <v>-.099</v>
      </c>
      <c r="AE18" s="3" t="str">
        <f t="shared" si="11"/>
        <v>-1.793</v>
      </c>
      <c r="AF18" s="3" t="str">
        <f t="shared" si="12"/>
        <v>.963</v>
      </c>
      <c r="AG18" s="1" t="str">
        <f t="shared" si="13"/>
        <v/>
      </c>
    </row>
    <row r="19" spans="1:33" x14ac:dyDescent="0.2">
      <c r="A19" t="s">
        <v>48</v>
      </c>
      <c r="B19" t="s">
        <v>49</v>
      </c>
      <c r="C19" t="s">
        <v>23</v>
      </c>
      <c r="D19">
        <v>281</v>
      </c>
      <c r="E19">
        <v>3</v>
      </c>
      <c r="F19">
        <v>1.50302959224416E-2</v>
      </c>
      <c r="G19">
        <v>0.24973023939911601</v>
      </c>
      <c r="H19">
        <v>0.401490868736886</v>
      </c>
      <c r="I19">
        <v>5.4428681842446501E-2</v>
      </c>
      <c r="J19">
        <v>0.90557955105917698</v>
      </c>
      <c r="K19">
        <v>0.18297414224028</v>
      </c>
      <c r="L19">
        <v>4.0456410612545401E-2</v>
      </c>
      <c r="M19">
        <v>0.67266307798136105</v>
      </c>
      <c r="N19">
        <v>0.25086221753749</v>
      </c>
      <c r="P19" s="1" t="str">
        <f t="shared" si="0"/>
        <v>Diastolic blood pressure</v>
      </c>
      <c r="Q19" s="3" t="str">
        <f t="shared" si="1"/>
        <v>+</v>
      </c>
      <c r="R19" s="3">
        <f t="shared" si="2"/>
        <v>281</v>
      </c>
      <c r="S19" s="5"/>
      <c r="T19" s="3" t="str">
        <f t="shared" si="3"/>
        <v>.091</v>
      </c>
      <c r="U19" s="3" t="str">
        <f t="shared" si="4"/>
        <v>1.510</v>
      </c>
      <c r="V19" s="3" t="str">
        <f t="shared" si="5"/>
        <v>.066</v>
      </c>
      <c r="W19" s="1" t="str">
        <f t="shared" si="6"/>
        <v/>
      </c>
      <c r="X19" s="3"/>
      <c r="Y19" s="3" t="str">
        <f t="shared" si="7"/>
        <v>.131</v>
      </c>
      <c r="Z19" s="3" t="str">
        <f t="shared" si="8"/>
        <v>2.197</v>
      </c>
      <c r="AA19" s="3" t="str">
        <f t="shared" si="9"/>
        <v>.014</v>
      </c>
      <c r="AB19" s="1" t="str">
        <f t="shared" si="14"/>
        <v>*</v>
      </c>
      <c r="AC19" s="3"/>
      <c r="AD19" s="3" t="str">
        <f t="shared" si="10"/>
        <v>.124</v>
      </c>
      <c r="AE19" s="3" t="str">
        <f t="shared" si="11"/>
        <v>2.083</v>
      </c>
      <c r="AF19" s="3" t="str">
        <f t="shared" si="12"/>
        <v>.019</v>
      </c>
      <c r="AG19" s="1" t="str">
        <f t="shared" si="13"/>
        <v>*</v>
      </c>
    </row>
    <row r="20" spans="1:33" x14ac:dyDescent="0.2">
      <c r="A20" t="s">
        <v>50</v>
      </c>
      <c r="B20" t="s">
        <v>51</v>
      </c>
      <c r="C20" t="s">
        <v>23</v>
      </c>
      <c r="D20">
        <v>321</v>
      </c>
      <c r="E20">
        <v>3</v>
      </c>
      <c r="F20">
        <v>-4.5430195076475E-2</v>
      </c>
      <c r="G20">
        <v>-0.80841949296649995</v>
      </c>
      <c r="H20">
        <v>0.79027133871196797</v>
      </c>
      <c r="I20">
        <v>3.9451467789779697E-2</v>
      </c>
      <c r="J20">
        <v>0.70185103111555303</v>
      </c>
      <c r="K20">
        <v>0.24164433412347899</v>
      </c>
      <c r="L20">
        <v>9.5826285068261897E-3</v>
      </c>
      <c r="M20">
        <v>0.17035235202777399</v>
      </c>
      <c r="N20">
        <v>0.43242102858609299</v>
      </c>
      <c r="P20" s="1" t="str">
        <f t="shared" si="0"/>
        <v>Systolic blood pressure</v>
      </c>
      <c r="Q20" s="3" t="str">
        <f t="shared" si="1"/>
        <v>+</v>
      </c>
      <c r="R20" s="3">
        <f t="shared" si="2"/>
        <v>281</v>
      </c>
      <c r="S20" s="5"/>
      <c r="T20" s="3" t="str">
        <f t="shared" si="3"/>
        <v>.015</v>
      </c>
      <c r="U20" s="3" t="str">
        <f t="shared" si="4"/>
        <v>0.250</v>
      </c>
      <c r="V20" s="3" t="str">
        <f t="shared" si="5"/>
        <v>.401</v>
      </c>
      <c r="W20" s="1" t="str">
        <f t="shared" si="6"/>
        <v/>
      </c>
      <c r="X20" s="3"/>
      <c r="Y20" s="3" t="str">
        <f t="shared" si="7"/>
        <v>.054</v>
      </c>
      <c r="Z20" s="3" t="str">
        <f t="shared" si="8"/>
        <v>0.906</v>
      </c>
      <c r="AA20" s="3" t="str">
        <f t="shared" si="9"/>
        <v>.183</v>
      </c>
      <c r="AB20" s="1" t="str">
        <f t="shared" si="14"/>
        <v/>
      </c>
      <c r="AC20" s="3"/>
      <c r="AD20" s="3" t="str">
        <f t="shared" si="10"/>
        <v>.040</v>
      </c>
      <c r="AE20" s="3" t="str">
        <f t="shared" si="11"/>
        <v>0.673</v>
      </c>
      <c r="AF20" s="3" t="str">
        <f t="shared" si="12"/>
        <v>.251</v>
      </c>
      <c r="AG20" s="1" t="str">
        <f t="shared" si="13"/>
        <v/>
      </c>
    </row>
    <row r="21" spans="1:33" x14ac:dyDescent="0.2">
      <c r="A21" t="s">
        <v>52</v>
      </c>
      <c r="B21" t="s">
        <v>75</v>
      </c>
      <c r="C21" t="s">
        <v>23</v>
      </c>
      <c r="D21">
        <v>327</v>
      </c>
      <c r="E21">
        <v>3</v>
      </c>
      <c r="F21">
        <v>-2.2555970096147199E-2</v>
      </c>
      <c r="G21">
        <v>-0.40485541508767903</v>
      </c>
      <c r="H21">
        <v>0.65707369508879698</v>
      </c>
      <c r="I21">
        <v>4.9489964191963401E-2</v>
      </c>
      <c r="J21">
        <v>0.88915520905678402</v>
      </c>
      <c r="K21">
        <v>0.187291718029231</v>
      </c>
      <c r="L21">
        <v>2.2320812721243002E-2</v>
      </c>
      <c r="M21">
        <v>0.40063247797814999</v>
      </c>
      <c r="N21">
        <v>0.34447820897224901</v>
      </c>
      <c r="P21" s="1" t="str">
        <f t="shared" si="0"/>
        <v>Metabolic load factor</v>
      </c>
      <c r="Q21" s="3" t="str">
        <f t="shared" si="1"/>
        <v>+</v>
      </c>
      <c r="R21" s="3">
        <f t="shared" si="2"/>
        <v>321</v>
      </c>
      <c r="S21" s="5"/>
      <c r="T21" s="3" t="str">
        <f t="shared" si="3"/>
        <v>-.045</v>
      </c>
      <c r="U21" s="3" t="str">
        <f t="shared" si="4"/>
        <v>-0.808</v>
      </c>
      <c r="V21" s="3" t="str">
        <f t="shared" si="5"/>
        <v>.790</v>
      </c>
      <c r="W21" s="1" t="str">
        <f t="shared" si="6"/>
        <v/>
      </c>
      <c r="X21" s="3"/>
      <c r="Y21" s="3" t="str">
        <f t="shared" si="7"/>
        <v>.039</v>
      </c>
      <c r="Z21" s="3" t="str">
        <f t="shared" si="8"/>
        <v>0.702</v>
      </c>
      <c r="AA21" s="3" t="str">
        <f t="shared" si="9"/>
        <v>.242</v>
      </c>
      <c r="AB21" s="1" t="str">
        <f t="shared" si="14"/>
        <v/>
      </c>
      <c r="AC21" s="3"/>
      <c r="AD21" s="3" t="str">
        <f t="shared" si="10"/>
        <v>.010</v>
      </c>
      <c r="AE21" s="3" t="str">
        <f t="shared" si="11"/>
        <v>0.170</v>
      </c>
      <c r="AF21" s="3" t="str">
        <f t="shared" si="12"/>
        <v>.432</v>
      </c>
      <c r="AG21" s="1" t="str">
        <f t="shared" si="13"/>
        <v/>
      </c>
    </row>
    <row r="22" spans="1:33" x14ac:dyDescent="0.2">
      <c r="A22" t="s">
        <v>53</v>
      </c>
      <c r="B22" t="s">
        <v>76</v>
      </c>
      <c r="C22" t="s">
        <v>23</v>
      </c>
      <c r="D22">
        <v>327</v>
      </c>
      <c r="E22">
        <v>3</v>
      </c>
      <c r="F22">
        <v>4.6500544382177399E-2</v>
      </c>
      <c r="G22">
        <v>0.83532603801521199</v>
      </c>
      <c r="H22">
        <v>0.20207676239487399</v>
      </c>
      <c r="I22">
        <v>8.6266455025130001E-2</v>
      </c>
      <c r="J22">
        <v>1.5537885579402799</v>
      </c>
      <c r="K22">
        <v>6.0608572325584302E-2</v>
      </c>
      <c r="L22">
        <v>7.9029432860718604E-2</v>
      </c>
      <c r="M22">
        <v>1.42258190446708</v>
      </c>
      <c r="N22">
        <v>7.7912703057449906E-2</v>
      </c>
      <c r="P22" s="1" t="str">
        <f t="shared" si="0"/>
        <v>Gamma-glutamyl-transferase</v>
      </c>
      <c r="Q22" s="3" t="str">
        <f t="shared" si="1"/>
        <v>+</v>
      </c>
      <c r="R22" s="3">
        <f t="shared" si="2"/>
        <v>327</v>
      </c>
      <c r="S22" s="5"/>
      <c r="T22" s="3" t="str">
        <f t="shared" si="3"/>
        <v>-.023</v>
      </c>
      <c r="U22" s="3" t="str">
        <f t="shared" si="4"/>
        <v>-0.405</v>
      </c>
      <c r="V22" s="3" t="str">
        <f t="shared" si="5"/>
        <v>.657</v>
      </c>
      <c r="W22" s="1" t="str">
        <f t="shared" si="6"/>
        <v/>
      </c>
      <c r="X22" s="3"/>
      <c r="Y22" s="3" t="str">
        <f t="shared" si="7"/>
        <v>.049</v>
      </c>
      <c r="Z22" s="3" t="str">
        <f t="shared" si="8"/>
        <v>0.889</v>
      </c>
      <c r="AA22" s="3" t="str">
        <f t="shared" si="9"/>
        <v>.187</v>
      </c>
      <c r="AB22" s="1" t="str">
        <f t="shared" si="14"/>
        <v/>
      </c>
      <c r="AC22" s="3"/>
      <c r="AD22" s="3" t="str">
        <f t="shared" si="10"/>
        <v>.022</v>
      </c>
      <c r="AE22" s="3" t="str">
        <f t="shared" si="11"/>
        <v>0.401</v>
      </c>
      <c r="AF22" s="3" t="str">
        <f t="shared" si="12"/>
        <v>.344</v>
      </c>
      <c r="AG22" s="1" t="str">
        <f t="shared" si="13"/>
        <v/>
      </c>
    </row>
    <row r="23" spans="1:33" x14ac:dyDescent="0.2">
      <c r="A23" t="s">
        <v>54</v>
      </c>
      <c r="B23" t="s">
        <v>74</v>
      </c>
      <c r="C23" t="s">
        <v>23</v>
      </c>
      <c r="D23">
        <v>307</v>
      </c>
      <c r="E23">
        <v>3</v>
      </c>
      <c r="F23">
        <v>8.37792522424122E-2</v>
      </c>
      <c r="G23">
        <v>1.4610647867283599</v>
      </c>
      <c r="H23">
        <v>7.2518647211996204E-2</v>
      </c>
      <c r="I23">
        <v>6.4883533010230907E-2</v>
      </c>
      <c r="J23">
        <v>1.12993654041766</v>
      </c>
      <c r="K23">
        <v>0.12969980094439901</v>
      </c>
      <c r="L23">
        <v>7.9938749960708794E-2</v>
      </c>
      <c r="M23">
        <v>1.39364734526977</v>
      </c>
      <c r="N23">
        <v>8.2224417704351405E-2</v>
      </c>
      <c r="P23" s="1" t="str">
        <f t="shared" si="0"/>
        <v>Uric acid</v>
      </c>
      <c r="Q23" s="3" t="str">
        <f t="shared" si="1"/>
        <v>+</v>
      </c>
      <c r="R23" s="3">
        <f t="shared" si="2"/>
        <v>327</v>
      </c>
      <c r="S23" s="5"/>
      <c r="T23" s="3" t="str">
        <f t="shared" si="3"/>
        <v>.047</v>
      </c>
      <c r="U23" s="3" t="str">
        <f t="shared" si="4"/>
        <v>0.835</v>
      </c>
      <c r="V23" s="3" t="str">
        <f t="shared" si="5"/>
        <v>.202</v>
      </c>
      <c r="W23" s="1" t="str">
        <f t="shared" si="6"/>
        <v/>
      </c>
      <c r="X23" s="3"/>
      <c r="Y23" s="3" t="str">
        <f t="shared" si="7"/>
        <v>.086</v>
      </c>
      <c r="Z23" s="3" t="str">
        <f t="shared" si="8"/>
        <v>1.554</v>
      </c>
      <c r="AA23" s="3" t="str">
        <f t="shared" si="9"/>
        <v>.061</v>
      </c>
      <c r="AB23" s="1" t="str">
        <f t="shared" si="14"/>
        <v/>
      </c>
      <c r="AC23" s="3"/>
      <c r="AD23" s="3" t="str">
        <f t="shared" si="10"/>
        <v>.079</v>
      </c>
      <c r="AE23" s="3" t="str">
        <f t="shared" si="11"/>
        <v>1.423</v>
      </c>
      <c r="AF23" s="3" t="str">
        <f t="shared" si="12"/>
        <v>.078</v>
      </c>
      <c r="AG23" s="1" t="str">
        <f t="shared" si="13"/>
        <v/>
      </c>
    </row>
    <row r="24" spans="1:33" x14ac:dyDescent="0.2">
      <c r="A24" t="s">
        <v>55</v>
      </c>
      <c r="B24" t="s">
        <v>56</v>
      </c>
      <c r="C24" t="s">
        <v>16</v>
      </c>
      <c r="D24">
        <v>324</v>
      </c>
      <c r="E24">
        <v>3</v>
      </c>
      <c r="F24">
        <v>-0.173677800740275</v>
      </c>
      <c r="G24">
        <v>-3.1498545307624801</v>
      </c>
      <c r="H24">
        <v>8.9410250376655801E-4</v>
      </c>
      <c r="I24">
        <v>-0.13682604899961301</v>
      </c>
      <c r="J24">
        <v>-2.4669932256995502</v>
      </c>
      <c r="K24">
        <v>7.0751293284982497E-3</v>
      </c>
      <c r="L24">
        <v>-0.1779374626213</v>
      </c>
      <c r="M24">
        <v>-3.22960336665352</v>
      </c>
      <c r="N24">
        <v>6.84381497606662E-4</v>
      </c>
      <c r="P24" s="1" t="str">
        <f t="shared" si="0"/>
        <v>Tumor necrosis factor-alpha</v>
      </c>
      <c r="Q24" s="3" t="str">
        <f t="shared" si="1"/>
        <v>+</v>
      </c>
      <c r="R24" s="3">
        <f t="shared" si="2"/>
        <v>307</v>
      </c>
      <c r="S24" s="5"/>
      <c r="T24" s="3" t="str">
        <f t="shared" si="3"/>
        <v>.084</v>
      </c>
      <c r="U24" s="3" t="str">
        <f t="shared" si="4"/>
        <v>1.461</v>
      </c>
      <c r="V24" s="3" t="str">
        <f t="shared" si="5"/>
        <v>.073</v>
      </c>
      <c r="W24" s="1" t="str">
        <f t="shared" si="6"/>
        <v/>
      </c>
      <c r="X24" s="3"/>
      <c r="Y24" s="3" t="str">
        <f t="shared" si="7"/>
        <v>.065</v>
      </c>
      <c r="Z24" s="3" t="str">
        <f t="shared" si="8"/>
        <v>1.130</v>
      </c>
      <c r="AA24" s="3" t="str">
        <f t="shared" si="9"/>
        <v>.130</v>
      </c>
      <c r="AB24" s="1" t="str">
        <f t="shared" si="14"/>
        <v/>
      </c>
      <c r="AC24" s="3"/>
      <c r="AD24" s="3" t="str">
        <f t="shared" si="10"/>
        <v>.080</v>
      </c>
      <c r="AE24" s="3" t="str">
        <f t="shared" si="11"/>
        <v>1.394</v>
      </c>
      <c r="AF24" s="3" t="str">
        <f t="shared" si="12"/>
        <v>.082</v>
      </c>
      <c r="AG24" s="1" t="str">
        <f t="shared" si="13"/>
        <v/>
      </c>
    </row>
    <row r="25" spans="1:33" x14ac:dyDescent="0.2">
      <c r="A25" t="s">
        <v>57</v>
      </c>
      <c r="B25" t="s">
        <v>58</v>
      </c>
      <c r="C25" t="s">
        <v>16</v>
      </c>
      <c r="D25">
        <v>335</v>
      </c>
      <c r="E25">
        <v>3</v>
      </c>
      <c r="F25">
        <v>-9.5449811021375494E-2</v>
      </c>
      <c r="G25">
        <v>-1.7418849469551601</v>
      </c>
      <c r="H25">
        <v>4.1230156736319197E-2</v>
      </c>
      <c r="I25">
        <v>-0.13599977631662499</v>
      </c>
      <c r="J25">
        <v>-2.49372818362697</v>
      </c>
      <c r="K25">
        <v>6.5650374309629599E-3</v>
      </c>
      <c r="L25">
        <v>-0.13779013871635401</v>
      </c>
      <c r="M25">
        <v>-2.5271878896903099</v>
      </c>
      <c r="N25">
        <v>5.9823236014118798E-3</v>
      </c>
      <c r="P25" s="4" t="s">
        <v>72</v>
      </c>
      <c r="Q25" s="3"/>
      <c r="R25" s="3"/>
      <c r="S25" s="5"/>
      <c r="T25" s="3"/>
      <c r="U25" s="3"/>
      <c r="V25" s="3"/>
      <c r="W25" s="1"/>
      <c r="X25" s="3"/>
      <c r="Y25" s="3"/>
      <c r="Z25" s="3"/>
      <c r="AA25" s="3"/>
      <c r="AB25" s="1"/>
      <c r="AC25" s="3"/>
      <c r="AD25" s="3"/>
      <c r="AE25" s="3"/>
      <c r="AF25" s="3"/>
      <c r="AG25" s="1"/>
    </row>
    <row r="26" spans="1:33" x14ac:dyDescent="0.2">
      <c r="A26" t="s">
        <v>59</v>
      </c>
      <c r="B26" t="s">
        <v>60</v>
      </c>
      <c r="C26" t="s">
        <v>16</v>
      </c>
      <c r="D26">
        <v>335</v>
      </c>
      <c r="E26">
        <v>3</v>
      </c>
      <c r="F26">
        <v>-9.3309018653021006E-2</v>
      </c>
      <c r="G26">
        <v>-1.7024700424657599</v>
      </c>
      <c r="H26">
        <v>4.4804485647212497E-2</v>
      </c>
      <c r="I26">
        <v>-0.15140820981957301</v>
      </c>
      <c r="J26">
        <v>-2.7825457955250501</v>
      </c>
      <c r="K26">
        <v>2.85192254767523E-3</v>
      </c>
      <c r="L26">
        <v>-0.145833380774959</v>
      </c>
      <c r="M26">
        <v>-2.6778230849283799</v>
      </c>
      <c r="N26">
        <v>3.8904583152136601E-3</v>
      </c>
      <c r="P26" s="1" t="str">
        <f t="shared" ref="P26:R29" si="15">B24</f>
        <v>Digit symbol task</v>
      </c>
      <c r="Q26" s="3" t="str">
        <f t="shared" si="15"/>
        <v>-</v>
      </c>
      <c r="R26" s="3">
        <f t="shared" si="15"/>
        <v>324</v>
      </c>
      <c r="S26" s="5"/>
      <c r="T26" s="3" t="str">
        <f>TEXT(F24,"#.000")</f>
        <v>-.174</v>
      </c>
      <c r="U26" s="3" t="str">
        <f>TEXT(G24,"0.000")</f>
        <v>-3.150</v>
      </c>
      <c r="V26" s="3" t="str">
        <f>IF(H24&lt;0.00095,TEXT(H24,"0E+0"),TEXT(H24,"#.000"))</f>
        <v>9E-4</v>
      </c>
      <c r="W26" s="1" t="str">
        <f>IF(H24="","",IF(H24*1&lt;0.001,"**",IF(H24*1&lt;0.05,"*","")))</f>
        <v>**</v>
      </c>
      <c r="X26" s="3"/>
      <c r="Y26" s="3" t="str">
        <f>TEXT(I24,"#.000")</f>
        <v>-.137</v>
      </c>
      <c r="Z26" s="3" t="str">
        <f>TEXT(J24,"0.000")</f>
        <v>-2.467</v>
      </c>
      <c r="AA26" s="3" t="str">
        <f>IF(K24&lt;0.00095,TEXT(K24,"0E+0"),TEXT(K24,"#.000"))</f>
        <v>.007</v>
      </c>
      <c r="AB26" s="1" t="str">
        <f>IF(K24="","",IF(K24*1&lt;0.001,"**",IF(K24*1&lt;0.05,"*","")))</f>
        <v>*</v>
      </c>
      <c r="AC26" s="3"/>
      <c r="AD26" s="3" t="str">
        <f>TEXT(L24,"#.000")</f>
        <v>-.178</v>
      </c>
      <c r="AE26" s="3" t="str">
        <f>TEXT(M24,"0.000")</f>
        <v>-3.230</v>
      </c>
      <c r="AF26" s="3" t="str">
        <f>IF(N24&lt;0.00095,TEXT(N24,"0E+0"),TEXT(N24,"#.000"))</f>
        <v>7E-4</v>
      </c>
      <c r="AG26" s="1" t="str">
        <f>IF(N24="","",IF(N24*1&lt;0.001,"**",IF(N24*1&lt;0.05,"*","")))</f>
        <v>**</v>
      </c>
    </row>
    <row r="27" spans="1:33" x14ac:dyDescent="0.2">
      <c r="A27" t="s">
        <v>61</v>
      </c>
      <c r="B27" t="s">
        <v>62</v>
      </c>
      <c r="C27" t="s">
        <v>16</v>
      </c>
      <c r="D27">
        <v>335</v>
      </c>
      <c r="E27">
        <v>3</v>
      </c>
      <c r="F27">
        <v>-7.5055484350423404E-2</v>
      </c>
      <c r="G27">
        <v>-1.3673072653817999</v>
      </c>
      <c r="H27">
        <v>8.6229794237333499E-2</v>
      </c>
      <c r="I27">
        <v>-0.13648486664210999</v>
      </c>
      <c r="J27">
        <v>-2.50279146104881</v>
      </c>
      <c r="K27">
        <v>6.4024148992056096E-3</v>
      </c>
      <c r="L27">
        <v>-0.12872731064005</v>
      </c>
      <c r="M27">
        <v>-2.3580667735217502</v>
      </c>
      <c r="N27">
        <v>9.4766731605746696E-3</v>
      </c>
      <c r="P27" s="1" t="str">
        <f t="shared" si="15"/>
        <v>Episodic memory</v>
      </c>
      <c r="Q27" s="3" t="str">
        <f t="shared" si="15"/>
        <v>-</v>
      </c>
      <c r="R27" s="3">
        <f t="shared" si="15"/>
        <v>335</v>
      </c>
      <c r="S27" s="5"/>
      <c r="T27" s="3" t="str">
        <f>TEXT(F25,"#.000")</f>
        <v>-.095</v>
      </c>
      <c r="U27" s="3" t="str">
        <f>TEXT(G25,"0.000")</f>
        <v>-1.742</v>
      </c>
      <c r="V27" s="3" t="str">
        <f>IF(H25&lt;0.00095,TEXT(H25,"0E+0"),TEXT(H25,"#.000"))</f>
        <v>.041</v>
      </c>
      <c r="W27" s="1" t="str">
        <f t="shared" ref="W27:W29" si="16">IF(H25="","",IF(H25*1&lt;0.001,"**",IF(H25*1&lt;0.05,"*","")))</f>
        <v>*</v>
      </c>
      <c r="X27" s="3"/>
      <c r="Y27" s="3" t="str">
        <f>TEXT(I25,"#.000")</f>
        <v>-.136</v>
      </c>
      <c r="Z27" s="3" t="str">
        <f>TEXT(J25,"0.000")</f>
        <v>-2.494</v>
      </c>
      <c r="AA27" s="3" t="str">
        <f>IF(K25&lt;0.00095,TEXT(K25,"0E+0"),TEXT(K25,"#.000"))</f>
        <v>.007</v>
      </c>
      <c r="AB27" s="1" t="str">
        <f>IF(K25="","",IF(K25*1&lt;0.001,"**",IF(K25*1&lt;0.05,"*","")))</f>
        <v>*</v>
      </c>
      <c r="AC27" s="3"/>
      <c r="AD27" s="3" t="str">
        <f>TEXT(L25,"#.000")</f>
        <v>-.138</v>
      </c>
      <c r="AE27" s="3" t="str">
        <f>TEXT(M25,"0.000")</f>
        <v>-2.527</v>
      </c>
      <c r="AF27" s="3" t="str">
        <f>IF(N25&lt;0.00095,TEXT(N25,"0E+0"),TEXT(N25,"#.000"))</f>
        <v>.006</v>
      </c>
      <c r="AG27" s="1" t="str">
        <f>IF(N25="","",IF(N25*1&lt;0.001,"**",IF(N25*1&lt;0.05,"*","")))</f>
        <v>*</v>
      </c>
    </row>
    <row r="28" spans="1:33" x14ac:dyDescent="0.2">
      <c r="A28" t="s">
        <v>63</v>
      </c>
      <c r="B28" t="s">
        <v>64</v>
      </c>
      <c r="C28" t="s">
        <v>16</v>
      </c>
      <c r="D28">
        <v>332</v>
      </c>
      <c r="E28">
        <v>3</v>
      </c>
      <c r="F28">
        <v>2.8845152776080199E-2</v>
      </c>
      <c r="G28">
        <v>0.52182811089510805</v>
      </c>
      <c r="H28">
        <v>0.69892835582372204</v>
      </c>
      <c r="I28">
        <v>3.7490969980778402E-2</v>
      </c>
      <c r="J28">
        <v>0.67843146846628199</v>
      </c>
      <c r="K28">
        <v>0.75101100875376203</v>
      </c>
      <c r="L28">
        <v>3.8123368530289498E-2</v>
      </c>
      <c r="M28">
        <v>0.68989178435625298</v>
      </c>
      <c r="N28">
        <v>0.75462422354041903</v>
      </c>
      <c r="P28" s="1" t="str">
        <f t="shared" si="15"/>
        <v>Working memory</v>
      </c>
      <c r="Q28" s="3" t="str">
        <f t="shared" si="15"/>
        <v>-</v>
      </c>
      <c r="R28" s="3">
        <f t="shared" si="15"/>
        <v>335</v>
      </c>
      <c r="S28" s="5"/>
      <c r="T28" s="3" t="str">
        <f>TEXT(F26,"#.000")</f>
        <v>-.093</v>
      </c>
      <c r="U28" s="3" t="str">
        <f>TEXT(G26,"0.000")</f>
        <v>-1.702</v>
      </c>
      <c r="V28" s="3" t="str">
        <f>IF(H26&lt;0.00095,TEXT(H26,"0E+0"),TEXT(H26,"#.000"))</f>
        <v>.045</v>
      </c>
      <c r="W28" s="1" t="str">
        <f t="shared" si="16"/>
        <v>*</v>
      </c>
      <c r="X28" s="3"/>
      <c r="Y28" s="3" t="str">
        <f>TEXT(I26,"#.000")</f>
        <v>-.151</v>
      </c>
      <c r="Z28" s="3" t="str">
        <f>TEXT(J26,"0.000")</f>
        <v>-2.783</v>
      </c>
      <c r="AA28" s="3" t="str">
        <f>IF(K26&lt;0.00095,TEXT(K26,"0E+0"),TEXT(K26,"#.000"))</f>
        <v>.003</v>
      </c>
      <c r="AB28" s="1" t="str">
        <f>IF(K26="","",IF(K26*1&lt;0.001,"**",IF(K26*1&lt;0.05,"*","")))</f>
        <v>*</v>
      </c>
      <c r="AC28" s="3"/>
      <c r="AD28" s="3" t="str">
        <f>TEXT(L26,"#.000")</f>
        <v>-.146</v>
      </c>
      <c r="AE28" s="3" t="str">
        <f>TEXT(M26,"0.000")</f>
        <v>-2.678</v>
      </c>
      <c r="AF28" s="3" t="str">
        <f>IF(N26&lt;0.00095,TEXT(N26,"0E+0"),TEXT(N26,"#.000"))</f>
        <v>.004</v>
      </c>
      <c r="AG28" s="1" t="str">
        <f>IF(N26="","",IF(N26*1&lt;0.001,"**",IF(N26*1&lt;0.05,"*","")))</f>
        <v>*</v>
      </c>
    </row>
    <row r="29" spans="1:33" x14ac:dyDescent="0.2">
      <c r="A29" t="s">
        <v>65</v>
      </c>
      <c r="B29" t="s">
        <v>66</v>
      </c>
      <c r="C29" t="s">
        <v>16</v>
      </c>
      <c r="D29">
        <v>335</v>
      </c>
      <c r="E29">
        <v>3</v>
      </c>
      <c r="F29">
        <v>2.9910006664290601E-2</v>
      </c>
      <c r="G29">
        <v>0.54358545609849696</v>
      </c>
      <c r="H29">
        <v>0.70645310476147705</v>
      </c>
      <c r="I29">
        <v>-3.1921127492544402E-2</v>
      </c>
      <c r="J29">
        <v>-0.58017173849916404</v>
      </c>
      <c r="K29">
        <v>0.28109736700445498</v>
      </c>
      <c r="L29">
        <v>-1.1154660693146801E-2</v>
      </c>
      <c r="M29">
        <v>-0.20264708210589599</v>
      </c>
      <c r="N29">
        <v>0.41976788423801897</v>
      </c>
      <c r="P29" s="1" t="str">
        <f t="shared" si="15"/>
        <v>Fluid intelligence</v>
      </c>
      <c r="Q29" s="3" t="str">
        <f t="shared" si="15"/>
        <v>-</v>
      </c>
      <c r="R29" s="3">
        <f t="shared" si="15"/>
        <v>335</v>
      </c>
      <c r="S29" s="5"/>
      <c r="T29" s="3" t="str">
        <f>TEXT(F27,"#.000")</f>
        <v>-.075</v>
      </c>
      <c r="U29" s="3" t="str">
        <f>TEXT(G27,"0.000")</f>
        <v>-1.367</v>
      </c>
      <c r="V29" s="3" t="str">
        <f>IF(H27&lt;0.00095,TEXT(H27,"0E+0"),TEXT(H27,"#.000"))</f>
        <v>.086</v>
      </c>
      <c r="W29" s="1" t="str">
        <f t="shared" si="16"/>
        <v/>
      </c>
      <c r="X29" s="3"/>
      <c r="Y29" s="3" t="str">
        <f>TEXT(I27,"#.000")</f>
        <v>-.136</v>
      </c>
      <c r="Z29" s="3" t="str">
        <f>TEXT(J27,"0.000")</f>
        <v>-2.503</v>
      </c>
      <c r="AA29" s="3" t="str">
        <f>IF(K27&lt;0.00095,TEXT(K27,"0E+0"),TEXT(K27,"#.000"))</f>
        <v>.006</v>
      </c>
      <c r="AB29" s="1" t="str">
        <f>IF(K27="","",IF(K27*1&lt;0.001,"**",IF(K27*1&lt;0.05,"*","")))</f>
        <v>*</v>
      </c>
      <c r="AC29" s="3"/>
      <c r="AD29" s="3" t="str">
        <f>TEXT(L27,"#.000")</f>
        <v>-.129</v>
      </c>
      <c r="AE29" s="3" t="str">
        <f>TEXT(M27,"0.000")</f>
        <v>-2.358</v>
      </c>
      <c r="AF29" s="3" t="str">
        <f>IF(N27&lt;0.00095,TEXT(N27,"0E+0"),TEXT(N27,"#.000"))</f>
        <v>.009</v>
      </c>
      <c r="AG29" s="1" t="str">
        <f>IF(N27="","",IF(N27*1&lt;0.001,"**",IF(N27*1&lt;0.05,"*","")))</f>
        <v>*</v>
      </c>
    </row>
    <row r="30" spans="1:33" x14ac:dyDescent="0.2">
      <c r="P30" s="4" t="s">
        <v>73</v>
      </c>
      <c r="Q30" s="3"/>
      <c r="R30" s="3"/>
      <c r="S30" s="5"/>
      <c r="T30" s="3"/>
      <c r="U30" s="3"/>
      <c r="V30" s="3"/>
      <c r="W30" s="1"/>
      <c r="X30" s="3"/>
      <c r="Y30" s="3"/>
      <c r="Z30" s="3"/>
      <c r="AA30" s="3"/>
      <c r="AB30" s="1"/>
      <c r="AC30" s="3"/>
      <c r="AD30" s="3"/>
      <c r="AE30" s="3"/>
      <c r="AF30" s="3"/>
      <c r="AG30" s="1"/>
    </row>
    <row r="31" spans="1:33" x14ac:dyDescent="0.2">
      <c r="P31" s="1" t="str">
        <f t="shared" ref="P31:R32" si="17">B28</f>
        <v>Future time perspective</v>
      </c>
      <c r="Q31" s="3" t="str">
        <f t="shared" si="17"/>
        <v>-</v>
      </c>
      <c r="R31" s="3">
        <f t="shared" si="17"/>
        <v>332</v>
      </c>
      <c r="S31" s="5"/>
      <c r="T31" s="3" t="str">
        <f>TEXT(F28,"#.000")</f>
        <v>.029</v>
      </c>
      <c r="U31" s="3" t="str">
        <f>TEXT(G28,"0.000")</f>
        <v>0.522</v>
      </c>
      <c r="V31" s="3" t="str">
        <f>IF(H28&lt;0.00095,TEXT(H28,"0E+0"),TEXT(H28,"#.000"))</f>
        <v>.699</v>
      </c>
      <c r="W31" s="1" t="str">
        <f>IF(H28="","",IF(H28*1&lt;0.001,"**",IF(H28*1&lt;0.05,"*","")))</f>
        <v/>
      </c>
      <c r="X31" s="3"/>
      <c r="Y31" s="3" t="str">
        <f>TEXT(I28,"#.000")</f>
        <v>.037</v>
      </c>
      <c r="Z31" s="3" t="str">
        <f>TEXT(J28,"0.000")</f>
        <v>0.678</v>
      </c>
      <c r="AA31" s="3" t="str">
        <f>IF(K28&lt;0.00095,TEXT(K28,"0E+0"),TEXT(K28,"#.000"))</f>
        <v>.751</v>
      </c>
      <c r="AB31" s="1" t="str">
        <f t="shared" ref="AB31:AB37" si="18">IF(K28="","",IF(K28*1&lt;0.001,"**",IF(K28*1&lt;0.05,"*","")))</f>
        <v/>
      </c>
      <c r="AC31" s="3"/>
      <c r="AD31" s="3" t="str">
        <f>TEXT(L28,"#.000")</f>
        <v>.038</v>
      </c>
      <c r="AE31" s="3" t="str">
        <f>TEXT(M28,"0.000")</f>
        <v>0.690</v>
      </c>
      <c r="AF31" s="3" t="str">
        <f>IF(N28&lt;0.00095,TEXT(N28,"0E+0"),TEXT(N28,"#.000"))</f>
        <v>.755</v>
      </c>
      <c r="AG31" s="1" t="str">
        <f>IF(N28="","",IF(N28*1&lt;0.001,"**",IF(N28*1&lt;0.05,"*","")))</f>
        <v/>
      </c>
    </row>
    <row r="32" spans="1:33" x14ac:dyDescent="0.2">
      <c r="P32" s="1" t="str">
        <f t="shared" si="17"/>
        <v>Consideration of future consequences</v>
      </c>
      <c r="Q32" s="3" t="str">
        <f t="shared" si="17"/>
        <v>-</v>
      </c>
      <c r="R32" s="3">
        <f t="shared" si="17"/>
        <v>335</v>
      </c>
      <c r="S32" s="5"/>
      <c r="T32" s="3" t="str">
        <f>TEXT(F29,"#.000")</f>
        <v>.030</v>
      </c>
      <c r="U32" s="3" t="str">
        <f>TEXT(G29,"0.000")</f>
        <v>0.544</v>
      </c>
      <c r="V32" s="3" t="str">
        <f>IF(H29&lt;0.00095,TEXT(H29,"0E+0"),TEXT(H29,"#.000"))</f>
        <v>.706</v>
      </c>
      <c r="W32" s="1" t="str">
        <f>IF(H29="","",IF(H29*1&lt;0.001,"**",IF(H29*1&lt;0.05,"*","")))</f>
        <v/>
      </c>
      <c r="X32" s="3"/>
      <c r="Y32" s="3" t="str">
        <f>TEXT(I29,"#.000")</f>
        <v>-.032</v>
      </c>
      <c r="Z32" s="3" t="str">
        <f>TEXT(J29,"0.000")</f>
        <v>-0.580</v>
      </c>
      <c r="AA32" s="3" t="str">
        <f>IF(K29&lt;0.00095,TEXT(K29,"0E+0"),TEXT(K29,"#.000"))</f>
        <v>.281</v>
      </c>
      <c r="AB32" s="1" t="str">
        <f t="shared" si="18"/>
        <v/>
      </c>
      <c r="AC32" s="3"/>
      <c r="AD32" s="3" t="str">
        <f>TEXT(L29,"#.000")</f>
        <v>-.011</v>
      </c>
      <c r="AE32" s="3" t="str">
        <f>TEXT(M29,"0.000")</f>
        <v>-0.203</v>
      </c>
      <c r="AF32" s="3" t="str">
        <f>IF(N29&lt;0.00095,TEXT(N29,"0E+0"),TEXT(N29,"#.000"))</f>
        <v>.420</v>
      </c>
      <c r="AG32" s="1" t="str">
        <f>IF(N29="","",IF(N29*1&lt;0.001,"**",IF(N29*1&lt;0.05,"*","")))</f>
        <v/>
      </c>
    </row>
    <row r="33" spans="28:33" x14ac:dyDescent="0.2">
      <c r="AB33" s="1"/>
      <c r="AG33" s="1"/>
    </row>
    <row r="34" spans="28:33" x14ac:dyDescent="0.2">
      <c r="AB34" s="1"/>
      <c r="AG34" s="1"/>
    </row>
    <row r="35" spans="28:33" x14ac:dyDescent="0.2">
      <c r="AB35" s="1"/>
      <c r="AG35" s="1"/>
    </row>
    <row r="36" spans="28:33" x14ac:dyDescent="0.2">
      <c r="AB36" s="1"/>
      <c r="AG36" s="1"/>
    </row>
    <row r="37" spans="28:33" x14ac:dyDescent="0.2">
      <c r="AB37" s="1" t="str">
        <f t="shared" si="18"/>
        <v/>
      </c>
      <c r="AG37" s="1" t="str">
        <f>IF(N34="","",IF(N34*1&lt;0.001,"**",IF(N34*1&lt;0.05,"*","")))</f>
        <v/>
      </c>
    </row>
    <row r="38" spans="28:33" x14ac:dyDescent="0.2">
      <c r="AG38" s="1" t="str">
        <f>IF(N35="","",IF(N35*1&lt;0.001,"**",IF(N35*1&lt;0.05,"*","")))</f>
        <v/>
      </c>
    </row>
  </sheetData>
  <mergeCells count="2">
    <mergeCell ref="A1:N1"/>
    <mergeCell ref="P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2020-02-03T10:20:00Z</dcterms:created>
  <dcterms:modified xsi:type="dcterms:W3CDTF">2022-04-03T21:35:44Z</dcterms:modified>
  <cp:category/>
</cp:coreProperties>
</file>