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<sst xmlns="http://schemas.openxmlformats.org/spreadsheetml/2006/main" count="712" uniqueCount="476">
  <si>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</si>
  <si>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</si>
  <si>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</si>
  <si>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</si>
  <si>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</si>
  <si>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</si>
  <si>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</si>
  <si>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</si>
  <si>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</si>
  <si>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</si>
  <si>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</si>
  <si>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</si>
  <si>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</si>
  <si>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</si>
  <si>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</si>
  <si>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</si>
  <si>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</si>
  <si>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</si>
  <si>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</si>
  <si>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</si>
  <si>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</si>
  <si>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</si>
  <si>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</si>
  <si>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</si>
  <si>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</si>
  <si>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</si>
  <si>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</si>
  <si>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</si>
  <si>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</si>
  <si>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</si>
  <si>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</si>
  <si>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</si>
  <si>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</si>
  <si>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</si>
  <si>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</si>
  <si>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</si>
  <si>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</si>
  <si>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</si>
  <si>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</si>
  <si>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</si>
  <si>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</si>
  <si>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</si>
  <si>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</si>
  <si>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</si>
  <si>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</si>
  <si>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</si>
  <si>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</si>
  <si>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</si>
  <si>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</si>
  <si>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</si>
  <si>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</si>
  <si>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</si>
  <si>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</si>
  <si>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</si>
  <si>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</si>
  <si>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</si>
  <si>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</si>
  <si>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</si>
  <si>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</si>
  <si>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</si>
  <si>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</si>
  <si>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</si>
  <si>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</si>
  <si>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</si>
  <si>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</si>
  <si>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</si>
  <si>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</si>
  <si>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</si>
  <si>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</si>
  <si>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</si>
  <si>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</si>
  <si>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</si>
  <si>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</si>
  <si>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</si>
  <si>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</si>
  <si>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</si>
  <si>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</si>
  <si>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</si>
  <si>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</si>
  <si>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</si>
  <si>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</si>
  <si>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</si>
  <si>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</si>
  <si>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</si>
  <si>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</si>
  <si>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</si>
  <si>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</si>
  <si>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</si>
  <si>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</si>
  <si>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</si>
  <si>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</si>
  <si>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</si>
  <si>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</si>
  <si>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</si>
  <si>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</si>
  <si>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</si>
  <si>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</si>
  <si>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</si>
  <si>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</si>
  <si>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</si>
  <si>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</si>
  <si>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</si>
  <si>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</si>
  <si>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</si>
  <si>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</si>
  <si>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</si>
  <si>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</si>
  <si>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</si>
  <si>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</si>
  <si>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</si>
  <si>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</si>
  <si>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</si>
  <si>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</si>
  <si>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</si>
  <si>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</si>
  <si>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</si>
  <si>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</si>
  <si>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</si>
  <si>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</si>
  <si>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</si>
  <si>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</si>
  <si>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</si>
  <si>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</si>
  <si>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</si>
  <si>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</si>
  <si>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</si>
  <si>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</si>
  <si>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</si>
  <si>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</si>
  <si>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</si>
  <si>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</si>
  <si>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</si>
  <si>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</si>
  <si>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</si>
  <si>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</si>
  <si>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</si>
  <si>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</si>
  <si>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</si>
  <si>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</si>
  <si>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</si>
  <si>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</si>
  <si>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</si>
  <si>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</si>
  <si>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</si>
  <si>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</si>
  <si>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</si>
  <si>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</si>
  <si>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</si>
  <si>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</si>
  <si>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</si>
  <si>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</si>
  <si>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</si>
  <si>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</si>
  <si>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</si>
  <si>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</si>
  <si>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</si>
  <si>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</si>
  <si>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</si>
  <si>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</si>
  <si>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</si>
  <si>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</si>
  <si>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</si>
  <si>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</si>
  <si>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</si>
  <si>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</si>
  <si>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</si>
  <si>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</si>
  <si>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</si>
  <si>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</si>
  <si>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</si>
  <si>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</si>
  <si>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</si>
  <si>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</si>
  <si>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</si>
  <si>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</si>
  <si>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</si>
  <si>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</si>
  <si>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</si>
  <si>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</si>
  <si>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</si>
  <si>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</si>
  <si>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</si>
  <si>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</si>
  <si>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</si>
  <si>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</si>
  <si>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</si>
  <si>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</si>
  <si>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</si>
  <si>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</si>
  <si>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</si>
  <si>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</si>
  <si>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</si>
  <si>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</si>
  <si>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</si>
  <si>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</si>
  <si>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</si>
  <si>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</si>
  <si>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</si>
  <si>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</si>
  <si>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</si>
  <si>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</si>
  <si>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</si>
  <si>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</si>
  <si>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</si>
  <si>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</si>
  <si>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</si>
  <si>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</si>
  <si>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</si>
  <si>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</si>
  <si>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</si>
  <si>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</si>
  <si>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</si>
  <si>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</si>
  <si>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</si>
  <si>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</si>
  <si>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</si>
  <si>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</si>
  <si>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</si>
  <si>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</si>
  <si>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</si>
  <si>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</si>
  <si>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</si>
  <si>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</si>
  <si>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</si>
  <si>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</si>
  <si>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</si>
  <si>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</si>
  <si>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</si>
  <si>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</si>
  <si>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</si>
  <si>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</si>
  <si>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</si>
  <si>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</si>
  <si>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</si>
  <si>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</si>
  <si>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</si>
  <si>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</si>
  <si>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</si>
  <si>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</si>
  <si>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</si>
  <si>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</si>
  <si>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</si>
  <si>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</si>
  <si>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</si>
  <si>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</si>
  <si>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</si>
  <si>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</si>
  <si>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</si>
  <si>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</si>
  <si>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</si>
  <si>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</si>
  <si>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</si>
  <si>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</si>
  <si>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</si>
  <si>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</si>
  <si>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</si>
  <si>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</si>
  <si>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</si>
  <si>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</si>
  <si>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</si>
  <si>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</si>
  <si>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</si>
  <si>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</si>
  <si>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</si>
  <si>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</si>
  <si>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</si>
  <si>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</si>
  <si>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</si>
  <si>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</si>
  <si>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</si>
  <si>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</si>
  <si>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</si>
  <si>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</si>
  <si>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</si>
  <si>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</si>
  <si>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</si>
  <si>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</si>
  <si>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</si>
  <si>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</si>
  <si>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</si>
  <si>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</si>
  <si>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</si>
  <si>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</si>
  <si>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</si>
  <si>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</si>
  <si>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</si>
  <si>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</si>
  <si>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</si>
  <si>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</si>
  <si>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</si>
  <si>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</si>
  <si>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</si>
  <si>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</si>
  <si>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</si>
  <si>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</si>
  <si>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</si>
  <si>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</si>
  <si>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</si>
  <si>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</si>
  <si>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</si>
  <si>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</si>
  <si>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</si>
  <si>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</si>
  <si>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</si>
  <si>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</si>
  <si>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</si>
  <si>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</si>
  <si>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</si>
  <si>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</si>
  <si>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</si>
  <si>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</si>
  <si>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</si>
  <si>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</si>
  <si>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</si>
  <si>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</si>
  <si>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</si>
  <si>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</si>
  <si>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</si>
  <si>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</si>
  <si>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</si>
  <si>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</si>
  <si>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</si>
  <si>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</si>
  <si>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</si>
  <si>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</si>
  <si>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</si>
  <si>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</si>
  <si>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</si>
  <si>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</si>
  <si>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</si>
  <si>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</si>
  <si>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</si>
  <si>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</si>
  <si>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</si>
  <si>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</si>
  <si>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</si>
  <si>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</si>
  <si>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</si>
  <si>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</si>
  <si>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</si>
  <si>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</si>
  <si>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</si>
  <si>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</si>
  <si>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</si>
  <si>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</si>
  <si>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</si>
  <si>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</si>
  <si>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</si>
  <si>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</si>
  <si>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</si>
  <si>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</si>
  <si>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</si>
  <si>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</si>
  <si>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</si>
  <si>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</si>
  <si>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</si>
  <si>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</si>
  <si>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</si>
  <si>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</si>
  <si>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</si>
  <si>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</si>
  <si>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</si>
  <si>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</si>
  <si>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</si>
  <si>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</si>
  <si>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</si>
  <si>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</si>
  <si>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</si>
  <si>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</si>
  <si>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</si>
  <si>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</si>
  <si>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</si>
  <si>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</si>
  <si>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</si>
  <si>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</si>
  <si>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</si>
  <si>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</si>
  <si>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</si>
  <si>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</si>
  <si>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</si>
  <si>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</si>
  <si>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</si>
  <si>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</si>
  <si>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</si>
  <si>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</si>
  <si>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</si>
  <si>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</si>
  <si>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</si>
  <si>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</si>
  <si>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</si>
  <si>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</si>
  <si>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</si>
  <si>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</si>
  <si>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</si>
  <si>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</si>
  <si>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</si>
  <si>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</si>
  <si>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</si>
  <si>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</si>
  <si>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</si>
  <si>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</si>
  <si>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</si>
  <si>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</si>
  <si>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</si>
  <si>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</si>
  <si>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</si>
  <si>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</si>
  <si>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</si>
  <si>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</si>
  <si>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</si>
  <si>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</si>
  <si>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</si>
  <si>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</si>
  <si>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</si>
  <si>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</si>
  <si>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</si>
  <si>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</si>
  <si>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</si>
  <si>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</si>
  <si>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</si>
  <si>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</si>
  <si>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</si>
  <si>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</si>
  <si>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</si>
  <si>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</si>
  <si>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</si>
  <si>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</si>
  <si>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</si>
  <si>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</si>
  <si>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</si>
  <si>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</si>
  <si>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</si>
  <si>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</si>
  <si>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</si>
  <si>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</si>
  <si>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</si>
  <si>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</si>
  <si>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</si>
  <si>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</si>
  <si>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</si>
  <si>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</si>
  <si>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</si>
  <si>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</si>
  <si>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</si>
  <si>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</si>
  <si>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</si>
  <si>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</si>
  <si>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</si>
  <si>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</si>
  <si>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</si>
  <si>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</si>
  <si>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</si>
  <si>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</si>
  <si>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</si>
  <si>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</si>
  <si>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</si>
  <si>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</si>
  <si>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</si>
  <si>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</si>
  <si>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</si>
  <si>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</si>
  <si>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</si>
  <si>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</si>
  <si>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</si>
  <si>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</si>
  <si>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</si>
  <si>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</si>
  <si>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</si>
  <si>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</si>
  <si>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</si>
  <si>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</si>
  <si>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</si>
  <si>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</si>
  <si>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</si>
  <si>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</si>
  <si>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T_158_er.dat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</si>
</sst>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-106</v>
      </c>
      <c r="C2" s="16">
        <v>3</v>
      </c>
      <c r="D2" s="16">
        <v>2039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7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5</v>
      </c>
      <c r="G2" s="15" t="s">
        <v>7</v>
      </c>
      <c r="H2" s="15" t="s">
        <v>69</v>
      </c>
      <c r="I2" s="15" t="str">
        <f>IF($L$5&lt;41986,Bedingungen!A2,Bedingungen!B2)</f>
        <v>DISTANZIEREN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0</v>
      </c>
      <c r="C3" s="16">
        <v>0</v>
      </c>
      <c r="D3" s="16">
        <v>481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5</v>
      </c>
      <c r="F3" s="13">
        <f t="shared" si="0"/>
        <v>5</v>
      </c>
      <c r="G3" s="15" t="s">
        <v>8</v>
      </c>
      <c r="H3" s="15" t="s">
        <v>68</v>
      </c>
      <c r="I3" s="15" t="str">
        <f>IF($L$5&lt;41986,Bedingungen!A3,Bedingungen!B3)</f>
        <v>DISTANZIEREN</v>
      </c>
      <c r="J3"/>
      <c r="K3" s="13" t="s">
        <v>3</v>
      </c>
      <c r="L3" s="13" t="str">
        <f>LEFT(L2,LEN(L2)-7)</f>
        <v>T_158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-102</v>
      </c>
      <c r="C4" s="16">
        <v>98</v>
      </c>
      <c r="D4" s="16">
        <v>1193</v>
      </c>
      <c r="E4" s="13">
        <f t="shared" si="1"/>
        <v>7</v>
      </c>
      <c r="F4" s="13">
        <f t="shared" si="0"/>
        <v>7</v>
      </c>
      <c r="G4" s="15" t="s">
        <v>9</v>
      </c>
      <c r="H4" s="15" t="s">
        <v>69</v>
      </c>
      <c r="I4" s="15" t="str">
        <f>IF($L$5&lt;41986,Bedingungen!A4,Bedingungen!B4)</f>
        <v>ZULASSEN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107</v>
      </c>
      <c r="C5" s="16">
        <v>47</v>
      </c>
      <c r="D5" s="16">
        <v>1276</v>
      </c>
      <c r="E5" s="13">
        <f t="shared" si="1"/>
        <v>3</v>
      </c>
      <c r="F5" s="13">
        <f t="shared" si="0"/>
        <v>6</v>
      </c>
      <c r="G5" s="15" t="s">
        <v>10</v>
      </c>
      <c r="H5" s="15" t="s">
        <v>68</v>
      </c>
      <c r="I5" s="15" t="str">
        <f>IF($L$5&lt;41986,Bedingungen!A5,Bedingungen!B5)</f>
        <v>ZULASSEN</v>
      </c>
      <c r="J5"/>
      <c r="K5" s="13" t="s">
        <v>77</v>
      </c>
      <c r="L5" s="18">
        <v>42076.640532407408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-106</v>
      </c>
      <c r="C6" s="16">
        <v>46</v>
      </c>
      <c r="D6" s="16">
        <v>1327</v>
      </c>
      <c r="E6" s="13">
        <f t="shared" si="1"/>
        <v>7</v>
      </c>
      <c r="F6" s="13">
        <f t="shared" si="0"/>
        <v>6</v>
      </c>
      <c r="G6" s="15" t="s">
        <v>11</v>
      </c>
      <c r="H6" s="15" t="s">
        <v>69</v>
      </c>
      <c r="I6" s="15" t="str">
        <f>IF($L$5&lt;41986,Bedingungen!A6,Bedingungen!B6)</f>
        <v>ZULASSEN</v>
      </c>
      <c r="J6"/>
      <c r="K6" s="13" t="s">
        <v>75</v>
      </c>
      <c r="L6" s="13" t="str">
        <f>TEXT(L5,"TT.MM.JJJJ")</f>
        <v>13.03.2015</v>
      </c>
      <c r="O6" s="7"/>
      <c r="P6" s="6"/>
      <c r="Q6" s="6"/>
      <c r="R6" s="6"/>
      <c r="V6" s="3"/>
    </row>
    <row r="7" spans="1:22">
      <c r="A7" s="13">
        <v>6</v>
      </c>
      <c r="B7" s="16">
        <v>104</v>
      </c>
      <c r="C7" s="16">
        <v>0</v>
      </c>
      <c r="D7" s="16">
        <v>1028</v>
      </c>
      <c r="E7" s="13">
        <f t="shared" si="1"/>
        <v>3</v>
      </c>
      <c r="F7" s="13">
        <f t="shared" si="0"/>
        <v>5</v>
      </c>
      <c r="G7" s="15" t="s">
        <v>12</v>
      </c>
      <c r="H7" s="15" t="s">
        <v>68</v>
      </c>
      <c r="I7" s="15" t="str">
        <f>IF($L$5&lt;41986,Bedingungen!A7,Bedingungen!B7)</f>
        <v>ZULASSEN</v>
      </c>
      <c r="J7"/>
      <c r="K7" s="13" t="s">
        <v>76</v>
      </c>
      <c r="L7" s="13" t="str">
        <f>TEXT(L5,"HH:MM")</f>
        <v>15:22</v>
      </c>
      <c r="O7" s="7"/>
      <c r="P7" s="6"/>
      <c r="Q7" s="6"/>
      <c r="R7" s="6"/>
      <c r="V7" s="3"/>
    </row>
    <row r="8" spans="1:22">
      <c r="A8" s="13">
        <v>7</v>
      </c>
      <c r="B8" s="16">
        <v>-6</v>
      </c>
      <c r="C8" s="16">
        <v>1</v>
      </c>
      <c r="D8" s="16">
        <v>813</v>
      </c>
      <c r="E8" s="13">
        <f t="shared" si="1"/>
        <v>5</v>
      </c>
      <c r="F8" s="13">
        <f t="shared" si="0"/>
        <v>5</v>
      </c>
      <c r="G8" s="15" t="s">
        <v>13</v>
      </c>
      <c r="H8" s="15" t="s">
        <v>68</v>
      </c>
      <c r="I8" s="15" t="str">
        <f>IF($L$5&lt;41986,Bedingungen!A8,Bedingungen!B8)</f>
        <v>DISTANZIEREN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-99</v>
      </c>
      <c r="C9" s="16">
        <v>1</v>
      </c>
      <c r="D9" s="16">
        <v>1807</v>
      </c>
      <c r="E9" s="13">
        <f t="shared" si="1"/>
        <v>7</v>
      </c>
      <c r="F9" s="13">
        <f t="shared" si="0"/>
        <v>5</v>
      </c>
      <c r="G9" s="15" t="s">
        <v>14</v>
      </c>
      <c r="H9" s="15" t="s">
        <v>69</v>
      </c>
      <c r="I9" s="15" t="str">
        <f>IF($L$5&lt;41986,Bedingungen!A9,Bedingungen!B9)</f>
        <v>DISTANZIEREN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-105</v>
      </c>
      <c r="C10" s="16">
        <v>58</v>
      </c>
      <c r="D10" s="16">
        <v>1309</v>
      </c>
      <c r="E10" s="13">
        <f t="shared" si="1"/>
        <v>7</v>
      </c>
      <c r="F10" s="13">
        <f t="shared" si="0"/>
        <v>6</v>
      </c>
      <c r="G10" s="15" t="s">
        <v>15</v>
      </c>
      <c r="H10" s="15" t="s">
        <v>69</v>
      </c>
      <c r="I10" s="15" t="str">
        <f>IF($L$5&lt;41986,Bedingungen!A10,Bedingungen!B10)</f>
        <v>ZULASSEN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-2</v>
      </c>
      <c r="C11" s="16">
        <v>-3</v>
      </c>
      <c r="D11" s="16">
        <v>1127</v>
      </c>
      <c r="E11" s="13">
        <f t="shared" si="1"/>
        <v>5</v>
      </c>
      <c r="F11" s="13">
        <f t="shared" si="0"/>
        <v>5</v>
      </c>
      <c r="G11" s="15" t="s">
        <v>16</v>
      </c>
      <c r="H11" s="15" t="s">
        <v>68</v>
      </c>
      <c r="I11" s="15" t="str">
        <f>IF($L$5&lt;41986,Bedingungen!A11,Bedingungen!B11)</f>
        <v>DISTANZIEREN</v>
      </c>
      <c r="J11"/>
      <c r="K11" s="13" t="s">
        <v>78</v>
      </c>
      <c r="L11" s="21">
        <f>AVERAGEIFS(D2:D81,H2:H81,"neutral")</f>
        <v>1144.05</v>
      </c>
      <c r="N11" s="17"/>
      <c r="P11" s="6"/>
      <c r="Q11" s="6"/>
      <c r="R11" s="6"/>
      <c r="V11" s="3"/>
    </row>
    <row r="12" spans="1:22">
      <c r="A12" s="13">
        <v>11</v>
      </c>
      <c r="B12" s="16">
        <v>-48</v>
      </c>
      <c r="C12" s="16">
        <v>2</v>
      </c>
      <c r="D12" s="16">
        <v>2105</v>
      </c>
      <c r="E12" s="13">
        <f t="shared" si="1"/>
        <v>6</v>
      </c>
      <c r="F12" s="13">
        <f t="shared" si="0"/>
        <v>5</v>
      </c>
      <c r="G12" s="15" t="s">
        <v>17</v>
      </c>
      <c r="H12" s="15" t="s">
        <v>69</v>
      </c>
      <c r="I12" s="15" t="str">
        <f>IF($L$5&lt;41986,Bedingungen!A12,Bedingungen!B12)</f>
        <v>DISTANZIEREN</v>
      </c>
      <c r="J12"/>
      <c r="K12" s="13" t="s">
        <v>79</v>
      </c>
      <c r="L12" s="21">
        <f>AVERAGEIFS(D2:D81,H2:H81,"negativ")</f>
        <v>1400.4749999999999</v>
      </c>
      <c r="N12" s="17"/>
      <c r="P12" s="6"/>
      <c r="Q12" s="6"/>
      <c r="R12" s="6"/>
      <c r="V12" s="3"/>
    </row>
    <row r="13" spans="1:22">
      <c r="A13" s="13">
        <v>12</v>
      </c>
      <c r="B13" s="16">
        <v>-54</v>
      </c>
      <c r="C13" s="16">
        <v>88</v>
      </c>
      <c r="D13" s="16">
        <v>1177</v>
      </c>
      <c r="E13" s="13">
        <f t="shared" si="1"/>
        <v>6</v>
      </c>
      <c r="F13" s="13">
        <f t="shared" si="0"/>
        <v>7</v>
      </c>
      <c r="G13" s="15" t="s">
        <v>18</v>
      </c>
      <c r="H13" s="15" t="s">
        <v>69</v>
      </c>
      <c r="I13" s="15" t="str">
        <f>IF($L$5&lt;41986,Bedingungen!A13,Bedingungen!B13)</f>
        <v>ZULASSEN</v>
      </c>
      <c r="J13"/>
      <c r="K13" s="13" t="s">
        <v>80</v>
      </c>
      <c r="L13" s="21">
        <f>AVERAGEIFS(D2:D81,I2:I81,"ZULASSEN")</f>
        <v>1386.4</v>
      </c>
      <c r="N13" s="17"/>
      <c r="P13" s="6"/>
      <c r="Q13" s="6"/>
      <c r="R13" s="6"/>
      <c r="V13" s="3"/>
    </row>
    <row r="14" spans="1:22">
      <c r="A14" s="13">
        <v>13</v>
      </c>
      <c r="B14" s="16">
        <v>13</v>
      </c>
      <c r="C14" s="16">
        <v>54</v>
      </c>
      <c r="D14" s="16">
        <v>1591</v>
      </c>
      <c r="E14" s="13">
        <f t="shared" si="1"/>
        <v>5</v>
      </c>
      <c r="F14" s="13">
        <f t="shared" si="0"/>
        <v>6</v>
      </c>
      <c r="G14" s="15" t="s">
        <v>19</v>
      </c>
      <c r="H14" s="15" t="s">
        <v>69</v>
      </c>
      <c r="I14" s="15" t="str">
        <f>IF($L$5&lt;41986,Bedingungen!A14,Bedingungen!B14)</f>
        <v>DISTANZIEREN</v>
      </c>
      <c r="J14"/>
      <c r="K14" s="13" t="s">
        <v>81</v>
      </c>
      <c r="L14" s="21">
        <f>AVERAGEIFS(D2:D81,I2:I81,"DISTANZIEREN")</f>
        <v>1158.125</v>
      </c>
      <c r="N14" s="17"/>
      <c r="P14" s="6"/>
      <c r="Q14" s="6"/>
      <c r="R14" s="6"/>
      <c r="V14" s="3"/>
    </row>
    <row r="15" spans="1:22">
      <c r="A15" s="13">
        <v>14</v>
      </c>
      <c r="B15" s="16">
        <v>59</v>
      </c>
      <c r="C15" s="16">
        <v>-2</v>
      </c>
      <c r="D15" s="16">
        <v>1708</v>
      </c>
      <c r="E15" s="13">
        <f t="shared" si="1"/>
        <v>4</v>
      </c>
      <c r="F15" s="13">
        <f t="shared" si="0"/>
        <v>5</v>
      </c>
      <c r="G15" s="15" t="s">
        <v>20</v>
      </c>
      <c r="H15" s="15" t="s">
        <v>68</v>
      </c>
      <c r="I15" s="15" t="str">
        <f>IF($L$5&lt;41986,Bedingungen!A15,Bedingungen!B15)</f>
        <v>ZULASSEN</v>
      </c>
      <c r="J15"/>
      <c r="K15" s="13" t="s">
        <v>82</v>
      </c>
      <c r="L15" s="21">
        <f>AVERAGEIFS(D2:D81,I2:I81,"ZULASSEN",H2:H81,"neutral")</f>
        <v>1400.15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-50</v>
      </c>
      <c r="C16" s="16">
        <v>45</v>
      </c>
      <c r="D16" s="16">
        <v>2885</v>
      </c>
      <c r="E16" s="13">
        <f t="shared" si="1"/>
        <v>6</v>
      </c>
      <c r="F16" s="13">
        <f t="shared" si="0"/>
        <v>6</v>
      </c>
      <c r="G16" s="15" t="s">
        <v>21</v>
      </c>
      <c r="H16" s="15" t="s">
        <v>69</v>
      </c>
      <c r="I16" s="15" t="str">
        <f>IF($L$5&lt;41986,Bedingungen!A16,Bedingungen!B16)</f>
        <v>ZULASSEN</v>
      </c>
      <c r="J16"/>
      <c r="K16" s="13" t="s">
        <v>83</v>
      </c>
      <c r="L16" s="21">
        <f>AVERAGEIFS(D2:D81,I2:I81,"DISTANZIEREN",H2:H81,"neutral")</f>
        <v>887.95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-149</v>
      </c>
      <c r="C17" s="16">
        <v>46</v>
      </c>
      <c r="D17" s="16">
        <v>2172</v>
      </c>
      <c r="E17" s="13">
        <f t="shared" si="1"/>
        <v>8</v>
      </c>
      <c r="F17" s="13">
        <f t="shared" si="0"/>
        <v>6</v>
      </c>
      <c r="G17" s="15" t="s">
        <v>22</v>
      </c>
      <c r="H17" s="15" t="s">
        <v>69</v>
      </c>
      <c r="I17" s="15" t="str">
        <f>IF($L$5&lt;41986,Bedingungen!A17,Bedingungen!B17)</f>
        <v>ZULASSEN</v>
      </c>
      <c r="J17"/>
      <c r="K17" s="13" t="s">
        <v>84</v>
      </c>
      <c r="L17" s="21">
        <f>AVERAGEIFS(D2:D81,I2:I81,"ZULASSEN",H2:H81,"negativ")</f>
        <v>1372.65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146</v>
      </c>
      <c r="C18" s="16">
        <v>6</v>
      </c>
      <c r="D18" s="16">
        <v>2686</v>
      </c>
      <c r="E18" s="13">
        <f t="shared" si="1"/>
        <v>2</v>
      </c>
      <c r="F18" s="13">
        <f t="shared" si="0"/>
        <v>5</v>
      </c>
      <c r="G18" s="15" t="s">
        <v>23</v>
      </c>
      <c r="H18" s="15" t="s">
        <v>68</v>
      </c>
      <c r="I18" s="15" t="str">
        <f>IF($L$5&lt;41986,Bedingungen!A18,Bedingungen!B18)</f>
        <v>ZULASSEN</v>
      </c>
      <c r="J18"/>
      <c r="K18" s="13" t="s">
        <v>85</v>
      </c>
      <c r="L18" s="21">
        <f>AVERAGEIFS(D2:D81,I2:I81,"DISTANZIEREN",H2:H81,"negativ")</f>
        <v>1428.3</v>
      </c>
      <c r="O18" s="6"/>
      <c r="P18" s="6"/>
      <c r="Q18" s="6"/>
      <c r="R18" s="6"/>
      <c r="V18" s="3"/>
    </row>
    <row r="19" spans="1:22">
      <c r="A19" s="13">
        <v>18</v>
      </c>
      <c r="B19" s="16">
        <v>1</v>
      </c>
      <c r="C19" s="16">
        <v>11</v>
      </c>
      <c r="D19" s="16">
        <v>547</v>
      </c>
      <c r="E19" s="13">
        <f t="shared" si="1"/>
        <v>5</v>
      </c>
      <c r="F19" s="13">
        <f t="shared" si="0"/>
        <v>5</v>
      </c>
      <c r="G19" s="15" t="s">
        <v>24</v>
      </c>
      <c r="H19" s="15" t="s">
        <v>68</v>
      </c>
      <c r="I19" s="15" t="str">
        <f>IF($L$5&lt;41986,Bedingungen!A19,Bedingungen!B19)</f>
        <v>DISTANZIEREN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107</v>
      </c>
      <c r="C20" s="16">
        <v>49</v>
      </c>
      <c r="D20" s="16">
        <v>1592</v>
      </c>
      <c r="E20" s="13">
        <f t="shared" si="1"/>
        <v>3</v>
      </c>
      <c r="F20" s="13">
        <f t="shared" si="0"/>
        <v>6</v>
      </c>
      <c r="G20" s="15" t="s">
        <v>25</v>
      </c>
      <c r="H20" s="15" t="s">
        <v>68</v>
      </c>
      <c r="I20" s="15" t="str">
        <f>IF($L$5&lt;41986,Bedingungen!A20,Bedingungen!B20)</f>
        <v>ZULASSEN</v>
      </c>
      <c r="J20"/>
      <c r="K20" s="13" t="s">
        <v>86</v>
      </c>
      <c r="L20" s="20">
        <f>AVERAGEIFS(E2:E81,H2:H81,"neutral")</f>
        <v>3.95</v>
      </c>
      <c r="O20" s="6"/>
      <c r="P20" s="6"/>
      <c r="Q20" s="6"/>
      <c r="R20" s="6"/>
      <c r="V20" s="3"/>
    </row>
    <row r="21" spans="1:22">
      <c r="A21" s="13">
        <v>20</v>
      </c>
      <c r="B21" s="16">
        <v>-37</v>
      </c>
      <c r="C21" s="16">
        <v>-58</v>
      </c>
      <c r="D21" s="16">
        <v>3647</v>
      </c>
      <c r="E21" s="13">
        <f t="shared" si="1"/>
        <v>6</v>
      </c>
      <c r="F21" s="13">
        <f t="shared" si="0"/>
        <v>4</v>
      </c>
      <c r="G21" s="15" t="s">
        <v>26</v>
      </c>
      <c r="H21" s="15" t="s">
        <v>69</v>
      </c>
      <c r="I21" s="15" t="str">
        <f>IF($L$5&lt;41986,Bedingungen!A21,Bedingungen!B21)</f>
        <v>DISTANZIEREN</v>
      </c>
      <c r="J21"/>
      <c r="K21" s="13" t="s">
        <v>87</v>
      </c>
      <c r="L21" s="20">
        <f>AVERAGEIFS(E2:E81,H2:H81,"negativ")</f>
        <v>6.5750000000000002</v>
      </c>
      <c r="O21" s="6"/>
      <c r="P21" s="6"/>
      <c r="Q21" s="6"/>
      <c r="R21" s="6"/>
      <c r="V21" s="3"/>
    </row>
    <row r="22" spans="1:22">
      <c r="A22" s="13">
        <v>21</v>
      </c>
      <c r="B22" s="16">
        <v>44</v>
      </c>
      <c r="C22" s="16">
        <v>2</v>
      </c>
      <c r="D22" s="16">
        <v>1210</v>
      </c>
      <c r="E22" s="13">
        <f t="shared" si="1"/>
        <v>4</v>
      </c>
      <c r="F22" s="13">
        <f t="shared" si="0"/>
        <v>5</v>
      </c>
      <c r="G22" s="15" t="s">
        <v>27</v>
      </c>
      <c r="H22" s="15" t="s">
        <v>68</v>
      </c>
      <c r="I22" s="15" t="str">
        <f>IF($L$5&lt;41986,Bedingungen!A22,Bedingungen!B22)</f>
        <v>ZULASSEN</v>
      </c>
      <c r="J22"/>
      <c r="K22" s="13" t="s">
        <v>88</v>
      </c>
      <c r="L22" s="20">
        <f>AVERAGEIFS(E2:E81,I2:I81,"ZULASSEN")</f>
        <v>5.1749999999999998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-155</v>
      </c>
      <c r="C23" s="16">
        <v>104</v>
      </c>
      <c r="D23" s="16">
        <v>1707</v>
      </c>
      <c r="E23" s="13">
        <f t="shared" si="1"/>
        <v>8</v>
      </c>
      <c r="F23" s="13">
        <f t="shared" si="0"/>
        <v>7</v>
      </c>
      <c r="G23" s="15" t="s">
        <v>28</v>
      </c>
      <c r="H23" s="15" t="s">
        <v>69</v>
      </c>
      <c r="I23" s="15" t="str">
        <f>IF($L$5&lt;41986,Bedingungen!A23,Bedingungen!B23)</f>
        <v>ZULASSEN</v>
      </c>
      <c r="J23"/>
      <c r="K23" s="13" t="s">
        <v>89</v>
      </c>
      <c r="L23" s="20">
        <f>AVERAGEIFS(E2:E81,I2:I81,"DISTANZIEREN")</f>
        <v>5.35</v>
      </c>
      <c r="O23" s="6"/>
      <c r="P23" s="6"/>
      <c r="Q23" s="6"/>
      <c r="R23" s="6"/>
      <c r="V23" s="3"/>
    </row>
    <row r="24" spans="1:22">
      <c r="A24" s="13">
        <v>23</v>
      </c>
      <c r="B24" s="16">
        <v>-151</v>
      </c>
      <c r="C24" s="16">
        <v>1</v>
      </c>
      <c r="D24" s="16">
        <v>1161</v>
      </c>
      <c r="E24" s="13">
        <f t="shared" si="1"/>
        <v>8</v>
      </c>
      <c r="F24" s="13">
        <f t="shared" si="0"/>
        <v>5</v>
      </c>
      <c r="G24" s="15" t="s">
        <v>29</v>
      </c>
      <c r="H24" s="15" t="s">
        <v>69</v>
      </c>
      <c r="I24" s="15" t="str">
        <f>IF($L$5&lt;41986,Bedingungen!A24,Bedingungen!B24)</f>
        <v>DISTANZIEREN</v>
      </c>
      <c r="J24"/>
      <c r="K24" s="13" t="s">
        <v>90</v>
      </c>
      <c r="L24" s="20">
        <f>AVERAGEIFS(E2:E81,I2:I81,"ZULASSEN",H2:H81,"neutral")</f>
        <v>3.2</v>
      </c>
      <c r="O24" s="6"/>
      <c r="P24" s="6"/>
      <c r="Q24" s="6"/>
      <c r="R24" s="6"/>
      <c r="V24" s="3"/>
    </row>
    <row r="25" spans="1:22">
      <c r="A25" s="13">
        <v>24</v>
      </c>
      <c r="B25" s="16">
        <v>146</v>
      </c>
      <c r="C25" s="16">
        <v>66</v>
      </c>
      <c r="D25" s="16">
        <v>1111</v>
      </c>
      <c r="E25" s="13">
        <f t="shared" si="1"/>
        <v>2</v>
      </c>
      <c r="F25" s="13">
        <f t="shared" si="0"/>
        <v>6</v>
      </c>
      <c r="G25" s="15" t="s">
        <v>30</v>
      </c>
      <c r="H25" s="15" t="s">
        <v>68</v>
      </c>
      <c r="I25" s="15" t="str">
        <f>IF($L$5&lt;41986,Bedingungen!A25,Bedingungen!B25)</f>
        <v>ZULASSEN</v>
      </c>
      <c r="J25"/>
      <c r="K25" s="13" t="s">
        <v>91</v>
      </c>
      <c r="L25" s="20">
        <f>AVERAGEIFS(E2:E81,I2:I81,"DISTANZIEREN",H2:H81,"neutral")</f>
        <v>4.7</v>
      </c>
      <c r="O25" s="6"/>
      <c r="P25" s="6"/>
      <c r="Q25" s="6"/>
      <c r="R25" s="6"/>
      <c r="V25" s="3"/>
    </row>
    <row r="26" spans="1:22">
      <c r="A26" s="13">
        <v>25</v>
      </c>
      <c r="B26" s="16">
        <v>42</v>
      </c>
      <c r="C26" s="16">
        <v>2</v>
      </c>
      <c r="D26" s="16">
        <v>747</v>
      </c>
      <c r="E26" s="13">
        <f t="shared" si="1"/>
        <v>4</v>
      </c>
      <c r="F26" s="13">
        <f t="shared" si="0"/>
        <v>5</v>
      </c>
      <c r="G26" s="15" t="s">
        <v>31</v>
      </c>
      <c r="H26" s="15" t="s">
        <v>68</v>
      </c>
      <c r="I26" s="15" t="str">
        <f>IF($L$5&lt;41986,Bedingungen!A26,Bedingungen!B26)</f>
        <v>DISTANZIEREN</v>
      </c>
      <c r="J26"/>
      <c r="K26" s="13" t="s">
        <v>92</v>
      </c>
      <c r="L26" s="20">
        <f>AVERAGEIFS(E2:E81,I2:I81,"ZULASSEN",H2:H81,"negativ")</f>
        <v>7.15</v>
      </c>
      <c r="O26" s="6"/>
      <c r="P26" s="6"/>
      <c r="Q26" s="6"/>
      <c r="R26" s="6"/>
      <c r="V26" s="3"/>
    </row>
    <row r="27" spans="1:22">
      <c r="A27" s="13">
        <v>26</v>
      </c>
      <c r="B27" s="16">
        <v>-103</v>
      </c>
      <c r="C27" s="16">
        <v>100</v>
      </c>
      <c r="D27" s="16">
        <v>1558</v>
      </c>
      <c r="E27" s="13">
        <f t="shared" si="1"/>
        <v>7</v>
      </c>
      <c r="F27" s="13">
        <f t="shared" si="0"/>
        <v>7</v>
      </c>
      <c r="G27" s="15" t="s">
        <v>32</v>
      </c>
      <c r="H27" s="15" t="s">
        <v>69</v>
      </c>
      <c r="I27" s="15" t="str">
        <f>IF($L$5&lt;41986,Bedingungen!A27,Bedingungen!B27)</f>
        <v>ZULASSEN</v>
      </c>
      <c r="J27"/>
      <c r="K27" s="13" t="s">
        <v>93</v>
      </c>
      <c r="L27" s="20">
        <f>AVERAGEIFS(E2:E81,I2:I81,"DISTANZIEREN",H2:H81,"negativ")</f>
        <v>6</v>
      </c>
      <c r="O27" s="6"/>
      <c r="P27" s="6"/>
      <c r="Q27" s="6"/>
      <c r="R27" s="6"/>
      <c r="V27" s="3"/>
    </row>
    <row r="28" spans="1:22">
      <c r="A28" s="13">
        <v>27</v>
      </c>
      <c r="B28" s="16">
        <v>161</v>
      </c>
      <c r="C28" s="16">
        <v>60</v>
      </c>
      <c r="D28" s="16">
        <v>1459</v>
      </c>
      <c r="E28" s="13">
        <f t="shared" si="1"/>
        <v>2</v>
      </c>
      <c r="F28" s="13">
        <f t="shared" si="0"/>
        <v>6</v>
      </c>
      <c r="G28" s="15" t="s">
        <v>33</v>
      </c>
      <c r="H28" s="15" t="s">
        <v>68</v>
      </c>
      <c r="I28" s="15" t="str">
        <f>IF($L$5&lt;41986,Bedingungen!A28,Bedingungen!B28)</f>
        <v>ZULASSEN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5</v>
      </c>
      <c r="C29" s="16">
        <v>-1</v>
      </c>
      <c r="D29" s="16">
        <v>1558</v>
      </c>
      <c r="E29" s="13">
        <f t="shared" si="1"/>
        <v>5</v>
      </c>
      <c r="F29" s="13">
        <f t="shared" si="0"/>
        <v>5</v>
      </c>
      <c r="G29" s="15" t="s">
        <v>34</v>
      </c>
      <c r="H29" s="15" t="s">
        <v>68</v>
      </c>
      <c r="I29" s="15" t="str">
        <f>IF($L$5&lt;41986,Bedingungen!A29,Bedingungen!B29)</f>
        <v>DISTANZIEREN</v>
      </c>
      <c r="J29"/>
      <c r="K29" s="13" t="s">
        <v>94</v>
      </c>
      <c r="L29" s="20">
        <f>AVERAGEIFS(F2:F81,H2:H81,"neutral")</f>
        <v>5.35</v>
      </c>
      <c r="O29" s="6"/>
      <c r="P29" s="6"/>
      <c r="Q29" s="6"/>
      <c r="R29" s="6"/>
      <c r="V29" s="3"/>
    </row>
    <row r="30" spans="1:22">
      <c r="A30" s="13">
        <v>29</v>
      </c>
      <c r="B30" s="16">
        <v>-102</v>
      </c>
      <c r="C30" s="16">
        <v>57</v>
      </c>
      <c r="D30" s="16">
        <v>845</v>
      </c>
      <c r="E30" s="13">
        <f t="shared" si="1"/>
        <v>7</v>
      </c>
      <c r="F30" s="13">
        <f t="shared" si="0"/>
        <v>6</v>
      </c>
      <c r="G30" s="15" t="s">
        <v>35</v>
      </c>
      <c r="H30" s="15" t="s">
        <v>69</v>
      </c>
      <c r="I30" s="15" t="str">
        <f>IF($L$5&lt;41986,Bedingungen!A30,Bedingungen!B30)</f>
        <v>DISTANZIEREN</v>
      </c>
      <c r="J30"/>
      <c r="K30" s="13" t="s">
        <v>95</v>
      </c>
      <c r="L30" s="20">
        <f>AVERAGEIFS(F2:F81,H2:H81,"negativ")</f>
        <v>5.9</v>
      </c>
      <c r="O30" s="6"/>
      <c r="P30" s="6"/>
      <c r="Q30" s="6"/>
      <c r="R30" s="6"/>
      <c r="V30" s="3"/>
    </row>
    <row r="31" spans="1:22">
      <c r="A31" s="13">
        <v>30</v>
      </c>
      <c r="B31" s="16">
        <v>-54</v>
      </c>
      <c r="C31" s="16">
        <v>-3</v>
      </c>
      <c r="D31" s="16">
        <v>1791</v>
      </c>
      <c r="E31" s="13">
        <f t="shared" si="1"/>
        <v>6</v>
      </c>
      <c r="F31" s="13">
        <f t="shared" si="0"/>
        <v>5</v>
      </c>
      <c r="G31" s="15" t="s">
        <v>36</v>
      </c>
      <c r="H31" s="15" t="s">
        <v>69</v>
      </c>
      <c r="I31" s="15" t="str">
        <f>IF($L$5&lt;41986,Bedingungen!A31,Bedingungen!B31)</f>
        <v>DISTANZIEREN</v>
      </c>
      <c r="J31"/>
      <c r="K31" s="13" t="s">
        <v>96</v>
      </c>
      <c r="L31" s="20">
        <f>AVERAGEIFS(F2:F81,I2:I81,"ZULASSEN")</f>
        <v>6.25</v>
      </c>
      <c r="O31" s="6"/>
      <c r="P31" s="6"/>
      <c r="Q31" s="6"/>
      <c r="R31" s="6"/>
      <c r="V31" s="3"/>
    </row>
    <row r="32" spans="1:22">
      <c r="A32" s="13">
        <v>31</v>
      </c>
      <c r="B32" s="16">
        <v>157</v>
      </c>
      <c r="C32" s="16">
        <v>1</v>
      </c>
      <c r="D32" s="16">
        <v>1326</v>
      </c>
      <c r="E32" s="13">
        <f t="shared" si="1"/>
        <v>2</v>
      </c>
      <c r="F32" s="13">
        <f t="shared" si="0"/>
        <v>5</v>
      </c>
      <c r="G32" s="15" t="s">
        <v>37</v>
      </c>
      <c r="H32" s="15" t="s">
        <v>68</v>
      </c>
      <c r="I32" s="15" t="str">
        <f>IF($L$5&lt;41986,Bedingungen!A32,Bedingungen!B32)</f>
        <v>ZULASSEN</v>
      </c>
      <c r="J32"/>
      <c r="K32" s="13" t="s">
        <v>97</v>
      </c>
      <c r="L32" s="20">
        <f>AVERAGEIFS(F2:F81,I2:I81,"DISTANZIEREN")</f>
        <v>5</v>
      </c>
      <c r="O32" s="6"/>
      <c r="P32" s="6"/>
      <c r="Q32" s="6"/>
      <c r="R32" s="6"/>
      <c r="V32" s="3"/>
    </row>
    <row r="33" spans="1:22">
      <c r="A33" s="13">
        <v>32</v>
      </c>
      <c r="B33" s="16">
        <v>-6</v>
      </c>
      <c r="C33" s="16">
        <v>3</v>
      </c>
      <c r="D33" s="16">
        <v>2619</v>
      </c>
      <c r="E33" s="13">
        <f t="shared" si="1"/>
        <v>5</v>
      </c>
      <c r="F33" s="13">
        <f t="shared" si="0"/>
        <v>5</v>
      </c>
      <c r="G33" s="15" t="s">
        <v>38</v>
      </c>
      <c r="H33" s="15" t="s">
        <v>68</v>
      </c>
      <c r="I33" s="15" t="str">
        <f>IF($L$5&lt;41986,Bedingungen!A33,Bedingungen!B33)</f>
        <v>DISTANZIEREN</v>
      </c>
      <c r="J33"/>
      <c r="K33" s="13" t="s">
        <v>98</v>
      </c>
      <c r="L33" s="20">
        <f>AVERAGEIFS(F2:F81,I2:I81,"ZULASSEN",H2:H81,"neutral")</f>
        <v>5.75</v>
      </c>
      <c r="O33" s="6"/>
      <c r="P33" s="6"/>
      <c r="Q33" s="6"/>
      <c r="R33" s="6"/>
      <c r="V33" s="3"/>
    </row>
    <row r="34" spans="1:22">
      <c r="A34" s="13">
        <v>33</v>
      </c>
      <c r="B34" s="16">
        <v>-91</v>
      </c>
      <c r="C34" s="16">
        <v>-3</v>
      </c>
      <c r="D34" s="16">
        <v>2022</v>
      </c>
      <c r="E34" s="13">
        <f t="shared" si="1"/>
        <v>7</v>
      </c>
      <c r="F34" s="13">
        <f t="shared" si="0"/>
        <v>5</v>
      </c>
      <c r="G34" s="15" t="s">
        <v>39</v>
      </c>
      <c r="H34" s="15" t="s">
        <v>69</v>
      </c>
      <c r="I34" s="15" t="str">
        <f>IF($L$5&lt;41986,Bedingungen!A34,Bedingungen!B34)</f>
        <v>DISTANZIEREN</v>
      </c>
      <c r="J34"/>
      <c r="K34" s="13" t="s">
        <v>99</v>
      </c>
      <c r="L34" s="20">
        <f>AVERAGEIFS(F2:F81,I2:I81,"DISTANZIEREN",H2:H81,"neutral")</f>
        <v>4.95</v>
      </c>
      <c r="O34" s="6"/>
      <c r="P34" s="6"/>
      <c r="Q34" s="6"/>
      <c r="R34" s="6"/>
      <c r="V34" s="3"/>
    </row>
    <row r="35" spans="1:22">
      <c r="A35" s="13">
        <v>34</v>
      </c>
      <c r="B35" s="16">
        <v>2</v>
      </c>
      <c r="C35" s="16">
        <v>-36</v>
      </c>
      <c r="D35" s="16">
        <v>2669</v>
      </c>
      <c r="E35" s="13">
        <f t="shared" si="1"/>
        <v>5</v>
      </c>
      <c r="F35" s="13">
        <f t="shared" si="0"/>
        <v>4</v>
      </c>
      <c r="G35" s="15" t="s">
        <v>40</v>
      </c>
      <c r="H35" s="15" t="s">
        <v>68</v>
      </c>
      <c r="I35" s="15" t="str">
        <f>IF($L$5&lt;41986,Bedingungen!A35,Bedingungen!B35)</f>
        <v>ZULASSEN</v>
      </c>
      <c r="J35"/>
      <c r="K35" s="13" t="s">
        <v>100</v>
      </c>
      <c r="L35" s="20">
        <f>AVERAGEIFS(F2:F81,I2:I81,"ZULASSEN",H2:H81,"negativ")</f>
        <v>6.75</v>
      </c>
      <c r="O35" s="6"/>
      <c r="P35" s="6"/>
      <c r="Q35" s="6"/>
      <c r="R35" s="6"/>
      <c r="V35" s="3"/>
    </row>
    <row r="36" spans="1:22">
      <c r="A36" s="13">
        <v>35</v>
      </c>
      <c r="B36" s="16">
        <v>56</v>
      </c>
      <c r="C36" s="16">
        <v>-3</v>
      </c>
      <c r="D36" s="16">
        <v>1874</v>
      </c>
      <c r="E36" s="13">
        <f t="shared" si="1"/>
        <v>4</v>
      </c>
      <c r="F36" s="13">
        <f t="shared" si="0"/>
        <v>5</v>
      </c>
      <c r="G36" s="15" t="s">
        <v>41</v>
      </c>
      <c r="H36" s="15" t="s">
        <v>68</v>
      </c>
      <c r="I36" s="15" t="str">
        <f>IF($L$5&lt;41986,Bedingungen!A36,Bedingungen!B36)</f>
        <v>DISTANZIEREN</v>
      </c>
      <c r="J36"/>
      <c r="K36" s="13" t="s">
        <v>101</v>
      </c>
      <c r="L36" s="20">
        <f>AVERAGEIFS(F2:F81,I2:I81,"DISTANZIEREN",H2:H81,"negativ")</f>
        <v>5.05</v>
      </c>
      <c r="O36" s="6"/>
      <c r="P36" s="6"/>
      <c r="Q36" s="6"/>
      <c r="R36" s="6"/>
      <c r="V36" s="3"/>
    </row>
    <row r="37" spans="1:22">
      <c r="A37" s="13">
        <v>36</v>
      </c>
      <c r="B37" s="16">
        <v>-98</v>
      </c>
      <c r="C37" s="16">
        <v>56</v>
      </c>
      <c r="D37" s="16">
        <v>2155</v>
      </c>
      <c r="E37" s="13">
        <f t="shared" si="1"/>
        <v>7</v>
      </c>
      <c r="F37" s="13">
        <f t="shared" si="0"/>
        <v>6</v>
      </c>
      <c r="G37" s="15" t="s">
        <v>42</v>
      </c>
      <c r="H37" s="15" t="s">
        <v>68</v>
      </c>
      <c r="I37" s="15" t="str">
        <f>IF($L$5&lt;41986,Bedingungen!A37,Bedingungen!B37)</f>
        <v>ZULASSEN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-90</v>
      </c>
      <c r="C38" s="16">
        <v>51</v>
      </c>
      <c r="D38" s="16">
        <v>1243</v>
      </c>
      <c r="E38" s="13">
        <f t="shared" si="1"/>
        <v>7</v>
      </c>
      <c r="F38" s="13">
        <f t="shared" si="0"/>
        <v>6</v>
      </c>
      <c r="G38" s="15" t="s">
        <v>43</v>
      </c>
      <c r="H38" s="15" t="s">
        <v>69</v>
      </c>
      <c r="I38" s="15" t="str">
        <f>IF($L$5&lt;41986,Bedingungen!A38,Bedingungen!B38)</f>
        <v>ZULASSEN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52</v>
      </c>
      <c r="C39" s="16">
        <v>5</v>
      </c>
      <c r="D39" s="16">
        <v>746</v>
      </c>
      <c r="E39" s="13">
        <f t="shared" si="1"/>
        <v>4</v>
      </c>
      <c r="F39" s="13">
        <f t="shared" si="0"/>
        <v>5</v>
      </c>
      <c r="G39" s="15" t="s">
        <v>44</v>
      </c>
      <c r="H39" s="15" t="s">
        <v>68</v>
      </c>
      <c r="I39" s="15" t="str">
        <f>IF($L$5&lt;41986,Bedingungen!A39,Bedingungen!B39)</f>
        <v>DISTANZIEREN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-102</v>
      </c>
      <c r="C40" s="16">
        <v>44</v>
      </c>
      <c r="D40" s="16">
        <v>1807</v>
      </c>
      <c r="E40" s="13">
        <f t="shared" si="1"/>
        <v>7</v>
      </c>
      <c r="F40" s="13">
        <f t="shared" si="0"/>
        <v>6</v>
      </c>
      <c r="G40" s="15" t="s">
        <v>45</v>
      </c>
      <c r="H40" s="15" t="s">
        <v>69</v>
      </c>
      <c r="I40" s="15" t="str">
        <f>IF($L$5&lt;41986,Bedingungen!A40,Bedingungen!B40)</f>
        <v>ZULASSEN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-42</v>
      </c>
      <c r="C41" s="16">
        <v>-3</v>
      </c>
      <c r="D41" s="16">
        <v>680</v>
      </c>
      <c r="E41" s="13">
        <f t="shared" si="1"/>
        <v>6</v>
      </c>
      <c r="F41" s="13">
        <f t="shared" si="0"/>
        <v>5</v>
      </c>
      <c r="G41" s="15" t="s">
        <v>46</v>
      </c>
      <c r="H41" s="15" t="s">
        <v>69</v>
      </c>
      <c r="I41" s="15" t="str">
        <f>IF($L$5&lt;41986,Bedingungen!A41,Bedingungen!B41)</f>
        <v>DISTANZIEREN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51</v>
      </c>
      <c r="C42" s="16">
        <v>0</v>
      </c>
      <c r="D42" s="16">
        <v>862</v>
      </c>
      <c r="E42" s="13">
        <f t="shared" si="1"/>
        <v>4</v>
      </c>
      <c r="F42" s="13">
        <f t="shared" si="0"/>
        <v>5</v>
      </c>
      <c r="G42" s="15" t="s">
        <v>47</v>
      </c>
      <c r="H42" s="15" t="s">
        <v>68</v>
      </c>
      <c r="I42" s="15" t="str">
        <f>IF($L$5&lt;41986,Bedingungen!A42,Bedingungen!B42)</f>
        <v>DISTANZIEREN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-43</v>
      </c>
      <c r="C43" s="16">
        <v>4</v>
      </c>
      <c r="D43" s="16">
        <v>1890</v>
      </c>
      <c r="E43" s="13">
        <f t="shared" si="1"/>
        <v>6</v>
      </c>
      <c r="F43" s="13">
        <f t="shared" si="0"/>
        <v>5</v>
      </c>
      <c r="G43" s="15" t="s">
        <v>48</v>
      </c>
      <c r="H43" s="15" t="s">
        <v>69</v>
      </c>
      <c r="I43" s="15" t="str">
        <f>IF($L$5&lt;41986,Bedingungen!A43,Bedingungen!B43)</f>
        <v>DISTANZIEREN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-152</v>
      </c>
      <c r="C44" s="16">
        <v>103</v>
      </c>
      <c r="D44" s="16">
        <v>1094</v>
      </c>
      <c r="E44" s="13">
        <f t="shared" si="1"/>
        <v>8</v>
      </c>
      <c r="F44" s="13">
        <f t="shared" si="0"/>
        <v>7</v>
      </c>
      <c r="G44" s="15" t="s">
        <v>49</v>
      </c>
      <c r="H44" s="15" t="s">
        <v>69</v>
      </c>
      <c r="I44" s="15" t="str">
        <f>IF($L$5&lt;41986,Bedingungen!A44,Bedingungen!B44)</f>
        <v>ZULASSEN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6</v>
      </c>
      <c r="C45" s="16">
        <v>-4</v>
      </c>
      <c r="D45" s="16">
        <v>697</v>
      </c>
      <c r="E45" s="13">
        <f t="shared" si="1"/>
        <v>5</v>
      </c>
      <c r="F45" s="13">
        <f t="shared" si="0"/>
        <v>5</v>
      </c>
      <c r="G45" s="15" t="s">
        <v>50</v>
      </c>
      <c r="H45" s="15" t="s">
        <v>68</v>
      </c>
      <c r="I45" s="15" t="str">
        <f>IF($L$5&lt;41986,Bedingungen!A45,Bedingungen!B45)</f>
        <v>DISTANZIEREN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-51</v>
      </c>
      <c r="C46" s="16">
        <v>45</v>
      </c>
      <c r="D46" s="16">
        <v>1061</v>
      </c>
      <c r="E46" s="13">
        <f t="shared" si="1"/>
        <v>6</v>
      </c>
      <c r="F46" s="13">
        <f t="shared" si="0"/>
        <v>6</v>
      </c>
      <c r="G46" s="15" t="s">
        <v>51</v>
      </c>
      <c r="H46" s="15" t="s">
        <v>69</v>
      </c>
      <c r="I46" s="15" t="str">
        <f>IF($L$5&lt;41986,Bedingungen!A46,Bedingungen!B46)</f>
        <v>ZULASSEN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0</v>
      </c>
      <c r="C47" s="16">
        <v>0</v>
      </c>
      <c r="D47" s="16">
        <v>365</v>
      </c>
      <c r="E47" s="13">
        <f t="shared" si="1"/>
        <v>5</v>
      </c>
      <c r="F47" s="13">
        <f t="shared" si="0"/>
        <v>5</v>
      </c>
      <c r="G47" s="15" t="s">
        <v>52</v>
      </c>
      <c r="H47" s="15" t="s">
        <v>68</v>
      </c>
      <c r="I47" s="15" t="str">
        <f>IF($L$5&lt;41986,Bedingungen!A47,Bedingungen!B47)</f>
        <v>DISTANZIEREN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-10</v>
      </c>
      <c r="C48" s="16">
        <v>7</v>
      </c>
      <c r="D48" s="16">
        <v>630</v>
      </c>
      <c r="E48" s="13">
        <f t="shared" si="1"/>
        <v>5</v>
      </c>
      <c r="F48" s="13">
        <f t="shared" si="0"/>
        <v>5</v>
      </c>
      <c r="G48" s="15" t="s">
        <v>53</v>
      </c>
      <c r="H48" s="15" t="s">
        <v>69</v>
      </c>
      <c r="I48" s="15" t="str">
        <f>IF($L$5&lt;41986,Bedingungen!A48,Bedingungen!B48)</f>
        <v>DISTANZIEREN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-42</v>
      </c>
      <c r="C49" s="16">
        <v>99</v>
      </c>
      <c r="D49" s="16">
        <v>1592</v>
      </c>
      <c r="E49" s="13">
        <f t="shared" si="1"/>
        <v>6</v>
      </c>
      <c r="F49" s="13">
        <f t="shared" si="0"/>
        <v>7</v>
      </c>
      <c r="G49" s="15" t="s">
        <v>54</v>
      </c>
      <c r="H49" s="15" t="s">
        <v>69</v>
      </c>
      <c r="I49" s="15" t="str">
        <f>IF($L$5&lt;41986,Bedingungen!A49,Bedingungen!B49)</f>
        <v>ZULASSEN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-44</v>
      </c>
      <c r="C50" s="16">
        <v>4</v>
      </c>
      <c r="D50" s="16">
        <v>680</v>
      </c>
      <c r="E50" s="13">
        <f t="shared" si="1"/>
        <v>6</v>
      </c>
      <c r="F50" s="13">
        <f t="shared" si="0"/>
        <v>5</v>
      </c>
      <c r="G50" s="15" t="s">
        <v>55</v>
      </c>
      <c r="H50" s="15" t="s">
        <v>69</v>
      </c>
      <c r="I50" s="15" t="str">
        <f>IF($L$5&lt;41986,Bedingungen!A50,Bedingungen!B50)</f>
        <v>DISTANZIEREN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-1</v>
      </c>
      <c r="C51" s="16">
        <v>59</v>
      </c>
      <c r="D51" s="16">
        <v>879</v>
      </c>
      <c r="E51" s="13">
        <f t="shared" si="1"/>
        <v>5</v>
      </c>
      <c r="F51" s="13">
        <f t="shared" si="0"/>
        <v>6</v>
      </c>
      <c r="G51" s="15" t="s">
        <v>56</v>
      </c>
      <c r="H51" s="15" t="s">
        <v>68</v>
      </c>
      <c r="I51" s="15" t="str">
        <f>IF($L$5&lt;41986,Bedingungen!A51,Bedingungen!B51)</f>
        <v>ZULASSEN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0</v>
      </c>
      <c r="C52" s="16">
        <v>0</v>
      </c>
      <c r="D52" s="16">
        <v>448</v>
      </c>
      <c r="E52" s="13">
        <f t="shared" si="1"/>
        <v>5</v>
      </c>
      <c r="F52" s="13">
        <f t="shared" si="0"/>
        <v>5</v>
      </c>
      <c r="G52" s="15" t="s">
        <v>57</v>
      </c>
      <c r="H52" s="15" t="s">
        <v>69</v>
      </c>
      <c r="I52" s="15" t="str">
        <f>IF($L$5&lt;41986,Bedingungen!A52,Bedingungen!B52)</f>
        <v>DISTANZIEREN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-53</v>
      </c>
      <c r="C53" s="16">
        <v>100</v>
      </c>
      <c r="D53" s="16">
        <v>696</v>
      </c>
      <c r="E53" s="13">
        <f t="shared" si="1"/>
        <v>6</v>
      </c>
      <c r="F53" s="13">
        <f t="shared" si="0"/>
        <v>7</v>
      </c>
      <c r="G53" s="15" t="s">
        <v>58</v>
      </c>
      <c r="H53" s="15" t="s">
        <v>69</v>
      </c>
      <c r="I53" s="15" t="str">
        <f>IF($L$5&lt;41986,Bedingungen!A53,Bedingungen!B53)</f>
        <v>ZULASSEN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143</v>
      </c>
      <c r="C54" s="16">
        <v>100</v>
      </c>
      <c r="D54" s="16">
        <v>2504</v>
      </c>
      <c r="E54" s="13">
        <f t="shared" si="1"/>
        <v>2</v>
      </c>
      <c r="F54" s="13">
        <f t="shared" si="0"/>
        <v>7</v>
      </c>
      <c r="G54" s="15" t="s">
        <v>59</v>
      </c>
      <c r="H54" s="15" t="s">
        <v>68</v>
      </c>
      <c r="I54" s="15" t="str">
        <f>IF($L$5&lt;41986,Bedingungen!A54,Bedingungen!B54)</f>
        <v>ZULASSEN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46</v>
      </c>
      <c r="C55" s="16">
        <v>-7</v>
      </c>
      <c r="D55" s="16">
        <v>945</v>
      </c>
      <c r="E55" s="13">
        <f t="shared" si="1"/>
        <v>4</v>
      </c>
      <c r="F55" s="13">
        <f t="shared" si="0"/>
        <v>5</v>
      </c>
      <c r="G55" s="15" t="s">
        <v>60</v>
      </c>
      <c r="H55" s="15" t="s">
        <v>68</v>
      </c>
      <c r="I55" s="15" t="str">
        <f>IF($L$5&lt;41986,Bedingungen!A55,Bedingungen!B55)</f>
        <v>DISTANZIEREN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99</v>
      </c>
      <c r="C56" s="16">
        <v>58</v>
      </c>
      <c r="D56" s="16">
        <v>862</v>
      </c>
      <c r="E56" s="13">
        <f t="shared" si="1"/>
        <v>3</v>
      </c>
      <c r="F56" s="13">
        <f t="shared" si="0"/>
        <v>6</v>
      </c>
      <c r="G56" s="15" t="s">
        <v>61</v>
      </c>
      <c r="H56" s="15" t="s">
        <v>68</v>
      </c>
      <c r="I56" s="15" t="str">
        <f>IF($L$5&lt;41986,Bedingungen!A56,Bedingungen!B56)</f>
        <v>ZULASSEN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-129</v>
      </c>
      <c r="C57" s="16">
        <v>150</v>
      </c>
      <c r="D57" s="16">
        <v>978</v>
      </c>
      <c r="E57" s="13">
        <f t="shared" si="1"/>
        <v>8</v>
      </c>
      <c r="F57" s="13">
        <f t="shared" si="0"/>
        <v>8</v>
      </c>
      <c r="G57" s="15" t="s">
        <v>62</v>
      </c>
      <c r="H57" s="15" t="s">
        <v>69</v>
      </c>
      <c r="I57" s="15" t="str">
        <f>IF($L$5&lt;41986,Bedingungen!A57,Bedingungen!B57)</f>
        <v>ZULASSEN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152</v>
      </c>
      <c r="C58" s="16">
        <v>51</v>
      </c>
      <c r="D58" s="16">
        <v>1111</v>
      </c>
      <c r="E58" s="13">
        <f t="shared" si="1"/>
        <v>2</v>
      </c>
      <c r="F58" s="13">
        <f t="shared" si="0"/>
        <v>6</v>
      </c>
      <c r="G58" s="15" t="s">
        <v>63</v>
      </c>
      <c r="H58" s="15" t="s">
        <v>68</v>
      </c>
      <c r="I58" s="15" t="str">
        <f>IF($L$5&lt;41986,Bedingungen!A58,Bedingungen!B58)</f>
        <v>ZULASSEN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66</v>
      </c>
      <c r="C59" s="16">
        <v>-3</v>
      </c>
      <c r="D59" s="16">
        <v>730</v>
      </c>
      <c r="E59" s="13">
        <f t="shared" si="1"/>
        <v>4</v>
      </c>
      <c r="F59" s="13">
        <f t="shared" si="0"/>
        <v>5</v>
      </c>
      <c r="G59" s="15" t="s">
        <v>64</v>
      </c>
      <c r="H59" s="15" t="s">
        <v>68</v>
      </c>
      <c r="I59" s="15" t="str">
        <f>IF($L$5&lt;41986,Bedingungen!A59,Bedingungen!B59)</f>
        <v>DISTANZIEREN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-41</v>
      </c>
      <c r="C60" s="16">
        <v>4</v>
      </c>
      <c r="D60" s="16">
        <v>680</v>
      </c>
      <c r="E60" s="13">
        <f t="shared" si="1"/>
        <v>6</v>
      </c>
      <c r="F60" s="13">
        <f t="shared" si="0"/>
        <v>5</v>
      </c>
      <c r="G60" s="15" t="s">
        <v>65</v>
      </c>
      <c r="H60" s="15" t="s">
        <v>69</v>
      </c>
      <c r="I60" s="15" t="str">
        <f>IF($L$5&lt;41986,Bedingungen!A60,Bedingungen!B60)</f>
        <v>DISTANZIEREN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-2</v>
      </c>
      <c r="C61" s="16">
        <v>3</v>
      </c>
      <c r="D61" s="16">
        <v>448</v>
      </c>
      <c r="E61" s="13">
        <f t="shared" si="1"/>
        <v>5</v>
      </c>
      <c r="F61" s="13">
        <f t="shared" si="0"/>
        <v>5</v>
      </c>
      <c r="G61" s="15" t="s">
        <v>66</v>
      </c>
      <c r="H61" s="15" t="s">
        <v>68</v>
      </c>
      <c r="I61" s="15" t="str">
        <f>IF($L$5&lt;41986,Bedingungen!A61,Bedingungen!B61)</f>
        <v>DISTANZIEREN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-1</v>
      </c>
      <c r="C62" s="16">
        <v>0</v>
      </c>
      <c r="D62" s="16">
        <v>415</v>
      </c>
      <c r="E62" s="13">
        <f t="shared" si="1"/>
        <v>5</v>
      </c>
      <c r="F62" s="13">
        <f t="shared" si="0"/>
        <v>5</v>
      </c>
      <c r="G62" s="15" t="s">
        <v>105</v>
      </c>
      <c r="H62" s="13" t="s">
        <v>68</v>
      </c>
      <c r="I62" s="15" t="str">
        <f>IF($L$5&lt;41986,Bedingungen!A62,Bedingungen!B62)</f>
        <v>ZULASSEN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-97</v>
      </c>
      <c r="C63" s="16">
        <v>-5</v>
      </c>
      <c r="D63" s="16">
        <v>1791</v>
      </c>
      <c r="E63" s="13">
        <f t="shared" si="1"/>
        <v>7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5</v>
      </c>
      <c r="G63" s="15" t="s">
        <v>106</v>
      </c>
      <c r="H63" s="13" t="s">
        <v>69</v>
      </c>
      <c r="I63" s="15" t="str">
        <f>IF($L$5&lt;41986,Bedingungen!A63,Bedingungen!B63)</f>
        <v>DISTANZIEREN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-8</v>
      </c>
      <c r="C64" s="16">
        <v>0</v>
      </c>
      <c r="D64" s="16">
        <v>564</v>
      </c>
      <c r="E64" s="13">
        <f t="shared" si="1"/>
        <v>5</v>
      </c>
      <c r="F64" s="13">
        <f t="shared" si="2"/>
        <v>5</v>
      </c>
      <c r="G64" s="15" t="s">
        <v>107</v>
      </c>
      <c r="H64" s="13" t="s">
        <v>68</v>
      </c>
      <c r="I64" s="15" t="str">
        <f>IF($L$5&lt;41986,Bedingungen!A64,Bedingungen!B64)</f>
        <v>DISTANZIEREN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-50</v>
      </c>
      <c r="C65" s="16">
        <v>-41</v>
      </c>
      <c r="D65" s="16">
        <v>1476</v>
      </c>
      <c r="E65" s="13">
        <f t="shared" si="1"/>
        <v>6</v>
      </c>
      <c r="F65" s="13">
        <f t="shared" si="2"/>
        <v>4</v>
      </c>
      <c r="G65" s="15" t="s">
        <v>108</v>
      </c>
      <c r="H65" s="13" t="s">
        <v>69</v>
      </c>
      <c r="I65" s="15" t="str">
        <f>IF($L$5&lt;41986,Bedingungen!A65,Bedingungen!B65)</f>
        <v>DISTANZIEREN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153</v>
      </c>
      <c r="C66" s="16">
        <v>1</v>
      </c>
      <c r="D66" s="16">
        <v>879</v>
      </c>
      <c r="E66" s="13">
        <f t="shared" si="1"/>
        <v>2</v>
      </c>
      <c r="F66" s="13">
        <f t="shared" si="2"/>
        <v>5</v>
      </c>
      <c r="G66" s="15" t="s">
        <v>109</v>
      </c>
      <c r="H66" s="13" t="s">
        <v>68</v>
      </c>
      <c r="I66" s="15" t="str">
        <f>IF($L$5&lt;41986,Bedingungen!A66,Bedingungen!B66)</f>
        <v>ZULASSEN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-176</v>
      </c>
      <c r="C67" s="16">
        <v>115</v>
      </c>
      <c r="D67" s="16">
        <v>846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9</v>
      </c>
      <c r="F67" s="13">
        <f t="shared" si="2"/>
        <v>7</v>
      </c>
      <c r="G67" s="15" t="s">
        <v>110</v>
      </c>
      <c r="H67" s="13" t="s">
        <v>69</v>
      </c>
      <c r="I67" s="15" t="str">
        <f>IF($L$5&lt;41986,Bedingungen!A67,Bedingungen!B67)</f>
        <v>ZULASSEN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0</v>
      </c>
      <c r="C68" s="16">
        <v>-49</v>
      </c>
      <c r="D68" s="16">
        <v>1194</v>
      </c>
      <c r="E68" s="13">
        <f t="shared" si="3"/>
        <v>5</v>
      </c>
      <c r="F68" s="13">
        <f t="shared" si="2"/>
        <v>4</v>
      </c>
      <c r="G68" s="15" t="s">
        <v>111</v>
      </c>
      <c r="H68" s="13" t="s">
        <v>68</v>
      </c>
      <c r="I68" s="15" t="str">
        <f>IF($L$5&lt;41986,Bedingungen!A68,Bedingungen!B68)</f>
        <v>DISTANZIEREN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156</v>
      </c>
      <c r="C69" s="16">
        <v>54</v>
      </c>
      <c r="D69" s="16">
        <v>1326</v>
      </c>
      <c r="E69" s="13">
        <f t="shared" si="3"/>
        <v>2</v>
      </c>
      <c r="F69" s="13">
        <f t="shared" si="2"/>
        <v>6</v>
      </c>
      <c r="G69" s="15" t="s">
        <v>112</v>
      </c>
      <c r="H69" s="13" t="s">
        <v>68</v>
      </c>
      <c r="I69" s="15" t="str">
        <f>IF($L$5&lt;41986,Bedingungen!A69,Bedingungen!B69)</f>
        <v>ZULASSEN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-1</v>
      </c>
      <c r="C70" s="16">
        <v>5</v>
      </c>
      <c r="D70" s="16">
        <v>447</v>
      </c>
      <c r="E70" s="13">
        <f t="shared" si="3"/>
        <v>5</v>
      </c>
      <c r="F70" s="13">
        <f t="shared" si="2"/>
        <v>5</v>
      </c>
      <c r="G70" s="15" t="s">
        <v>113</v>
      </c>
      <c r="H70" s="13" t="s">
        <v>68</v>
      </c>
      <c r="I70" s="15" t="str">
        <f>IF($L$5&lt;41986,Bedingungen!A70,Bedingungen!B70)</f>
        <v>DISTANZIEREN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-66</v>
      </c>
      <c r="C71" s="16">
        <v>3</v>
      </c>
      <c r="D71" s="16">
        <v>1210</v>
      </c>
      <c r="E71" s="13">
        <f t="shared" si="3"/>
        <v>6</v>
      </c>
      <c r="F71" s="13">
        <f t="shared" si="2"/>
        <v>5</v>
      </c>
      <c r="G71" s="15" t="s">
        <v>114</v>
      </c>
      <c r="H71" s="13" t="s">
        <v>69</v>
      </c>
      <c r="I71" s="15" t="str">
        <f>IF($L$5&lt;41986,Bedingungen!A71,Bedingungen!B71)</f>
        <v>DISTANZIEREN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-148</v>
      </c>
      <c r="C72" s="16">
        <v>102</v>
      </c>
      <c r="D72" s="16">
        <v>1475</v>
      </c>
      <c r="E72" s="13">
        <f t="shared" si="3"/>
        <v>8</v>
      </c>
      <c r="F72" s="13">
        <f t="shared" si="2"/>
        <v>7</v>
      </c>
      <c r="G72" s="15" t="s">
        <v>115</v>
      </c>
      <c r="H72" s="13" t="s">
        <v>69</v>
      </c>
      <c r="I72" s="15" t="str">
        <f>IF($L$5&lt;41986,Bedingungen!A72,Bedingungen!B72)</f>
        <v>ZULASSEN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16</v>
      </c>
      <c r="C73" s="16">
        <v>0</v>
      </c>
      <c r="D73" s="16">
        <v>597</v>
      </c>
      <c r="E73" s="13">
        <f t="shared" si="3"/>
        <v>5</v>
      </c>
      <c r="F73" s="13">
        <f t="shared" si="2"/>
        <v>5</v>
      </c>
      <c r="G73" s="15" t="s">
        <v>116</v>
      </c>
      <c r="H73" s="13" t="s">
        <v>68</v>
      </c>
      <c r="I73" s="15" t="str">
        <f>IF($L$5&lt;41986,Bedingungen!A73,Bedingungen!B73)</f>
        <v>DISTANZIEREN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-154</v>
      </c>
      <c r="C74" s="16">
        <v>144</v>
      </c>
      <c r="D74" s="16">
        <v>962</v>
      </c>
      <c r="E74" s="13">
        <f t="shared" si="3"/>
        <v>8</v>
      </c>
      <c r="F74" s="13">
        <f t="shared" si="2"/>
        <v>8</v>
      </c>
      <c r="G74" s="15" t="s">
        <v>117</v>
      </c>
      <c r="H74" s="13" t="s">
        <v>69</v>
      </c>
      <c r="I74" s="15" t="str">
        <f>IF($L$5&lt;41986,Bedingungen!A74,Bedingungen!B74)</f>
        <v>ZULASSEN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52</v>
      </c>
      <c r="C75" s="16">
        <v>150</v>
      </c>
      <c r="D75" s="16">
        <v>928</v>
      </c>
      <c r="E75" s="13">
        <f t="shared" si="3"/>
        <v>4</v>
      </c>
      <c r="F75" s="13">
        <f t="shared" si="2"/>
        <v>8</v>
      </c>
      <c r="G75" s="15" t="s">
        <v>118</v>
      </c>
      <c r="H75" s="13" t="s">
        <v>68</v>
      </c>
      <c r="I75" s="15" t="str">
        <f>IF($L$5&lt;41986,Bedingungen!A75,Bedingungen!B75)</f>
        <v>ZULASSEN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-65</v>
      </c>
      <c r="C76" s="16">
        <v>3</v>
      </c>
      <c r="D76" s="16">
        <v>1128</v>
      </c>
      <c r="E76" s="13">
        <f t="shared" si="3"/>
        <v>6</v>
      </c>
      <c r="F76" s="13">
        <f t="shared" si="2"/>
        <v>5</v>
      </c>
      <c r="G76" s="15" t="s">
        <v>119</v>
      </c>
      <c r="H76" s="13" t="s">
        <v>69</v>
      </c>
      <c r="I76" s="15" t="str">
        <f>IF($L$5&lt;41986,Bedingungen!A76,Bedingungen!B76)</f>
        <v>DISTANZIEREN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-98</v>
      </c>
      <c r="C77" s="16">
        <v>60</v>
      </c>
      <c r="D77" s="16">
        <v>978</v>
      </c>
      <c r="E77" s="13">
        <f t="shared" si="3"/>
        <v>7</v>
      </c>
      <c r="F77" s="13">
        <f t="shared" si="2"/>
        <v>6</v>
      </c>
      <c r="G77" s="15" t="s">
        <v>120</v>
      </c>
      <c r="H77" s="13" t="s">
        <v>69</v>
      </c>
      <c r="I77" s="15" t="str">
        <f>IF($L$5&lt;41986,Bedingungen!A77,Bedingungen!B77)</f>
        <v>ZULASSEN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156</v>
      </c>
      <c r="C78" s="16">
        <v>93</v>
      </c>
      <c r="D78" s="16">
        <v>879</v>
      </c>
      <c r="E78" s="13">
        <f t="shared" si="3"/>
        <v>2</v>
      </c>
      <c r="F78" s="13">
        <f t="shared" si="2"/>
        <v>7</v>
      </c>
      <c r="G78" s="15" t="s">
        <v>121</v>
      </c>
      <c r="H78" s="13" t="s">
        <v>68</v>
      </c>
      <c r="I78" s="15" t="str">
        <f>IF($L$5&lt;41986,Bedingungen!A78,Bedingungen!B78)</f>
        <v>ZULASSEN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157</v>
      </c>
      <c r="C79" s="16">
        <v>57</v>
      </c>
      <c r="D79" s="16">
        <v>945</v>
      </c>
      <c r="E79" s="13">
        <f t="shared" si="3"/>
        <v>2</v>
      </c>
      <c r="F79" s="13">
        <f t="shared" si="2"/>
        <v>6</v>
      </c>
      <c r="G79" s="15" t="s">
        <v>122</v>
      </c>
      <c r="H79" s="13" t="s">
        <v>69</v>
      </c>
      <c r="I79" s="15" t="str">
        <f>IF($L$5&lt;41986,Bedingungen!A79,Bedingungen!B79)</f>
        <v>DISTANZIEREN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0</v>
      </c>
      <c r="C80" s="16">
        <v>0</v>
      </c>
      <c r="D80" s="16">
        <v>398</v>
      </c>
      <c r="E80" s="13">
        <f t="shared" si="3"/>
        <v>5</v>
      </c>
      <c r="F80" s="13">
        <f t="shared" si="2"/>
        <v>5</v>
      </c>
      <c r="G80" s="15" t="s">
        <v>123</v>
      </c>
      <c r="H80" s="13" t="s">
        <v>68</v>
      </c>
      <c r="I80" s="15" t="str">
        <f>IF($L$5&lt;41986,Bedingungen!A80,Bedingungen!B80)</f>
        <v>DISTANZIEREN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-101</v>
      </c>
      <c r="C81" s="16">
        <v>139</v>
      </c>
      <c r="D81" s="16">
        <v>1393</v>
      </c>
      <c r="E81" s="13">
        <f t="shared" si="3"/>
        <v>7</v>
      </c>
      <c r="F81" s="13">
        <f t="shared" si="2"/>
        <v>8</v>
      </c>
      <c r="G81" s="15" t="s">
        <v>124</v>
      </c>
      <c r="H81" s="13" t="s">
        <v>69</v>
      </c>
      <c r="I81" s="15" t="str">
        <f>IF($L$5&lt;41986,Bedingungen!A81,Bedingungen!B81)</f>
        <v>ZULASSEN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T_158</v>
      </c>
      <c r="B2" s="3" t="str">
        <f>Daten!L2</f>
        <v>T_158_er.dat</v>
      </c>
      <c r="C2" s="22" t="str">
        <f>TEXT(Daten!L5,"TT.MM.JJJJ HH:MM")</f>
        <v>13.03.2015 15:22</v>
      </c>
      <c r="D2" s="3" t="str">
        <f>TEXT(Daten!L6,"TT.MM.JJJJ")</f>
        <v>13.03.2015</v>
      </c>
      <c r="E2" s="3" t="str">
        <f>TEXT(Daten!L7,"HH:MM")</f>
        <v>15:22</v>
      </c>
      <c r="F2" s="3">
        <f>Daten!L9</f>
        <v>80</v>
      </c>
      <c r="G2" s="2">
        <f t="array" ref="G2:N2">TRANSPOSE(Daten!L10:L18)</f>
        <v>0</v>
      </c>
      <c r="H2" s="2">
        <v>1144.05</v>
      </c>
      <c r="I2" s="2">
        <v>1400.4749999999999</v>
      </c>
      <c r="J2" s="2">
        <v>1386.4</v>
      </c>
      <c r="K2" s="2">
        <v>1158.125</v>
      </c>
      <c r="L2" s="2">
        <v>1400.15</v>
      </c>
      <c r="M2" s="2">
        <v>887.95</v>
      </c>
      <c r="N2" s="2">
        <v>1372.65</v>
      </c>
      <c r="O2" s="3">
        <f t="array" ref="O2:V2">TRANSPOSE(Daten!L20:L27)</f>
        <v>3.95</v>
      </c>
      <c r="P2" s="3">
        <v>6.5750000000000002</v>
      </c>
      <c r="Q2" s="3">
        <v>5.1749999999999998</v>
      </c>
      <c r="R2" s="3">
        <v>5.35</v>
      </c>
      <c r="S2" s="3">
        <v>3.2</v>
      </c>
      <c r="T2" s="3">
        <v>4.7</v>
      </c>
      <c r="U2" s="3">
        <v>7.15</v>
      </c>
      <c r="V2" s="3">
        <v>6</v>
      </c>
      <c r="W2" s="3">
        <f t="array" ref="W2:AD2">TRANSPOSE(Daten!L29:L36)</f>
        <v>5.35</v>
      </c>
      <c r="X2" s="3">
        <v>5.9</v>
      </c>
      <c r="Y2" s="3">
        <v>6.25</v>
      </c>
      <c r="Z2" s="3">
        <v>5</v>
      </c>
      <c r="AA2" s="3">
        <v>5.75</v>
      </c>
      <c r="AB2" s="3">
        <v>4.95</v>
      </c>
      <c r="AC2" s="3">
        <v>6.75</v>
      </c>
      <c r="AD2" s="9">
        <v>5.05</v>
      </c>
      <c r="AE2" s="9">
        <f t="array" ref="AE2:DF2">TRANSPOSE(Daten!D2:D81)</f>
        <v>2039</v>
      </c>
      <c r="AF2" s="9">
        <v>481</v>
      </c>
      <c r="AG2" s="9">
        <v>1193</v>
      </c>
      <c r="AH2" s="9">
        <v>1276</v>
      </c>
      <c r="AI2" s="9">
        <v>1327</v>
      </c>
      <c r="AJ2" s="9">
        <v>1028</v>
      </c>
      <c r="AK2" s="9">
        <v>813</v>
      </c>
      <c r="AL2" s="9">
        <v>1807</v>
      </c>
      <c r="AM2" s="9">
        <v>1309</v>
      </c>
      <c r="AN2" s="9">
        <v>1127</v>
      </c>
      <c r="AO2" s="9">
        <v>2105</v>
      </c>
      <c r="AP2" s="9">
        <v>1177</v>
      </c>
      <c r="AQ2" s="9">
        <v>1591</v>
      </c>
      <c r="AR2" s="9">
        <v>1708</v>
      </c>
      <c r="AS2" s="9">
        <v>2885</v>
      </c>
      <c r="AT2" s="9">
        <v>2172</v>
      </c>
      <c r="AU2" s="9">
        <v>2686</v>
      </c>
      <c r="AV2" s="9">
        <v>547</v>
      </c>
      <c r="AW2" s="9">
        <v>1592</v>
      </c>
      <c r="AX2" s="9">
        <v>3647</v>
      </c>
      <c r="AY2" s="9">
        <v>1210</v>
      </c>
      <c r="AZ2" s="9">
        <v>1707</v>
      </c>
      <c r="BA2" s="9">
        <v>1161</v>
      </c>
      <c r="BB2" s="9">
        <v>1111</v>
      </c>
      <c r="BC2" s="9">
        <v>747</v>
      </c>
      <c r="BD2" s="9">
        <v>1558</v>
      </c>
      <c r="BE2" s="9">
        <v>1459</v>
      </c>
      <c r="BF2" s="9">
        <v>1558</v>
      </c>
      <c r="BG2" s="9">
        <v>845</v>
      </c>
      <c r="BH2" s="9">
        <v>1791</v>
      </c>
      <c r="BI2" s="9">
        <v>1326</v>
      </c>
      <c r="BJ2" s="9">
        <v>2619</v>
      </c>
      <c r="BK2" s="9">
        <v>2022</v>
      </c>
      <c r="BL2" s="9">
        <v>2669</v>
      </c>
      <c r="BM2" s="9">
        <v>1874</v>
      </c>
      <c r="BN2" s="9">
        <v>2155</v>
      </c>
      <c r="BO2" s="9">
        <v>1243</v>
      </c>
      <c r="BP2" s="9">
        <v>746</v>
      </c>
      <c r="BQ2" s="9">
        <v>1807</v>
      </c>
      <c r="BR2" s="9">
        <v>680</v>
      </c>
      <c r="BS2" s="9">
        <v>862</v>
      </c>
      <c r="BT2" s="9">
        <v>1890</v>
      </c>
      <c r="BU2" s="9">
        <v>1094</v>
      </c>
      <c r="BV2" s="9">
        <v>697</v>
      </c>
      <c r="BW2" s="9">
        <v>1061</v>
      </c>
      <c r="BX2" s="9">
        <v>365</v>
      </c>
      <c r="BY2" s="9">
        <v>630</v>
      </c>
      <c r="BZ2" s="9">
        <v>1592</v>
      </c>
      <c r="CA2" s="9">
        <v>680</v>
      </c>
      <c r="CB2" s="9">
        <v>879</v>
      </c>
      <c r="CC2" s="9">
        <v>448</v>
      </c>
      <c r="CD2" s="9">
        <v>696</v>
      </c>
      <c r="CE2" s="9">
        <v>2504</v>
      </c>
      <c r="CF2" s="9">
        <v>945</v>
      </c>
      <c r="CG2" s="9">
        <v>862</v>
      </c>
      <c r="CH2" s="9">
        <v>978</v>
      </c>
      <c r="CI2" s="9">
        <v>1111</v>
      </c>
      <c r="CJ2" s="9">
        <v>730</v>
      </c>
      <c r="CK2" s="9">
        <v>680</v>
      </c>
      <c r="CL2" s="9">
        <v>448</v>
      </c>
      <c r="CM2" s="9">
        <v>415</v>
      </c>
      <c r="CN2" s="9">
        <v>1791</v>
      </c>
      <c r="CO2" s="9">
        <v>564</v>
      </c>
      <c r="CP2" s="9">
        <v>1476</v>
      </c>
      <c r="CQ2" s="9">
        <v>879</v>
      </c>
      <c r="CR2" s="9">
        <v>846</v>
      </c>
      <c r="CS2" s="9">
        <v>1194</v>
      </c>
      <c r="CT2" s="9">
        <v>1326</v>
      </c>
      <c r="CU2" s="9">
        <v>447</v>
      </c>
      <c r="CV2" s="9">
        <v>1210</v>
      </c>
      <c r="CW2" s="9">
        <v>1475</v>
      </c>
      <c r="CX2" s="9">
        <v>597</v>
      </c>
      <c r="CY2" s="9">
        <v>962</v>
      </c>
      <c r="CZ2" s="9">
        <v>928</v>
      </c>
      <c r="DA2" s="9">
        <v>1128</v>
      </c>
      <c r="DB2" s="9">
        <v>978</v>
      </c>
      <c r="DC2" s="9">
        <v>879</v>
      </c>
      <c r="DD2" s="9">
        <v>945</v>
      </c>
      <c r="DE2" s="9">
        <v>398</v>
      </c>
      <c r="DF2" s="9">
        <v>1393</v>
      </c>
      <c r="DG2" s="9">
        <f t="array" ref="DG2:GH2">TRANSPOSE(Daten!E2:E81)</f>
        <v>7</v>
      </c>
      <c r="DH2" s="9">
        <v>5</v>
      </c>
      <c r="DI2" s="9">
        <v>7</v>
      </c>
      <c r="DJ2" s="9">
        <v>3</v>
      </c>
      <c r="DK2" s="9">
        <v>7</v>
      </c>
      <c r="DL2" s="9">
        <v>3</v>
      </c>
      <c r="DM2" s="9">
        <v>5</v>
      </c>
      <c r="DN2" s="9">
        <v>7</v>
      </c>
      <c r="DO2" s="9">
        <v>7</v>
      </c>
      <c r="DP2" s="9">
        <v>5</v>
      </c>
      <c r="DQ2" s="9">
        <v>6</v>
      </c>
      <c r="DR2" s="9">
        <v>6</v>
      </c>
      <c r="DS2" s="9">
        <v>5</v>
      </c>
      <c r="DT2" s="9">
        <v>4</v>
      </c>
      <c r="DU2" s="9">
        <v>6</v>
      </c>
      <c r="DV2" s="9">
        <v>8</v>
      </c>
      <c r="DW2" s="9">
        <v>2</v>
      </c>
      <c r="DX2" s="9">
        <v>5</v>
      </c>
      <c r="DY2" s="9">
        <v>3</v>
      </c>
      <c r="DZ2" s="9">
        <v>6</v>
      </c>
      <c r="EA2" s="9">
        <v>4</v>
      </c>
      <c r="EB2" s="9">
        <v>8</v>
      </c>
      <c r="EC2" s="9">
        <v>8</v>
      </c>
      <c r="ED2" s="9">
        <v>2</v>
      </c>
      <c r="EE2" s="9">
        <v>4</v>
      </c>
      <c r="EF2" s="9">
        <v>7</v>
      </c>
      <c r="EG2" s="9">
        <v>2</v>
      </c>
      <c r="EH2" s="9">
        <v>5</v>
      </c>
      <c r="EI2" s="9">
        <v>7</v>
      </c>
      <c r="EJ2" s="9">
        <v>6</v>
      </c>
      <c r="EK2" s="9">
        <v>2</v>
      </c>
      <c r="EL2" s="9">
        <v>5</v>
      </c>
      <c r="EM2" s="9">
        <v>7</v>
      </c>
      <c r="EN2" s="9">
        <v>5</v>
      </c>
      <c r="EO2" s="9">
        <v>4</v>
      </c>
      <c r="EP2" s="9">
        <v>7</v>
      </c>
      <c r="EQ2" s="9">
        <v>7</v>
      </c>
      <c r="ER2" s="9">
        <v>4</v>
      </c>
      <c r="ES2" s="9">
        <v>7</v>
      </c>
      <c r="ET2" s="9">
        <v>6</v>
      </c>
      <c r="EU2" s="9">
        <v>4</v>
      </c>
      <c r="EV2" s="9">
        <v>6</v>
      </c>
      <c r="EW2" s="9">
        <v>8</v>
      </c>
      <c r="EX2" s="9">
        <v>5</v>
      </c>
      <c r="EY2" s="9">
        <v>6</v>
      </c>
      <c r="EZ2" s="9">
        <v>5</v>
      </c>
      <c r="FA2" s="9">
        <v>5</v>
      </c>
      <c r="FB2" s="9">
        <v>6</v>
      </c>
      <c r="FC2" s="9">
        <v>6</v>
      </c>
      <c r="FD2" s="9">
        <v>5</v>
      </c>
      <c r="FE2" s="9">
        <v>5</v>
      </c>
      <c r="FF2" s="9">
        <v>6</v>
      </c>
      <c r="FG2" s="9">
        <v>2</v>
      </c>
      <c r="FH2" s="9">
        <v>4</v>
      </c>
      <c r="FI2" s="9">
        <v>3</v>
      </c>
      <c r="FJ2" s="9">
        <v>8</v>
      </c>
      <c r="FK2" s="9">
        <v>2</v>
      </c>
      <c r="FL2" s="9">
        <v>4</v>
      </c>
      <c r="FM2" s="9">
        <v>6</v>
      </c>
      <c r="FN2" s="9">
        <v>5</v>
      </c>
      <c r="FO2" s="9">
        <v>5</v>
      </c>
      <c r="FP2" s="9">
        <v>7</v>
      </c>
      <c r="FQ2" s="9">
        <v>5</v>
      </c>
      <c r="FR2" s="9">
        <v>6</v>
      </c>
      <c r="FS2" s="9">
        <v>2</v>
      </c>
      <c r="FT2" s="9">
        <v>9</v>
      </c>
      <c r="FU2" s="9">
        <v>5</v>
      </c>
      <c r="FV2" s="9">
        <v>2</v>
      </c>
      <c r="FW2" s="9">
        <v>5</v>
      </c>
      <c r="FX2" s="9">
        <v>6</v>
      </c>
      <c r="FY2" s="9">
        <v>8</v>
      </c>
      <c r="FZ2" s="9">
        <v>5</v>
      </c>
      <c r="GA2" s="9">
        <v>8</v>
      </c>
      <c r="GB2" s="9">
        <v>4</v>
      </c>
      <c r="GC2" s="9">
        <v>6</v>
      </c>
      <c r="GD2" s="9">
        <v>7</v>
      </c>
      <c r="GE2" s="9">
        <v>2</v>
      </c>
      <c r="GF2" s="9">
        <v>2</v>
      </c>
      <c r="GG2" s="9">
        <v>5</v>
      </c>
      <c r="GH2" s="9">
        <v>7</v>
      </c>
      <c r="GI2" s="9">
        <f t="array" ref="GI2:JJ2">TRANSPOSE(Daten!F2:F81)</f>
        <v>5</v>
      </c>
      <c r="GJ2" s="9">
        <v>5</v>
      </c>
      <c r="GK2" s="9">
        <v>7</v>
      </c>
      <c r="GL2" s="9">
        <v>6</v>
      </c>
      <c r="GM2" s="9">
        <v>6</v>
      </c>
      <c r="GN2" s="9">
        <v>5</v>
      </c>
      <c r="GO2" s="9">
        <v>5</v>
      </c>
      <c r="GP2" s="9">
        <v>5</v>
      </c>
      <c r="GQ2" s="9">
        <v>6</v>
      </c>
      <c r="GR2" s="9">
        <v>5</v>
      </c>
      <c r="GS2" s="9">
        <v>5</v>
      </c>
      <c r="GT2" s="9">
        <v>7</v>
      </c>
      <c r="GU2" s="9">
        <v>6</v>
      </c>
      <c r="GV2" s="9">
        <v>5</v>
      </c>
      <c r="GW2" s="9">
        <v>6</v>
      </c>
      <c r="GX2" s="9">
        <v>6</v>
      </c>
      <c r="GY2" s="9">
        <v>5</v>
      </c>
      <c r="GZ2" s="9">
        <v>5</v>
      </c>
      <c r="HA2" s="9">
        <v>6</v>
      </c>
      <c r="HB2" s="9">
        <v>4</v>
      </c>
      <c r="HC2" s="9">
        <v>5</v>
      </c>
      <c r="HD2" s="9">
        <v>7</v>
      </c>
      <c r="HE2" s="9">
        <v>5</v>
      </c>
      <c r="HF2" s="9">
        <v>6</v>
      </c>
      <c r="HG2" s="9">
        <v>5</v>
      </c>
      <c r="HH2" s="9">
        <v>7</v>
      </c>
      <c r="HI2" s="9">
        <v>6</v>
      </c>
      <c r="HJ2" s="9">
        <v>5</v>
      </c>
      <c r="HK2" s="9">
        <v>6</v>
      </c>
      <c r="HL2" s="9">
        <v>5</v>
      </c>
      <c r="HM2" s="9">
        <v>5</v>
      </c>
      <c r="HN2" s="9">
        <v>5</v>
      </c>
      <c r="HO2" s="9">
        <v>5</v>
      </c>
      <c r="HP2" s="9">
        <v>4</v>
      </c>
      <c r="HQ2" s="9">
        <v>5</v>
      </c>
      <c r="HR2" s="9">
        <v>6</v>
      </c>
      <c r="HS2" s="9">
        <v>6</v>
      </c>
      <c r="HT2" s="9">
        <v>5</v>
      </c>
      <c r="HU2" s="9">
        <v>6</v>
      </c>
      <c r="HV2" s="9">
        <v>5</v>
      </c>
      <c r="HW2" s="9">
        <v>5</v>
      </c>
      <c r="HX2" s="9">
        <v>5</v>
      </c>
      <c r="HY2" s="9">
        <v>7</v>
      </c>
      <c r="HZ2" s="9">
        <v>5</v>
      </c>
      <c r="IA2" s="9">
        <v>6</v>
      </c>
      <c r="IB2" s="9">
        <v>5</v>
      </c>
      <c r="IC2" s="9">
        <v>5</v>
      </c>
      <c r="ID2" s="9">
        <v>7</v>
      </c>
      <c r="IE2" s="9">
        <v>5</v>
      </c>
      <c r="IF2" s="9">
        <v>6</v>
      </c>
      <c r="IG2" s="9">
        <v>5</v>
      </c>
      <c r="IH2" s="9">
        <v>7</v>
      </c>
      <c r="II2" s="9">
        <v>7</v>
      </c>
      <c r="IJ2" s="9">
        <v>5</v>
      </c>
      <c r="IK2" s="9">
        <v>6</v>
      </c>
      <c r="IL2" s="9">
        <v>8</v>
      </c>
      <c r="IM2" s="9">
        <v>6</v>
      </c>
      <c r="IN2" s="9">
        <v>5</v>
      </c>
      <c r="IO2" s="9">
        <v>5</v>
      </c>
      <c r="IP2" s="9">
        <v>5</v>
      </c>
      <c r="IQ2" s="9">
        <v>5</v>
      </c>
      <c r="IR2" s="9">
        <v>5</v>
      </c>
      <c r="IS2" s="9">
        <v>5</v>
      </c>
      <c r="IT2" s="9">
        <v>4</v>
      </c>
      <c r="IU2" s="9">
        <v>5</v>
      </c>
      <c r="IV2" s="9">
        <v>7</v>
      </c>
      <c r="IW2" s="9">
        <v>4</v>
      </c>
      <c r="IX2" s="9">
        <v>6</v>
      </c>
      <c r="IY2" s="9">
        <v>5</v>
      </c>
      <c r="IZ2" s="9">
        <v>5</v>
      </c>
      <c r="JA2" s="9">
        <v>7</v>
      </c>
      <c r="JB2" s="9">
        <v>5</v>
      </c>
      <c r="JC2" s="9">
        <v>8</v>
      </c>
      <c r="JD2" s="9">
        <v>8</v>
      </c>
      <c r="JE2" s="9">
        <v>5</v>
      </c>
      <c r="JF2" s="9">
        <v>6</v>
      </c>
      <c r="JG2" s="9">
        <v>7</v>
      </c>
      <c r="JH2" s="9">
        <v>6</v>
      </c>
      <c r="JI2" s="9">
        <v>5</v>
      </c>
      <c r="JJ2" s="2">
        <v>8</v>
      </c>
      <c r="JK2" s="2" t="str">
        <f t="array" ref="JK2:ML2">TRANSPOSE(Daten!I2:I81)</f>
        <v>DISTANZIEREN</v>
      </c>
      <c r="JL2" s="2" t="str">
        <v>DISTANZIEREN</v>
      </c>
      <c r="JM2" s="2" t="str">
        <v>ZULASSEN</v>
      </c>
      <c r="JN2" s="2" t="str">
        <v>ZULASSEN</v>
      </c>
      <c r="JO2" s="2" t="str">
        <v>ZULASSEN</v>
      </c>
      <c r="JP2" s="2" t="str">
        <v>ZULASSEN</v>
      </c>
      <c r="JQ2" s="2" t="str">
        <v>DISTANZIEREN</v>
      </c>
      <c r="JR2" s="2" t="str">
        <v>DISTANZIEREN</v>
      </c>
      <c r="JS2" s="2" t="str">
        <v>ZULASSEN</v>
      </c>
      <c r="JT2" s="2" t="str">
        <v>DISTANZIEREN</v>
      </c>
      <c r="JU2" s="2" t="str">
        <v>DISTANZIEREN</v>
      </c>
      <c r="JV2" s="10" t="str">
        <v>ZULASSEN</v>
      </c>
      <c r="JW2" s="2" t="str">
        <v>DISTANZIEREN</v>
      </c>
      <c r="JX2" s="2" t="str">
        <v>ZULASSEN</v>
      </c>
      <c r="JY2" s="2" t="str">
        <v>ZULASSEN</v>
      </c>
      <c r="JZ2" s="2" t="str">
        <v>ZULASSEN</v>
      </c>
      <c r="KA2" s="2" t="str">
        <v>ZULASSEN</v>
      </c>
      <c r="KB2" s="2" t="str">
        <v>DISTANZIEREN</v>
      </c>
      <c r="KC2" s="2" t="str">
        <v>ZULASSEN</v>
      </c>
      <c r="KD2" s="2" t="str">
        <v>DISTANZIEREN</v>
      </c>
      <c r="KE2" s="2" t="str">
        <v>ZULASSEN</v>
      </c>
      <c r="KF2" s="2" t="str">
        <v>ZULASSEN</v>
      </c>
      <c r="KG2" s="2" t="str">
        <v>DISTANZIEREN</v>
      </c>
      <c r="KH2" s="2" t="str">
        <v>ZULASSEN</v>
      </c>
      <c r="KI2" s="2" t="str">
        <v>DISTANZIEREN</v>
      </c>
      <c r="KJ2" s="2" t="str">
        <v>ZULASSEN</v>
      </c>
      <c r="KK2" s="2" t="str">
        <v>ZULASSEN</v>
      </c>
      <c r="KL2" s="2" t="str">
        <v>DISTANZIEREN</v>
      </c>
      <c r="KM2" s="2" t="str">
        <v>DISTANZIEREN</v>
      </c>
      <c r="KN2" s="2" t="str">
        <v>DISTANZIEREN</v>
      </c>
      <c r="KO2" s="2" t="str">
        <v>ZULASSEN</v>
      </c>
      <c r="KP2" s="2" t="str">
        <v>DISTANZIEREN</v>
      </c>
      <c r="KQ2" s="2" t="str">
        <v>DISTANZIEREN</v>
      </c>
      <c r="KR2" s="2" t="str">
        <v>ZULASSEN</v>
      </c>
      <c r="KS2" s="2" t="str">
        <v>DISTANZIEREN</v>
      </c>
      <c r="KT2" s="2" t="str">
        <v>ZULASSEN</v>
      </c>
      <c r="KU2" s="2" t="str">
        <v>ZULASSEN</v>
      </c>
      <c r="KV2" s="2" t="str">
        <v>DISTANZIEREN</v>
      </c>
      <c r="KW2" s="2" t="str">
        <v>ZULASSEN</v>
      </c>
      <c r="KX2" s="2" t="str">
        <v>DISTANZIEREN</v>
      </c>
      <c r="KY2" s="2" t="str">
        <v>DISTANZIEREN</v>
      </c>
      <c r="KZ2" s="2" t="str">
        <v>DISTANZIEREN</v>
      </c>
      <c r="LA2" s="2" t="str">
        <v>ZULASSEN</v>
      </c>
      <c r="LB2" s="2" t="str">
        <v>DISTANZIEREN</v>
      </c>
      <c r="LC2" s="2" t="str">
        <v>ZULASSEN</v>
      </c>
      <c r="LD2" s="2" t="str">
        <v>DISTANZIEREN</v>
      </c>
      <c r="LE2" s="2" t="str">
        <v>DISTANZIEREN</v>
      </c>
      <c r="LF2" s="2" t="str">
        <v>ZULASSEN</v>
      </c>
      <c r="LG2" s="2" t="str">
        <v>DISTANZIEREN</v>
      </c>
      <c r="LH2" s="2" t="str">
        <v>ZULASSEN</v>
      </c>
      <c r="LI2" s="2" t="str">
        <v>DISTANZIEREN</v>
      </c>
      <c r="LJ2" s="2" t="str">
        <v>ZULASSEN</v>
      </c>
      <c r="LK2" s="2" t="str">
        <v>ZULASSEN</v>
      </c>
      <c r="LL2" s="2" t="str">
        <v>DISTANZIEREN</v>
      </c>
      <c r="LM2" s="2" t="str">
        <v>ZULASSEN</v>
      </c>
      <c r="LN2" s="2" t="str">
        <v>ZULASSEN</v>
      </c>
      <c r="LO2" s="2" t="str">
        <v>ZULASSEN</v>
      </c>
      <c r="LP2" s="2" t="str">
        <v>DISTANZIEREN</v>
      </c>
      <c r="LQ2" s="2" t="str">
        <v>DISTANZIEREN</v>
      </c>
      <c r="LR2" s="2" t="str">
        <v>DISTANZIEREN</v>
      </c>
      <c r="LS2" s="2" t="str">
        <v>ZULASSEN</v>
      </c>
      <c r="LT2" s="2" t="str">
        <v>DISTANZIEREN</v>
      </c>
      <c r="LU2" s="2" t="str">
        <v>DISTANZIEREN</v>
      </c>
      <c r="LV2" s="2" t="str">
        <v>DISTANZIEREN</v>
      </c>
      <c r="LW2" s="2" t="str">
        <v>ZULASSEN</v>
      </c>
      <c r="LX2" s="2" t="str">
        <v>ZULASSEN</v>
      </c>
      <c r="LY2" s="2" t="str">
        <v>DISTANZIEREN</v>
      </c>
      <c r="LZ2" s="2" t="str">
        <v>ZULASSEN</v>
      </c>
      <c r="MA2" s="2" t="str">
        <v>DISTANZIEREN</v>
      </c>
      <c r="MB2" s="2" t="str">
        <v>DISTANZIEREN</v>
      </c>
      <c r="MC2" s="2" t="str">
        <v>ZULASSEN</v>
      </c>
      <c r="MD2" s="2" t="str">
        <v>DISTANZIEREN</v>
      </c>
      <c r="ME2" s="2" t="str">
        <v>ZULASSEN</v>
      </c>
      <c r="MF2" s="2" t="str">
        <v>ZULASSEN</v>
      </c>
      <c r="MG2" s="2" t="str">
        <v>DISTANZIEREN</v>
      </c>
      <c r="MH2" s="2" t="str">
        <v>ZULASSEN</v>
      </c>
      <c r="MI2" s="2" t="str">
        <v>ZULASSEN</v>
      </c>
      <c r="MJ2" s="2" t="str">
        <v>DISTANZIEREN</v>
      </c>
      <c r="MK2" s="2" t="str">
        <v>DISTANZIEREN</v>
      </c>
      <c r="ML2" s="2" t="str">
        <v>ZULASSEN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2015-11-09T17:57:10Z</dcterms:modified>
</cp:coreProperties>
</file>