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ared Expens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0 &quot;USD&quot;"/>
  </numFmts>
  <fonts count="7">
    <font>
      <name val="Calibri"/>
      <family val="2"/>
      <color theme="1"/>
      <sz val="11"/>
      <scheme val="minor"/>
    </font>
    <font>
      <color rgb="00222222"/>
    </font>
    <font>
      <b val="1"/>
      <color rgb="00222222"/>
      <sz val="16"/>
    </font>
    <font>
      <b val="1"/>
      <color rgb="00222222"/>
    </font>
    <font>
      <b val="1"/>
      <color rgb="00222222"/>
      <sz val="12"/>
    </font>
    <font>
      <i val="1"/>
      <color rgb="00222222"/>
    </font>
    <font>
      <color rgb="00968F86"/>
    </font>
  </fonts>
  <fills count="21">
    <fill>
      <patternFill/>
    </fill>
    <fill>
      <patternFill patternType="gray125"/>
    </fill>
    <fill>
      <patternFill patternType="solid">
        <fgColor rgb="00C0B8AA"/>
        <bgColor rgb="00C0B8AA"/>
      </patternFill>
    </fill>
    <fill>
      <patternFill patternType="solid">
        <fgColor rgb="009E9689"/>
        <bgColor rgb="009E9689"/>
      </patternFill>
    </fill>
    <fill>
      <patternFill patternType="solid">
        <fgColor rgb="00536878"/>
        <bgColor rgb="00536878"/>
      </patternFill>
    </fill>
    <fill>
      <patternFill patternType="solid">
        <fgColor rgb="004B6455"/>
        <bgColor rgb="004B6455"/>
      </patternFill>
    </fill>
    <fill>
      <patternFill patternType="solid">
        <fgColor rgb="00856D4D"/>
        <bgColor rgb="00856D4D"/>
      </patternFill>
    </fill>
    <fill>
      <patternFill patternType="solid">
        <fgColor rgb="00705A52"/>
        <bgColor rgb="00705A52"/>
      </patternFill>
    </fill>
    <fill>
      <patternFill patternType="solid">
        <fgColor rgb="006B5876"/>
        <bgColor rgb="006B5876"/>
      </patternFill>
    </fill>
    <fill>
      <patternFill patternType="solid">
        <fgColor rgb="0036454F"/>
        <bgColor rgb="0036454F"/>
      </patternFill>
    </fill>
    <fill>
      <patternFill patternType="solid">
        <fgColor rgb="004F4A45"/>
        <bgColor rgb="004F4A45"/>
      </patternFill>
    </fill>
    <fill>
      <patternFill patternType="solid">
        <fgColor rgb="00A8B2BD"/>
        <bgColor rgb="00A8B2BD"/>
      </patternFill>
    </fill>
    <fill>
      <patternFill patternType="solid">
        <fgColor rgb="0096A0AB"/>
        <bgColor rgb="0096A0AB"/>
      </patternFill>
    </fill>
    <fill>
      <patternFill patternType="solid">
        <fgColor rgb="00B8A8A8"/>
        <bgColor rgb="00B8A8A8"/>
      </patternFill>
    </fill>
    <fill>
      <patternFill patternType="solid">
        <fgColor rgb="00A8A8B8"/>
        <bgColor rgb="00A8A8B8"/>
      </patternFill>
    </fill>
    <fill>
      <patternFill patternType="solid">
        <fgColor rgb="00A8B8AB"/>
        <bgColor rgb="00A8B8AB"/>
      </patternFill>
    </fill>
    <fill>
      <patternFill patternType="solid">
        <fgColor rgb="00B8AD98"/>
        <bgColor rgb="00B8AD98"/>
      </patternFill>
    </fill>
    <fill>
      <patternFill patternType="solid">
        <fgColor rgb="00A19A92"/>
        <bgColor rgb="00A19A92"/>
      </patternFill>
    </fill>
    <fill>
      <patternFill patternType="solid">
        <fgColor rgb="00ADA899"/>
        <bgColor rgb="00ADA899"/>
      </patternFill>
    </fill>
    <fill>
      <patternFill patternType="solid">
        <fgColor rgb="00A3998D"/>
        <bgColor rgb="00A3998D"/>
      </patternFill>
    </fill>
    <fill>
      <patternFill patternType="solid">
        <fgColor rgb="00B5ADA2"/>
        <bgColor rgb="00B5ADA2"/>
      </patternFill>
    </fill>
  </fills>
  <borders count="22">
    <border>
      <left/>
      <right/>
      <top/>
      <bottom/>
      <diagonal/>
    </border>
    <border>
      <bottom style="medium">
        <color rgb="00808080"/>
      </bottom>
    </border>
    <border>
      <left style="thin">
        <color rgb="00D0D0D0"/>
      </left>
      <right style="thin">
        <color rgb="00D0D0D0"/>
      </right>
      <top style="thin">
        <color rgb="00D0D0D0"/>
      </top>
      <bottom style="thin">
        <color rgb="00D0D0D0"/>
      </bottom>
    </border>
    <border>
      <left style="medium">
        <color rgb="008C8680"/>
      </left>
      <right/>
      <top style="medium">
        <color rgb="008C8680"/>
      </top>
      <bottom/>
    </border>
    <border>
      <left/>
      <right/>
      <top style="medium">
        <color rgb="008C8680"/>
      </top>
      <bottom/>
    </border>
    <border>
      <left/>
      <right style="medium">
        <color rgb="008C8680"/>
      </right>
      <top style="medium">
        <color rgb="008C8680"/>
      </top>
      <bottom/>
    </border>
    <border>
      <left style="medium">
        <color rgb="008C8680"/>
      </left>
      <right style="thin">
        <color rgb="00D0D0D0"/>
      </right>
      <top style="thin">
        <color rgb="00D0D0D0"/>
      </top>
      <bottom style="thin">
        <color rgb="00D0D0D0"/>
      </bottom>
    </border>
    <border>
      <left style="thin">
        <color rgb="00D0D0D0"/>
      </left>
      <right style="medium">
        <color rgb="008C8680"/>
      </right>
      <top style="thin">
        <color rgb="00D0D0D0"/>
      </top>
      <bottom style="thin">
        <color rgb="00D0D0D0"/>
      </bottom>
    </border>
    <border>
      <left style="medium">
        <color rgb="008C8680"/>
      </left>
      <right style="thin">
        <color rgb="00D0D0D0"/>
      </right>
      <top style="thin">
        <color rgb="00D0D0D0"/>
      </top>
      <bottom style="medium">
        <color rgb="008C8680"/>
      </bottom>
    </border>
    <border>
      <left style="thin">
        <color rgb="00D0D0D0"/>
      </left>
      <right style="thin">
        <color rgb="00D0D0D0"/>
      </right>
      <top style="thin">
        <color rgb="00D0D0D0"/>
      </top>
      <bottom style="medium">
        <color rgb="008C8680"/>
      </bottom>
    </border>
    <border>
      <left style="thin">
        <color rgb="00D0D0D0"/>
      </left>
      <right style="medium">
        <color rgb="008C8680"/>
      </right>
      <top style="thin">
        <color rgb="00D0D0D0"/>
      </top>
      <bottom style="medium">
        <color rgb="008C8680"/>
      </bottom>
    </border>
    <border>
      <right style="medium">
        <color rgb="008C8680"/>
      </right>
    </border>
    <border>
      <left style="medium">
        <color rgb="008C8680"/>
      </left>
      <right/>
      <top/>
      <bottom/>
    </border>
    <border>
      <left/>
      <right/>
      <top/>
      <bottom/>
    </border>
    <border>
      <left/>
      <right style="medium">
        <color rgb="008C8680"/>
      </right>
      <top/>
      <bottom/>
    </border>
    <border>
      <left style="medium">
        <color rgb="008C8680"/>
      </left>
      <right/>
      <top/>
      <bottom style="medium">
        <color rgb="008C8680"/>
      </bottom>
    </border>
    <border>
      <left/>
      <right/>
      <top/>
      <bottom style="medium">
        <color rgb="008C8680"/>
      </bottom>
    </border>
    <border>
      <left/>
      <right style="medium">
        <color rgb="008C8680"/>
      </right>
      <top/>
      <bottom style="medium">
        <color rgb="008C8680"/>
      </bottom>
    </border>
    <border>
      <left style="medium">
        <color rgb="008C8680"/>
      </left>
      <right style="thin">
        <color rgb="00D0D0D0"/>
      </right>
      <top style="medium">
        <color rgb="008C8680"/>
      </top>
      <bottom style="thin">
        <color rgb="00D0D0D0"/>
      </bottom>
    </border>
    <border>
      <left style="thin">
        <color rgb="00D0D0D0"/>
      </left>
      <right style="thin">
        <color rgb="00D0D0D0"/>
      </right>
      <top style="medium">
        <color rgb="008C8680"/>
      </top>
      <bottom style="thin">
        <color rgb="00D0D0D0"/>
      </bottom>
    </border>
    <border>
      <left style="thin">
        <color rgb="00D0D0D0"/>
      </left>
      <right style="medium">
        <color rgb="008C8680"/>
      </right>
      <top style="medium">
        <color rgb="008C8680"/>
      </top>
      <bottom style="thin">
        <color rgb="00D0D0D0"/>
      </bottom>
    </border>
    <border>
      <right style="medium">
        <color rgb="008C8680"/>
      </right>
      <bottom style="medium">
        <color rgb="008C8680"/>
      </bottom>
    </border>
  </borders>
  <cellStyleXfs count="1">
    <xf numFmtId="0" fontId="1" fillId="2" borderId="0"/>
  </cellStyleXfs>
  <cellXfs count="87">
    <xf numFmtId="0" fontId="0" fillId="0" borderId="0" pivotButton="0" quotePrefix="0" xfId="0"/>
    <xf numFmtId="0" fontId="0" fillId="2" borderId="0" pivotButton="0" quotePrefix="0" xfId="0"/>
    <xf numFmtId="0" fontId="2" fillId="2" borderId="0" pivotButton="0" quotePrefix="0" xfId="0"/>
    <xf numFmtId="0" fontId="1" fillId="2" borderId="0" pivotButton="0" quotePrefix="0" xfId="0"/>
    <xf numFmtId="0" fontId="3" fillId="3" borderId="0" pivotButton="0" quotePrefix="0" xfId="0"/>
    <xf numFmtId="0" fontId="3" fillId="4" borderId="0" pivotButton="0" quotePrefix="0" xfId="0"/>
    <xf numFmtId="0" fontId="3" fillId="5" borderId="0" pivotButton="0" quotePrefix="0" xfId="0"/>
    <xf numFmtId="0" fontId="3" fillId="6" borderId="0" pivotButton="0" quotePrefix="0" xfId="0"/>
    <xf numFmtId="0" fontId="3" fillId="7" borderId="0" pivotButton="0" quotePrefix="0" xfId="0"/>
    <xf numFmtId="0" fontId="3" fillId="8" borderId="0" pivotButton="0" quotePrefix="0" xfId="0"/>
    <xf numFmtId="0" fontId="3" fillId="9" borderId="0" pivotButton="0" quotePrefix="0" xfId="0"/>
    <xf numFmtId="0" fontId="3" fillId="10" borderId="0" pivotButton="0" quotePrefix="0" xfId="0"/>
    <xf numFmtId="0" fontId="0" fillId="2" borderId="1" pivotButton="0" quotePrefix="0" xfId="0"/>
    <xf numFmtId="0" fontId="4" fillId="3" borderId="3" pivotButton="0" quotePrefix="0" xfId="0"/>
    <xf numFmtId="0" fontId="0" fillId="3" borderId="4" pivotButton="0" quotePrefix="0" xfId="0"/>
    <xf numFmtId="0" fontId="0" fillId="3" borderId="5" pivotButton="0" quotePrefix="0" xfId="0"/>
    <xf numFmtId="0" fontId="1" fillId="11" borderId="6" pivotButton="0" quotePrefix="0" xfId="0"/>
    <xf numFmtId="4" fontId="3" fillId="4" borderId="2" pivotButton="0" quotePrefix="0" xfId="0"/>
    <xf numFmtId="4" fontId="3" fillId="5" borderId="2" pivotButton="0" quotePrefix="0" xfId="0"/>
    <xf numFmtId="4" fontId="3" fillId="6" borderId="2" pivotButton="0" quotePrefix="0" xfId="0"/>
    <xf numFmtId="4" fontId="3" fillId="7" borderId="2" pivotButton="0" quotePrefix="0" xfId="0"/>
    <xf numFmtId="4" fontId="3" fillId="8" borderId="2" pivotButton="0" quotePrefix="0" xfId="0"/>
    <xf numFmtId="4" fontId="3" fillId="9" borderId="2" pivotButton="0" quotePrefix="0" xfId="0"/>
    <xf numFmtId="4" fontId="3" fillId="10" borderId="2" pivotButton="0" quotePrefix="0" xfId="0"/>
    <xf numFmtId="4" fontId="3" fillId="5" borderId="7" pivotButton="0" quotePrefix="0" xfId="0"/>
    <xf numFmtId="4" fontId="1" fillId="11" borderId="2" pivotButton="0" quotePrefix="0" xfId="0"/>
    <xf numFmtId="4" fontId="1" fillId="11" borderId="7" pivotButton="0" quotePrefix="0" xfId="0"/>
    <xf numFmtId="0" fontId="3" fillId="12" borderId="8" pivotButton="0" quotePrefix="0" xfId="0"/>
    <xf numFmtId="0" fontId="0" fillId="12" borderId="9" pivotButton="0" quotePrefix="0" xfId="0"/>
    <xf numFmtId="164" fontId="3" fillId="12" borderId="10" pivotButton="0" quotePrefix="0" xfId="0"/>
    <xf numFmtId="0" fontId="5" fillId="3" borderId="4" pivotButton="0" quotePrefix="0" xfId="0"/>
    <xf numFmtId="0" fontId="1" fillId="13" borderId="6" pivotButton="0" quotePrefix="0" xfId="0"/>
    <xf numFmtId="4" fontId="1" fillId="13" borderId="2" pivotButton="0" quotePrefix="0" xfId="0"/>
    <xf numFmtId="4" fontId="1" fillId="13" borderId="7" pivotButton="0" quotePrefix="0" xfId="0"/>
    <xf numFmtId="0" fontId="1" fillId="13" borderId="8" pivotButton="0" quotePrefix="0" xfId="0"/>
    <xf numFmtId="4" fontId="1" fillId="13" borderId="9" pivotButton="0" quotePrefix="0" xfId="0"/>
    <xf numFmtId="4" fontId="1" fillId="13" borderId="10" pivotButton="0" quotePrefix="0" xfId="0"/>
    <xf numFmtId="0" fontId="1" fillId="14" borderId="6" pivotButton="0" quotePrefix="0" xfId="0"/>
    <xf numFmtId="0" fontId="1" fillId="14" borderId="8" pivotButton="0" quotePrefix="0" xfId="0"/>
    <xf numFmtId="4" fontId="1" fillId="14" borderId="9" pivotButton="0" quotePrefix="0" xfId="0"/>
    <xf numFmtId="4" fontId="1" fillId="14" borderId="10" pivotButton="0" quotePrefix="0" xfId="0"/>
    <xf numFmtId="0" fontId="1" fillId="15" borderId="6" pivotButton="0" quotePrefix="0" xfId="0"/>
    <xf numFmtId="0" fontId="1" fillId="15" borderId="8" pivotButton="0" quotePrefix="0" xfId="0"/>
    <xf numFmtId="4" fontId="1" fillId="15" borderId="9" pivotButton="0" quotePrefix="0" xfId="0"/>
    <xf numFmtId="4" fontId="1" fillId="15" borderId="10" pivotButton="0" quotePrefix="0" xfId="0"/>
    <xf numFmtId="0" fontId="3" fillId="16" borderId="6" pivotButton="0" quotePrefix="0" xfId="0"/>
    <xf numFmtId="4" fontId="3" fillId="4" borderId="6" pivotButton="0" quotePrefix="0" xfId="0"/>
    <xf numFmtId="0" fontId="1" fillId="17" borderId="2" applyAlignment="1" pivotButton="0" quotePrefix="0" xfId="0">
      <alignment horizontal="center"/>
    </xf>
    <xf numFmtId="4" fontId="1" fillId="16" borderId="2" pivotButton="0" quotePrefix="0" xfId="0"/>
    <xf numFmtId="4" fontId="1" fillId="16" borderId="7" pivotButton="0" quotePrefix="0" xfId="0"/>
    <xf numFmtId="4" fontId="3" fillId="5" borderId="6" pivotButton="0" quotePrefix="0" xfId="0"/>
    <xf numFmtId="4" fontId="3" fillId="6" borderId="6" pivotButton="0" quotePrefix="0" xfId="0"/>
    <xf numFmtId="4" fontId="3" fillId="7" borderId="6" pivotButton="0" quotePrefix="0" xfId="0"/>
    <xf numFmtId="4" fontId="3" fillId="8" borderId="6" pivotButton="0" quotePrefix="0" xfId="0"/>
    <xf numFmtId="4" fontId="3" fillId="9" borderId="6" pivotButton="0" quotePrefix="0" xfId="0"/>
    <xf numFmtId="4" fontId="3" fillId="10" borderId="6" pivotButton="0" quotePrefix="0" xfId="0"/>
    <xf numFmtId="4" fontId="3" fillId="5" borderId="8" pivotButton="0" quotePrefix="0" xfId="0"/>
    <xf numFmtId="4" fontId="1" fillId="16" borderId="9" pivotButton="0" quotePrefix="0" xfId="0"/>
    <xf numFmtId="0" fontId="1" fillId="17" borderId="10" applyAlignment="1" pivotButton="0" quotePrefix="0" xfId="0">
      <alignment horizontal="center"/>
    </xf>
    <xf numFmtId="0" fontId="5" fillId="2" borderId="0" pivotButton="0" quotePrefix="0" xfId="0"/>
    <xf numFmtId="0" fontId="3" fillId="3" borderId="18" pivotButton="0" quotePrefix="0" xfId="0"/>
    <xf numFmtId="0" fontId="3" fillId="3" borderId="19" pivotButton="0" quotePrefix="0" xfId="0"/>
    <xf numFmtId="0" fontId="3" fillId="3" borderId="20" pivotButton="0" quotePrefix="0" xfId="0"/>
    <xf numFmtId="0" fontId="3" fillId="2" borderId="0" pivotButton="0" quotePrefix="0" xfId="0"/>
    <xf numFmtId="0" fontId="3" fillId="3" borderId="2" pivotButton="0" quotePrefix="0" xfId="0"/>
    <xf numFmtId="0" fontId="1" fillId="2" borderId="6" pivotButton="0" quotePrefix="0" xfId="0"/>
    <xf numFmtId="0" fontId="1" fillId="2" borderId="2" pivotButton="0" quotePrefix="0" xfId="0"/>
    <xf numFmtId="4" fontId="1" fillId="2" borderId="2" pivotButton="0" quotePrefix="0" xfId="0"/>
    <xf numFmtId="0" fontId="1" fillId="2" borderId="7" pivotButton="0" quotePrefix="0" xfId="0"/>
    <xf numFmtId="0" fontId="3" fillId="18" borderId="8" pivotButton="0" quotePrefix="0" xfId="0"/>
    <xf numFmtId="0" fontId="0" fillId="18" borderId="9" pivotButton="0" quotePrefix="0" xfId="0"/>
    <xf numFmtId="4" fontId="3" fillId="18" borderId="9" pivotButton="0" quotePrefix="0" xfId="0"/>
    <xf numFmtId="0" fontId="0" fillId="18" borderId="21" pivotButton="0" quotePrefix="0" xfId="0"/>
    <xf numFmtId="4" fontId="3" fillId="18" borderId="2" pivotButton="0" quotePrefix="0" xfId="0"/>
    <xf numFmtId="0" fontId="4" fillId="19" borderId="3" pivotButton="0" quotePrefix="0" xfId="0"/>
    <xf numFmtId="0" fontId="0" fillId="19" borderId="4" pivotButton="0" quotePrefix="0" xfId="0"/>
    <xf numFmtId="0" fontId="0" fillId="2" borderId="5" pivotButton="0" quotePrefix="0" xfId="0"/>
    <xf numFmtId="0" fontId="1" fillId="20" borderId="12" pivotButton="0" quotePrefix="0" xfId="0"/>
    <xf numFmtId="0" fontId="0" fillId="20" borderId="13" pivotButton="0" quotePrefix="0" xfId="0"/>
    <xf numFmtId="0" fontId="0" fillId="20" borderId="14" pivotButton="0" quotePrefix="0" xfId="0"/>
    <xf numFmtId="0" fontId="0" fillId="2" borderId="12" pivotButton="0" quotePrefix="0" xfId="0"/>
    <xf numFmtId="0" fontId="0" fillId="2" borderId="13" pivotButton="0" quotePrefix="0" xfId="0"/>
    <xf numFmtId="0" fontId="0" fillId="2" borderId="14" pivotButton="0" quotePrefix="0" xfId="0"/>
    <xf numFmtId="0" fontId="1" fillId="20" borderId="15" pivotButton="0" quotePrefix="0" xfId="0"/>
    <xf numFmtId="0" fontId="0" fillId="20" borderId="16" pivotButton="0" quotePrefix="0" xfId="0"/>
    <xf numFmtId="0" fontId="0" fillId="20" borderId="17" pivotButton="0" quotePrefix="0" xfId="0"/>
    <xf numFmtId="0" fontId="6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Expense Calculator</author>
  </authors>
  <commentList>
    <comment ref="D52" authorId="0" shapeId="0">
      <text>
        <t>Enter names separated by commas (e.g., 'John, Sarah')</t>
      </text>
    </comment>
    <comment ref="E52" authorId="0" shapeId="0">
      <text>
        <t>Enter 'All' or names separated by commas (e.g., 'John, Sarah')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tabColor rgb="00C0B8AA"/>
    <outlinePr summaryBelow="1" summaryRight="1"/>
    <pageSetUpPr/>
  </sheetPr>
  <dimension ref="A1:BQ112"/>
  <sheetViews>
    <sheetView workbookViewId="0">
      <selection activeCell="A1" sqref="A1"/>
    </sheetView>
  </sheetViews>
  <sheetFormatPr baseColWidth="8" defaultRowHeight="15"/>
  <cols>
    <col width="20" customWidth="1" min="1" max="1"/>
    <col width="25" customWidth="1" min="2" max="2"/>
    <col width="15" customWidth="1" min="3" max="3"/>
    <col width="12" customWidth="1" min="4" max="4"/>
    <col width="15" customWidth="1" min="5" max="5"/>
    <col width="20" customWidth="1" min="6" max="6"/>
    <col width="20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  <col width="15" customWidth="1" min="32" max="32"/>
    <col width="15" customWidth="1" min="33" max="33"/>
    <col width="15" customWidth="1" min="35" max="35"/>
    <col width="15" customWidth="1" min="36" max="36"/>
    <col width="15" customWidth="1" min="37" max="37"/>
    <col width="15" customWidth="1" min="38" max="38"/>
    <col width="15" customWidth="1" min="39" max="39"/>
    <col width="15" customWidth="1" min="40" max="40"/>
    <col width="15" customWidth="1" min="41" max="41"/>
    <col width="15" customWidth="1" min="42" max="42"/>
    <col width="15" customWidth="1" min="44" max="44"/>
    <col width="15" customWidth="1" min="45" max="45"/>
    <col width="15" customWidth="1" min="46" max="46"/>
    <col width="15" customWidth="1" min="47" max="47"/>
    <col width="15" customWidth="1" min="48" max="48"/>
    <col width="15" customWidth="1" min="49" max="49"/>
    <col width="15" customWidth="1" min="50" max="50"/>
    <col width="15" customWidth="1" min="51" max="51"/>
    <col width="15" customWidth="1" min="53" max="53"/>
    <col width="15" customWidth="1" min="54" max="54"/>
    <col width="15" customWidth="1" min="55" max="55"/>
    <col width="15" customWidth="1" min="56" max="56"/>
    <col width="15" customWidth="1" min="57" max="57"/>
    <col width="15" customWidth="1" min="58" max="58"/>
    <col width="15" customWidth="1" min="59" max="59"/>
    <col width="15" customWidth="1" min="60" max="60"/>
    <col width="15" customWidth="1" min="62" max="62"/>
    <col width="15" customWidth="1" min="63" max="63"/>
    <col width="15" customWidth="1" min="64" max="64"/>
    <col width="15" customWidth="1" min="65" max="65"/>
    <col width="15" customWidth="1" min="66" max="66"/>
    <col width="15" customWidth="1" min="67" max="67"/>
    <col width="15" customWidth="1" min="68" max="68"/>
    <col width="15" customWidth="1" min="69" max="69"/>
  </cols>
  <sheetData>
    <row r="1" customFormat="1" s="1">
      <c r="A1" s="2" t="inlineStr">
        <is>
          <t>Shared Expenses Calculator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</row>
    <row r="2" customFormat="1" s="1">
      <c r="A2" s="3" t="inlineStr">
        <is>
          <t>Track and split group expenses automatically</t>
        </is>
      </c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</row>
    <row r="3" customFormat="1" s="1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</row>
    <row r="4" customFormat="1" s="1">
      <c r="A4" s="4" t="inlineStr">
        <is>
          <t>Participants</t>
        </is>
      </c>
      <c r="B4" s="5" t="inlineStr">
        <is>
          <t>Alice</t>
        </is>
      </c>
      <c r="C4" s="6" t="inlineStr">
        <is>
          <t>Bob</t>
        </is>
      </c>
      <c r="D4" s="7" t="inlineStr">
        <is>
          <t>Charlie</t>
        </is>
      </c>
      <c r="E4" s="8" t="inlineStr">
        <is>
          <t>Diana</t>
        </is>
      </c>
      <c r="F4" s="9" t="inlineStr">
        <is>
          <t>Eve</t>
        </is>
      </c>
      <c r="G4" s="10" t="inlineStr">
        <is>
          <t>Frank</t>
        </is>
      </c>
      <c r="H4" s="11" t="inlineStr">
        <is>
          <t>Grace</t>
        </is>
      </c>
      <c r="I4" s="6" t="inlineStr">
        <is>
          <t>Henry</t>
        </is>
      </c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</row>
    <row r="5" customFormat="1" s="1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</row>
    <row r="6" customFormat="1" s="1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</row>
    <row r="7" customFormat="1" s="1">
      <c r="A7" s="13" t="inlineStr">
        <is>
          <t>Total Each Paid</t>
        </is>
      </c>
      <c r="B7" s="14" t="n"/>
      <c r="C7" s="14" t="n"/>
      <c r="D7" s="14" t="n"/>
      <c r="E7" s="14" t="n"/>
      <c r="F7" s="14" t="n"/>
      <c r="G7" s="14" t="n"/>
      <c r="H7" s="14" t="n"/>
      <c r="I7" s="15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</row>
    <row r="8" customFormat="1" s="1">
      <c r="A8" s="16" t="inlineStr">
        <is>
          <t>Participant</t>
        </is>
      </c>
      <c r="B8" s="17">
        <f>IF(ISBLANK(B4), "", B4)</f>
        <v/>
      </c>
      <c r="C8" s="18">
        <f>IF(ISBLANK(C4), "", C4)</f>
        <v/>
      </c>
      <c r="D8" s="19">
        <f>IF(ISBLANK(D4), "", D4)</f>
        <v/>
      </c>
      <c r="E8" s="20">
        <f>IF(ISBLANK(E4), "", E4)</f>
        <v/>
      </c>
      <c r="F8" s="21">
        <f>IF(ISBLANK(F4), "", F4)</f>
        <v/>
      </c>
      <c r="G8" s="22">
        <f>IF(ISBLANK(G4), "", G4)</f>
        <v/>
      </c>
      <c r="H8" s="23">
        <f>IF(ISBLANK(H4), "", H4)</f>
        <v/>
      </c>
      <c r="I8" s="24">
        <f>IF(ISBLANK(I4), "", I4)</f>
        <v/>
      </c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</row>
    <row r="9" customFormat="1" s="1">
      <c r="A9" s="16" t="inlineStr">
        <is>
          <t>Amount Paid</t>
        </is>
      </c>
      <c r="B9" s="25">
        <f>IF(ISBLANK(B4),"",SUMIFS(C53:C62,D53:D62,B4))</f>
        <v/>
      </c>
      <c r="C9" s="25">
        <f>IF(ISBLANK(C4),"",SUMIFS(C53:C62,D53:D62,C4))</f>
        <v/>
      </c>
      <c r="D9" s="25">
        <f>IF(ISBLANK(D4),"",SUMIFS(C53:C62,D53:D62,D4))</f>
        <v/>
      </c>
      <c r="E9" s="25">
        <f>IF(ISBLANK(E4),"",SUMIFS(C53:C62,D53:D62,E4))</f>
        <v/>
      </c>
      <c r="F9" s="25">
        <f>IF(ISBLANK(F4),"",SUMIFS(C53:C62,D53:D62,F4))</f>
        <v/>
      </c>
      <c r="G9" s="25">
        <f>IF(ISBLANK(G4),"",SUMIFS(C53:C62,D53:D62,G4))</f>
        <v/>
      </c>
      <c r="H9" s="25">
        <f>IF(ISBLANK(H4),"",SUMIFS(C53:C62,D53:D62,H4))</f>
        <v/>
      </c>
      <c r="I9" s="26">
        <f>IF(ISBLANK(I4),"",SUMIFS(C53:C62,D53:D62,I4))</f>
        <v/>
      </c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</row>
    <row r="10" customFormat="1" s="1">
      <c r="A10" s="27" t="inlineStr">
        <is>
          <t>Grand group total:</t>
        </is>
      </c>
      <c r="B10" s="28" t="n"/>
      <c r="C10" s="28" t="n"/>
      <c r="D10" s="28" t="n"/>
      <c r="E10" s="28" t="n"/>
      <c r="F10" s="28" t="n"/>
      <c r="G10" s="28" t="n"/>
      <c r="H10" s="28" t="n"/>
      <c r="I10" s="29">
        <f>SUMIFS(B9:I9,B4:I4,"&lt;&gt;")</f>
        <v/>
      </c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</row>
    <row r="11" customFormat="1" s="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</row>
    <row r="12" customFormat="1" s="1">
      <c r="A12" s="13" t="inlineStr">
        <is>
          <t>Total Each Owes</t>
        </is>
      </c>
      <c r="B12" s="30" t="inlineStr">
        <is>
          <t>(← this is the sum of what each specific person owes others)</t>
        </is>
      </c>
      <c r="C12" s="14" t="n"/>
      <c r="D12" s="14" t="n"/>
      <c r="E12" s="14" t="n"/>
      <c r="F12" s="14" t="n"/>
      <c r="G12" s="14" t="n"/>
      <c r="H12" s="14" t="n"/>
      <c r="I12" s="15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</row>
    <row r="13" customFormat="1" s="1">
      <c r="A13" s="31" t="inlineStr">
        <is>
          <t>Participant</t>
        </is>
      </c>
      <c r="B13" s="17">
        <f>IF(ISBLANK(B4), "", B4)</f>
        <v/>
      </c>
      <c r="C13" s="18">
        <f>IF(ISBLANK(C4), "", C4)</f>
        <v/>
      </c>
      <c r="D13" s="19">
        <f>IF(ISBLANK(D4), "", D4)</f>
        <v/>
      </c>
      <c r="E13" s="20">
        <f>IF(ISBLANK(E4), "", E4)</f>
        <v/>
      </c>
      <c r="F13" s="21">
        <f>IF(ISBLANK(F4), "", F4)</f>
        <v/>
      </c>
      <c r="G13" s="22">
        <f>IF(ISBLANK(G4), "", G4)</f>
        <v/>
      </c>
      <c r="H13" s="23">
        <f>IF(ISBLANK(H4), "", H4)</f>
        <v/>
      </c>
      <c r="I13" s="24">
        <f>IF(ISBLANK(I4), "", I4)</f>
        <v/>
      </c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</row>
    <row r="14" customFormat="1" s="1">
      <c r="A14" s="31" t="inlineStr">
        <is>
          <t>Share Owes</t>
        </is>
      </c>
      <c r="B14" s="32">
        <f>IF(ISBLANK(B4),"",(IF(ISBLANK(C4),0,H63)+IF(ISBLANK(D4),0,I63)+IF(ISBLANK(E4),0,J63)+IF(ISBLANK(F4),0,K63)+IF(ISBLANK(G4),0,L63)+IF(ISBLANK(H4),0,M63)+IF(ISBLANK(I4),0,N63)))</f>
        <v/>
      </c>
      <c r="C14" s="32">
        <f>IF(ISBLANK(C4),"",(IF(ISBLANK(B4),0,O63)+IF(ISBLANK(D4),0,Q63)+IF(ISBLANK(E4),0,R63)+IF(ISBLANK(F4),0,S63)+IF(ISBLANK(G4),0,T63)+IF(ISBLANK(H4),0,U63)+IF(ISBLANK(I4),0,V63)))</f>
        <v/>
      </c>
      <c r="D14" s="32">
        <f>IF(ISBLANK(D4),"",(IF(ISBLANK(B4),0,W63)+IF(ISBLANK(C4),0,X63)+IF(ISBLANK(E4),0,Z63)+IF(ISBLANK(F4),0,AA63)+IF(ISBLANK(G4),0,AB63)+IF(ISBLANK(H4),0,AC63)+IF(ISBLANK(I4),0,AD63)))</f>
        <v/>
      </c>
      <c r="E14" s="32">
        <f>IF(ISBLANK(E4),"",(IF(ISBLANK(B4),0,AE63)+IF(ISBLANK(C4),0,AF63)+IF(ISBLANK(D4),0,AG63)+IF(ISBLANK(F4),0,AI63)+IF(ISBLANK(G4),0,AJ63)+IF(ISBLANK(H4),0,AK63)+IF(ISBLANK(I4),0,AL63)))</f>
        <v/>
      </c>
      <c r="F14" s="32">
        <f>IF(ISBLANK(F4),"",(IF(ISBLANK(B4),0,AM63)+IF(ISBLANK(C4),0,AN63)+IF(ISBLANK(D4),0,AO63)+IF(ISBLANK(E4),0,AP63)+IF(ISBLANK(G4),0,AR63)+IF(ISBLANK(H4),0,AS63)+IF(ISBLANK(I4),0,AT63)))</f>
        <v/>
      </c>
      <c r="G14" s="32">
        <f>IF(ISBLANK(G4),"",(IF(ISBLANK(B4),0,AU63)+IF(ISBLANK(C4),0,AV63)+IF(ISBLANK(D4),0,AW63)+IF(ISBLANK(E4),0,AX63)+IF(ISBLANK(F4),0,AY63)+IF(ISBLANK(H4),0,BA63)+IF(ISBLANK(I4),0,BB63)))</f>
        <v/>
      </c>
      <c r="H14" s="32">
        <f>IF(ISBLANK(H4),"",(IF(ISBLANK(B4),0,BC63)+IF(ISBLANK(C4),0,BD63)+IF(ISBLANK(D4),0,BE63)+IF(ISBLANK(E4),0,BF63)+IF(ISBLANK(F4),0,BG63)+IF(ISBLANK(G4),0,BH63)+IF(ISBLANK(I4),0,BJ63)))</f>
        <v/>
      </c>
      <c r="I14" s="33">
        <f>IF(ISBLANK(I4),"",(IF(ISBLANK(B4),0,BK63)+IF(ISBLANK(C4),0,BL63)+IF(ISBLANK(D4),0,BM63)+IF(ISBLANK(E4),0,BN63)+IF(ISBLANK(F4),0,BO63)+IF(ISBLANK(G4),0,BP63)+IF(ISBLANK(H4),0,BQ63)))</f>
        <v/>
      </c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</row>
    <row r="15" customFormat="1" s="1">
      <c r="A15" s="34" t="inlineStr">
        <is>
          <t>Or, equal split:</t>
        </is>
      </c>
      <c r="B15" s="35">
        <f>IF(ISBLANK(B4),"",I10/COUNTIF(B4:I4,"&lt;&gt;")-IF(ISBLANK(B9),0,B9))</f>
        <v/>
      </c>
      <c r="C15" s="35">
        <f>IF(ISBLANK(C4),"",I10/COUNTIF(B4:I4,"&lt;&gt;")-IF(ISBLANK(C9),0,C9))</f>
        <v/>
      </c>
      <c r="D15" s="35">
        <f>IF(ISBLANK(D4),"",I10/COUNTIF(B4:I4,"&lt;&gt;")-IF(ISBLANK(D9),0,D9))</f>
        <v/>
      </c>
      <c r="E15" s="35">
        <f>IF(ISBLANK(E4),"",I10/COUNTIF(B4:I4,"&lt;&gt;")-IF(ISBLANK(E9),0,E9))</f>
        <v/>
      </c>
      <c r="F15" s="35">
        <f>IF(ISBLANK(F4),"",I10/COUNTIF(B4:I4,"&lt;&gt;")-IF(ISBLANK(F9),0,F9))</f>
        <v/>
      </c>
      <c r="G15" s="35">
        <f>IF(ISBLANK(G4),"",I10/COUNTIF(B4:I4,"&lt;&gt;")-IF(ISBLANK(G9),0,G9))</f>
        <v/>
      </c>
      <c r="H15" s="35">
        <f>IF(ISBLANK(H4),"",I10/COUNTIF(B4:I4,"&lt;&gt;")-IF(ISBLANK(H9),0,H9))</f>
        <v/>
      </c>
      <c r="I15" s="36">
        <f>IF(ISBLANK(I4),"",I10/COUNTIF(B4:I4,"&lt;&gt;")-IF(ISBLANK(I9),0,I9))</f>
        <v/>
      </c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</row>
    <row r="16" customFormat="1" s="1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</row>
    <row r="17" customFormat="1" s="1">
      <c r="A17" s="13" t="inlineStr">
        <is>
          <t>Total Each Owed</t>
        </is>
      </c>
      <c r="B17" s="30" t="inlineStr">
        <is>
          <t>(← this is the sum of what others owe each specific person)</t>
        </is>
      </c>
      <c r="C17" s="14" t="n"/>
      <c r="D17" s="14" t="n"/>
      <c r="E17" s="14" t="n"/>
      <c r="F17" s="14" t="n"/>
      <c r="G17" s="14" t="n"/>
      <c r="H17" s="14" t="n"/>
      <c r="I17" s="15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</row>
    <row r="18" customFormat="1" s="1">
      <c r="A18" s="37" t="inlineStr">
        <is>
          <t>Participant</t>
        </is>
      </c>
      <c r="B18" s="17">
        <f>IF(ISBLANK(B4), "", B4)</f>
        <v/>
      </c>
      <c r="C18" s="18">
        <f>IF(ISBLANK(C4), "", C4)</f>
        <v/>
      </c>
      <c r="D18" s="19">
        <f>IF(ISBLANK(D4), "", D4)</f>
        <v/>
      </c>
      <c r="E18" s="20">
        <f>IF(ISBLANK(E4), "", E4)</f>
        <v/>
      </c>
      <c r="F18" s="21">
        <f>IF(ISBLANK(F4), "", F4)</f>
        <v/>
      </c>
      <c r="G18" s="22">
        <f>IF(ISBLANK(G4), "", G4)</f>
        <v/>
      </c>
      <c r="H18" s="23">
        <f>IF(ISBLANK(H4), "", H4)</f>
        <v/>
      </c>
      <c r="I18" s="24">
        <f>IF(ISBLANK(I4), "", I4)</f>
        <v/>
      </c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</row>
    <row r="19" customFormat="1" s="1">
      <c r="A19" s="38" t="inlineStr">
        <is>
          <t>Share Owed</t>
        </is>
      </c>
      <c r="B19" s="39">
        <f>IF(ISBLANK(B4),"",(IF(ISBLANK(C4),0,O63)+IF(ISBLANK(D4),0,W63)+IF(ISBLANK(E4),0,AE63)+IF(ISBLANK(F4),0,AM63)+IF(ISBLANK(G4),0,AU63)+IF(ISBLANK(H4),0,BC63)+IF(ISBLANK(I4),0,BK63)))</f>
        <v/>
      </c>
      <c r="C19" s="39">
        <f>IF(ISBLANK(C4),"",(IF(ISBLANK(B4),0,H63)+IF(ISBLANK(D4),0,X63)+IF(ISBLANK(E4),0,AF63)+IF(ISBLANK(F4),0,AN63)+IF(ISBLANK(G4),0,AV63)+IF(ISBLANK(H4),0,BD63)+IF(ISBLANK(I4),0,BL63)))</f>
        <v/>
      </c>
      <c r="D19" s="39">
        <f>IF(ISBLANK(D4),"",(IF(ISBLANK(B4),0,I63)+IF(ISBLANK(C4),0,Q63)+IF(ISBLANK(E4),0,AG63)+IF(ISBLANK(F4),0,AO63)+IF(ISBLANK(G4),0,AW63)+IF(ISBLANK(H4),0,BE63)+IF(ISBLANK(I4),0,BM63)))</f>
        <v/>
      </c>
      <c r="E19" s="39">
        <f>IF(ISBLANK(E4),"",(IF(ISBLANK(B4),0,J63)+IF(ISBLANK(C4),0,R63)+IF(ISBLANK(D4),0,Z63)+IF(ISBLANK(F4),0,AP63)+IF(ISBLANK(G4),0,AX63)+IF(ISBLANK(H4),0,BF63)+IF(ISBLANK(I4),0,BN63)))</f>
        <v/>
      </c>
      <c r="F19" s="39">
        <f>IF(ISBLANK(F4),"",(IF(ISBLANK(B4),0,K63)+IF(ISBLANK(C4),0,S63)+IF(ISBLANK(D4),0,AA63)+IF(ISBLANK(E4),0,AI63)+IF(ISBLANK(G4),0,AY63)+IF(ISBLANK(H4),0,BG63)+IF(ISBLANK(I4),0,BO63)))</f>
        <v/>
      </c>
      <c r="G19" s="39">
        <f>IF(ISBLANK(G4),"",(IF(ISBLANK(B4),0,L63)+IF(ISBLANK(C4),0,T63)+IF(ISBLANK(D4),0,AB63)+IF(ISBLANK(E4),0,AJ63)+IF(ISBLANK(F4),0,AR63)+IF(ISBLANK(H4),0,BH63)+IF(ISBLANK(I4),0,BP63)))</f>
        <v/>
      </c>
      <c r="H19" s="39">
        <f>IF(ISBLANK(H4),"",(IF(ISBLANK(B4),0,M63)+IF(ISBLANK(C4),0,U63)+IF(ISBLANK(D4),0,AC63)+IF(ISBLANK(E4),0,AK63)+IF(ISBLANK(F4),0,AS63)+IF(ISBLANK(G4),0,BA63)+IF(ISBLANK(I4),0,BQ63)))</f>
        <v/>
      </c>
      <c r="I19" s="40">
        <f>IF(ISBLANK(I4),"",(IF(ISBLANK(B4),0,N63)+IF(ISBLANK(C4),0,V63)+IF(ISBLANK(D4),0,AD63)+IF(ISBLANK(E4),0,AL63)+IF(ISBLANK(F4),0,AT63)+IF(ISBLANK(G4),0,BB63)+IF(ISBLANK(H4),0,BJ63)))</f>
        <v/>
      </c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</row>
    <row r="20" customFormat="1" s="1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</row>
    <row r="21" customFormat="1" s="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</row>
    <row r="22" customFormat="1" s="1">
      <c r="A22" s="13" t="inlineStr">
        <is>
          <t>Final Balance (Total owed minus total owes)</t>
        </is>
      </c>
      <c r="B22" s="14" t="n"/>
      <c r="C22" s="14" t="n"/>
      <c r="D22" s="14" t="n"/>
      <c r="E22" s="14" t="n"/>
      <c r="F22" s="14" t="n"/>
      <c r="G22" s="14" t="n"/>
      <c r="H22" s="14" t="n"/>
      <c r="I22" s="15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</row>
    <row r="23" customFormat="1" s="1">
      <c r="A23" s="41" t="inlineStr">
        <is>
          <t>Participant</t>
        </is>
      </c>
      <c r="B23" s="17">
        <f>IF(ISBLANK(B4), "", B4)</f>
        <v/>
      </c>
      <c r="C23" s="18">
        <f>IF(ISBLANK(C4), "", C4)</f>
        <v/>
      </c>
      <c r="D23" s="19">
        <f>IF(ISBLANK(D4), "", D4)</f>
        <v/>
      </c>
      <c r="E23" s="20">
        <f>IF(ISBLANK(E4), "", E4)</f>
        <v/>
      </c>
      <c r="F23" s="21">
        <f>IF(ISBLANK(F4), "", F4)</f>
        <v/>
      </c>
      <c r="G23" s="22">
        <f>IF(ISBLANK(G4), "", G4)</f>
        <v/>
      </c>
      <c r="H23" s="23">
        <f>IF(ISBLANK(H4), "", H4)</f>
        <v/>
      </c>
      <c r="I23" s="24">
        <f>IF(ISBLANK(I4), "", I4)</f>
        <v/>
      </c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</row>
    <row r="24" customFormat="1" s="1">
      <c r="A24" s="42" t="inlineStr">
        <is>
          <t>Net Balance</t>
        </is>
      </c>
      <c r="B24" s="43">
        <f>IF(ISBLANK(B4),"",B19-B14)</f>
        <v/>
      </c>
      <c r="C24" s="43">
        <f>IF(ISBLANK(C4),"",C19-C14)</f>
        <v/>
      </c>
      <c r="D24" s="43">
        <f>IF(ISBLANK(D4),"",D19-D14)</f>
        <v/>
      </c>
      <c r="E24" s="43">
        <f>IF(ISBLANK(E4),"",E19-E14)</f>
        <v/>
      </c>
      <c r="F24" s="43">
        <f>IF(ISBLANK(F4),"",F19-F14)</f>
        <v/>
      </c>
      <c r="G24" s="43">
        <f>IF(ISBLANK(G4),"",G19-G14)</f>
        <v/>
      </c>
      <c r="H24" s="43">
        <f>IF(ISBLANK(H4),"",H19-H14)</f>
        <v/>
      </c>
      <c r="I24" s="44">
        <f>IF(ISBLANK(I4),"",I19-I14)</f>
        <v/>
      </c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</row>
    <row r="25" customFormat="1" s="1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</row>
    <row r="26" customFormat="1" s="1">
      <c r="A26" s="13" t="inlineStr">
        <is>
          <t>Settlements (Who Pays Whom - direct to each)</t>
        </is>
      </c>
      <c r="B26" s="14" t="n"/>
      <c r="C26" s="14" t="n"/>
      <c r="D26" s="14" t="n"/>
      <c r="E26" s="14" t="n"/>
      <c r="F26" s="14" t="n"/>
      <c r="G26" s="14" t="n"/>
      <c r="H26" s="14" t="n"/>
      <c r="I26" s="15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</row>
    <row r="27" customFormat="1" s="1">
      <c r="A27" s="45" t="inlineStr">
        <is>
          <t xml:space="preserve">From ⇩ / To ⇒ </t>
        </is>
      </c>
      <c r="B27" s="17">
        <f>B4</f>
        <v/>
      </c>
      <c r="C27" s="18">
        <f>C4</f>
        <v/>
      </c>
      <c r="D27" s="19">
        <f>D4</f>
        <v/>
      </c>
      <c r="E27" s="20">
        <f>E4</f>
        <v/>
      </c>
      <c r="F27" s="21">
        <f>F4</f>
        <v/>
      </c>
      <c r="G27" s="22">
        <f>G4</f>
        <v/>
      </c>
      <c r="H27" s="23">
        <f>H4</f>
        <v/>
      </c>
      <c r="I27" s="24">
        <f>I4</f>
        <v/>
      </c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</row>
    <row r="28" customFormat="1" s="1">
      <c r="A28" s="46">
        <f>B4</f>
        <v/>
      </c>
      <c r="B28" s="47" t="inlineStr">
        <is>
          <t>-</t>
        </is>
      </c>
      <c r="C28" s="48">
        <f>IF(OR(ISBLANK(B4),ISBLANK(C4)),"-",H63-O63)</f>
        <v/>
      </c>
      <c r="D28" s="48">
        <f>IF(OR(ISBLANK(B4),ISBLANK(D4)),"-",I63-W63)</f>
        <v/>
      </c>
      <c r="E28" s="48">
        <f>IF(OR(ISBLANK(B4),ISBLANK(E4)),"-",J63-AE63)</f>
        <v/>
      </c>
      <c r="F28" s="48">
        <f>IF(OR(ISBLANK(B4),ISBLANK(F4)),"-",K63-AM63)</f>
        <v/>
      </c>
      <c r="G28" s="48">
        <f>IF(OR(ISBLANK(B4),ISBLANK(G4)),"-",L63-AU63)</f>
        <v/>
      </c>
      <c r="H28" s="48">
        <f>IF(OR(ISBLANK(B4),ISBLANK(H4)),"-",M63-BC63)</f>
        <v/>
      </c>
      <c r="I28" s="49">
        <f>IF(OR(ISBLANK(B4),ISBLANK(I4)),"-",N63-BK63)</f>
        <v/>
      </c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</row>
    <row r="29" customFormat="1" s="1">
      <c r="A29" s="50">
        <f>C4</f>
        <v/>
      </c>
      <c r="B29" s="48">
        <f>IF(OR(ISBLANK(C4),ISBLANK(B4)),"-",O63-H63)</f>
        <v/>
      </c>
      <c r="C29" s="47" t="inlineStr">
        <is>
          <t>-</t>
        </is>
      </c>
      <c r="D29" s="48">
        <f>IF(OR(ISBLANK(C4),ISBLANK(D4)),"-",Q63-X63)</f>
        <v/>
      </c>
      <c r="E29" s="48">
        <f>IF(OR(ISBLANK(C4),ISBLANK(E4)),"-",R63-AF63)</f>
        <v/>
      </c>
      <c r="F29" s="48">
        <f>IF(OR(ISBLANK(C4),ISBLANK(F4)),"-",S63-AN63)</f>
        <v/>
      </c>
      <c r="G29" s="48">
        <f>IF(OR(ISBLANK(C4),ISBLANK(G4)),"-",T63-AV63)</f>
        <v/>
      </c>
      <c r="H29" s="48">
        <f>IF(OR(ISBLANK(C4),ISBLANK(H4)),"-",U63-BD63)</f>
        <v/>
      </c>
      <c r="I29" s="49">
        <f>IF(OR(ISBLANK(C4),ISBLANK(I4)),"-",V63-BL63)</f>
        <v/>
      </c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</row>
    <row r="30" customFormat="1" s="1">
      <c r="A30" s="51">
        <f>D4</f>
        <v/>
      </c>
      <c r="B30" s="48">
        <f>IF(OR(ISBLANK(D4),ISBLANK(B4)),"-",W63-I63)</f>
        <v/>
      </c>
      <c r="C30" s="48">
        <f>IF(OR(ISBLANK(D4),ISBLANK(C4)),"-",X63-Q63)</f>
        <v/>
      </c>
      <c r="D30" s="47" t="inlineStr">
        <is>
          <t>-</t>
        </is>
      </c>
      <c r="E30" s="48">
        <f>IF(OR(ISBLANK(D4),ISBLANK(E4)),"-",Z63-AG63)</f>
        <v/>
      </c>
      <c r="F30" s="48">
        <f>IF(OR(ISBLANK(D4),ISBLANK(F4)),"-",AA63-AO63)</f>
        <v/>
      </c>
      <c r="G30" s="48">
        <f>IF(OR(ISBLANK(D4),ISBLANK(G4)),"-",AB63-AW63)</f>
        <v/>
      </c>
      <c r="H30" s="48">
        <f>IF(OR(ISBLANK(D4),ISBLANK(H4)),"-",AC63-BE63)</f>
        <v/>
      </c>
      <c r="I30" s="49">
        <f>IF(OR(ISBLANK(D4),ISBLANK(I4)),"-",AD63-BM63)</f>
        <v/>
      </c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</row>
    <row r="31" customFormat="1" s="1">
      <c r="A31" s="52">
        <f>E4</f>
        <v/>
      </c>
      <c r="B31" s="48">
        <f>IF(OR(ISBLANK(E4),ISBLANK(B4)),"-",AE63-J63)</f>
        <v/>
      </c>
      <c r="C31" s="48">
        <f>IF(OR(ISBLANK(E4),ISBLANK(C4)),"-",AF63-R63)</f>
        <v/>
      </c>
      <c r="D31" s="48">
        <f>IF(OR(ISBLANK(E4),ISBLANK(D4)),"-",AG63-Z63)</f>
        <v/>
      </c>
      <c r="E31" s="47" t="inlineStr">
        <is>
          <t>-</t>
        </is>
      </c>
      <c r="F31" s="48">
        <f>IF(OR(ISBLANK(E4),ISBLANK(F4)),"-",AI63-AP63)</f>
        <v/>
      </c>
      <c r="G31" s="48">
        <f>IF(OR(ISBLANK(E4),ISBLANK(G4)),"-",AJ63-AX63)</f>
        <v/>
      </c>
      <c r="H31" s="48">
        <f>IF(OR(ISBLANK(E4),ISBLANK(H4)),"-",AK63-BF63)</f>
        <v/>
      </c>
      <c r="I31" s="49">
        <f>IF(OR(ISBLANK(E4),ISBLANK(I4)),"-",AL63-BN63)</f>
        <v/>
      </c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</row>
    <row r="32" customFormat="1" s="1">
      <c r="A32" s="53">
        <f>F4</f>
        <v/>
      </c>
      <c r="B32" s="48">
        <f>IF(OR(ISBLANK(F4),ISBLANK(B4)),"-",AM63-K63)</f>
        <v/>
      </c>
      <c r="C32" s="48">
        <f>IF(OR(ISBLANK(F4),ISBLANK(C4)),"-",AN63-S63)</f>
        <v/>
      </c>
      <c r="D32" s="48">
        <f>IF(OR(ISBLANK(F4),ISBLANK(D4)),"-",AO63-AA63)</f>
        <v/>
      </c>
      <c r="E32" s="48">
        <f>IF(OR(ISBLANK(F4),ISBLANK(E4)),"-",AP63-AI63)</f>
        <v/>
      </c>
      <c r="F32" s="47" t="inlineStr">
        <is>
          <t>-</t>
        </is>
      </c>
      <c r="G32" s="48">
        <f>IF(OR(ISBLANK(F4),ISBLANK(G4)),"-",AR63-AY63)</f>
        <v/>
      </c>
      <c r="H32" s="48">
        <f>IF(OR(ISBLANK(F4),ISBLANK(H4)),"-",AS63-BG63)</f>
        <v/>
      </c>
      <c r="I32" s="49">
        <f>IF(OR(ISBLANK(F4),ISBLANK(I4)),"-",AT63-BO63)</f>
        <v/>
      </c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</row>
    <row r="33" customFormat="1" s="1">
      <c r="A33" s="54">
        <f>G4</f>
        <v/>
      </c>
      <c r="B33" s="48">
        <f>IF(OR(ISBLANK(G4),ISBLANK(B4)),"-",AU63-L63)</f>
        <v/>
      </c>
      <c r="C33" s="48">
        <f>IF(OR(ISBLANK(G4),ISBLANK(C4)),"-",AV63-T63)</f>
        <v/>
      </c>
      <c r="D33" s="48">
        <f>IF(OR(ISBLANK(G4),ISBLANK(D4)),"-",AW63-AB63)</f>
        <v/>
      </c>
      <c r="E33" s="48">
        <f>IF(OR(ISBLANK(G4),ISBLANK(E4)),"-",AX63-AJ63)</f>
        <v/>
      </c>
      <c r="F33" s="48">
        <f>IF(OR(ISBLANK(G4),ISBLANK(F4)),"-",AY63-AR63)</f>
        <v/>
      </c>
      <c r="G33" s="47" t="inlineStr">
        <is>
          <t>-</t>
        </is>
      </c>
      <c r="H33" s="48">
        <f>IF(OR(ISBLANK(G4),ISBLANK(H4)),"-",BA63-BH63)</f>
        <v/>
      </c>
      <c r="I33" s="49">
        <f>IF(OR(ISBLANK(G4),ISBLANK(I4)),"-",BB63-BP63)</f>
        <v/>
      </c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</row>
    <row r="34" customFormat="1" s="1">
      <c r="A34" s="55">
        <f>H4</f>
        <v/>
      </c>
      <c r="B34" s="48">
        <f>IF(OR(ISBLANK(H4),ISBLANK(B4)),"-",BC63-M63)</f>
        <v/>
      </c>
      <c r="C34" s="48">
        <f>IF(OR(ISBLANK(H4),ISBLANK(C4)),"-",BD63-U63)</f>
        <v/>
      </c>
      <c r="D34" s="48">
        <f>IF(OR(ISBLANK(H4),ISBLANK(D4)),"-",BE63-AC63)</f>
        <v/>
      </c>
      <c r="E34" s="48">
        <f>IF(OR(ISBLANK(H4),ISBLANK(E4)),"-",BF63-AK63)</f>
        <v/>
      </c>
      <c r="F34" s="48">
        <f>IF(OR(ISBLANK(H4),ISBLANK(F4)),"-",BG63-AS63)</f>
        <v/>
      </c>
      <c r="G34" s="48">
        <f>IF(OR(ISBLANK(H4),ISBLANK(G4)),"-",BH63-BA63)</f>
        <v/>
      </c>
      <c r="H34" s="47" t="inlineStr">
        <is>
          <t>-</t>
        </is>
      </c>
      <c r="I34" s="49">
        <f>IF(OR(ISBLANK(H4),ISBLANK(I4)),"-",BJ63-BQ63)</f>
        <v/>
      </c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</row>
    <row r="35" customFormat="1" s="1">
      <c r="A35" s="56">
        <f>I4</f>
        <v/>
      </c>
      <c r="B35" s="57">
        <f>IF(OR(ISBLANK(I4),ISBLANK(B4)),"-",BK63-N63)</f>
        <v/>
      </c>
      <c r="C35" s="57">
        <f>IF(OR(ISBLANK(I4),ISBLANK(C4)),"-",BL63-V63)</f>
        <v/>
      </c>
      <c r="D35" s="57">
        <f>IF(OR(ISBLANK(I4),ISBLANK(D4)),"-",BM63-AD63)</f>
        <v/>
      </c>
      <c r="E35" s="57">
        <f>IF(OR(ISBLANK(I4),ISBLANK(E4)),"-",BN63-AL63)</f>
        <v/>
      </c>
      <c r="F35" s="57">
        <f>IF(OR(ISBLANK(I4),ISBLANK(F4)),"-",BO63-AT63)</f>
        <v/>
      </c>
      <c r="G35" s="57">
        <f>IF(OR(ISBLANK(I4),ISBLANK(G4)),"-",BP63-BB63)</f>
        <v/>
      </c>
      <c r="H35" s="57">
        <f>IF(OR(ISBLANK(I4),ISBLANK(H4)),"-",BQ63-BJ63)</f>
        <v/>
      </c>
      <c r="I35" s="58" t="inlineStr">
        <is>
          <t>-</t>
        </is>
      </c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</row>
    <row r="36" customFormat="1" s="1">
      <c r="A36" s="59" t="inlineStr">
        <is>
          <t>Note: The amounts here show how much each person (row) should pay to each other person (column) to resolve what they directly owe each other.</t>
        </is>
      </c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</row>
    <row r="37" customFormat="1" s="1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</row>
    <row r="38" customFormat="1" s="1">
      <c r="A38" s="13" t="inlineStr">
        <is>
          <t>Optimized Settlements (minimal transfers)</t>
        </is>
      </c>
      <c r="B38" s="14" t="n"/>
      <c r="C38" s="14" t="n"/>
      <c r="D38" s="14" t="n"/>
      <c r="E38" s="14" t="n"/>
      <c r="F38" s="14" t="n"/>
      <c r="G38" s="14" t="n"/>
      <c r="H38" s="14" t="n"/>
      <c r="I38" s="15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</row>
    <row r="39" customFormat="1" s="1">
      <c r="A39" s="45" t="inlineStr">
        <is>
          <t xml:space="preserve">From ⇩ / To ⇒ </t>
        </is>
      </c>
      <c r="B39" s="17">
        <f>B4</f>
        <v/>
      </c>
      <c r="C39" s="18">
        <f>C4</f>
        <v/>
      </c>
      <c r="D39" s="19">
        <f>D4</f>
        <v/>
      </c>
      <c r="E39" s="20">
        <f>E4</f>
        <v/>
      </c>
      <c r="F39" s="21">
        <f>F4</f>
        <v/>
      </c>
      <c r="G39" s="22">
        <f>G4</f>
        <v/>
      </c>
      <c r="H39" s="23">
        <f>H4</f>
        <v/>
      </c>
      <c r="I39" s="24">
        <f>I4</f>
        <v/>
      </c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</row>
    <row r="40" customFormat="1" s="1">
      <c r="A40" s="46">
        <f>B4</f>
        <v/>
      </c>
      <c r="B40" s="47" t="inlineStr">
        <is>
          <t>-</t>
        </is>
      </c>
      <c r="C40" s="48">
        <f>IF(OR(ISBLANK(B4),ISBLANK(C4)),0,IF(AND(B24&lt;0,C24&gt;0),MIN(MAX(0,ABS(B24)-0),MAX(0,C24-0)),0))</f>
        <v/>
      </c>
      <c r="D40" s="48">
        <f>IF(OR(ISBLANK(B4),ISBLANK(D4)),0,IF(AND(B24&lt;0,D24&gt;0),MIN(MAX(0,ABS(B24)-(IF(ISNUMBER(C40),MAX(0,C40),0))),MAX(0,D24-0)),0))</f>
        <v/>
      </c>
      <c r="E40" s="48">
        <f>IF(OR(ISBLANK(B4),ISBLANK(E4)),0,IF(AND(B24&lt;0,E24&gt;0),MIN(MAX(0,ABS(B24)-(IF(ISNUMBER(C40),MAX(0,C40),0)+IF(ISNUMBER(D40),MAX(0,D40),0))),MAX(0,E24-0)),0))</f>
        <v/>
      </c>
      <c r="F40" s="48">
        <f>IF(OR(ISBLANK(B4),ISBLANK(F4)),0,IF(AND(B24&lt;0,F24&gt;0),MIN(MAX(0,ABS(B24)-(IF(ISNUMBER(C40),MAX(0,C40),0)+IF(ISNUMBER(D40),MAX(0,D40),0)+IF(ISNUMBER(E40),MAX(0,E40),0))),MAX(0,F24-0)),0))</f>
        <v/>
      </c>
      <c r="G40" s="48">
        <f>IF(OR(ISBLANK(B4),ISBLANK(G4)),0,IF(AND(B24&lt;0,G24&gt;0),MIN(MAX(0,ABS(B24)-(IF(ISNUMBER(C40),MAX(0,C40),0)+IF(ISNUMBER(D40),MAX(0,D40),0)+IF(ISNUMBER(E40),MAX(0,E40),0)+IF(ISNUMBER(F40),MAX(0,F40),0))),MAX(0,G24-0)),0))</f>
        <v/>
      </c>
      <c r="H40" s="48">
        <f>IF(OR(ISBLANK(B4),ISBLANK(H4)),0,IF(AND(B24&lt;0,H24&gt;0),MIN(MAX(0,ABS(B24)-(IF(ISNUMBER(C40),MAX(0,C40),0)+IF(ISNUMBER(D40),MAX(0,D40),0)+IF(ISNUMBER(E40),MAX(0,E40),0)+IF(ISNUMBER(F40),MAX(0,F40),0)+IF(ISNUMBER(G40),MAX(0,G40),0))),MAX(0,H24-0)),0))</f>
        <v/>
      </c>
      <c r="I40" s="49">
        <f>IF(OR(ISBLANK(B4),ISBLANK(I4)),0,IF(AND(B24&lt;0,I24&gt;0),MIN(MAX(0,ABS(B24)-(IF(ISNUMBER(C40),MAX(0,C40),0)+IF(ISNUMBER(D40),MAX(0,D40),0)+IF(ISNUMBER(E40),MAX(0,E40),0)+IF(ISNUMBER(F40),MAX(0,F40),0)+IF(ISNUMBER(G40),MAX(0,G40),0)+IF(ISNUMBER(H40),MAX(0,H40),0))),MAX(0,I24-0)),0))</f>
        <v/>
      </c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</row>
    <row r="41" customFormat="1" s="1">
      <c r="A41" s="50">
        <f>C4</f>
        <v/>
      </c>
      <c r="B41" s="48">
        <f>IF(OR(ISBLANK(C4),ISBLANK(B4)),0,IF(AND(C24&lt;0,B24&gt;0),MIN(MAX(0,ABS(C24)-0),MAX(0,B24-0)),0))</f>
        <v/>
      </c>
      <c r="C41" s="47" t="inlineStr">
        <is>
          <t>-</t>
        </is>
      </c>
      <c r="D41" s="48">
        <f>IF(OR(ISBLANK(C4),ISBLANK(D4)),0,IF(AND(C24&lt;0,D24&gt;0),MIN(MAX(0,ABS(C24)-(IF(ISNUMBER(B41),MAX(0,B41),0))),MAX(0,D24-(IF(ISNUMBER(D40),MAX(0,D40),0)))),0))</f>
        <v/>
      </c>
      <c r="E41" s="48">
        <f>IF(OR(ISBLANK(C4),ISBLANK(E4)),0,IF(AND(C24&lt;0,E24&gt;0),MIN(MAX(0,ABS(C24)-(IF(ISNUMBER(B41),MAX(0,B41),0)+IF(ISNUMBER(D41),MAX(0,D41),0))),MAX(0,E24-(IF(ISNUMBER(E40),MAX(0,E40),0)))),0))</f>
        <v/>
      </c>
      <c r="F41" s="48">
        <f>IF(OR(ISBLANK(C4),ISBLANK(F4)),0,IF(AND(C24&lt;0,F24&gt;0),MIN(MAX(0,ABS(C24)-(IF(ISNUMBER(B41),MAX(0,B41),0)+IF(ISNUMBER(D41),MAX(0,D41),0)+IF(ISNUMBER(E41),MAX(0,E41),0))),MAX(0,F24-(IF(ISNUMBER(F40),MAX(0,F40),0)))),0))</f>
        <v/>
      </c>
      <c r="G41" s="48">
        <f>IF(OR(ISBLANK(C4),ISBLANK(G4)),0,IF(AND(C24&lt;0,G24&gt;0),MIN(MAX(0,ABS(C24)-(IF(ISNUMBER(B41),MAX(0,B41),0)+IF(ISNUMBER(D41),MAX(0,D41),0)+IF(ISNUMBER(E41),MAX(0,E41),0)+IF(ISNUMBER(F41),MAX(0,F41),0))),MAX(0,G24-(IF(ISNUMBER(G40),MAX(0,G40),0)))),0))</f>
        <v/>
      </c>
      <c r="H41" s="48">
        <f>IF(OR(ISBLANK(C4),ISBLANK(H4)),0,IF(AND(C24&lt;0,H24&gt;0),MIN(MAX(0,ABS(C24)-(IF(ISNUMBER(B41),MAX(0,B41),0)+IF(ISNUMBER(D41),MAX(0,D41),0)+IF(ISNUMBER(E41),MAX(0,E41),0)+IF(ISNUMBER(F41),MAX(0,F41),0)+IF(ISNUMBER(G41),MAX(0,G41),0))),MAX(0,H24-(IF(ISNUMBER(H40),MAX(0,H40),0)))),0))</f>
        <v/>
      </c>
      <c r="I41" s="49">
        <f>IF(OR(ISBLANK(C4),ISBLANK(I4)),0,IF(AND(C24&lt;0,I24&gt;0),MIN(MAX(0,ABS(C24)-(IF(ISNUMBER(B41),MAX(0,B41),0)+IF(ISNUMBER(D41),MAX(0,D41),0)+IF(ISNUMBER(E41),MAX(0,E41),0)+IF(ISNUMBER(F41),MAX(0,F41),0)+IF(ISNUMBER(G41),MAX(0,G41),0)+IF(ISNUMBER(H41),MAX(0,H41),0))),MAX(0,I24-(IF(ISNUMBER(I40),MAX(0,I40),0)))),0))</f>
        <v/>
      </c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</row>
    <row r="42" customFormat="1" s="1">
      <c r="A42" s="51">
        <f>D4</f>
        <v/>
      </c>
      <c r="B42" s="48">
        <f>IF(OR(ISBLANK(D4),ISBLANK(B4)),0,IF(AND(D24&lt;0,B24&gt;0),MIN(MAX(0,ABS(D24)-0),MAX(0,B24-(IF(ISNUMBER(B41),MAX(0,B41),0)))),0))</f>
        <v/>
      </c>
      <c r="C42" s="48">
        <f>IF(OR(ISBLANK(D4),ISBLANK(C4)),0,IF(AND(D24&lt;0,C24&gt;0),MIN(MAX(0,ABS(D24)-(IF(ISNUMBER(B42),MAX(0,B42),0))),MAX(0,C24-(IF(ISNUMBER(C40),MAX(0,C40),0)))),0))</f>
        <v/>
      </c>
      <c r="D42" s="47" t="inlineStr">
        <is>
          <t>-</t>
        </is>
      </c>
      <c r="E42" s="48">
        <f>IF(OR(ISBLANK(D4),ISBLANK(E4)),0,IF(AND(D24&lt;0,E24&gt;0),MIN(MAX(0,ABS(D24)-(IF(ISNUMBER(B42),MAX(0,B42),0)+IF(ISNUMBER(C42),MAX(0,C42),0))),MAX(0,E24-(IF(ISNUMBER(E40),MAX(0,E40),0)+IF(ISNUMBER(E41),MAX(0,E41),0)))),0))</f>
        <v/>
      </c>
      <c r="F42" s="48">
        <f>IF(OR(ISBLANK(D4),ISBLANK(F4)),0,IF(AND(D24&lt;0,F24&gt;0),MIN(MAX(0,ABS(D24)-(IF(ISNUMBER(B42),MAX(0,B42),0)+IF(ISNUMBER(C42),MAX(0,C42),0)+IF(ISNUMBER(E42),MAX(0,E42),0))),MAX(0,F24-(IF(ISNUMBER(F40),MAX(0,F40),0)+IF(ISNUMBER(F41),MAX(0,F41),0)))),0))</f>
        <v/>
      </c>
      <c r="G42" s="48">
        <f>IF(OR(ISBLANK(D4),ISBLANK(G4)),0,IF(AND(D24&lt;0,G24&gt;0),MIN(MAX(0,ABS(D24)-(IF(ISNUMBER(B42),MAX(0,B42),0)+IF(ISNUMBER(C42),MAX(0,C42),0)+IF(ISNUMBER(E42),MAX(0,E42),0)+IF(ISNUMBER(F42),MAX(0,F42),0))),MAX(0,G24-(IF(ISNUMBER(G40),MAX(0,G40),0)+IF(ISNUMBER(G41),MAX(0,G41),0)))),0))</f>
        <v/>
      </c>
      <c r="H42" s="48">
        <f>IF(OR(ISBLANK(D4),ISBLANK(H4)),0,IF(AND(D24&lt;0,H24&gt;0),MIN(MAX(0,ABS(D24)-(IF(ISNUMBER(B42),MAX(0,B42),0)+IF(ISNUMBER(C42),MAX(0,C42),0)+IF(ISNUMBER(E42),MAX(0,E42),0)+IF(ISNUMBER(F42),MAX(0,F42),0)+IF(ISNUMBER(G42),MAX(0,G42),0))),MAX(0,H24-(IF(ISNUMBER(H40),MAX(0,H40),0)+IF(ISNUMBER(H41),MAX(0,H41),0)))),0))</f>
        <v/>
      </c>
      <c r="I42" s="49">
        <f>IF(OR(ISBLANK(D4),ISBLANK(I4)),0,IF(AND(D24&lt;0,I24&gt;0),MIN(MAX(0,ABS(D24)-(IF(ISNUMBER(B42),MAX(0,B42),0)+IF(ISNUMBER(C42),MAX(0,C42),0)+IF(ISNUMBER(E42),MAX(0,E42),0)+IF(ISNUMBER(F42),MAX(0,F42),0)+IF(ISNUMBER(G42),MAX(0,G42),0)+IF(ISNUMBER(H42),MAX(0,H42),0))),MAX(0,I24-(IF(ISNUMBER(I40),MAX(0,I40),0)+IF(ISNUMBER(I41),MAX(0,I41),0)))),0))</f>
        <v/>
      </c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</row>
    <row r="43" customFormat="1" s="1">
      <c r="A43" s="52">
        <f>E4</f>
        <v/>
      </c>
      <c r="B43" s="48">
        <f>IF(OR(ISBLANK(E4),ISBLANK(B4)),0,IF(AND(E24&lt;0,B24&gt;0),MIN(MAX(0,ABS(E24)-0),MAX(0,B24-(IF(ISNUMBER(B41),MAX(0,B41),0)+IF(ISNUMBER(B42),MAX(0,B42),0)))),0))</f>
        <v/>
      </c>
      <c r="C43" s="48">
        <f>IF(OR(ISBLANK(E4),ISBLANK(C4)),0,IF(AND(E24&lt;0,C24&gt;0),MIN(MAX(0,ABS(E24)-(IF(ISNUMBER(B43),MAX(0,B43),0))),MAX(0,C24-(IF(ISNUMBER(C40),MAX(0,C40),0)+IF(ISNUMBER(C42),MAX(0,C42),0)))),0))</f>
        <v/>
      </c>
      <c r="D43" s="48">
        <f>IF(OR(ISBLANK(E4),ISBLANK(D4)),0,IF(AND(E24&lt;0,D24&gt;0),MIN(MAX(0,ABS(E24)-(IF(ISNUMBER(B43),MAX(0,B43),0)+IF(ISNUMBER(C43),MAX(0,C43),0))),MAX(0,D24-(IF(ISNUMBER(D40),MAX(0,D40),0)+IF(ISNUMBER(D41),MAX(0,D41),0)))),0))</f>
        <v/>
      </c>
      <c r="E43" s="47" t="inlineStr">
        <is>
          <t>-</t>
        </is>
      </c>
      <c r="F43" s="48">
        <f>IF(OR(ISBLANK(E4),ISBLANK(F4)),0,IF(AND(E24&lt;0,F24&gt;0),MIN(MAX(0,ABS(E24)-(IF(ISNUMBER(B43),MAX(0,B43),0)+IF(ISNUMBER(C43),MAX(0,C43),0)+IF(ISNUMBER(D43),MAX(0,D43),0))),MAX(0,F24-(IF(ISNUMBER(F40),MAX(0,F40),0)+IF(ISNUMBER(F41),MAX(0,F41),0)+IF(ISNUMBER(F42),MAX(0,F42),0)))),0))</f>
        <v/>
      </c>
      <c r="G43" s="48">
        <f>IF(OR(ISBLANK(E4),ISBLANK(G4)),0,IF(AND(E24&lt;0,G24&gt;0),MIN(MAX(0,ABS(E24)-(IF(ISNUMBER(B43),MAX(0,B43),0)+IF(ISNUMBER(C43),MAX(0,C43),0)+IF(ISNUMBER(D43),MAX(0,D43),0)+IF(ISNUMBER(F43),MAX(0,F43),0))),MAX(0,G24-(IF(ISNUMBER(G40),MAX(0,G40),0)+IF(ISNUMBER(G41),MAX(0,G41),0)+IF(ISNUMBER(G42),MAX(0,G42),0)))),0))</f>
        <v/>
      </c>
      <c r="H43" s="48">
        <f>IF(OR(ISBLANK(E4),ISBLANK(H4)),0,IF(AND(E24&lt;0,H24&gt;0),MIN(MAX(0,ABS(E24)-(IF(ISNUMBER(B43),MAX(0,B43),0)+IF(ISNUMBER(C43),MAX(0,C43),0)+IF(ISNUMBER(D43),MAX(0,D43),0)+IF(ISNUMBER(F43),MAX(0,F43),0)+IF(ISNUMBER(G43),MAX(0,G43),0))),MAX(0,H24-(IF(ISNUMBER(H40),MAX(0,H40),0)+IF(ISNUMBER(H41),MAX(0,H41),0)+IF(ISNUMBER(H42),MAX(0,H42),0)))),0))</f>
        <v/>
      </c>
      <c r="I43" s="49">
        <f>IF(OR(ISBLANK(E4),ISBLANK(I4)),0,IF(AND(E24&lt;0,I24&gt;0),MIN(MAX(0,ABS(E24)-(IF(ISNUMBER(B43),MAX(0,B43),0)+IF(ISNUMBER(C43),MAX(0,C43),0)+IF(ISNUMBER(D43),MAX(0,D43),0)+IF(ISNUMBER(F43),MAX(0,F43),0)+IF(ISNUMBER(G43),MAX(0,G43),0)+IF(ISNUMBER(H43),MAX(0,H43),0))),MAX(0,I24-(IF(ISNUMBER(I40),MAX(0,I40),0)+IF(ISNUMBER(I41),MAX(0,I41),0)+IF(ISNUMBER(I42),MAX(0,I42),0)))),0))</f>
        <v/>
      </c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</row>
    <row r="44" customFormat="1" s="1">
      <c r="A44" s="53">
        <f>F4</f>
        <v/>
      </c>
      <c r="B44" s="48">
        <f>IF(OR(ISBLANK(F4),ISBLANK(B4)),0,IF(AND(F24&lt;0,B24&gt;0),MIN(MAX(0,ABS(F24)-0),MAX(0,B24-(IF(ISNUMBER(B41),MAX(0,B41),0)+IF(ISNUMBER(B42),MAX(0,B42),0)+IF(ISNUMBER(B43),MAX(0,B43),0)))),0))</f>
        <v/>
      </c>
      <c r="C44" s="48">
        <f>IF(OR(ISBLANK(F4),ISBLANK(C4)),0,IF(AND(F24&lt;0,C24&gt;0),MIN(MAX(0,ABS(F24)-(IF(ISNUMBER(B44),MAX(0,B44),0))),MAX(0,C24-(IF(ISNUMBER(C40),MAX(0,C40),0)+IF(ISNUMBER(C42),MAX(0,C42),0)+IF(ISNUMBER(C43),MAX(0,C43),0)))),0))</f>
        <v/>
      </c>
      <c r="D44" s="48">
        <f>IF(OR(ISBLANK(F4),ISBLANK(D4)),0,IF(AND(F24&lt;0,D24&gt;0),MIN(MAX(0,ABS(F24)-(IF(ISNUMBER(B44),MAX(0,B44),0)+IF(ISNUMBER(C44),MAX(0,C44),0))),MAX(0,D24-(IF(ISNUMBER(D40),MAX(0,D40),0)+IF(ISNUMBER(D41),MAX(0,D41),0)+IF(ISNUMBER(D43),MAX(0,D43),0)))),0))</f>
        <v/>
      </c>
      <c r="E44" s="48">
        <f>IF(OR(ISBLANK(F4),ISBLANK(E4)),0,IF(AND(F24&lt;0,E24&gt;0),MIN(MAX(0,ABS(F24)-(IF(ISNUMBER(B44),MAX(0,B44),0)+IF(ISNUMBER(C44),MAX(0,C44),0)+IF(ISNUMBER(D44),MAX(0,D44),0))),MAX(0,E24-(IF(ISNUMBER(E40),MAX(0,E40),0)+IF(ISNUMBER(E41),MAX(0,E41),0)+IF(ISNUMBER(E42),MAX(0,E42),0)))),0))</f>
        <v/>
      </c>
      <c r="F44" s="47" t="inlineStr">
        <is>
          <t>-</t>
        </is>
      </c>
      <c r="G44" s="48">
        <f>IF(OR(ISBLANK(F4),ISBLANK(G4)),0,IF(AND(F24&lt;0,G24&gt;0),MIN(MAX(0,ABS(F24)-(IF(ISNUMBER(B44),MAX(0,B44),0)+IF(ISNUMBER(C44),MAX(0,C44),0)+IF(ISNUMBER(D44),MAX(0,D44),0)+IF(ISNUMBER(E44),MAX(0,E44),0))),MAX(0,G24-(IF(ISNUMBER(G40),MAX(0,G40),0)+IF(ISNUMBER(G41),MAX(0,G41),0)+IF(ISNUMBER(G42),MAX(0,G42),0)+IF(ISNUMBER(G43),MAX(0,G43),0)))),0))</f>
        <v/>
      </c>
      <c r="H44" s="48">
        <f>IF(OR(ISBLANK(F4),ISBLANK(H4)),0,IF(AND(F24&lt;0,H24&gt;0),MIN(MAX(0,ABS(F24)-(IF(ISNUMBER(B44),MAX(0,B44),0)+IF(ISNUMBER(C44),MAX(0,C44),0)+IF(ISNUMBER(D44),MAX(0,D44),0)+IF(ISNUMBER(E44),MAX(0,E44),0)+IF(ISNUMBER(G44),MAX(0,G44),0))),MAX(0,H24-(IF(ISNUMBER(H40),MAX(0,H40),0)+IF(ISNUMBER(H41),MAX(0,H41),0)+IF(ISNUMBER(H42),MAX(0,H42),0)+IF(ISNUMBER(H43),MAX(0,H43),0)))),0))</f>
        <v/>
      </c>
      <c r="I44" s="49">
        <f>IF(OR(ISBLANK(F4),ISBLANK(I4)),0,IF(AND(F24&lt;0,I24&gt;0),MIN(MAX(0,ABS(F24)-(IF(ISNUMBER(B44),MAX(0,B44),0)+IF(ISNUMBER(C44),MAX(0,C44),0)+IF(ISNUMBER(D44),MAX(0,D44),0)+IF(ISNUMBER(E44),MAX(0,E44),0)+IF(ISNUMBER(G44),MAX(0,G44),0)+IF(ISNUMBER(H44),MAX(0,H44),0))),MAX(0,I24-(IF(ISNUMBER(I40),MAX(0,I40),0)+IF(ISNUMBER(I41),MAX(0,I41),0)+IF(ISNUMBER(I42),MAX(0,I42),0)+IF(ISNUMBER(I43),MAX(0,I43),0)))),0))</f>
        <v/>
      </c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</row>
    <row r="45" customFormat="1" s="1">
      <c r="A45" s="54">
        <f>G4</f>
        <v/>
      </c>
      <c r="B45" s="48">
        <f>IF(OR(ISBLANK(G4),ISBLANK(B4)),0,IF(AND(G24&lt;0,B24&gt;0),MIN(MAX(0,ABS(G24)-0),MAX(0,B24-(IF(ISNUMBER(B41),MAX(0,B41),0)+IF(ISNUMBER(B42),MAX(0,B42),0)+IF(ISNUMBER(B43),MAX(0,B43),0)+IF(ISNUMBER(B44),MAX(0,B44),0)))),0))</f>
        <v/>
      </c>
      <c r="C45" s="48">
        <f>IF(OR(ISBLANK(G4),ISBLANK(C4)),0,IF(AND(G24&lt;0,C24&gt;0),MIN(MAX(0,ABS(G24)-(IF(ISNUMBER(B45),MAX(0,B45),0))),MAX(0,C24-(IF(ISNUMBER(C40),MAX(0,C40),0)+IF(ISNUMBER(C42),MAX(0,C42),0)+IF(ISNUMBER(C43),MAX(0,C43),0)+IF(ISNUMBER(C44),MAX(0,C44),0)))),0))</f>
        <v/>
      </c>
      <c r="D45" s="48">
        <f>IF(OR(ISBLANK(G4),ISBLANK(D4)),0,IF(AND(G24&lt;0,D24&gt;0),MIN(MAX(0,ABS(G24)-(IF(ISNUMBER(B45),MAX(0,B45),0)+IF(ISNUMBER(C45),MAX(0,C45),0))),MAX(0,D24-(IF(ISNUMBER(D40),MAX(0,D40),0)+IF(ISNUMBER(D41),MAX(0,D41),0)+IF(ISNUMBER(D43),MAX(0,D43),0)+IF(ISNUMBER(D44),MAX(0,D44),0)))),0))</f>
        <v/>
      </c>
      <c r="E45" s="48">
        <f>IF(OR(ISBLANK(G4),ISBLANK(E4)),0,IF(AND(G24&lt;0,E24&gt;0),MIN(MAX(0,ABS(G24)-(IF(ISNUMBER(B45),MAX(0,B45),0)+IF(ISNUMBER(C45),MAX(0,C45),0)+IF(ISNUMBER(D45),MAX(0,D45),0))),MAX(0,E24-(IF(ISNUMBER(E40),MAX(0,E40),0)+IF(ISNUMBER(E41),MAX(0,E41),0)+IF(ISNUMBER(E42),MAX(0,E42),0)+IF(ISNUMBER(E44),MAX(0,E44),0)))),0))</f>
        <v/>
      </c>
      <c r="F45" s="48">
        <f>IF(OR(ISBLANK(G4),ISBLANK(F4)),0,IF(AND(G24&lt;0,F24&gt;0),MIN(MAX(0,ABS(G24)-(IF(ISNUMBER(B45),MAX(0,B45),0)+IF(ISNUMBER(C45),MAX(0,C45),0)+IF(ISNUMBER(D45),MAX(0,D45),0)+IF(ISNUMBER(E45),MAX(0,E45),0))),MAX(0,F24-(IF(ISNUMBER(F40),MAX(0,F40),0)+IF(ISNUMBER(F41),MAX(0,F41),0)+IF(ISNUMBER(F42),MAX(0,F42),0)+IF(ISNUMBER(F43),MAX(0,F43),0)))),0))</f>
        <v/>
      </c>
      <c r="G45" s="47" t="inlineStr">
        <is>
          <t>-</t>
        </is>
      </c>
      <c r="H45" s="48">
        <f>IF(OR(ISBLANK(G4),ISBLANK(H4)),0,IF(AND(G24&lt;0,H24&gt;0),MIN(MAX(0,ABS(G24)-(IF(ISNUMBER(B45),MAX(0,B45),0)+IF(ISNUMBER(C45),MAX(0,C45),0)+IF(ISNUMBER(D45),MAX(0,D45),0)+IF(ISNUMBER(E45),MAX(0,E45),0)+IF(ISNUMBER(F45),MAX(0,F45),0))),MAX(0,H24-(IF(ISNUMBER(H40),MAX(0,H40),0)+IF(ISNUMBER(H41),MAX(0,H41),0)+IF(ISNUMBER(H42),MAX(0,H42),0)+IF(ISNUMBER(H43),MAX(0,H43),0)+IF(ISNUMBER(H44),MAX(0,H44),0)))),0))</f>
        <v/>
      </c>
      <c r="I45" s="49">
        <f>IF(OR(ISBLANK(G4),ISBLANK(I4)),0,IF(AND(G24&lt;0,I24&gt;0),MIN(MAX(0,ABS(G24)-(IF(ISNUMBER(B45),MAX(0,B45),0)+IF(ISNUMBER(C45),MAX(0,C45),0)+IF(ISNUMBER(D45),MAX(0,D45),0)+IF(ISNUMBER(E45),MAX(0,E45),0)+IF(ISNUMBER(F45),MAX(0,F45),0)+IF(ISNUMBER(H45),MAX(0,H45),0))),MAX(0,I24-(IF(ISNUMBER(I40),MAX(0,I40),0)+IF(ISNUMBER(I41),MAX(0,I41),0)+IF(ISNUMBER(I42),MAX(0,I42),0)+IF(ISNUMBER(I43),MAX(0,I43),0)+IF(ISNUMBER(I44),MAX(0,I44),0)))),0))</f>
        <v/>
      </c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</row>
    <row r="46" customFormat="1" s="1">
      <c r="A46" s="55">
        <f>H4</f>
        <v/>
      </c>
      <c r="B46" s="48">
        <f>IF(OR(ISBLANK(H4),ISBLANK(B4)),0,IF(AND(H24&lt;0,B24&gt;0),MIN(MAX(0,ABS(H24)-0),MAX(0,B24-(IF(ISNUMBER(B41),MAX(0,B41),0)+IF(ISNUMBER(B42),MAX(0,B42),0)+IF(ISNUMBER(B43),MAX(0,B43),0)+IF(ISNUMBER(B44),MAX(0,B44),0)+IF(ISNUMBER(B45),MAX(0,B45),0)))),0))</f>
        <v/>
      </c>
      <c r="C46" s="48">
        <f>IF(OR(ISBLANK(H4),ISBLANK(C4)),0,IF(AND(H24&lt;0,C24&gt;0),MIN(MAX(0,ABS(H24)-(IF(ISNUMBER(B46),MAX(0,B46),0))),MAX(0,C24-(IF(ISNUMBER(C40),MAX(0,C40),0)+IF(ISNUMBER(C42),MAX(0,C42),0)+IF(ISNUMBER(C43),MAX(0,C43),0)+IF(ISNUMBER(C44),MAX(0,C44),0)+IF(ISNUMBER(C45),MAX(0,C45),0)))),0))</f>
        <v/>
      </c>
      <c r="D46" s="48">
        <f>IF(OR(ISBLANK(H4),ISBLANK(D4)),0,IF(AND(H24&lt;0,D24&gt;0),MIN(MAX(0,ABS(H24)-(IF(ISNUMBER(B46),MAX(0,B46),0)+IF(ISNUMBER(C46),MAX(0,C46),0))),MAX(0,D24-(IF(ISNUMBER(D40),MAX(0,D40),0)+IF(ISNUMBER(D41),MAX(0,D41),0)+IF(ISNUMBER(D43),MAX(0,D43),0)+IF(ISNUMBER(D44),MAX(0,D44),0)+IF(ISNUMBER(D45),MAX(0,D45),0)))),0))</f>
        <v/>
      </c>
      <c r="E46" s="48">
        <f>IF(OR(ISBLANK(H4),ISBLANK(E4)),0,IF(AND(H24&lt;0,E24&gt;0),MIN(MAX(0,ABS(H24)-(IF(ISNUMBER(B46),MAX(0,B46),0)+IF(ISNUMBER(C46),MAX(0,C46),0)+IF(ISNUMBER(D46),MAX(0,D46),0))),MAX(0,E24-(IF(ISNUMBER(E40),MAX(0,E40),0)+IF(ISNUMBER(E41),MAX(0,E41),0)+IF(ISNUMBER(E42),MAX(0,E42),0)+IF(ISNUMBER(E44),MAX(0,E44),0)+IF(ISNUMBER(E45),MAX(0,E45),0)))),0))</f>
        <v/>
      </c>
      <c r="F46" s="48">
        <f>IF(OR(ISBLANK(H4),ISBLANK(F4)),0,IF(AND(H24&lt;0,F24&gt;0),MIN(MAX(0,ABS(H24)-(IF(ISNUMBER(B46),MAX(0,B46),0)+IF(ISNUMBER(C46),MAX(0,C46),0)+IF(ISNUMBER(D46),MAX(0,D46),0)+IF(ISNUMBER(E46),MAX(0,E46),0))),MAX(0,F24-(IF(ISNUMBER(F40),MAX(0,F40),0)+IF(ISNUMBER(F41),MAX(0,F41),0)+IF(ISNUMBER(F42),MAX(0,F42),0)+IF(ISNUMBER(F43),MAX(0,F43),0)+IF(ISNUMBER(F45),MAX(0,F45),0)))),0))</f>
        <v/>
      </c>
      <c r="G46" s="48">
        <f>IF(OR(ISBLANK(H4),ISBLANK(G4)),0,IF(AND(H24&lt;0,G24&gt;0),MIN(MAX(0,ABS(H24)-(IF(ISNUMBER(B46),MAX(0,B46),0)+IF(ISNUMBER(C46),MAX(0,C46),0)+IF(ISNUMBER(D46),MAX(0,D46),0)+IF(ISNUMBER(E46),MAX(0,E46),0)+IF(ISNUMBER(F46),MAX(0,F46),0))),MAX(0,G24-(IF(ISNUMBER(G40),MAX(0,G40),0)+IF(ISNUMBER(G41),MAX(0,G41),0)+IF(ISNUMBER(G42),MAX(0,G42),0)+IF(ISNUMBER(G43),MAX(0,G43),0)+IF(ISNUMBER(G44),MAX(0,G44),0)))),0))</f>
        <v/>
      </c>
      <c r="H46" s="47" t="inlineStr">
        <is>
          <t>-</t>
        </is>
      </c>
      <c r="I46" s="49">
        <f>IF(OR(ISBLANK(H4),ISBLANK(I4)),0,IF(AND(H24&lt;0,I24&gt;0),MIN(MAX(0,ABS(H24)-(IF(ISNUMBER(B46),MAX(0,B46),0)+IF(ISNUMBER(C46),MAX(0,C46),0)+IF(ISNUMBER(D46),MAX(0,D46),0)+IF(ISNUMBER(E46),MAX(0,E46),0)+IF(ISNUMBER(F46),MAX(0,F46),0)+IF(ISNUMBER(G46),MAX(0,G46),0))),MAX(0,I24-(IF(ISNUMBER(I40),MAX(0,I40),0)+IF(ISNUMBER(I41),MAX(0,I41),0)+IF(ISNUMBER(I42),MAX(0,I42),0)+IF(ISNUMBER(I43),MAX(0,I43),0)+IF(ISNUMBER(I44),MAX(0,I44),0)+IF(ISNUMBER(I45),MAX(0,I45),0)))),0))</f>
        <v/>
      </c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</row>
    <row r="47" customFormat="1" s="1">
      <c r="A47" s="56">
        <f>I4</f>
        <v/>
      </c>
      <c r="B47" s="57">
        <f>IF(OR(ISBLANK(I4),ISBLANK(B4)),0,IF(AND(I24&lt;0,B24&gt;0),MIN(MAX(0,ABS(I24)-0),MAX(0,B24-(IF(ISNUMBER(B41),MAX(0,B41),0)+IF(ISNUMBER(B42),MAX(0,B42),0)+IF(ISNUMBER(B43),MAX(0,B43),0)+IF(ISNUMBER(B44),MAX(0,B44),0)+IF(ISNUMBER(B45),MAX(0,B45),0)+IF(ISNUMBER(B46),MAX(0,B46),0)))),0))</f>
        <v/>
      </c>
      <c r="C47" s="57">
        <f>IF(OR(ISBLANK(I4),ISBLANK(C4)),0,IF(AND(I24&lt;0,C24&gt;0),MIN(MAX(0,ABS(I24)-(IF(ISNUMBER(B47),MAX(0,B47),0))),MAX(0,C24-(IF(ISNUMBER(C40),MAX(0,C40),0)+IF(ISNUMBER(C42),MAX(0,C42),0)+IF(ISNUMBER(C43),MAX(0,C43),0)+IF(ISNUMBER(C44),MAX(0,C44),0)+IF(ISNUMBER(C45),MAX(0,C45),0)+IF(ISNUMBER(C46),MAX(0,C46),0)))),0))</f>
        <v/>
      </c>
      <c r="D47" s="57">
        <f>IF(OR(ISBLANK(I4),ISBLANK(D4)),0,IF(AND(I24&lt;0,D24&gt;0),MIN(MAX(0,ABS(I24)-(IF(ISNUMBER(B47),MAX(0,B47),0)+IF(ISNUMBER(C47),MAX(0,C47),0))),MAX(0,D24-(IF(ISNUMBER(D40),MAX(0,D40),0)+IF(ISNUMBER(D41),MAX(0,D41),0)+IF(ISNUMBER(D43),MAX(0,D43),0)+IF(ISNUMBER(D44),MAX(0,D44),0)+IF(ISNUMBER(D45),MAX(0,D45),0)+IF(ISNUMBER(D46),MAX(0,D46),0)))),0))</f>
        <v/>
      </c>
      <c r="E47" s="57">
        <f>IF(OR(ISBLANK(I4),ISBLANK(E4)),0,IF(AND(I24&lt;0,E24&gt;0),MIN(MAX(0,ABS(I24)-(IF(ISNUMBER(B47),MAX(0,B47),0)+IF(ISNUMBER(C47),MAX(0,C47),0)+IF(ISNUMBER(D47),MAX(0,D47),0))),MAX(0,E24-(IF(ISNUMBER(E40),MAX(0,E40),0)+IF(ISNUMBER(E41),MAX(0,E41),0)+IF(ISNUMBER(E42),MAX(0,E42),0)+IF(ISNUMBER(E44),MAX(0,E44),0)+IF(ISNUMBER(E45),MAX(0,E45),0)+IF(ISNUMBER(E46),MAX(0,E46),0)))),0))</f>
        <v/>
      </c>
      <c r="F47" s="57">
        <f>IF(OR(ISBLANK(I4),ISBLANK(F4)),0,IF(AND(I24&lt;0,F24&gt;0),MIN(MAX(0,ABS(I24)-(IF(ISNUMBER(B47),MAX(0,B47),0)+IF(ISNUMBER(C47),MAX(0,C47),0)+IF(ISNUMBER(D47),MAX(0,D47),0)+IF(ISNUMBER(E47),MAX(0,E47),0))),MAX(0,F24-(IF(ISNUMBER(F40),MAX(0,F40),0)+IF(ISNUMBER(F41),MAX(0,F41),0)+IF(ISNUMBER(F42),MAX(0,F42),0)+IF(ISNUMBER(F43),MAX(0,F43),0)+IF(ISNUMBER(F45),MAX(0,F45),0)+IF(ISNUMBER(F46),MAX(0,F46),0)))),0))</f>
        <v/>
      </c>
      <c r="G47" s="57">
        <f>IF(OR(ISBLANK(I4),ISBLANK(G4)),0,IF(AND(I24&lt;0,G24&gt;0),MIN(MAX(0,ABS(I24)-(IF(ISNUMBER(B47),MAX(0,B47),0)+IF(ISNUMBER(C47),MAX(0,C47),0)+IF(ISNUMBER(D47),MAX(0,D47),0)+IF(ISNUMBER(E47),MAX(0,E47),0)+IF(ISNUMBER(F47),MAX(0,F47),0))),MAX(0,G24-(IF(ISNUMBER(G40),MAX(0,G40),0)+IF(ISNUMBER(G41),MAX(0,G41),0)+IF(ISNUMBER(G42),MAX(0,G42),0)+IF(ISNUMBER(G43),MAX(0,G43),0)+IF(ISNUMBER(G44),MAX(0,G44),0)+IF(ISNUMBER(G46),MAX(0,G46),0)))),0))</f>
        <v/>
      </c>
      <c r="H47" s="57">
        <f>IF(OR(ISBLANK(I4),ISBLANK(H4)),0,IF(AND(I24&lt;0,H24&gt;0),MIN(MAX(0,ABS(I24)-(IF(ISNUMBER(B47),MAX(0,B47),0)+IF(ISNUMBER(C47),MAX(0,C47),0)+IF(ISNUMBER(D47),MAX(0,D47),0)+IF(ISNUMBER(E47),MAX(0,E47),0)+IF(ISNUMBER(F47),MAX(0,F47),0)+IF(ISNUMBER(G47),MAX(0,G47),0))),MAX(0,H24-(IF(ISNUMBER(H40),MAX(0,H40),0)+IF(ISNUMBER(H41),MAX(0,H41),0)+IF(ISNUMBER(H42),MAX(0,H42),0)+IF(ISNUMBER(H43),MAX(0,H43),0)+IF(ISNUMBER(H44),MAX(0,H44),0)+IF(ISNUMBER(H45),MAX(0,H45),0)))),0))</f>
        <v/>
      </c>
      <c r="I47" s="58" t="inlineStr">
        <is>
          <t>-</t>
        </is>
      </c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</row>
    <row r="48" customFormat="1" s="1">
      <c r="A48" s="59" t="inlineStr">
        <is>
          <t>Note: The amounts in this table show only the minimum payments needed to settle all debts, reducing the total number of transactions.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</row>
    <row r="49" customFormat="1" s="1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</row>
    <row r="50" customFormat="1" s="1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2" t="n"/>
      <c r="K50" s="12" t="n"/>
      <c r="L50" s="12" t="n"/>
      <c r="M50" s="12" t="n"/>
      <c r="N50" s="12" t="n"/>
      <c r="O50" s="12" t="n"/>
      <c r="P50" s="12" t="n"/>
      <c r="Q50" s="12" t="n"/>
      <c r="R50" s="12" t="n"/>
      <c r="S50" s="12" t="n"/>
      <c r="T50" s="12" t="n"/>
      <c r="U50" s="12" t="n"/>
      <c r="V50" s="12" t="n"/>
      <c r="W50" s="12" t="n"/>
      <c r="X50" s="12" t="n"/>
      <c r="Y50" s="12" t="n"/>
      <c r="Z50" s="12" t="n"/>
      <c r="AA50" s="12" t="n"/>
      <c r="AB50" s="12" t="n"/>
      <c r="AC50" s="12" t="n"/>
    </row>
    <row r="51" customFormat="1" s="1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</row>
    <row r="52" customFormat="1" s="1">
      <c r="A52" s="60" t="inlineStr">
        <is>
          <t>Date</t>
        </is>
      </c>
      <c r="B52" s="61" t="inlineStr">
        <is>
          <t>Description</t>
        </is>
      </c>
      <c r="C52" s="61" t="inlineStr">
        <is>
          <t>Amount</t>
        </is>
      </c>
      <c r="D52" s="61" t="inlineStr">
        <is>
          <t>Paid By</t>
        </is>
      </c>
      <c r="E52" s="62" t="inlineStr">
        <is>
          <t>Participants</t>
        </is>
      </c>
      <c r="F52" s="63" t="inlineStr"/>
      <c r="G52" s="1" t="n"/>
      <c r="H52" s="64" t="inlineStr">
        <is>
          <t>Alice owes Bob</t>
        </is>
      </c>
      <c r="I52" s="64" t="inlineStr">
        <is>
          <t>Alice owes Charlie</t>
        </is>
      </c>
      <c r="J52" s="64" t="inlineStr">
        <is>
          <t>Alice owes Diana</t>
        </is>
      </c>
      <c r="K52" s="64" t="inlineStr">
        <is>
          <t>Alice owes Eve</t>
        </is>
      </c>
      <c r="L52" s="64" t="inlineStr">
        <is>
          <t>Alice owes Frank</t>
        </is>
      </c>
      <c r="M52" s="64" t="inlineStr">
        <is>
          <t>Alice owes Grace</t>
        </is>
      </c>
      <c r="N52" s="64" t="inlineStr">
        <is>
          <t>Alice owes Henry</t>
        </is>
      </c>
      <c r="O52" s="64" t="inlineStr">
        <is>
          <t>Bob owes Alice</t>
        </is>
      </c>
      <c r="P52" s="1" t="n"/>
      <c r="Q52" s="64" t="inlineStr">
        <is>
          <t>Bob owes Charlie</t>
        </is>
      </c>
      <c r="R52" s="64" t="inlineStr">
        <is>
          <t>Bob owes Diana</t>
        </is>
      </c>
      <c r="S52" s="64" t="inlineStr">
        <is>
          <t>Bob owes Eve</t>
        </is>
      </c>
      <c r="T52" s="64" t="inlineStr">
        <is>
          <t>Bob owes Frank</t>
        </is>
      </c>
      <c r="U52" s="64" t="inlineStr">
        <is>
          <t>Bob owes Grace</t>
        </is>
      </c>
      <c r="V52" s="64" t="inlineStr">
        <is>
          <t>Bob owes Henry</t>
        </is>
      </c>
      <c r="W52" s="64" t="inlineStr">
        <is>
          <t>Charlie owes Alice</t>
        </is>
      </c>
      <c r="X52" s="64" t="inlineStr">
        <is>
          <t>Charlie owes Bob</t>
        </is>
      </c>
      <c r="Y52" s="1" t="n"/>
      <c r="Z52" s="64" t="inlineStr">
        <is>
          <t>Charlie owes Diana</t>
        </is>
      </c>
      <c r="AA52" s="64" t="inlineStr">
        <is>
          <t>Charlie owes Eve</t>
        </is>
      </c>
      <c r="AB52" s="64" t="inlineStr">
        <is>
          <t>Charlie owes Frank</t>
        </is>
      </c>
      <c r="AC52" s="64" t="inlineStr">
        <is>
          <t>Charlie owes Grace</t>
        </is>
      </c>
      <c r="AD52" s="64" t="inlineStr">
        <is>
          <t>Charlie owes Henry</t>
        </is>
      </c>
      <c r="AE52" s="64" t="inlineStr">
        <is>
          <t>Diana owes Alice</t>
        </is>
      </c>
      <c r="AF52" s="64" t="inlineStr">
        <is>
          <t>Diana owes Bob</t>
        </is>
      </c>
      <c r="AG52" s="64" t="inlineStr">
        <is>
          <t>Diana owes Charlie</t>
        </is>
      </c>
      <c r="AI52" s="64" t="inlineStr">
        <is>
          <t>Diana owes Eve</t>
        </is>
      </c>
      <c r="AJ52" s="64" t="inlineStr">
        <is>
          <t>Diana owes Frank</t>
        </is>
      </c>
      <c r="AK52" s="64" t="inlineStr">
        <is>
          <t>Diana owes Grace</t>
        </is>
      </c>
      <c r="AL52" s="64" t="inlineStr">
        <is>
          <t>Diana owes Henry</t>
        </is>
      </c>
      <c r="AM52" s="64" t="inlineStr">
        <is>
          <t>Eve owes Alice</t>
        </is>
      </c>
      <c r="AN52" s="64" t="inlineStr">
        <is>
          <t>Eve owes Bob</t>
        </is>
      </c>
      <c r="AO52" s="64" t="inlineStr">
        <is>
          <t>Eve owes Charlie</t>
        </is>
      </c>
      <c r="AP52" s="64" t="inlineStr">
        <is>
          <t>Eve owes Diana</t>
        </is>
      </c>
      <c r="AR52" s="64" t="inlineStr">
        <is>
          <t>Eve owes Frank</t>
        </is>
      </c>
      <c r="AS52" s="64" t="inlineStr">
        <is>
          <t>Eve owes Grace</t>
        </is>
      </c>
      <c r="AT52" s="64" t="inlineStr">
        <is>
          <t>Eve owes Henry</t>
        </is>
      </c>
      <c r="AU52" s="64" t="inlineStr">
        <is>
          <t>Frank owes Alice</t>
        </is>
      </c>
      <c r="AV52" s="64" t="inlineStr">
        <is>
          <t>Frank owes Bob</t>
        </is>
      </c>
      <c r="AW52" s="64" t="inlineStr">
        <is>
          <t>Frank owes Charlie</t>
        </is>
      </c>
      <c r="AX52" s="64" t="inlineStr">
        <is>
          <t>Frank owes Diana</t>
        </is>
      </c>
      <c r="AY52" s="64" t="inlineStr">
        <is>
          <t>Frank owes Eve</t>
        </is>
      </c>
      <c r="BA52" s="64" t="inlineStr">
        <is>
          <t>Frank owes Grace</t>
        </is>
      </c>
      <c r="BB52" s="64" t="inlineStr">
        <is>
          <t>Frank owes Henry</t>
        </is>
      </c>
      <c r="BC52" s="64" t="inlineStr">
        <is>
          <t>Grace owes Alice</t>
        </is>
      </c>
      <c r="BD52" s="64" t="inlineStr">
        <is>
          <t>Grace owes Bob</t>
        </is>
      </c>
      <c r="BE52" s="64" t="inlineStr">
        <is>
          <t>Grace owes Charlie</t>
        </is>
      </c>
      <c r="BF52" s="64" t="inlineStr">
        <is>
          <t>Grace owes Diana</t>
        </is>
      </c>
      <c r="BG52" s="64" t="inlineStr">
        <is>
          <t>Grace owes Eve</t>
        </is>
      </c>
      <c r="BH52" s="64" t="inlineStr">
        <is>
          <t>Grace owes Frank</t>
        </is>
      </c>
      <c r="BJ52" s="64" t="inlineStr">
        <is>
          <t>Grace owes Henry</t>
        </is>
      </c>
      <c r="BK52" s="64" t="inlineStr">
        <is>
          <t>Henry owes Alice</t>
        </is>
      </c>
      <c r="BL52" s="64" t="inlineStr">
        <is>
          <t>Henry owes Bob</t>
        </is>
      </c>
      <c r="BM52" s="64" t="inlineStr">
        <is>
          <t>Henry owes Charlie</t>
        </is>
      </c>
      <c r="BN52" s="64" t="inlineStr">
        <is>
          <t>Henry owes Diana</t>
        </is>
      </c>
      <c r="BO52" s="64" t="inlineStr">
        <is>
          <t>Henry owes Eve</t>
        </is>
      </c>
      <c r="BP52" s="64" t="inlineStr">
        <is>
          <t>Henry owes Frank</t>
        </is>
      </c>
      <c r="BQ52" s="64" t="inlineStr">
        <is>
          <t>Henry owes Grace</t>
        </is>
      </c>
    </row>
    <row r="53" customFormat="1" s="1">
      <c r="A53" s="65" t="inlineStr">
        <is>
          <t>2024-11-01</t>
        </is>
      </c>
      <c r="B53" s="66" t="inlineStr">
        <is>
          <t>Hotel rooms (3 nights)</t>
        </is>
      </c>
      <c r="C53" s="67" t="n">
        <v>720</v>
      </c>
      <c r="D53" s="66" t="inlineStr">
        <is>
          <t>Alice</t>
        </is>
      </c>
      <c r="E53" s="68" t="inlineStr">
        <is>
          <t>All</t>
        </is>
      </c>
      <c r="F53" s="1" t="n"/>
      <c r="G53" s="1" t="n"/>
      <c r="H53" s="67">
        <f>IF(OR(ISBLANK(B4),ISBLANK(C4),ISBLANK(C53),ISBLANK(D53),ISBLANK(E53)),"",IF(AND(D53=C4,OR(E53="All",ISNUMBER(SEARCH("," &amp; B4 &amp; ",", "," &amp; SUBSTITUTE(E53," ","") &amp; ",")))),C53/IF(E53="All",COUNTIF(B4:I4,"&lt;&gt;"),LEN(SUBSTITUTE(E53," ",""))-LEN(SUBSTITUTE(SUBSTITUTE(E53," ",""),",",""))+1),0))</f>
        <v/>
      </c>
      <c r="I53" s="67">
        <f>IF(OR(ISBLANK(B4),ISBLANK(D4),ISBLANK(C53),ISBLANK(D53),ISBLANK(E53)),"",IF(AND(D53=D4,OR(E53="All",ISNUMBER(SEARCH("," &amp; B4 &amp; ",", "," &amp; SUBSTITUTE(E53," ","") &amp; ",")))),C53/IF(E53="All",COUNTIF(B4:I4,"&lt;&gt;"),LEN(SUBSTITUTE(E53," ",""))-LEN(SUBSTITUTE(SUBSTITUTE(E53," ",""),",",""))+1),0))</f>
        <v/>
      </c>
      <c r="J53" s="67">
        <f>IF(OR(ISBLANK(B4),ISBLANK(E4),ISBLANK(C53),ISBLANK(D53),ISBLANK(E53)),"",IF(AND(D53=E4,OR(E53="All",ISNUMBER(SEARCH("," &amp; B4 &amp; ",", "," &amp; SUBSTITUTE(E53," ","") &amp; ",")))),C53/IF(E53="All",COUNTIF(B4:I4,"&lt;&gt;"),LEN(SUBSTITUTE(E53," ",""))-LEN(SUBSTITUTE(SUBSTITUTE(E53," ",""),",",""))+1),0))</f>
        <v/>
      </c>
      <c r="K53" s="67">
        <f>IF(OR(ISBLANK(B4),ISBLANK(F4),ISBLANK(C53),ISBLANK(D53),ISBLANK(E53)),"",IF(AND(D53=F4,OR(E53="All",ISNUMBER(SEARCH("," &amp; B4 &amp; ",", "," &amp; SUBSTITUTE(E53," ","") &amp; ",")))),C53/IF(E53="All",COUNTIF(B4:I4,"&lt;&gt;"),LEN(SUBSTITUTE(E53," ",""))-LEN(SUBSTITUTE(SUBSTITUTE(E53," ",""),",",""))+1),0))</f>
        <v/>
      </c>
      <c r="L53" s="67">
        <f>IF(OR(ISBLANK(B4),ISBLANK(G4),ISBLANK(C53),ISBLANK(D53),ISBLANK(E53)),"",IF(AND(D53=G4,OR(E53="All",ISNUMBER(SEARCH("," &amp; B4 &amp; ",", "," &amp; SUBSTITUTE(E53," ","") &amp; ",")))),C53/IF(E53="All",COUNTIF(B4:I4,"&lt;&gt;"),LEN(SUBSTITUTE(E53," ",""))-LEN(SUBSTITUTE(SUBSTITUTE(E53," ",""),",",""))+1),0))</f>
        <v/>
      </c>
      <c r="M53" s="67">
        <f>IF(OR(ISBLANK(B4),ISBLANK(H4),ISBLANK(C53),ISBLANK(D53),ISBLANK(E53)),"",IF(AND(D53=H4,OR(E53="All",ISNUMBER(SEARCH("," &amp; B4 &amp; ",", "," &amp; SUBSTITUTE(E53," ","") &amp; ",")))),C53/IF(E53="All",COUNTIF(B4:I4,"&lt;&gt;"),LEN(SUBSTITUTE(E53," ",""))-LEN(SUBSTITUTE(SUBSTITUTE(E53," ",""),",",""))+1),0))</f>
        <v/>
      </c>
      <c r="N53" s="67">
        <f>IF(OR(ISBLANK(B4),ISBLANK(I4),ISBLANK(C53),ISBLANK(D53),ISBLANK(E53)),"",IF(AND(D53=I4,OR(E53="All",ISNUMBER(SEARCH("," &amp; B4 &amp; ",", "," &amp; SUBSTITUTE(E53," ","") &amp; ",")))),C53/IF(E53="All",COUNTIF(B4:I4,"&lt;&gt;"),LEN(SUBSTITUTE(E53," ",""))-LEN(SUBSTITUTE(SUBSTITUTE(E53," ",""),",",""))+1),0))</f>
        <v/>
      </c>
      <c r="O53" s="67">
        <f>IF(OR(ISBLANK(C4),ISBLANK(B4),ISBLANK(C53),ISBLANK(D53),ISBLANK(E53)),"",IF(AND(D53=B4,OR(E53="All",ISNUMBER(SEARCH("," &amp; C4 &amp; ",", "," &amp; SUBSTITUTE(E53," ","") &amp; ",")))),C53/IF(E53="All",COUNTIF(B4:I4,"&lt;&gt;"),LEN(SUBSTITUTE(E53," ",""))-LEN(SUBSTITUTE(SUBSTITUTE(E53," ",""),",",""))+1),0))</f>
        <v/>
      </c>
      <c r="P53" s="1" t="n"/>
      <c r="Q53" s="67">
        <f>IF(OR(ISBLANK(C4),ISBLANK(D4),ISBLANK(C53),ISBLANK(D53),ISBLANK(E53)),"",IF(AND(D53=D4,OR(E53="All",ISNUMBER(SEARCH("," &amp; C4 &amp; ",", "," &amp; SUBSTITUTE(E53," ","") &amp; ",")))),C53/IF(E53="All",COUNTIF(B4:I4,"&lt;&gt;"),LEN(SUBSTITUTE(E53," ",""))-LEN(SUBSTITUTE(SUBSTITUTE(E53," ",""),",",""))+1),0))</f>
        <v/>
      </c>
      <c r="R53" s="67">
        <f>IF(OR(ISBLANK(C4),ISBLANK(E4),ISBLANK(C53),ISBLANK(D53),ISBLANK(E53)),"",IF(AND(D53=E4,OR(E53="All",ISNUMBER(SEARCH("," &amp; C4 &amp; ",", "," &amp; SUBSTITUTE(E53," ","") &amp; ",")))),C53/IF(E53="All",COUNTIF(B4:I4,"&lt;&gt;"),LEN(SUBSTITUTE(E53," ",""))-LEN(SUBSTITUTE(SUBSTITUTE(E53," ",""),",",""))+1),0))</f>
        <v/>
      </c>
      <c r="S53" s="67">
        <f>IF(OR(ISBLANK(C4),ISBLANK(F4),ISBLANK(C53),ISBLANK(D53),ISBLANK(E53)),"",IF(AND(D53=F4,OR(E53="All",ISNUMBER(SEARCH("," &amp; C4 &amp; ",", "," &amp; SUBSTITUTE(E53," ","") &amp; ",")))),C53/IF(E53="All",COUNTIF(B4:I4,"&lt;&gt;"),LEN(SUBSTITUTE(E53," ",""))-LEN(SUBSTITUTE(SUBSTITUTE(E53," ",""),",",""))+1),0))</f>
        <v/>
      </c>
      <c r="T53" s="67">
        <f>IF(OR(ISBLANK(C4),ISBLANK(G4),ISBLANK(C53),ISBLANK(D53),ISBLANK(E53)),"",IF(AND(D53=G4,OR(E53="All",ISNUMBER(SEARCH("," &amp; C4 &amp; ",", "," &amp; SUBSTITUTE(E53," ","") &amp; ",")))),C53/IF(E53="All",COUNTIF(B4:I4,"&lt;&gt;"),LEN(SUBSTITUTE(E53," ",""))-LEN(SUBSTITUTE(SUBSTITUTE(E53," ",""),",",""))+1),0))</f>
        <v/>
      </c>
      <c r="U53" s="67">
        <f>IF(OR(ISBLANK(C4),ISBLANK(H4),ISBLANK(C53),ISBLANK(D53),ISBLANK(E53)),"",IF(AND(D53=H4,OR(E53="All",ISNUMBER(SEARCH("," &amp; C4 &amp; ",", "," &amp; SUBSTITUTE(E53," ","") &amp; ",")))),C53/IF(E53="All",COUNTIF(B4:I4,"&lt;&gt;"),LEN(SUBSTITUTE(E53," ",""))-LEN(SUBSTITUTE(SUBSTITUTE(E53," ",""),",",""))+1),0))</f>
        <v/>
      </c>
      <c r="V53" s="67">
        <f>IF(OR(ISBLANK(C4),ISBLANK(I4),ISBLANK(C53),ISBLANK(D53),ISBLANK(E53)),"",IF(AND(D53=I4,OR(E53="All",ISNUMBER(SEARCH("," &amp; C4 &amp; ",", "," &amp; SUBSTITUTE(E53," ","") &amp; ",")))),C53/IF(E53="All",COUNTIF(B4:I4,"&lt;&gt;"),LEN(SUBSTITUTE(E53," ",""))-LEN(SUBSTITUTE(SUBSTITUTE(E53," ",""),",",""))+1),0))</f>
        <v/>
      </c>
      <c r="W53" s="67">
        <f>IF(OR(ISBLANK(D4),ISBLANK(B4),ISBLANK(C53),ISBLANK(D53),ISBLANK(E53)),"",IF(AND(D53=B4,OR(E53="All",ISNUMBER(SEARCH("," &amp; D4 &amp; ",", "," &amp; SUBSTITUTE(E53," ","") &amp; ",")))),C53/IF(E53="All",COUNTIF(B4:I4,"&lt;&gt;"),LEN(SUBSTITUTE(E53," ",""))-LEN(SUBSTITUTE(SUBSTITUTE(E53," ",""),",",""))+1),0))</f>
        <v/>
      </c>
      <c r="X53" s="67">
        <f>IF(OR(ISBLANK(D4),ISBLANK(C4),ISBLANK(C53),ISBLANK(D53),ISBLANK(E53)),"",IF(AND(D53=C4,OR(E53="All",ISNUMBER(SEARCH("," &amp; D4 &amp; ",", "," &amp; SUBSTITUTE(E53," ","") &amp; ",")))),C53/IF(E53="All",COUNTIF(B4:I4,"&lt;&gt;"),LEN(SUBSTITUTE(E53," ",""))-LEN(SUBSTITUTE(SUBSTITUTE(E53," ",""),",",""))+1),0))</f>
        <v/>
      </c>
      <c r="Y53" s="1" t="n"/>
      <c r="Z53" s="67">
        <f>IF(OR(ISBLANK(D4),ISBLANK(E4),ISBLANK(C53),ISBLANK(D53),ISBLANK(E53)),"",IF(AND(D53=E4,OR(E53="All",ISNUMBER(SEARCH("," &amp; D4 &amp; ",", "," &amp; SUBSTITUTE(E53," ","") &amp; ",")))),C53/IF(E53="All",COUNTIF(B4:I4,"&lt;&gt;"),LEN(SUBSTITUTE(E53," ",""))-LEN(SUBSTITUTE(SUBSTITUTE(E53," ",""),",",""))+1),0))</f>
        <v/>
      </c>
      <c r="AA53" s="67">
        <f>IF(OR(ISBLANK(D4),ISBLANK(F4),ISBLANK(C53),ISBLANK(D53),ISBLANK(E53)),"",IF(AND(D53=F4,OR(E53="All",ISNUMBER(SEARCH("," &amp; D4 &amp; ",", "," &amp; SUBSTITUTE(E53," ","") &amp; ",")))),C53/IF(E53="All",COUNTIF(B4:I4,"&lt;&gt;"),LEN(SUBSTITUTE(E53," ",""))-LEN(SUBSTITUTE(SUBSTITUTE(E53," ",""),",",""))+1),0))</f>
        <v/>
      </c>
      <c r="AB53" s="67">
        <f>IF(OR(ISBLANK(D4),ISBLANK(G4),ISBLANK(C53),ISBLANK(D53),ISBLANK(E53)),"",IF(AND(D53=G4,OR(E53="All",ISNUMBER(SEARCH("," &amp; D4 &amp; ",", "," &amp; SUBSTITUTE(E53," ","") &amp; ",")))),C53/IF(E53="All",COUNTIF(B4:I4,"&lt;&gt;"),LEN(SUBSTITUTE(E53," ",""))-LEN(SUBSTITUTE(SUBSTITUTE(E53," ",""),",",""))+1),0))</f>
        <v/>
      </c>
      <c r="AC53" s="67">
        <f>IF(OR(ISBLANK(D4),ISBLANK(H4),ISBLANK(C53),ISBLANK(D53),ISBLANK(E53)),"",IF(AND(D53=H4,OR(E53="All",ISNUMBER(SEARCH("," &amp; D4 &amp; ",", "," &amp; SUBSTITUTE(E53," ","") &amp; ",")))),C53/IF(E53="All",COUNTIF(B4:I4,"&lt;&gt;"),LEN(SUBSTITUTE(E53," ",""))-LEN(SUBSTITUTE(SUBSTITUTE(E53," ",""),",",""))+1),0))</f>
        <v/>
      </c>
      <c r="AD53" s="67">
        <f>IF(OR(ISBLANK(D4),ISBLANK(I4),ISBLANK(C53),ISBLANK(D53),ISBLANK(E53)),"",IF(AND(D53=I4,OR(E53="All",ISNUMBER(SEARCH("," &amp; D4 &amp; ",", "," &amp; SUBSTITUTE(E53," ","") &amp; ",")))),C53/IF(E53="All",COUNTIF(B4:I4,"&lt;&gt;"),LEN(SUBSTITUTE(E53," ",""))-LEN(SUBSTITUTE(SUBSTITUTE(E53," ",""),",",""))+1),0))</f>
        <v/>
      </c>
      <c r="AE53" s="67">
        <f>IF(OR(ISBLANK(E4),ISBLANK(B4),ISBLANK(C53),ISBLANK(D53),ISBLANK(E53)),"",IF(AND(D53=B4,OR(E53="All",ISNUMBER(SEARCH("," &amp; E4 &amp; ",", "," &amp; SUBSTITUTE(E53," ","") &amp; ",")))),C53/IF(E53="All",COUNTIF(B4:I4,"&lt;&gt;"),LEN(SUBSTITUTE(E53," ",""))-LEN(SUBSTITUTE(SUBSTITUTE(E53," ",""),",",""))+1),0))</f>
        <v/>
      </c>
      <c r="AF53" s="67">
        <f>IF(OR(ISBLANK(E4),ISBLANK(C4),ISBLANK(C53),ISBLANK(D53),ISBLANK(E53)),"",IF(AND(D53=C4,OR(E53="All",ISNUMBER(SEARCH("," &amp; E4 &amp; ",", "," &amp; SUBSTITUTE(E53," ","") &amp; ",")))),C53/IF(E53="All",COUNTIF(B4:I4,"&lt;&gt;"),LEN(SUBSTITUTE(E53," ",""))-LEN(SUBSTITUTE(SUBSTITUTE(E53," ",""),",",""))+1),0))</f>
        <v/>
      </c>
      <c r="AG53" s="67">
        <f>IF(OR(ISBLANK(E4),ISBLANK(D4),ISBLANK(C53),ISBLANK(D53),ISBLANK(E53)),"",IF(AND(D53=D4,OR(E53="All",ISNUMBER(SEARCH("," &amp; E4 &amp; ",", "," &amp; SUBSTITUTE(E53," ","") &amp; ",")))),C53/IF(E53="All",COUNTIF(B4:I4,"&lt;&gt;"),LEN(SUBSTITUTE(E53," ",""))-LEN(SUBSTITUTE(SUBSTITUTE(E53," ",""),",",""))+1),0))</f>
        <v/>
      </c>
      <c r="AI53" s="67">
        <f>IF(OR(ISBLANK(E4),ISBLANK(F4),ISBLANK(C53),ISBLANK(D53),ISBLANK(E53)),"",IF(AND(D53=F4,OR(E53="All",ISNUMBER(SEARCH("," &amp; E4 &amp; ",", "," &amp; SUBSTITUTE(E53," ","") &amp; ",")))),C53/IF(E53="All",COUNTIF(B4:I4,"&lt;&gt;"),LEN(SUBSTITUTE(E53," ",""))-LEN(SUBSTITUTE(SUBSTITUTE(E53," ",""),",",""))+1),0))</f>
        <v/>
      </c>
      <c r="AJ53" s="67">
        <f>IF(OR(ISBLANK(E4),ISBLANK(G4),ISBLANK(C53),ISBLANK(D53),ISBLANK(E53)),"",IF(AND(D53=G4,OR(E53="All",ISNUMBER(SEARCH("," &amp; E4 &amp; ",", "," &amp; SUBSTITUTE(E53," ","") &amp; ",")))),C53/IF(E53="All",COUNTIF(B4:I4,"&lt;&gt;"),LEN(SUBSTITUTE(E53," ",""))-LEN(SUBSTITUTE(SUBSTITUTE(E53," ",""),",",""))+1),0))</f>
        <v/>
      </c>
      <c r="AK53" s="67">
        <f>IF(OR(ISBLANK(E4),ISBLANK(H4),ISBLANK(C53),ISBLANK(D53),ISBLANK(E53)),"",IF(AND(D53=H4,OR(E53="All",ISNUMBER(SEARCH("," &amp; E4 &amp; ",", "," &amp; SUBSTITUTE(E53," ","") &amp; ",")))),C53/IF(E53="All",COUNTIF(B4:I4,"&lt;&gt;"),LEN(SUBSTITUTE(E53," ",""))-LEN(SUBSTITUTE(SUBSTITUTE(E53," ",""),",",""))+1),0))</f>
        <v/>
      </c>
      <c r="AL53" s="67">
        <f>IF(OR(ISBLANK(E4),ISBLANK(I4),ISBLANK(C53),ISBLANK(D53),ISBLANK(E53)),"",IF(AND(D53=I4,OR(E53="All",ISNUMBER(SEARCH("," &amp; E4 &amp; ",", "," &amp; SUBSTITUTE(E53," ","") &amp; ",")))),C53/IF(E53="All",COUNTIF(B4:I4,"&lt;&gt;"),LEN(SUBSTITUTE(E53," ",""))-LEN(SUBSTITUTE(SUBSTITUTE(E53," ",""),",",""))+1),0))</f>
        <v/>
      </c>
      <c r="AM53" s="67">
        <f>IF(OR(ISBLANK(F4),ISBLANK(B4),ISBLANK(C53),ISBLANK(D53),ISBLANK(E53)),"",IF(AND(D53=B4,OR(E53="All",ISNUMBER(SEARCH("," &amp; F4 &amp; ",", "," &amp; SUBSTITUTE(E53," ","") &amp; ",")))),C53/IF(E53="All",COUNTIF(B4:I4,"&lt;&gt;"),LEN(SUBSTITUTE(E53," ",""))-LEN(SUBSTITUTE(SUBSTITUTE(E53," ",""),",",""))+1),0))</f>
        <v/>
      </c>
      <c r="AN53" s="67">
        <f>IF(OR(ISBLANK(F4),ISBLANK(C4),ISBLANK(C53),ISBLANK(D53),ISBLANK(E53)),"",IF(AND(D53=C4,OR(E53="All",ISNUMBER(SEARCH("," &amp; F4 &amp; ",", "," &amp; SUBSTITUTE(E53," ","") &amp; ",")))),C53/IF(E53="All",COUNTIF(B4:I4,"&lt;&gt;"),LEN(SUBSTITUTE(E53," ",""))-LEN(SUBSTITUTE(SUBSTITUTE(E53," ",""),",",""))+1),0))</f>
        <v/>
      </c>
      <c r="AO53" s="67">
        <f>IF(OR(ISBLANK(F4),ISBLANK(D4),ISBLANK(C53),ISBLANK(D53),ISBLANK(E53)),"",IF(AND(D53=D4,OR(E53="All",ISNUMBER(SEARCH("," &amp; F4 &amp; ",", "," &amp; SUBSTITUTE(E53," ","") &amp; ",")))),C53/IF(E53="All",COUNTIF(B4:I4,"&lt;&gt;"),LEN(SUBSTITUTE(E53," ",""))-LEN(SUBSTITUTE(SUBSTITUTE(E53," ",""),",",""))+1),0))</f>
        <v/>
      </c>
      <c r="AP53" s="67">
        <f>IF(OR(ISBLANK(F4),ISBLANK(E4),ISBLANK(C53),ISBLANK(D53),ISBLANK(E53)),"",IF(AND(D53=E4,OR(E53="All",ISNUMBER(SEARCH("," &amp; F4 &amp; ",", "," &amp; SUBSTITUTE(E53," ","") &amp; ",")))),C53/IF(E53="All",COUNTIF(B4:I4,"&lt;&gt;"),LEN(SUBSTITUTE(E53," ",""))-LEN(SUBSTITUTE(SUBSTITUTE(E53," ",""),",",""))+1),0))</f>
        <v/>
      </c>
      <c r="AR53" s="67">
        <f>IF(OR(ISBLANK(F4),ISBLANK(G4),ISBLANK(C53),ISBLANK(D53),ISBLANK(E53)),"",IF(AND(D53=G4,OR(E53="All",ISNUMBER(SEARCH("," &amp; F4 &amp; ",", "," &amp; SUBSTITUTE(E53," ","") &amp; ",")))),C53/IF(E53="All",COUNTIF(B4:I4,"&lt;&gt;"),LEN(SUBSTITUTE(E53," ",""))-LEN(SUBSTITUTE(SUBSTITUTE(E53," ",""),",",""))+1),0))</f>
        <v/>
      </c>
      <c r="AS53" s="67">
        <f>IF(OR(ISBLANK(F4),ISBLANK(H4),ISBLANK(C53),ISBLANK(D53),ISBLANK(E53)),"",IF(AND(D53=H4,OR(E53="All",ISNUMBER(SEARCH("," &amp; F4 &amp; ",", "," &amp; SUBSTITUTE(E53," ","") &amp; ",")))),C53/IF(E53="All",COUNTIF(B4:I4,"&lt;&gt;"),LEN(SUBSTITUTE(E53," ",""))-LEN(SUBSTITUTE(SUBSTITUTE(E53," ",""),",",""))+1),0))</f>
        <v/>
      </c>
      <c r="AT53" s="67">
        <f>IF(OR(ISBLANK(F4),ISBLANK(I4),ISBLANK(C53),ISBLANK(D53),ISBLANK(E53)),"",IF(AND(D53=I4,OR(E53="All",ISNUMBER(SEARCH("," &amp; F4 &amp; ",", "," &amp; SUBSTITUTE(E53," ","") &amp; ",")))),C53/IF(E53="All",COUNTIF(B4:I4,"&lt;&gt;"),LEN(SUBSTITUTE(E53," ",""))-LEN(SUBSTITUTE(SUBSTITUTE(E53," ",""),",",""))+1),0))</f>
        <v/>
      </c>
      <c r="AU53" s="67">
        <f>IF(OR(ISBLANK(G4),ISBLANK(B4),ISBLANK(C53),ISBLANK(D53),ISBLANK(E53)),"",IF(AND(D53=B4,OR(E53="All",ISNUMBER(SEARCH("," &amp; G4 &amp; ",", "," &amp; SUBSTITUTE(E53," ","") &amp; ",")))),C53/IF(E53="All",COUNTIF(B4:I4,"&lt;&gt;"),LEN(SUBSTITUTE(E53," ",""))-LEN(SUBSTITUTE(SUBSTITUTE(E53," ",""),",",""))+1),0))</f>
        <v/>
      </c>
      <c r="AV53" s="67">
        <f>IF(OR(ISBLANK(G4),ISBLANK(C4),ISBLANK(C53),ISBLANK(D53),ISBLANK(E53)),"",IF(AND(D53=C4,OR(E53="All",ISNUMBER(SEARCH("," &amp; G4 &amp; ",", "," &amp; SUBSTITUTE(E53," ","") &amp; ",")))),C53/IF(E53="All",COUNTIF(B4:I4,"&lt;&gt;"),LEN(SUBSTITUTE(E53," ",""))-LEN(SUBSTITUTE(SUBSTITUTE(E53," ",""),",",""))+1),0))</f>
        <v/>
      </c>
      <c r="AW53" s="67">
        <f>IF(OR(ISBLANK(G4),ISBLANK(D4),ISBLANK(C53),ISBLANK(D53),ISBLANK(E53)),"",IF(AND(D53=D4,OR(E53="All",ISNUMBER(SEARCH("," &amp; G4 &amp; ",", "," &amp; SUBSTITUTE(E53," ","") &amp; ",")))),C53/IF(E53="All",COUNTIF(B4:I4,"&lt;&gt;"),LEN(SUBSTITUTE(E53," ",""))-LEN(SUBSTITUTE(SUBSTITUTE(E53," ",""),",",""))+1),0))</f>
        <v/>
      </c>
      <c r="AX53" s="67">
        <f>IF(OR(ISBLANK(G4),ISBLANK(E4),ISBLANK(C53),ISBLANK(D53),ISBLANK(E53)),"",IF(AND(D53=E4,OR(E53="All",ISNUMBER(SEARCH("," &amp; G4 &amp; ",", "," &amp; SUBSTITUTE(E53," ","") &amp; ",")))),C53/IF(E53="All",COUNTIF(B4:I4,"&lt;&gt;"),LEN(SUBSTITUTE(E53," ",""))-LEN(SUBSTITUTE(SUBSTITUTE(E53," ",""),",",""))+1),0))</f>
        <v/>
      </c>
      <c r="AY53" s="67">
        <f>IF(OR(ISBLANK(G4),ISBLANK(F4),ISBLANK(C53),ISBLANK(D53),ISBLANK(E53)),"",IF(AND(D53=F4,OR(E53="All",ISNUMBER(SEARCH("," &amp; G4 &amp; ",", "," &amp; SUBSTITUTE(E53," ","") &amp; ",")))),C53/IF(E53="All",COUNTIF(B4:I4,"&lt;&gt;"),LEN(SUBSTITUTE(E53," ",""))-LEN(SUBSTITUTE(SUBSTITUTE(E53," ",""),",",""))+1),0))</f>
        <v/>
      </c>
      <c r="BA53" s="67">
        <f>IF(OR(ISBLANK(G4),ISBLANK(H4),ISBLANK(C53),ISBLANK(D53),ISBLANK(E53)),"",IF(AND(D53=H4,OR(E53="All",ISNUMBER(SEARCH("," &amp; G4 &amp; ",", "," &amp; SUBSTITUTE(E53," ","") &amp; ",")))),C53/IF(E53="All",COUNTIF(B4:I4,"&lt;&gt;"),LEN(SUBSTITUTE(E53," ",""))-LEN(SUBSTITUTE(SUBSTITUTE(E53," ",""),",",""))+1),0))</f>
        <v/>
      </c>
      <c r="BB53" s="67">
        <f>IF(OR(ISBLANK(G4),ISBLANK(I4),ISBLANK(C53),ISBLANK(D53),ISBLANK(E53)),"",IF(AND(D53=I4,OR(E53="All",ISNUMBER(SEARCH("," &amp; G4 &amp; ",", "," &amp; SUBSTITUTE(E53," ","") &amp; ",")))),C53/IF(E53="All",COUNTIF(B4:I4,"&lt;&gt;"),LEN(SUBSTITUTE(E53," ",""))-LEN(SUBSTITUTE(SUBSTITUTE(E53," ",""),",",""))+1),0))</f>
        <v/>
      </c>
      <c r="BC53" s="67">
        <f>IF(OR(ISBLANK(H4),ISBLANK(B4),ISBLANK(C53),ISBLANK(D53),ISBLANK(E53)),"",IF(AND(D53=B4,OR(E53="All",ISNUMBER(SEARCH("," &amp; H4 &amp; ",", "," &amp; SUBSTITUTE(E53," ","") &amp; ",")))),C53/IF(E53="All",COUNTIF(B4:I4,"&lt;&gt;"),LEN(SUBSTITUTE(E53," ",""))-LEN(SUBSTITUTE(SUBSTITUTE(E53," ",""),",",""))+1),0))</f>
        <v/>
      </c>
      <c r="BD53" s="67">
        <f>IF(OR(ISBLANK(H4),ISBLANK(C4),ISBLANK(C53),ISBLANK(D53),ISBLANK(E53)),"",IF(AND(D53=C4,OR(E53="All",ISNUMBER(SEARCH("," &amp; H4 &amp; ",", "," &amp; SUBSTITUTE(E53," ","") &amp; ",")))),C53/IF(E53="All",COUNTIF(B4:I4,"&lt;&gt;"),LEN(SUBSTITUTE(E53," ",""))-LEN(SUBSTITUTE(SUBSTITUTE(E53," ",""),",",""))+1),0))</f>
        <v/>
      </c>
      <c r="BE53" s="67">
        <f>IF(OR(ISBLANK(H4),ISBLANK(D4),ISBLANK(C53),ISBLANK(D53),ISBLANK(E53)),"",IF(AND(D53=D4,OR(E53="All",ISNUMBER(SEARCH("," &amp; H4 &amp; ",", "," &amp; SUBSTITUTE(E53," ","") &amp; ",")))),C53/IF(E53="All",COUNTIF(B4:I4,"&lt;&gt;"),LEN(SUBSTITUTE(E53," ",""))-LEN(SUBSTITUTE(SUBSTITUTE(E53," ",""),",",""))+1),0))</f>
        <v/>
      </c>
      <c r="BF53" s="67">
        <f>IF(OR(ISBLANK(H4),ISBLANK(E4),ISBLANK(C53),ISBLANK(D53),ISBLANK(E53)),"",IF(AND(D53=E4,OR(E53="All",ISNUMBER(SEARCH("," &amp; H4 &amp; ",", "," &amp; SUBSTITUTE(E53," ","") &amp; ",")))),C53/IF(E53="All",COUNTIF(B4:I4,"&lt;&gt;"),LEN(SUBSTITUTE(E53," ",""))-LEN(SUBSTITUTE(SUBSTITUTE(E53," ",""),",",""))+1),0))</f>
        <v/>
      </c>
      <c r="BG53" s="67">
        <f>IF(OR(ISBLANK(H4),ISBLANK(F4),ISBLANK(C53),ISBLANK(D53),ISBLANK(E53)),"",IF(AND(D53=F4,OR(E53="All",ISNUMBER(SEARCH("," &amp; H4 &amp; ",", "," &amp; SUBSTITUTE(E53," ","") &amp; ",")))),C53/IF(E53="All",COUNTIF(B4:I4,"&lt;&gt;"),LEN(SUBSTITUTE(E53," ",""))-LEN(SUBSTITUTE(SUBSTITUTE(E53," ",""),",",""))+1),0))</f>
        <v/>
      </c>
      <c r="BH53" s="67">
        <f>IF(OR(ISBLANK(H4),ISBLANK(G4),ISBLANK(C53),ISBLANK(D53),ISBLANK(E53)),"",IF(AND(D53=G4,OR(E53="All",ISNUMBER(SEARCH("," &amp; H4 &amp; ",", "," &amp; SUBSTITUTE(E53," ","") &amp; ",")))),C53/IF(E53="All",COUNTIF(B4:I4,"&lt;&gt;"),LEN(SUBSTITUTE(E53," ",""))-LEN(SUBSTITUTE(SUBSTITUTE(E53," ",""),",",""))+1),0))</f>
        <v/>
      </c>
      <c r="BJ53" s="67">
        <f>IF(OR(ISBLANK(H4),ISBLANK(I4),ISBLANK(C53),ISBLANK(D53),ISBLANK(E53)),"",IF(AND(D53=I4,OR(E53="All",ISNUMBER(SEARCH("," &amp; H4 &amp; ",", "," &amp; SUBSTITUTE(E53," ","") &amp; ",")))),C53/IF(E53="All",COUNTIF(B4:I4,"&lt;&gt;"),LEN(SUBSTITUTE(E53," ",""))-LEN(SUBSTITUTE(SUBSTITUTE(E53," ",""),",",""))+1),0))</f>
        <v/>
      </c>
      <c r="BK53" s="67">
        <f>IF(OR(ISBLANK(I4),ISBLANK(B4),ISBLANK(C53),ISBLANK(D53),ISBLANK(E53)),"",IF(AND(D53=B4,OR(E53="All",ISNUMBER(SEARCH("," &amp; I4 &amp; ",", "," &amp; SUBSTITUTE(E53," ","") &amp; ",")))),C53/IF(E53="All",COUNTIF(B4:I4,"&lt;&gt;"),LEN(SUBSTITUTE(E53," ",""))-LEN(SUBSTITUTE(SUBSTITUTE(E53," ",""),",",""))+1),0))</f>
        <v/>
      </c>
      <c r="BL53" s="67">
        <f>IF(OR(ISBLANK(I4),ISBLANK(C4),ISBLANK(C53),ISBLANK(D53),ISBLANK(E53)),"",IF(AND(D53=C4,OR(E53="All",ISNUMBER(SEARCH("," &amp; I4 &amp; ",", "," &amp; SUBSTITUTE(E53," ","") &amp; ",")))),C53/IF(E53="All",COUNTIF(B4:I4,"&lt;&gt;"),LEN(SUBSTITUTE(E53," ",""))-LEN(SUBSTITUTE(SUBSTITUTE(E53," ",""),",",""))+1),0))</f>
        <v/>
      </c>
      <c r="BM53" s="67">
        <f>IF(OR(ISBLANK(I4),ISBLANK(D4),ISBLANK(C53),ISBLANK(D53),ISBLANK(E53)),"",IF(AND(D53=D4,OR(E53="All",ISNUMBER(SEARCH("," &amp; I4 &amp; ",", "," &amp; SUBSTITUTE(E53," ","") &amp; ",")))),C53/IF(E53="All",COUNTIF(B4:I4,"&lt;&gt;"),LEN(SUBSTITUTE(E53," ",""))-LEN(SUBSTITUTE(SUBSTITUTE(E53," ",""),",",""))+1),0))</f>
        <v/>
      </c>
      <c r="BN53" s="67">
        <f>IF(OR(ISBLANK(I4),ISBLANK(E4),ISBLANK(C53),ISBLANK(D53),ISBLANK(E53)),"",IF(AND(D53=E4,OR(E53="All",ISNUMBER(SEARCH("," &amp; I4 &amp; ",", "," &amp; SUBSTITUTE(E53," ","") &amp; ",")))),C53/IF(E53="All",COUNTIF(B4:I4,"&lt;&gt;"),LEN(SUBSTITUTE(E53," ",""))-LEN(SUBSTITUTE(SUBSTITUTE(E53," ",""),",",""))+1),0))</f>
        <v/>
      </c>
      <c r="BO53" s="67">
        <f>IF(OR(ISBLANK(I4),ISBLANK(F4),ISBLANK(C53),ISBLANK(D53),ISBLANK(E53)),"",IF(AND(D53=F4,OR(E53="All",ISNUMBER(SEARCH("," &amp; I4 &amp; ",", "," &amp; SUBSTITUTE(E53," ","") &amp; ",")))),C53/IF(E53="All",COUNTIF(B4:I4,"&lt;&gt;"),LEN(SUBSTITUTE(E53," ",""))-LEN(SUBSTITUTE(SUBSTITUTE(E53," ",""),",",""))+1),0))</f>
        <v/>
      </c>
      <c r="BP53" s="67">
        <f>IF(OR(ISBLANK(I4),ISBLANK(G4),ISBLANK(C53),ISBLANK(D53),ISBLANK(E53)),"",IF(AND(D53=G4,OR(E53="All",ISNUMBER(SEARCH("," &amp; I4 &amp; ",", "," &amp; SUBSTITUTE(E53," ","") &amp; ",")))),C53/IF(E53="All",COUNTIF(B4:I4,"&lt;&gt;"),LEN(SUBSTITUTE(E53," ",""))-LEN(SUBSTITUTE(SUBSTITUTE(E53," ",""),",",""))+1),0))</f>
        <v/>
      </c>
      <c r="BQ53" s="67">
        <f>IF(OR(ISBLANK(I4),ISBLANK(H4),ISBLANK(C53),ISBLANK(D53),ISBLANK(E53)),"",IF(AND(D53=H4,OR(E53="All",ISNUMBER(SEARCH("," &amp; I4 &amp; ",", "," &amp; SUBSTITUTE(E53," ","") &amp; ",")))),C53/IF(E53="All",COUNTIF(B4:I4,"&lt;&gt;"),LEN(SUBSTITUTE(E53," ",""))-LEN(SUBSTITUTE(SUBSTITUTE(E53," ",""),",",""))+1),0))</f>
        <v/>
      </c>
    </row>
    <row r="54" customFormat="1" s="1">
      <c r="A54" s="65" t="inlineStr">
        <is>
          <t>2024-11-01</t>
        </is>
      </c>
      <c r="B54" s="66" t="inlineStr">
        <is>
          <t>Rental car</t>
        </is>
      </c>
      <c r="C54" s="67" t="n">
        <v>280</v>
      </c>
      <c r="D54" s="66" t="inlineStr">
        <is>
          <t>Frank</t>
        </is>
      </c>
      <c r="E54" s="68" t="inlineStr">
        <is>
          <t>Alice, Bob, Charlie, Diana, Eve, Frank</t>
        </is>
      </c>
      <c r="F54" s="1" t="n"/>
      <c r="G54" s="1" t="n"/>
      <c r="H54" s="67">
        <f>IF(OR(ISBLANK(B4),ISBLANK(C4),ISBLANK(C54),ISBLANK(D54),ISBLANK(E54)),"",IF(AND(D54=C4,OR(E54="All",ISNUMBER(SEARCH("," &amp; B4 &amp; ",", "," &amp; SUBSTITUTE(E54," ","") &amp; ",")))),C54/IF(E54="All",COUNTIF(B4:I4,"&lt;&gt;"),LEN(SUBSTITUTE(E54," ",""))-LEN(SUBSTITUTE(SUBSTITUTE(E54," ",""),",",""))+1),0))</f>
        <v/>
      </c>
      <c r="I54" s="67">
        <f>IF(OR(ISBLANK(B4),ISBLANK(D4),ISBLANK(C54),ISBLANK(D54),ISBLANK(E54)),"",IF(AND(D54=D4,OR(E54="All",ISNUMBER(SEARCH("," &amp; B4 &amp; ",", "," &amp; SUBSTITUTE(E54," ","") &amp; ",")))),C54/IF(E54="All",COUNTIF(B4:I4,"&lt;&gt;"),LEN(SUBSTITUTE(E54," ",""))-LEN(SUBSTITUTE(SUBSTITUTE(E54," ",""),",",""))+1),0))</f>
        <v/>
      </c>
      <c r="J54" s="67">
        <f>IF(OR(ISBLANK(B4),ISBLANK(E4),ISBLANK(C54),ISBLANK(D54),ISBLANK(E54)),"",IF(AND(D54=E4,OR(E54="All",ISNUMBER(SEARCH("," &amp; B4 &amp; ",", "," &amp; SUBSTITUTE(E54," ","") &amp; ",")))),C54/IF(E54="All",COUNTIF(B4:I4,"&lt;&gt;"),LEN(SUBSTITUTE(E54," ",""))-LEN(SUBSTITUTE(SUBSTITUTE(E54," ",""),",",""))+1),0))</f>
        <v/>
      </c>
      <c r="K54" s="67">
        <f>IF(OR(ISBLANK(B4),ISBLANK(F4),ISBLANK(C54),ISBLANK(D54),ISBLANK(E54)),"",IF(AND(D54=F4,OR(E54="All",ISNUMBER(SEARCH("," &amp; B4 &amp; ",", "," &amp; SUBSTITUTE(E54," ","") &amp; ",")))),C54/IF(E54="All",COUNTIF(B4:I4,"&lt;&gt;"),LEN(SUBSTITUTE(E54," ",""))-LEN(SUBSTITUTE(SUBSTITUTE(E54," ",""),",",""))+1),0))</f>
        <v/>
      </c>
      <c r="L54" s="67">
        <f>IF(OR(ISBLANK(B4),ISBLANK(G4),ISBLANK(C54),ISBLANK(D54),ISBLANK(E54)),"",IF(AND(D54=G4,OR(E54="All",ISNUMBER(SEARCH("," &amp; B4 &amp; ",", "," &amp; SUBSTITUTE(E54," ","") &amp; ",")))),C54/IF(E54="All",COUNTIF(B4:I4,"&lt;&gt;"),LEN(SUBSTITUTE(E54," ",""))-LEN(SUBSTITUTE(SUBSTITUTE(E54," ",""),",",""))+1),0))</f>
        <v/>
      </c>
      <c r="M54" s="67">
        <f>IF(OR(ISBLANK(B4),ISBLANK(H4),ISBLANK(C54),ISBLANK(D54),ISBLANK(E54)),"",IF(AND(D54=H4,OR(E54="All",ISNUMBER(SEARCH("," &amp; B4 &amp; ",", "," &amp; SUBSTITUTE(E54," ","") &amp; ",")))),C54/IF(E54="All",COUNTIF(B4:I4,"&lt;&gt;"),LEN(SUBSTITUTE(E54," ",""))-LEN(SUBSTITUTE(SUBSTITUTE(E54," ",""),",",""))+1),0))</f>
        <v/>
      </c>
      <c r="N54" s="67">
        <f>IF(OR(ISBLANK(B4),ISBLANK(I4),ISBLANK(C54),ISBLANK(D54),ISBLANK(E54)),"",IF(AND(D54=I4,OR(E54="All",ISNUMBER(SEARCH("," &amp; B4 &amp; ",", "," &amp; SUBSTITUTE(E54," ","") &amp; ",")))),C54/IF(E54="All",COUNTIF(B4:I4,"&lt;&gt;"),LEN(SUBSTITUTE(E54," ",""))-LEN(SUBSTITUTE(SUBSTITUTE(E54," ",""),",",""))+1),0))</f>
        <v/>
      </c>
      <c r="O54" s="67">
        <f>IF(OR(ISBLANK(C4),ISBLANK(B4),ISBLANK(C54),ISBLANK(D54),ISBLANK(E54)),"",IF(AND(D54=B4,OR(E54="All",ISNUMBER(SEARCH("," &amp; C4 &amp; ",", "," &amp; SUBSTITUTE(E54," ","") &amp; ",")))),C54/IF(E54="All",COUNTIF(B4:I4,"&lt;&gt;"),LEN(SUBSTITUTE(E54," ",""))-LEN(SUBSTITUTE(SUBSTITUTE(E54," ",""),",",""))+1),0))</f>
        <v/>
      </c>
      <c r="P54" s="1" t="n"/>
      <c r="Q54" s="67">
        <f>IF(OR(ISBLANK(C4),ISBLANK(D4),ISBLANK(C54),ISBLANK(D54),ISBLANK(E54)),"",IF(AND(D54=D4,OR(E54="All",ISNUMBER(SEARCH("," &amp; C4 &amp; ",", "," &amp; SUBSTITUTE(E54," ","") &amp; ",")))),C54/IF(E54="All",COUNTIF(B4:I4,"&lt;&gt;"),LEN(SUBSTITUTE(E54," ",""))-LEN(SUBSTITUTE(SUBSTITUTE(E54," ",""),",",""))+1),0))</f>
        <v/>
      </c>
      <c r="R54" s="67">
        <f>IF(OR(ISBLANK(C4),ISBLANK(E4),ISBLANK(C54),ISBLANK(D54),ISBLANK(E54)),"",IF(AND(D54=E4,OR(E54="All",ISNUMBER(SEARCH("," &amp; C4 &amp; ",", "," &amp; SUBSTITUTE(E54," ","") &amp; ",")))),C54/IF(E54="All",COUNTIF(B4:I4,"&lt;&gt;"),LEN(SUBSTITUTE(E54," ",""))-LEN(SUBSTITUTE(SUBSTITUTE(E54," ",""),",",""))+1),0))</f>
        <v/>
      </c>
      <c r="S54" s="67">
        <f>IF(OR(ISBLANK(C4),ISBLANK(F4),ISBLANK(C54),ISBLANK(D54),ISBLANK(E54)),"",IF(AND(D54=F4,OR(E54="All",ISNUMBER(SEARCH("," &amp; C4 &amp; ",", "," &amp; SUBSTITUTE(E54," ","") &amp; ",")))),C54/IF(E54="All",COUNTIF(B4:I4,"&lt;&gt;"),LEN(SUBSTITUTE(E54," ",""))-LEN(SUBSTITUTE(SUBSTITUTE(E54," ",""),",",""))+1),0))</f>
        <v/>
      </c>
      <c r="T54" s="67">
        <f>IF(OR(ISBLANK(C4),ISBLANK(G4),ISBLANK(C54),ISBLANK(D54),ISBLANK(E54)),"",IF(AND(D54=G4,OR(E54="All",ISNUMBER(SEARCH("," &amp; C4 &amp; ",", "," &amp; SUBSTITUTE(E54," ","") &amp; ",")))),C54/IF(E54="All",COUNTIF(B4:I4,"&lt;&gt;"),LEN(SUBSTITUTE(E54," ",""))-LEN(SUBSTITUTE(SUBSTITUTE(E54," ",""),",",""))+1),0))</f>
        <v/>
      </c>
      <c r="U54" s="67">
        <f>IF(OR(ISBLANK(C4),ISBLANK(H4),ISBLANK(C54),ISBLANK(D54),ISBLANK(E54)),"",IF(AND(D54=H4,OR(E54="All",ISNUMBER(SEARCH("," &amp; C4 &amp; ",", "," &amp; SUBSTITUTE(E54," ","") &amp; ",")))),C54/IF(E54="All",COUNTIF(B4:I4,"&lt;&gt;"),LEN(SUBSTITUTE(E54," ",""))-LEN(SUBSTITUTE(SUBSTITUTE(E54," ",""),",",""))+1),0))</f>
        <v/>
      </c>
      <c r="V54" s="67">
        <f>IF(OR(ISBLANK(C4),ISBLANK(I4),ISBLANK(C54),ISBLANK(D54),ISBLANK(E54)),"",IF(AND(D54=I4,OR(E54="All",ISNUMBER(SEARCH("," &amp; C4 &amp; ",", "," &amp; SUBSTITUTE(E54," ","") &amp; ",")))),C54/IF(E54="All",COUNTIF(B4:I4,"&lt;&gt;"),LEN(SUBSTITUTE(E54," ",""))-LEN(SUBSTITUTE(SUBSTITUTE(E54," ",""),",",""))+1),0))</f>
        <v/>
      </c>
      <c r="W54" s="67">
        <f>IF(OR(ISBLANK(D4),ISBLANK(B4),ISBLANK(C54),ISBLANK(D54),ISBLANK(E54)),"",IF(AND(D54=B4,OR(E54="All",ISNUMBER(SEARCH("," &amp; D4 &amp; ",", "," &amp; SUBSTITUTE(E54," ","") &amp; ",")))),C54/IF(E54="All",COUNTIF(B4:I4,"&lt;&gt;"),LEN(SUBSTITUTE(E54," ",""))-LEN(SUBSTITUTE(SUBSTITUTE(E54," ",""),",",""))+1),0))</f>
        <v/>
      </c>
      <c r="X54" s="67">
        <f>IF(OR(ISBLANK(D4),ISBLANK(C4),ISBLANK(C54),ISBLANK(D54),ISBLANK(E54)),"",IF(AND(D54=C4,OR(E54="All",ISNUMBER(SEARCH("," &amp; D4 &amp; ",", "," &amp; SUBSTITUTE(E54," ","") &amp; ",")))),C54/IF(E54="All",COUNTIF(B4:I4,"&lt;&gt;"),LEN(SUBSTITUTE(E54," ",""))-LEN(SUBSTITUTE(SUBSTITUTE(E54," ",""),",",""))+1),0))</f>
        <v/>
      </c>
      <c r="Y54" s="1" t="n"/>
      <c r="Z54" s="67">
        <f>IF(OR(ISBLANK(D4),ISBLANK(E4),ISBLANK(C54),ISBLANK(D54),ISBLANK(E54)),"",IF(AND(D54=E4,OR(E54="All",ISNUMBER(SEARCH("," &amp; D4 &amp; ",", "," &amp; SUBSTITUTE(E54," ","") &amp; ",")))),C54/IF(E54="All",COUNTIF(B4:I4,"&lt;&gt;"),LEN(SUBSTITUTE(E54," ",""))-LEN(SUBSTITUTE(SUBSTITUTE(E54," ",""),",",""))+1),0))</f>
        <v/>
      </c>
      <c r="AA54" s="67">
        <f>IF(OR(ISBLANK(D4),ISBLANK(F4),ISBLANK(C54),ISBLANK(D54),ISBLANK(E54)),"",IF(AND(D54=F4,OR(E54="All",ISNUMBER(SEARCH("," &amp; D4 &amp; ",", "," &amp; SUBSTITUTE(E54," ","") &amp; ",")))),C54/IF(E54="All",COUNTIF(B4:I4,"&lt;&gt;"),LEN(SUBSTITUTE(E54," ",""))-LEN(SUBSTITUTE(SUBSTITUTE(E54," ",""),",",""))+1),0))</f>
        <v/>
      </c>
      <c r="AB54" s="67">
        <f>IF(OR(ISBLANK(D4),ISBLANK(G4),ISBLANK(C54),ISBLANK(D54),ISBLANK(E54)),"",IF(AND(D54=G4,OR(E54="All",ISNUMBER(SEARCH("," &amp; D4 &amp; ",", "," &amp; SUBSTITUTE(E54," ","") &amp; ",")))),C54/IF(E54="All",COUNTIF(B4:I4,"&lt;&gt;"),LEN(SUBSTITUTE(E54," ",""))-LEN(SUBSTITUTE(SUBSTITUTE(E54," ",""),",",""))+1),0))</f>
        <v/>
      </c>
      <c r="AC54" s="67">
        <f>IF(OR(ISBLANK(D4),ISBLANK(H4),ISBLANK(C54),ISBLANK(D54),ISBLANK(E54)),"",IF(AND(D54=H4,OR(E54="All",ISNUMBER(SEARCH("," &amp; D4 &amp; ",", "," &amp; SUBSTITUTE(E54," ","") &amp; ",")))),C54/IF(E54="All",COUNTIF(B4:I4,"&lt;&gt;"),LEN(SUBSTITUTE(E54," ",""))-LEN(SUBSTITUTE(SUBSTITUTE(E54," ",""),",",""))+1),0))</f>
        <v/>
      </c>
      <c r="AD54" s="67">
        <f>IF(OR(ISBLANK(D4),ISBLANK(I4),ISBLANK(C54),ISBLANK(D54),ISBLANK(E54)),"",IF(AND(D54=I4,OR(E54="All",ISNUMBER(SEARCH("," &amp; D4 &amp; ",", "," &amp; SUBSTITUTE(E54," ","") &amp; ",")))),C54/IF(E54="All",COUNTIF(B4:I4,"&lt;&gt;"),LEN(SUBSTITUTE(E54," ",""))-LEN(SUBSTITUTE(SUBSTITUTE(E54," ",""),",",""))+1),0))</f>
        <v/>
      </c>
      <c r="AE54" s="67">
        <f>IF(OR(ISBLANK(E4),ISBLANK(B4),ISBLANK(C54),ISBLANK(D54),ISBLANK(E54)),"",IF(AND(D54=B4,OR(E54="All",ISNUMBER(SEARCH("," &amp; E4 &amp; ",", "," &amp; SUBSTITUTE(E54," ","") &amp; ",")))),C54/IF(E54="All",COUNTIF(B4:I4,"&lt;&gt;"),LEN(SUBSTITUTE(E54," ",""))-LEN(SUBSTITUTE(SUBSTITUTE(E54," ",""),",",""))+1),0))</f>
        <v/>
      </c>
      <c r="AF54" s="67">
        <f>IF(OR(ISBLANK(E4),ISBLANK(C4),ISBLANK(C54),ISBLANK(D54),ISBLANK(E54)),"",IF(AND(D54=C4,OR(E54="All",ISNUMBER(SEARCH("," &amp; E4 &amp; ",", "," &amp; SUBSTITUTE(E54," ","") &amp; ",")))),C54/IF(E54="All",COUNTIF(B4:I4,"&lt;&gt;"),LEN(SUBSTITUTE(E54," ",""))-LEN(SUBSTITUTE(SUBSTITUTE(E54," ",""),",",""))+1),0))</f>
        <v/>
      </c>
      <c r="AG54" s="67">
        <f>IF(OR(ISBLANK(E4),ISBLANK(D4),ISBLANK(C54),ISBLANK(D54),ISBLANK(E54)),"",IF(AND(D54=D4,OR(E54="All",ISNUMBER(SEARCH("," &amp; E4 &amp; ",", "," &amp; SUBSTITUTE(E54," ","") &amp; ",")))),C54/IF(E54="All",COUNTIF(B4:I4,"&lt;&gt;"),LEN(SUBSTITUTE(E54," ",""))-LEN(SUBSTITUTE(SUBSTITUTE(E54," ",""),",",""))+1),0))</f>
        <v/>
      </c>
      <c r="AI54" s="67">
        <f>IF(OR(ISBLANK(E4),ISBLANK(F4),ISBLANK(C54),ISBLANK(D54),ISBLANK(E54)),"",IF(AND(D54=F4,OR(E54="All",ISNUMBER(SEARCH("," &amp; E4 &amp; ",", "," &amp; SUBSTITUTE(E54," ","") &amp; ",")))),C54/IF(E54="All",COUNTIF(B4:I4,"&lt;&gt;"),LEN(SUBSTITUTE(E54," ",""))-LEN(SUBSTITUTE(SUBSTITUTE(E54," ",""),",",""))+1),0))</f>
        <v/>
      </c>
      <c r="AJ54" s="67">
        <f>IF(OR(ISBLANK(E4),ISBLANK(G4),ISBLANK(C54),ISBLANK(D54),ISBLANK(E54)),"",IF(AND(D54=G4,OR(E54="All",ISNUMBER(SEARCH("," &amp; E4 &amp; ",", "," &amp; SUBSTITUTE(E54," ","") &amp; ",")))),C54/IF(E54="All",COUNTIF(B4:I4,"&lt;&gt;"),LEN(SUBSTITUTE(E54," ",""))-LEN(SUBSTITUTE(SUBSTITUTE(E54," ",""),",",""))+1),0))</f>
        <v/>
      </c>
      <c r="AK54" s="67">
        <f>IF(OR(ISBLANK(E4),ISBLANK(H4),ISBLANK(C54),ISBLANK(D54),ISBLANK(E54)),"",IF(AND(D54=H4,OR(E54="All",ISNUMBER(SEARCH("," &amp; E4 &amp; ",", "," &amp; SUBSTITUTE(E54," ","") &amp; ",")))),C54/IF(E54="All",COUNTIF(B4:I4,"&lt;&gt;"),LEN(SUBSTITUTE(E54," ",""))-LEN(SUBSTITUTE(SUBSTITUTE(E54," ",""),",",""))+1),0))</f>
        <v/>
      </c>
      <c r="AL54" s="67">
        <f>IF(OR(ISBLANK(E4),ISBLANK(I4),ISBLANK(C54),ISBLANK(D54),ISBLANK(E54)),"",IF(AND(D54=I4,OR(E54="All",ISNUMBER(SEARCH("," &amp; E4 &amp; ",", "," &amp; SUBSTITUTE(E54," ","") &amp; ",")))),C54/IF(E54="All",COUNTIF(B4:I4,"&lt;&gt;"),LEN(SUBSTITUTE(E54," ",""))-LEN(SUBSTITUTE(SUBSTITUTE(E54," ",""),",",""))+1),0))</f>
        <v/>
      </c>
      <c r="AM54" s="67">
        <f>IF(OR(ISBLANK(F4),ISBLANK(B4),ISBLANK(C54),ISBLANK(D54),ISBLANK(E54)),"",IF(AND(D54=B4,OR(E54="All",ISNUMBER(SEARCH("," &amp; F4 &amp; ",", "," &amp; SUBSTITUTE(E54," ","") &amp; ",")))),C54/IF(E54="All",COUNTIF(B4:I4,"&lt;&gt;"),LEN(SUBSTITUTE(E54," ",""))-LEN(SUBSTITUTE(SUBSTITUTE(E54," ",""),",",""))+1),0))</f>
        <v/>
      </c>
      <c r="AN54" s="67">
        <f>IF(OR(ISBLANK(F4),ISBLANK(C4),ISBLANK(C54),ISBLANK(D54),ISBLANK(E54)),"",IF(AND(D54=C4,OR(E54="All",ISNUMBER(SEARCH("," &amp; F4 &amp; ",", "," &amp; SUBSTITUTE(E54," ","") &amp; ",")))),C54/IF(E54="All",COUNTIF(B4:I4,"&lt;&gt;"),LEN(SUBSTITUTE(E54," ",""))-LEN(SUBSTITUTE(SUBSTITUTE(E54," ",""),",",""))+1),0))</f>
        <v/>
      </c>
      <c r="AO54" s="67">
        <f>IF(OR(ISBLANK(F4),ISBLANK(D4),ISBLANK(C54),ISBLANK(D54),ISBLANK(E54)),"",IF(AND(D54=D4,OR(E54="All",ISNUMBER(SEARCH("," &amp; F4 &amp; ",", "," &amp; SUBSTITUTE(E54," ","") &amp; ",")))),C54/IF(E54="All",COUNTIF(B4:I4,"&lt;&gt;"),LEN(SUBSTITUTE(E54," ",""))-LEN(SUBSTITUTE(SUBSTITUTE(E54," ",""),",",""))+1),0))</f>
        <v/>
      </c>
      <c r="AP54" s="67">
        <f>IF(OR(ISBLANK(F4),ISBLANK(E4),ISBLANK(C54),ISBLANK(D54),ISBLANK(E54)),"",IF(AND(D54=E4,OR(E54="All",ISNUMBER(SEARCH("," &amp; F4 &amp; ",", "," &amp; SUBSTITUTE(E54," ","") &amp; ",")))),C54/IF(E54="All",COUNTIF(B4:I4,"&lt;&gt;"),LEN(SUBSTITUTE(E54," ",""))-LEN(SUBSTITUTE(SUBSTITUTE(E54," ",""),",",""))+1),0))</f>
        <v/>
      </c>
      <c r="AR54" s="67">
        <f>IF(OR(ISBLANK(F4),ISBLANK(G4),ISBLANK(C54),ISBLANK(D54),ISBLANK(E54)),"",IF(AND(D54=G4,OR(E54="All",ISNUMBER(SEARCH("," &amp; F4 &amp; ",", "," &amp; SUBSTITUTE(E54," ","") &amp; ",")))),C54/IF(E54="All",COUNTIF(B4:I4,"&lt;&gt;"),LEN(SUBSTITUTE(E54," ",""))-LEN(SUBSTITUTE(SUBSTITUTE(E54," ",""),",",""))+1),0))</f>
        <v/>
      </c>
      <c r="AS54" s="67">
        <f>IF(OR(ISBLANK(F4),ISBLANK(H4),ISBLANK(C54),ISBLANK(D54),ISBLANK(E54)),"",IF(AND(D54=H4,OR(E54="All",ISNUMBER(SEARCH("," &amp; F4 &amp; ",", "," &amp; SUBSTITUTE(E54," ","") &amp; ",")))),C54/IF(E54="All",COUNTIF(B4:I4,"&lt;&gt;"),LEN(SUBSTITUTE(E54," ",""))-LEN(SUBSTITUTE(SUBSTITUTE(E54," ",""),",",""))+1),0))</f>
        <v/>
      </c>
      <c r="AT54" s="67">
        <f>IF(OR(ISBLANK(F4),ISBLANK(I4),ISBLANK(C54),ISBLANK(D54),ISBLANK(E54)),"",IF(AND(D54=I4,OR(E54="All",ISNUMBER(SEARCH("," &amp; F4 &amp; ",", "," &amp; SUBSTITUTE(E54," ","") &amp; ",")))),C54/IF(E54="All",COUNTIF(B4:I4,"&lt;&gt;"),LEN(SUBSTITUTE(E54," ",""))-LEN(SUBSTITUTE(SUBSTITUTE(E54," ",""),",",""))+1),0))</f>
        <v/>
      </c>
      <c r="AU54" s="67">
        <f>IF(OR(ISBLANK(G4),ISBLANK(B4),ISBLANK(C54),ISBLANK(D54),ISBLANK(E54)),"",IF(AND(D54=B4,OR(E54="All",ISNUMBER(SEARCH("," &amp; G4 &amp; ",", "," &amp; SUBSTITUTE(E54," ","") &amp; ",")))),C54/IF(E54="All",COUNTIF(B4:I4,"&lt;&gt;"),LEN(SUBSTITUTE(E54," ",""))-LEN(SUBSTITUTE(SUBSTITUTE(E54," ",""),",",""))+1),0))</f>
        <v/>
      </c>
      <c r="AV54" s="67">
        <f>IF(OR(ISBLANK(G4),ISBLANK(C4),ISBLANK(C54),ISBLANK(D54),ISBLANK(E54)),"",IF(AND(D54=C4,OR(E54="All",ISNUMBER(SEARCH("," &amp; G4 &amp; ",", "," &amp; SUBSTITUTE(E54," ","") &amp; ",")))),C54/IF(E54="All",COUNTIF(B4:I4,"&lt;&gt;"),LEN(SUBSTITUTE(E54," ",""))-LEN(SUBSTITUTE(SUBSTITUTE(E54," ",""),",",""))+1),0))</f>
        <v/>
      </c>
      <c r="AW54" s="67">
        <f>IF(OR(ISBLANK(G4),ISBLANK(D4),ISBLANK(C54),ISBLANK(D54),ISBLANK(E54)),"",IF(AND(D54=D4,OR(E54="All",ISNUMBER(SEARCH("," &amp; G4 &amp; ",", "," &amp; SUBSTITUTE(E54," ","") &amp; ",")))),C54/IF(E54="All",COUNTIF(B4:I4,"&lt;&gt;"),LEN(SUBSTITUTE(E54," ",""))-LEN(SUBSTITUTE(SUBSTITUTE(E54," ",""),",",""))+1),0))</f>
        <v/>
      </c>
      <c r="AX54" s="67">
        <f>IF(OR(ISBLANK(G4),ISBLANK(E4),ISBLANK(C54),ISBLANK(D54),ISBLANK(E54)),"",IF(AND(D54=E4,OR(E54="All",ISNUMBER(SEARCH("," &amp; G4 &amp; ",", "," &amp; SUBSTITUTE(E54," ","") &amp; ",")))),C54/IF(E54="All",COUNTIF(B4:I4,"&lt;&gt;"),LEN(SUBSTITUTE(E54," ",""))-LEN(SUBSTITUTE(SUBSTITUTE(E54," ",""),",",""))+1),0))</f>
        <v/>
      </c>
      <c r="AY54" s="67">
        <f>IF(OR(ISBLANK(G4),ISBLANK(F4),ISBLANK(C54),ISBLANK(D54),ISBLANK(E54)),"",IF(AND(D54=F4,OR(E54="All",ISNUMBER(SEARCH("," &amp; G4 &amp; ",", "," &amp; SUBSTITUTE(E54," ","") &amp; ",")))),C54/IF(E54="All",COUNTIF(B4:I4,"&lt;&gt;"),LEN(SUBSTITUTE(E54," ",""))-LEN(SUBSTITUTE(SUBSTITUTE(E54," ",""),",",""))+1),0))</f>
        <v/>
      </c>
      <c r="BA54" s="67">
        <f>IF(OR(ISBLANK(G4),ISBLANK(H4),ISBLANK(C54),ISBLANK(D54),ISBLANK(E54)),"",IF(AND(D54=H4,OR(E54="All",ISNUMBER(SEARCH("," &amp; G4 &amp; ",", "," &amp; SUBSTITUTE(E54," ","") &amp; ",")))),C54/IF(E54="All",COUNTIF(B4:I4,"&lt;&gt;"),LEN(SUBSTITUTE(E54," ",""))-LEN(SUBSTITUTE(SUBSTITUTE(E54," ",""),",",""))+1),0))</f>
        <v/>
      </c>
      <c r="BB54" s="67">
        <f>IF(OR(ISBLANK(G4),ISBLANK(I4),ISBLANK(C54),ISBLANK(D54),ISBLANK(E54)),"",IF(AND(D54=I4,OR(E54="All",ISNUMBER(SEARCH("," &amp; G4 &amp; ",", "," &amp; SUBSTITUTE(E54," ","") &amp; ",")))),C54/IF(E54="All",COUNTIF(B4:I4,"&lt;&gt;"),LEN(SUBSTITUTE(E54," ",""))-LEN(SUBSTITUTE(SUBSTITUTE(E54," ",""),",",""))+1),0))</f>
        <v/>
      </c>
      <c r="BC54" s="67">
        <f>IF(OR(ISBLANK(H4),ISBLANK(B4),ISBLANK(C54),ISBLANK(D54),ISBLANK(E54)),"",IF(AND(D54=B4,OR(E54="All",ISNUMBER(SEARCH("," &amp; H4 &amp; ",", "," &amp; SUBSTITUTE(E54," ","") &amp; ",")))),C54/IF(E54="All",COUNTIF(B4:I4,"&lt;&gt;"),LEN(SUBSTITUTE(E54," ",""))-LEN(SUBSTITUTE(SUBSTITUTE(E54," ",""),",",""))+1),0))</f>
        <v/>
      </c>
      <c r="BD54" s="67">
        <f>IF(OR(ISBLANK(H4),ISBLANK(C4),ISBLANK(C54),ISBLANK(D54),ISBLANK(E54)),"",IF(AND(D54=C4,OR(E54="All",ISNUMBER(SEARCH("," &amp; H4 &amp; ",", "," &amp; SUBSTITUTE(E54," ","") &amp; ",")))),C54/IF(E54="All",COUNTIF(B4:I4,"&lt;&gt;"),LEN(SUBSTITUTE(E54," ",""))-LEN(SUBSTITUTE(SUBSTITUTE(E54," ",""),",",""))+1),0))</f>
        <v/>
      </c>
      <c r="BE54" s="67">
        <f>IF(OR(ISBLANK(H4),ISBLANK(D4),ISBLANK(C54),ISBLANK(D54),ISBLANK(E54)),"",IF(AND(D54=D4,OR(E54="All",ISNUMBER(SEARCH("," &amp; H4 &amp; ",", "," &amp; SUBSTITUTE(E54," ","") &amp; ",")))),C54/IF(E54="All",COUNTIF(B4:I4,"&lt;&gt;"),LEN(SUBSTITUTE(E54," ",""))-LEN(SUBSTITUTE(SUBSTITUTE(E54," ",""),",",""))+1),0))</f>
        <v/>
      </c>
      <c r="BF54" s="67">
        <f>IF(OR(ISBLANK(H4),ISBLANK(E4),ISBLANK(C54),ISBLANK(D54),ISBLANK(E54)),"",IF(AND(D54=E4,OR(E54="All",ISNUMBER(SEARCH("," &amp; H4 &amp; ",", "," &amp; SUBSTITUTE(E54," ","") &amp; ",")))),C54/IF(E54="All",COUNTIF(B4:I4,"&lt;&gt;"),LEN(SUBSTITUTE(E54," ",""))-LEN(SUBSTITUTE(SUBSTITUTE(E54," ",""),",",""))+1),0))</f>
        <v/>
      </c>
      <c r="BG54" s="67">
        <f>IF(OR(ISBLANK(H4),ISBLANK(F4),ISBLANK(C54),ISBLANK(D54),ISBLANK(E54)),"",IF(AND(D54=F4,OR(E54="All",ISNUMBER(SEARCH("," &amp; H4 &amp; ",", "," &amp; SUBSTITUTE(E54," ","") &amp; ",")))),C54/IF(E54="All",COUNTIF(B4:I4,"&lt;&gt;"),LEN(SUBSTITUTE(E54," ",""))-LEN(SUBSTITUTE(SUBSTITUTE(E54," ",""),",",""))+1),0))</f>
        <v/>
      </c>
      <c r="BH54" s="67">
        <f>IF(OR(ISBLANK(H4),ISBLANK(G4),ISBLANK(C54),ISBLANK(D54),ISBLANK(E54)),"",IF(AND(D54=G4,OR(E54="All",ISNUMBER(SEARCH("," &amp; H4 &amp; ",", "," &amp; SUBSTITUTE(E54," ","") &amp; ",")))),C54/IF(E54="All",COUNTIF(B4:I4,"&lt;&gt;"),LEN(SUBSTITUTE(E54," ",""))-LEN(SUBSTITUTE(SUBSTITUTE(E54," ",""),",",""))+1),0))</f>
        <v/>
      </c>
      <c r="BJ54" s="67">
        <f>IF(OR(ISBLANK(H4),ISBLANK(I4),ISBLANK(C54),ISBLANK(D54),ISBLANK(E54)),"",IF(AND(D54=I4,OR(E54="All",ISNUMBER(SEARCH("," &amp; H4 &amp; ",", "," &amp; SUBSTITUTE(E54," ","") &amp; ",")))),C54/IF(E54="All",COUNTIF(B4:I4,"&lt;&gt;"),LEN(SUBSTITUTE(E54," ",""))-LEN(SUBSTITUTE(SUBSTITUTE(E54," ",""),",",""))+1),0))</f>
        <v/>
      </c>
      <c r="BK54" s="67">
        <f>IF(OR(ISBLANK(I4),ISBLANK(B4),ISBLANK(C54),ISBLANK(D54),ISBLANK(E54)),"",IF(AND(D54=B4,OR(E54="All",ISNUMBER(SEARCH("," &amp; I4 &amp; ",", "," &amp; SUBSTITUTE(E54," ","") &amp; ",")))),C54/IF(E54="All",COUNTIF(B4:I4,"&lt;&gt;"),LEN(SUBSTITUTE(E54," ",""))-LEN(SUBSTITUTE(SUBSTITUTE(E54," ",""),",",""))+1),0))</f>
        <v/>
      </c>
      <c r="BL54" s="67">
        <f>IF(OR(ISBLANK(I4),ISBLANK(C4),ISBLANK(C54),ISBLANK(D54),ISBLANK(E54)),"",IF(AND(D54=C4,OR(E54="All",ISNUMBER(SEARCH("," &amp; I4 &amp; ",", "," &amp; SUBSTITUTE(E54," ","") &amp; ",")))),C54/IF(E54="All",COUNTIF(B4:I4,"&lt;&gt;"),LEN(SUBSTITUTE(E54," ",""))-LEN(SUBSTITUTE(SUBSTITUTE(E54," ",""),",",""))+1),0))</f>
        <v/>
      </c>
      <c r="BM54" s="67">
        <f>IF(OR(ISBLANK(I4),ISBLANK(D4),ISBLANK(C54),ISBLANK(D54),ISBLANK(E54)),"",IF(AND(D54=D4,OR(E54="All",ISNUMBER(SEARCH("," &amp; I4 &amp; ",", "," &amp; SUBSTITUTE(E54," ","") &amp; ",")))),C54/IF(E54="All",COUNTIF(B4:I4,"&lt;&gt;"),LEN(SUBSTITUTE(E54," ",""))-LEN(SUBSTITUTE(SUBSTITUTE(E54," ",""),",",""))+1),0))</f>
        <v/>
      </c>
      <c r="BN54" s="67">
        <f>IF(OR(ISBLANK(I4),ISBLANK(E4),ISBLANK(C54),ISBLANK(D54),ISBLANK(E54)),"",IF(AND(D54=E4,OR(E54="All",ISNUMBER(SEARCH("," &amp; I4 &amp; ",", "," &amp; SUBSTITUTE(E54," ","") &amp; ",")))),C54/IF(E54="All",COUNTIF(B4:I4,"&lt;&gt;"),LEN(SUBSTITUTE(E54," ",""))-LEN(SUBSTITUTE(SUBSTITUTE(E54," ",""),",",""))+1),0))</f>
        <v/>
      </c>
      <c r="BO54" s="67">
        <f>IF(OR(ISBLANK(I4),ISBLANK(F4),ISBLANK(C54),ISBLANK(D54),ISBLANK(E54)),"",IF(AND(D54=F4,OR(E54="All",ISNUMBER(SEARCH("," &amp; I4 &amp; ",", "," &amp; SUBSTITUTE(E54," ","") &amp; ",")))),C54/IF(E54="All",COUNTIF(B4:I4,"&lt;&gt;"),LEN(SUBSTITUTE(E54," ",""))-LEN(SUBSTITUTE(SUBSTITUTE(E54," ",""),",",""))+1),0))</f>
        <v/>
      </c>
      <c r="BP54" s="67">
        <f>IF(OR(ISBLANK(I4),ISBLANK(G4),ISBLANK(C54),ISBLANK(D54),ISBLANK(E54)),"",IF(AND(D54=G4,OR(E54="All",ISNUMBER(SEARCH("," &amp; I4 &amp; ",", "," &amp; SUBSTITUTE(E54," ","") &amp; ",")))),C54/IF(E54="All",COUNTIF(B4:I4,"&lt;&gt;"),LEN(SUBSTITUTE(E54," ",""))-LEN(SUBSTITUTE(SUBSTITUTE(E54," ",""),",",""))+1),0))</f>
        <v/>
      </c>
      <c r="BQ54" s="67">
        <f>IF(OR(ISBLANK(I4),ISBLANK(H4),ISBLANK(C54),ISBLANK(D54),ISBLANK(E54)),"",IF(AND(D54=H4,OR(E54="All",ISNUMBER(SEARCH("," &amp; I4 &amp; ",", "," &amp; SUBSTITUTE(E54," ","") &amp; ",")))),C54/IF(E54="All",COUNTIF(B4:I4,"&lt;&gt;"),LEN(SUBSTITUTE(E54," ",""))-LEN(SUBSTITUTE(SUBSTITUTE(E54," ",""),",",""))+1),0))</f>
        <v/>
      </c>
    </row>
    <row r="55" customFormat="1" s="1">
      <c r="A55" s="65" t="inlineStr">
        <is>
          <t>2024-11-02</t>
        </is>
      </c>
      <c r="B55" s="66" t="inlineStr">
        <is>
          <t>Breakfast</t>
        </is>
      </c>
      <c r="C55" s="67" t="n">
        <v>96</v>
      </c>
      <c r="D55" s="66" t="inlineStr">
        <is>
          <t>Bob</t>
        </is>
      </c>
      <c r="E55" s="68" t="inlineStr">
        <is>
          <t>All</t>
        </is>
      </c>
      <c r="F55" s="1" t="n"/>
      <c r="G55" s="1" t="n"/>
      <c r="H55" s="67">
        <f>IF(OR(ISBLANK(B4),ISBLANK(C4),ISBLANK(C55),ISBLANK(D55),ISBLANK(E55)),"",IF(AND(D55=C4,OR(E55="All",ISNUMBER(SEARCH("," &amp; B4 &amp; ",", "," &amp; SUBSTITUTE(E55," ","") &amp; ",")))),C55/IF(E55="All",COUNTIF(B4:I4,"&lt;&gt;"),LEN(SUBSTITUTE(E55," ",""))-LEN(SUBSTITUTE(SUBSTITUTE(E55," ",""),",",""))+1),0))</f>
        <v/>
      </c>
      <c r="I55" s="67">
        <f>IF(OR(ISBLANK(B4),ISBLANK(D4),ISBLANK(C55),ISBLANK(D55),ISBLANK(E55)),"",IF(AND(D55=D4,OR(E55="All",ISNUMBER(SEARCH("," &amp; B4 &amp; ",", "," &amp; SUBSTITUTE(E55," ","") &amp; ",")))),C55/IF(E55="All",COUNTIF(B4:I4,"&lt;&gt;"),LEN(SUBSTITUTE(E55," ",""))-LEN(SUBSTITUTE(SUBSTITUTE(E55," ",""),",",""))+1),0))</f>
        <v/>
      </c>
      <c r="J55" s="67">
        <f>IF(OR(ISBLANK(B4),ISBLANK(E4),ISBLANK(C55),ISBLANK(D55),ISBLANK(E55)),"",IF(AND(D55=E4,OR(E55="All",ISNUMBER(SEARCH("," &amp; B4 &amp; ",", "," &amp; SUBSTITUTE(E55," ","") &amp; ",")))),C55/IF(E55="All",COUNTIF(B4:I4,"&lt;&gt;"),LEN(SUBSTITUTE(E55," ",""))-LEN(SUBSTITUTE(SUBSTITUTE(E55," ",""),",",""))+1),0))</f>
        <v/>
      </c>
      <c r="K55" s="67">
        <f>IF(OR(ISBLANK(B4),ISBLANK(F4),ISBLANK(C55),ISBLANK(D55),ISBLANK(E55)),"",IF(AND(D55=F4,OR(E55="All",ISNUMBER(SEARCH("," &amp; B4 &amp; ",", "," &amp; SUBSTITUTE(E55," ","") &amp; ",")))),C55/IF(E55="All",COUNTIF(B4:I4,"&lt;&gt;"),LEN(SUBSTITUTE(E55," ",""))-LEN(SUBSTITUTE(SUBSTITUTE(E55," ",""),",",""))+1),0))</f>
        <v/>
      </c>
      <c r="L55" s="67">
        <f>IF(OR(ISBLANK(B4),ISBLANK(G4),ISBLANK(C55),ISBLANK(D55),ISBLANK(E55)),"",IF(AND(D55=G4,OR(E55="All",ISNUMBER(SEARCH("," &amp; B4 &amp; ",", "," &amp; SUBSTITUTE(E55," ","") &amp; ",")))),C55/IF(E55="All",COUNTIF(B4:I4,"&lt;&gt;"),LEN(SUBSTITUTE(E55," ",""))-LEN(SUBSTITUTE(SUBSTITUTE(E55," ",""),",",""))+1),0))</f>
        <v/>
      </c>
      <c r="M55" s="67">
        <f>IF(OR(ISBLANK(B4),ISBLANK(H4),ISBLANK(C55),ISBLANK(D55),ISBLANK(E55)),"",IF(AND(D55=H4,OR(E55="All",ISNUMBER(SEARCH("," &amp; B4 &amp; ",", "," &amp; SUBSTITUTE(E55," ","") &amp; ",")))),C55/IF(E55="All",COUNTIF(B4:I4,"&lt;&gt;"),LEN(SUBSTITUTE(E55," ",""))-LEN(SUBSTITUTE(SUBSTITUTE(E55," ",""),",",""))+1),0))</f>
        <v/>
      </c>
      <c r="N55" s="67">
        <f>IF(OR(ISBLANK(B4),ISBLANK(I4),ISBLANK(C55),ISBLANK(D55),ISBLANK(E55)),"",IF(AND(D55=I4,OR(E55="All",ISNUMBER(SEARCH("," &amp; B4 &amp; ",", "," &amp; SUBSTITUTE(E55," ","") &amp; ",")))),C55/IF(E55="All",COUNTIF(B4:I4,"&lt;&gt;"),LEN(SUBSTITUTE(E55," ",""))-LEN(SUBSTITUTE(SUBSTITUTE(E55," ",""),",",""))+1),0))</f>
        <v/>
      </c>
      <c r="O55" s="67">
        <f>IF(OR(ISBLANK(C4),ISBLANK(B4),ISBLANK(C55),ISBLANK(D55),ISBLANK(E55)),"",IF(AND(D55=B4,OR(E55="All",ISNUMBER(SEARCH("," &amp; C4 &amp; ",", "," &amp; SUBSTITUTE(E55," ","") &amp; ",")))),C55/IF(E55="All",COUNTIF(B4:I4,"&lt;&gt;"),LEN(SUBSTITUTE(E55," ",""))-LEN(SUBSTITUTE(SUBSTITUTE(E55," ",""),",",""))+1),0))</f>
        <v/>
      </c>
      <c r="P55" s="1" t="n"/>
      <c r="Q55" s="67">
        <f>IF(OR(ISBLANK(C4),ISBLANK(D4),ISBLANK(C55),ISBLANK(D55),ISBLANK(E55)),"",IF(AND(D55=D4,OR(E55="All",ISNUMBER(SEARCH("," &amp; C4 &amp; ",", "," &amp; SUBSTITUTE(E55," ","") &amp; ",")))),C55/IF(E55="All",COUNTIF(B4:I4,"&lt;&gt;"),LEN(SUBSTITUTE(E55," ",""))-LEN(SUBSTITUTE(SUBSTITUTE(E55," ",""),",",""))+1),0))</f>
        <v/>
      </c>
      <c r="R55" s="67">
        <f>IF(OR(ISBLANK(C4),ISBLANK(E4),ISBLANK(C55),ISBLANK(D55),ISBLANK(E55)),"",IF(AND(D55=E4,OR(E55="All",ISNUMBER(SEARCH("," &amp; C4 &amp; ",", "," &amp; SUBSTITUTE(E55," ","") &amp; ",")))),C55/IF(E55="All",COUNTIF(B4:I4,"&lt;&gt;"),LEN(SUBSTITUTE(E55," ",""))-LEN(SUBSTITUTE(SUBSTITUTE(E55," ",""),",",""))+1),0))</f>
        <v/>
      </c>
      <c r="S55" s="67">
        <f>IF(OR(ISBLANK(C4),ISBLANK(F4),ISBLANK(C55),ISBLANK(D55),ISBLANK(E55)),"",IF(AND(D55=F4,OR(E55="All",ISNUMBER(SEARCH("," &amp; C4 &amp; ",", "," &amp; SUBSTITUTE(E55," ","") &amp; ",")))),C55/IF(E55="All",COUNTIF(B4:I4,"&lt;&gt;"),LEN(SUBSTITUTE(E55," ",""))-LEN(SUBSTITUTE(SUBSTITUTE(E55," ",""),",",""))+1),0))</f>
        <v/>
      </c>
      <c r="T55" s="67">
        <f>IF(OR(ISBLANK(C4),ISBLANK(G4),ISBLANK(C55),ISBLANK(D55),ISBLANK(E55)),"",IF(AND(D55=G4,OR(E55="All",ISNUMBER(SEARCH("," &amp; C4 &amp; ",", "," &amp; SUBSTITUTE(E55," ","") &amp; ",")))),C55/IF(E55="All",COUNTIF(B4:I4,"&lt;&gt;"),LEN(SUBSTITUTE(E55," ",""))-LEN(SUBSTITUTE(SUBSTITUTE(E55," ",""),",",""))+1),0))</f>
        <v/>
      </c>
      <c r="U55" s="67">
        <f>IF(OR(ISBLANK(C4),ISBLANK(H4),ISBLANK(C55),ISBLANK(D55),ISBLANK(E55)),"",IF(AND(D55=H4,OR(E55="All",ISNUMBER(SEARCH("," &amp; C4 &amp; ",", "," &amp; SUBSTITUTE(E55," ","") &amp; ",")))),C55/IF(E55="All",COUNTIF(B4:I4,"&lt;&gt;"),LEN(SUBSTITUTE(E55," ",""))-LEN(SUBSTITUTE(SUBSTITUTE(E55," ",""),",",""))+1),0))</f>
        <v/>
      </c>
      <c r="V55" s="67">
        <f>IF(OR(ISBLANK(C4),ISBLANK(I4),ISBLANK(C55),ISBLANK(D55),ISBLANK(E55)),"",IF(AND(D55=I4,OR(E55="All",ISNUMBER(SEARCH("," &amp; C4 &amp; ",", "," &amp; SUBSTITUTE(E55," ","") &amp; ",")))),C55/IF(E55="All",COUNTIF(B4:I4,"&lt;&gt;"),LEN(SUBSTITUTE(E55," ",""))-LEN(SUBSTITUTE(SUBSTITUTE(E55," ",""),",",""))+1),0))</f>
        <v/>
      </c>
      <c r="W55" s="67">
        <f>IF(OR(ISBLANK(D4),ISBLANK(B4),ISBLANK(C55),ISBLANK(D55),ISBLANK(E55)),"",IF(AND(D55=B4,OR(E55="All",ISNUMBER(SEARCH("," &amp; D4 &amp; ",", "," &amp; SUBSTITUTE(E55," ","") &amp; ",")))),C55/IF(E55="All",COUNTIF(B4:I4,"&lt;&gt;"),LEN(SUBSTITUTE(E55," ",""))-LEN(SUBSTITUTE(SUBSTITUTE(E55," ",""),",",""))+1),0))</f>
        <v/>
      </c>
      <c r="X55" s="67">
        <f>IF(OR(ISBLANK(D4),ISBLANK(C4),ISBLANK(C55),ISBLANK(D55),ISBLANK(E55)),"",IF(AND(D55=C4,OR(E55="All",ISNUMBER(SEARCH("," &amp; D4 &amp; ",", "," &amp; SUBSTITUTE(E55," ","") &amp; ",")))),C55/IF(E55="All",COUNTIF(B4:I4,"&lt;&gt;"),LEN(SUBSTITUTE(E55," ",""))-LEN(SUBSTITUTE(SUBSTITUTE(E55," ",""),",",""))+1),0))</f>
        <v/>
      </c>
      <c r="Y55" s="1" t="n"/>
      <c r="Z55" s="67">
        <f>IF(OR(ISBLANK(D4),ISBLANK(E4),ISBLANK(C55),ISBLANK(D55),ISBLANK(E55)),"",IF(AND(D55=E4,OR(E55="All",ISNUMBER(SEARCH("," &amp; D4 &amp; ",", "," &amp; SUBSTITUTE(E55," ","") &amp; ",")))),C55/IF(E55="All",COUNTIF(B4:I4,"&lt;&gt;"),LEN(SUBSTITUTE(E55," ",""))-LEN(SUBSTITUTE(SUBSTITUTE(E55," ",""),",",""))+1),0))</f>
        <v/>
      </c>
      <c r="AA55" s="67">
        <f>IF(OR(ISBLANK(D4),ISBLANK(F4),ISBLANK(C55),ISBLANK(D55),ISBLANK(E55)),"",IF(AND(D55=F4,OR(E55="All",ISNUMBER(SEARCH("," &amp; D4 &amp; ",", "," &amp; SUBSTITUTE(E55," ","") &amp; ",")))),C55/IF(E55="All",COUNTIF(B4:I4,"&lt;&gt;"),LEN(SUBSTITUTE(E55," ",""))-LEN(SUBSTITUTE(SUBSTITUTE(E55," ",""),",",""))+1),0))</f>
        <v/>
      </c>
      <c r="AB55" s="67">
        <f>IF(OR(ISBLANK(D4),ISBLANK(G4),ISBLANK(C55),ISBLANK(D55),ISBLANK(E55)),"",IF(AND(D55=G4,OR(E55="All",ISNUMBER(SEARCH("," &amp; D4 &amp; ",", "," &amp; SUBSTITUTE(E55," ","") &amp; ",")))),C55/IF(E55="All",COUNTIF(B4:I4,"&lt;&gt;"),LEN(SUBSTITUTE(E55," ",""))-LEN(SUBSTITUTE(SUBSTITUTE(E55," ",""),",",""))+1),0))</f>
        <v/>
      </c>
      <c r="AC55" s="67">
        <f>IF(OR(ISBLANK(D4),ISBLANK(H4),ISBLANK(C55),ISBLANK(D55),ISBLANK(E55)),"",IF(AND(D55=H4,OR(E55="All",ISNUMBER(SEARCH("," &amp; D4 &amp; ",", "," &amp; SUBSTITUTE(E55," ","") &amp; ",")))),C55/IF(E55="All",COUNTIF(B4:I4,"&lt;&gt;"),LEN(SUBSTITUTE(E55," ",""))-LEN(SUBSTITUTE(SUBSTITUTE(E55," ",""),",",""))+1),0))</f>
        <v/>
      </c>
      <c r="AD55" s="67">
        <f>IF(OR(ISBLANK(D4),ISBLANK(I4),ISBLANK(C55),ISBLANK(D55),ISBLANK(E55)),"",IF(AND(D55=I4,OR(E55="All",ISNUMBER(SEARCH("," &amp; D4 &amp; ",", "," &amp; SUBSTITUTE(E55," ","") &amp; ",")))),C55/IF(E55="All",COUNTIF(B4:I4,"&lt;&gt;"),LEN(SUBSTITUTE(E55," ",""))-LEN(SUBSTITUTE(SUBSTITUTE(E55," ",""),",",""))+1),0))</f>
        <v/>
      </c>
      <c r="AE55" s="67">
        <f>IF(OR(ISBLANK(E4),ISBLANK(B4),ISBLANK(C55),ISBLANK(D55),ISBLANK(E55)),"",IF(AND(D55=B4,OR(E55="All",ISNUMBER(SEARCH("," &amp; E4 &amp; ",", "," &amp; SUBSTITUTE(E55," ","") &amp; ",")))),C55/IF(E55="All",COUNTIF(B4:I4,"&lt;&gt;"),LEN(SUBSTITUTE(E55," ",""))-LEN(SUBSTITUTE(SUBSTITUTE(E55," ",""),",",""))+1),0))</f>
        <v/>
      </c>
      <c r="AF55" s="67">
        <f>IF(OR(ISBLANK(E4),ISBLANK(C4),ISBLANK(C55),ISBLANK(D55),ISBLANK(E55)),"",IF(AND(D55=C4,OR(E55="All",ISNUMBER(SEARCH("," &amp; E4 &amp; ",", "," &amp; SUBSTITUTE(E55," ","") &amp; ",")))),C55/IF(E55="All",COUNTIF(B4:I4,"&lt;&gt;"),LEN(SUBSTITUTE(E55," ",""))-LEN(SUBSTITUTE(SUBSTITUTE(E55," ",""),",",""))+1),0))</f>
        <v/>
      </c>
      <c r="AG55" s="67">
        <f>IF(OR(ISBLANK(E4),ISBLANK(D4),ISBLANK(C55),ISBLANK(D55),ISBLANK(E55)),"",IF(AND(D55=D4,OR(E55="All",ISNUMBER(SEARCH("," &amp; E4 &amp; ",", "," &amp; SUBSTITUTE(E55," ","") &amp; ",")))),C55/IF(E55="All",COUNTIF(B4:I4,"&lt;&gt;"),LEN(SUBSTITUTE(E55," ",""))-LEN(SUBSTITUTE(SUBSTITUTE(E55," ",""),",",""))+1),0))</f>
        <v/>
      </c>
      <c r="AI55" s="67">
        <f>IF(OR(ISBLANK(E4),ISBLANK(F4),ISBLANK(C55),ISBLANK(D55),ISBLANK(E55)),"",IF(AND(D55=F4,OR(E55="All",ISNUMBER(SEARCH("," &amp; E4 &amp; ",", "," &amp; SUBSTITUTE(E55," ","") &amp; ",")))),C55/IF(E55="All",COUNTIF(B4:I4,"&lt;&gt;"),LEN(SUBSTITUTE(E55," ",""))-LEN(SUBSTITUTE(SUBSTITUTE(E55," ",""),",",""))+1),0))</f>
        <v/>
      </c>
      <c r="AJ55" s="67">
        <f>IF(OR(ISBLANK(E4),ISBLANK(G4),ISBLANK(C55),ISBLANK(D55),ISBLANK(E55)),"",IF(AND(D55=G4,OR(E55="All",ISNUMBER(SEARCH("," &amp; E4 &amp; ",", "," &amp; SUBSTITUTE(E55," ","") &amp; ",")))),C55/IF(E55="All",COUNTIF(B4:I4,"&lt;&gt;"),LEN(SUBSTITUTE(E55," ",""))-LEN(SUBSTITUTE(SUBSTITUTE(E55," ",""),",",""))+1),0))</f>
        <v/>
      </c>
      <c r="AK55" s="67">
        <f>IF(OR(ISBLANK(E4),ISBLANK(H4),ISBLANK(C55),ISBLANK(D55),ISBLANK(E55)),"",IF(AND(D55=H4,OR(E55="All",ISNUMBER(SEARCH("," &amp; E4 &amp; ",", "," &amp; SUBSTITUTE(E55," ","") &amp; ",")))),C55/IF(E55="All",COUNTIF(B4:I4,"&lt;&gt;"),LEN(SUBSTITUTE(E55," ",""))-LEN(SUBSTITUTE(SUBSTITUTE(E55," ",""),",",""))+1),0))</f>
        <v/>
      </c>
      <c r="AL55" s="67">
        <f>IF(OR(ISBLANK(E4),ISBLANK(I4),ISBLANK(C55),ISBLANK(D55),ISBLANK(E55)),"",IF(AND(D55=I4,OR(E55="All",ISNUMBER(SEARCH("," &amp; E4 &amp; ",", "," &amp; SUBSTITUTE(E55," ","") &amp; ",")))),C55/IF(E55="All",COUNTIF(B4:I4,"&lt;&gt;"),LEN(SUBSTITUTE(E55," ",""))-LEN(SUBSTITUTE(SUBSTITUTE(E55," ",""),",",""))+1),0))</f>
        <v/>
      </c>
      <c r="AM55" s="67">
        <f>IF(OR(ISBLANK(F4),ISBLANK(B4),ISBLANK(C55),ISBLANK(D55),ISBLANK(E55)),"",IF(AND(D55=B4,OR(E55="All",ISNUMBER(SEARCH("," &amp; F4 &amp; ",", "," &amp; SUBSTITUTE(E55," ","") &amp; ",")))),C55/IF(E55="All",COUNTIF(B4:I4,"&lt;&gt;"),LEN(SUBSTITUTE(E55," ",""))-LEN(SUBSTITUTE(SUBSTITUTE(E55," ",""),",",""))+1),0))</f>
        <v/>
      </c>
      <c r="AN55" s="67">
        <f>IF(OR(ISBLANK(F4),ISBLANK(C4),ISBLANK(C55),ISBLANK(D55),ISBLANK(E55)),"",IF(AND(D55=C4,OR(E55="All",ISNUMBER(SEARCH("," &amp; F4 &amp; ",", "," &amp; SUBSTITUTE(E55," ","") &amp; ",")))),C55/IF(E55="All",COUNTIF(B4:I4,"&lt;&gt;"),LEN(SUBSTITUTE(E55," ",""))-LEN(SUBSTITUTE(SUBSTITUTE(E55," ",""),",",""))+1),0))</f>
        <v/>
      </c>
      <c r="AO55" s="67">
        <f>IF(OR(ISBLANK(F4),ISBLANK(D4),ISBLANK(C55),ISBLANK(D55),ISBLANK(E55)),"",IF(AND(D55=D4,OR(E55="All",ISNUMBER(SEARCH("," &amp; F4 &amp; ",", "," &amp; SUBSTITUTE(E55," ","") &amp; ",")))),C55/IF(E55="All",COUNTIF(B4:I4,"&lt;&gt;"),LEN(SUBSTITUTE(E55," ",""))-LEN(SUBSTITUTE(SUBSTITUTE(E55," ",""),",",""))+1),0))</f>
        <v/>
      </c>
      <c r="AP55" s="67">
        <f>IF(OR(ISBLANK(F4),ISBLANK(E4),ISBLANK(C55),ISBLANK(D55),ISBLANK(E55)),"",IF(AND(D55=E4,OR(E55="All",ISNUMBER(SEARCH("," &amp; F4 &amp; ",", "," &amp; SUBSTITUTE(E55," ","") &amp; ",")))),C55/IF(E55="All",COUNTIF(B4:I4,"&lt;&gt;"),LEN(SUBSTITUTE(E55," ",""))-LEN(SUBSTITUTE(SUBSTITUTE(E55," ",""),",",""))+1),0))</f>
        <v/>
      </c>
      <c r="AR55" s="67">
        <f>IF(OR(ISBLANK(F4),ISBLANK(G4),ISBLANK(C55),ISBLANK(D55),ISBLANK(E55)),"",IF(AND(D55=G4,OR(E55="All",ISNUMBER(SEARCH("," &amp; F4 &amp; ",", "," &amp; SUBSTITUTE(E55," ","") &amp; ",")))),C55/IF(E55="All",COUNTIF(B4:I4,"&lt;&gt;"),LEN(SUBSTITUTE(E55," ",""))-LEN(SUBSTITUTE(SUBSTITUTE(E55," ",""),",",""))+1),0))</f>
        <v/>
      </c>
      <c r="AS55" s="67">
        <f>IF(OR(ISBLANK(F4),ISBLANK(H4),ISBLANK(C55),ISBLANK(D55),ISBLANK(E55)),"",IF(AND(D55=H4,OR(E55="All",ISNUMBER(SEARCH("," &amp; F4 &amp; ",", "," &amp; SUBSTITUTE(E55," ","") &amp; ",")))),C55/IF(E55="All",COUNTIF(B4:I4,"&lt;&gt;"),LEN(SUBSTITUTE(E55," ",""))-LEN(SUBSTITUTE(SUBSTITUTE(E55," ",""),",",""))+1),0))</f>
        <v/>
      </c>
      <c r="AT55" s="67">
        <f>IF(OR(ISBLANK(F4),ISBLANK(I4),ISBLANK(C55),ISBLANK(D55),ISBLANK(E55)),"",IF(AND(D55=I4,OR(E55="All",ISNUMBER(SEARCH("," &amp; F4 &amp; ",", "," &amp; SUBSTITUTE(E55," ","") &amp; ",")))),C55/IF(E55="All",COUNTIF(B4:I4,"&lt;&gt;"),LEN(SUBSTITUTE(E55," ",""))-LEN(SUBSTITUTE(SUBSTITUTE(E55," ",""),",",""))+1),0))</f>
        <v/>
      </c>
      <c r="AU55" s="67">
        <f>IF(OR(ISBLANK(G4),ISBLANK(B4),ISBLANK(C55),ISBLANK(D55),ISBLANK(E55)),"",IF(AND(D55=B4,OR(E55="All",ISNUMBER(SEARCH("," &amp; G4 &amp; ",", "," &amp; SUBSTITUTE(E55," ","") &amp; ",")))),C55/IF(E55="All",COUNTIF(B4:I4,"&lt;&gt;"),LEN(SUBSTITUTE(E55," ",""))-LEN(SUBSTITUTE(SUBSTITUTE(E55," ",""),",",""))+1),0))</f>
        <v/>
      </c>
      <c r="AV55" s="67">
        <f>IF(OR(ISBLANK(G4),ISBLANK(C4),ISBLANK(C55),ISBLANK(D55),ISBLANK(E55)),"",IF(AND(D55=C4,OR(E55="All",ISNUMBER(SEARCH("," &amp; G4 &amp; ",", "," &amp; SUBSTITUTE(E55," ","") &amp; ",")))),C55/IF(E55="All",COUNTIF(B4:I4,"&lt;&gt;"),LEN(SUBSTITUTE(E55," ",""))-LEN(SUBSTITUTE(SUBSTITUTE(E55," ",""),",",""))+1),0))</f>
        <v/>
      </c>
      <c r="AW55" s="67">
        <f>IF(OR(ISBLANK(G4),ISBLANK(D4),ISBLANK(C55),ISBLANK(D55),ISBLANK(E55)),"",IF(AND(D55=D4,OR(E55="All",ISNUMBER(SEARCH("," &amp; G4 &amp; ",", "," &amp; SUBSTITUTE(E55," ","") &amp; ",")))),C55/IF(E55="All",COUNTIF(B4:I4,"&lt;&gt;"),LEN(SUBSTITUTE(E55," ",""))-LEN(SUBSTITUTE(SUBSTITUTE(E55," ",""),",",""))+1),0))</f>
        <v/>
      </c>
      <c r="AX55" s="67">
        <f>IF(OR(ISBLANK(G4),ISBLANK(E4),ISBLANK(C55),ISBLANK(D55),ISBLANK(E55)),"",IF(AND(D55=E4,OR(E55="All",ISNUMBER(SEARCH("," &amp; G4 &amp; ",", "," &amp; SUBSTITUTE(E55," ","") &amp; ",")))),C55/IF(E55="All",COUNTIF(B4:I4,"&lt;&gt;"),LEN(SUBSTITUTE(E55," ",""))-LEN(SUBSTITUTE(SUBSTITUTE(E55," ",""),",",""))+1),0))</f>
        <v/>
      </c>
      <c r="AY55" s="67">
        <f>IF(OR(ISBLANK(G4),ISBLANK(F4),ISBLANK(C55),ISBLANK(D55),ISBLANK(E55)),"",IF(AND(D55=F4,OR(E55="All",ISNUMBER(SEARCH("," &amp; G4 &amp; ",", "," &amp; SUBSTITUTE(E55," ","") &amp; ",")))),C55/IF(E55="All",COUNTIF(B4:I4,"&lt;&gt;"),LEN(SUBSTITUTE(E55," ",""))-LEN(SUBSTITUTE(SUBSTITUTE(E55," ",""),",",""))+1),0))</f>
        <v/>
      </c>
      <c r="BA55" s="67">
        <f>IF(OR(ISBLANK(G4),ISBLANK(H4),ISBLANK(C55),ISBLANK(D55),ISBLANK(E55)),"",IF(AND(D55=H4,OR(E55="All",ISNUMBER(SEARCH("," &amp; G4 &amp; ",", "," &amp; SUBSTITUTE(E55," ","") &amp; ",")))),C55/IF(E55="All",COUNTIF(B4:I4,"&lt;&gt;"),LEN(SUBSTITUTE(E55," ",""))-LEN(SUBSTITUTE(SUBSTITUTE(E55," ",""),",",""))+1),0))</f>
        <v/>
      </c>
      <c r="BB55" s="67">
        <f>IF(OR(ISBLANK(G4),ISBLANK(I4),ISBLANK(C55),ISBLANK(D55),ISBLANK(E55)),"",IF(AND(D55=I4,OR(E55="All",ISNUMBER(SEARCH("," &amp; G4 &amp; ",", "," &amp; SUBSTITUTE(E55," ","") &amp; ",")))),C55/IF(E55="All",COUNTIF(B4:I4,"&lt;&gt;"),LEN(SUBSTITUTE(E55," ",""))-LEN(SUBSTITUTE(SUBSTITUTE(E55," ",""),",",""))+1),0))</f>
        <v/>
      </c>
      <c r="BC55" s="67">
        <f>IF(OR(ISBLANK(H4),ISBLANK(B4),ISBLANK(C55),ISBLANK(D55),ISBLANK(E55)),"",IF(AND(D55=B4,OR(E55="All",ISNUMBER(SEARCH("," &amp; H4 &amp; ",", "," &amp; SUBSTITUTE(E55," ","") &amp; ",")))),C55/IF(E55="All",COUNTIF(B4:I4,"&lt;&gt;"),LEN(SUBSTITUTE(E55," ",""))-LEN(SUBSTITUTE(SUBSTITUTE(E55," ",""),",",""))+1),0))</f>
        <v/>
      </c>
      <c r="BD55" s="67">
        <f>IF(OR(ISBLANK(H4),ISBLANK(C4),ISBLANK(C55),ISBLANK(D55),ISBLANK(E55)),"",IF(AND(D55=C4,OR(E55="All",ISNUMBER(SEARCH("," &amp; H4 &amp; ",", "," &amp; SUBSTITUTE(E55," ","") &amp; ",")))),C55/IF(E55="All",COUNTIF(B4:I4,"&lt;&gt;"),LEN(SUBSTITUTE(E55," ",""))-LEN(SUBSTITUTE(SUBSTITUTE(E55," ",""),",",""))+1),0))</f>
        <v/>
      </c>
      <c r="BE55" s="67">
        <f>IF(OR(ISBLANK(H4),ISBLANK(D4),ISBLANK(C55),ISBLANK(D55),ISBLANK(E55)),"",IF(AND(D55=D4,OR(E55="All",ISNUMBER(SEARCH("," &amp; H4 &amp; ",", "," &amp; SUBSTITUTE(E55," ","") &amp; ",")))),C55/IF(E55="All",COUNTIF(B4:I4,"&lt;&gt;"),LEN(SUBSTITUTE(E55," ",""))-LEN(SUBSTITUTE(SUBSTITUTE(E55," ",""),",",""))+1),0))</f>
        <v/>
      </c>
      <c r="BF55" s="67">
        <f>IF(OR(ISBLANK(H4),ISBLANK(E4),ISBLANK(C55),ISBLANK(D55),ISBLANK(E55)),"",IF(AND(D55=E4,OR(E55="All",ISNUMBER(SEARCH("," &amp; H4 &amp; ",", "," &amp; SUBSTITUTE(E55," ","") &amp; ",")))),C55/IF(E55="All",COUNTIF(B4:I4,"&lt;&gt;"),LEN(SUBSTITUTE(E55," ",""))-LEN(SUBSTITUTE(SUBSTITUTE(E55," ",""),",",""))+1),0))</f>
        <v/>
      </c>
      <c r="BG55" s="67">
        <f>IF(OR(ISBLANK(H4),ISBLANK(F4),ISBLANK(C55),ISBLANK(D55),ISBLANK(E55)),"",IF(AND(D55=F4,OR(E55="All",ISNUMBER(SEARCH("," &amp; H4 &amp; ",", "," &amp; SUBSTITUTE(E55," ","") &amp; ",")))),C55/IF(E55="All",COUNTIF(B4:I4,"&lt;&gt;"),LEN(SUBSTITUTE(E55," ",""))-LEN(SUBSTITUTE(SUBSTITUTE(E55," ",""),",",""))+1),0))</f>
        <v/>
      </c>
      <c r="BH55" s="67">
        <f>IF(OR(ISBLANK(H4),ISBLANK(G4),ISBLANK(C55),ISBLANK(D55),ISBLANK(E55)),"",IF(AND(D55=G4,OR(E55="All",ISNUMBER(SEARCH("," &amp; H4 &amp; ",", "," &amp; SUBSTITUTE(E55," ","") &amp; ",")))),C55/IF(E55="All",COUNTIF(B4:I4,"&lt;&gt;"),LEN(SUBSTITUTE(E55," ",""))-LEN(SUBSTITUTE(SUBSTITUTE(E55," ",""),",",""))+1),0))</f>
        <v/>
      </c>
      <c r="BJ55" s="67">
        <f>IF(OR(ISBLANK(H4),ISBLANK(I4),ISBLANK(C55),ISBLANK(D55),ISBLANK(E55)),"",IF(AND(D55=I4,OR(E55="All",ISNUMBER(SEARCH("," &amp; H4 &amp; ",", "," &amp; SUBSTITUTE(E55," ","") &amp; ",")))),C55/IF(E55="All",COUNTIF(B4:I4,"&lt;&gt;"),LEN(SUBSTITUTE(E55," ",""))-LEN(SUBSTITUTE(SUBSTITUTE(E55," ",""),",",""))+1),0))</f>
        <v/>
      </c>
      <c r="BK55" s="67">
        <f>IF(OR(ISBLANK(I4),ISBLANK(B4),ISBLANK(C55),ISBLANK(D55),ISBLANK(E55)),"",IF(AND(D55=B4,OR(E55="All",ISNUMBER(SEARCH("," &amp; I4 &amp; ",", "," &amp; SUBSTITUTE(E55," ","") &amp; ",")))),C55/IF(E55="All",COUNTIF(B4:I4,"&lt;&gt;"),LEN(SUBSTITUTE(E55," ",""))-LEN(SUBSTITUTE(SUBSTITUTE(E55," ",""),",",""))+1),0))</f>
        <v/>
      </c>
      <c r="BL55" s="67">
        <f>IF(OR(ISBLANK(I4),ISBLANK(C4),ISBLANK(C55),ISBLANK(D55),ISBLANK(E55)),"",IF(AND(D55=C4,OR(E55="All",ISNUMBER(SEARCH("," &amp; I4 &amp; ",", "," &amp; SUBSTITUTE(E55," ","") &amp; ",")))),C55/IF(E55="All",COUNTIF(B4:I4,"&lt;&gt;"),LEN(SUBSTITUTE(E55," ",""))-LEN(SUBSTITUTE(SUBSTITUTE(E55," ",""),",",""))+1),0))</f>
        <v/>
      </c>
      <c r="BM55" s="67">
        <f>IF(OR(ISBLANK(I4),ISBLANK(D4),ISBLANK(C55),ISBLANK(D55),ISBLANK(E55)),"",IF(AND(D55=D4,OR(E55="All",ISNUMBER(SEARCH("," &amp; I4 &amp; ",", "," &amp; SUBSTITUTE(E55," ","") &amp; ",")))),C55/IF(E55="All",COUNTIF(B4:I4,"&lt;&gt;"),LEN(SUBSTITUTE(E55," ",""))-LEN(SUBSTITUTE(SUBSTITUTE(E55," ",""),",",""))+1),0))</f>
        <v/>
      </c>
      <c r="BN55" s="67">
        <f>IF(OR(ISBLANK(I4),ISBLANK(E4),ISBLANK(C55),ISBLANK(D55),ISBLANK(E55)),"",IF(AND(D55=E4,OR(E55="All",ISNUMBER(SEARCH("," &amp; I4 &amp; ",", "," &amp; SUBSTITUTE(E55," ","") &amp; ",")))),C55/IF(E55="All",COUNTIF(B4:I4,"&lt;&gt;"),LEN(SUBSTITUTE(E55," ",""))-LEN(SUBSTITUTE(SUBSTITUTE(E55," ",""),",",""))+1),0))</f>
        <v/>
      </c>
      <c r="BO55" s="67">
        <f>IF(OR(ISBLANK(I4),ISBLANK(F4),ISBLANK(C55),ISBLANK(D55),ISBLANK(E55)),"",IF(AND(D55=F4,OR(E55="All",ISNUMBER(SEARCH("," &amp; I4 &amp; ",", "," &amp; SUBSTITUTE(E55," ","") &amp; ",")))),C55/IF(E55="All",COUNTIF(B4:I4,"&lt;&gt;"),LEN(SUBSTITUTE(E55," ",""))-LEN(SUBSTITUTE(SUBSTITUTE(E55," ",""),",",""))+1),0))</f>
        <v/>
      </c>
      <c r="BP55" s="67">
        <f>IF(OR(ISBLANK(I4),ISBLANK(G4),ISBLANK(C55),ISBLANK(D55),ISBLANK(E55)),"",IF(AND(D55=G4,OR(E55="All",ISNUMBER(SEARCH("," &amp; I4 &amp; ",", "," &amp; SUBSTITUTE(E55," ","") &amp; ",")))),C55/IF(E55="All",COUNTIF(B4:I4,"&lt;&gt;"),LEN(SUBSTITUTE(E55," ",""))-LEN(SUBSTITUTE(SUBSTITUTE(E55," ",""),",",""))+1),0))</f>
        <v/>
      </c>
      <c r="BQ55" s="67">
        <f>IF(OR(ISBLANK(I4),ISBLANK(H4),ISBLANK(C55),ISBLANK(D55),ISBLANK(E55)),"",IF(AND(D55=H4,OR(E55="All",ISNUMBER(SEARCH("," &amp; I4 &amp; ",", "," &amp; SUBSTITUTE(E55," ","") &amp; ",")))),C55/IF(E55="All",COUNTIF(B4:I4,"&lt;&gt;"),LEN(SUBSTITUTE(E55," ",""))-LEN(SUBSTITUTE(SUBSTITUTE(E55," ",""),",",""))+1),0))</f>
        <v/>
      </c>
    </row>
    <row r="56" customFormat="1" s="1">
      <c r="A56" s="65" t="inlineStr">
        <is>
          <t>2024-11-02</t>
        </is>
      </c>
      <c r="B56" s="66" t="inlineStr">
        <is>
          <t>Theme park tickets</t>
        </is>
      </c>
      <c r="C56" s="67" t="n">
        <v>400</v>
      </c>
      <c r="D56" s="66" t="inlineStr">
        <is>
          <t>Grace</t>
        </is>
      </c>
      <c r="E56" s="68" t="inlineStr">
        <is>
          <t>Grace, Henry, Alice, Bob, Diana</t>
        </is>
      </c>
      <c r="F56" s="1" t="n"/>
      <c r="G56" s="1" t="n"/>
      <c r="H56" s="67">
        <f>IF(OR(ISBLANK(B4),ISBLANK(C4),ISBLANK(C56),ISBLANK(D56),ISBLANK(E56)),"",IF(AND(D56=C4,OR(E56="All",ISNUMBER(SEARCH("," &amp; B4 &amp; ",", "," &amp; SUBSTITUTE(E56," ","") &amp; ",")))),C56/IF(E56="All",COUNTIF(B4:I4,"&lt;&gt;"),LEN(SUBSTITUTE(E56," ",""))-LEN(SUBSTITUTE(SUBSTITUTE(E56," ",""),",",""))+1),0))</f>
        <v/>
      </c>
      <c r="I56" s="67">
        <f>IF(OR(ISBLANK(B4),ISBLANK(D4),ISBLANK(C56),ISBLANK(D56),ISBLANK(E56)),"",IF(AND(D56=D4,OR(E56="All",ISNUMBER(SEARCH("," &amp; B4 &amp; ",", "," &amp; SUBSTITUTE(E56," ","") &amp; ",")))),C56/IF(E56="All",COUNTIF(B4:I4,"&lt;&gt;"),LEN(SUBSTITUTE(E56," ",""))-LEN(SUBSTITUTE(SUBSTITUTE(E56," ",""),",",""))+1),0))</f>
        <v/>
      </c>
      <c r="J56" s="67">
        <f>IF(OR(ISBLANK(B4),ISBLANK(E4),ISBLANK(C56),ISBLANK(D56),ISBLANK(E56)),"",IF(AND(D56=E4,OR(E56="All",ISNUMBER(SEARCH("," &amp; B4 &amp; ",", "," &amp; SUBSTITUTE(E56," ","") &amp; ",")))),C56/IF(E56="All",COUNTIF(B4:I4,"&lt;&gt;"),LEN(SUBSTITUTE(E56," ",""))-LEN(SUBSTITUTE(SUBSTITUTE(E56," ",""),",",""))+1),0))</f>
        <v/>
      </c>
      <c r="K56" s="67">
        <f>IF(OR(ISBLANK(B4),ISBLANK(F4),ISBLANK(C56),ISBLANK(D56),ISBLANK(E56)),"",IF(AND(D56=F4,OR(E56="All",ISNUMBER(SEARCH("," &amp; B4 &amp; ",", "," &amp; SUBSTITUTE(E56," ","") &amp; ",")))),C56/IF(E56="All",COUNTIF(B4:I4,"&lt;&gt;"),LEN(SUBSTITUTE(E56," ",""))-LEN(SUBSTITUTE(SUBSTITUTE(E56," ",""),",",""))+1),0))</f>
        <v/>
      </c>
      <c r="L56" s="67">
        <f>IF(OR(ISBLANK(B4),ISBLANK(G4),ISBLANK(C56),ISBLANK(D56),ISBLANK(E56)),"",IF(AND(D56=G4,OR(E56="All",ISNUMBER(SEARCH("," &amp; B4 &amp; ",", "," &amp; SUBSTITUTE(E56," ","") &amp; ",")))),C56/IF(E56="All",COUNTIF(B4:I4,"&lt;&gt;"),LEN(SUBSTITUTE(E56," ",""))-LEN(SUBSTITUTE(SUBSTITUTE(E56," ",""),",",""))+1),0))</f>
        <v/>
      </c>
      <c r="M56" s="67">
        <f>IF(OR(ISBLANK(B4),ISBLANK(H4),ISBLANK(C56),ISBLANK(D56),ISBLANK(E56)),"",IF(AND(D56=H4,OR(E56="All",ISNUMBER(SEARCH("," &amp; B4 &amp; ",", "," &amp; SUBSTITUTE(E56," ","") &amp; ",")))),C56/IF(E56="All",COUNTIF(B4:I4,"&lt;&gt;"),LEN(SUBSTITUTE(E56," ",""))-LEN(SUBSTITUTE(SUBSTITUTE(E56," ",""),",",""))+1),0))</f>
        <v/>
      </c>
      <c r="N56" s="67">
        <f>IF(OR(ISBLANK(B4),ISBLANK(I4),ISBLANK(C56),ISBLANK(D56),ISBLANK(E56)),"",IF(AND(D56=I4,OR(E56="All",ISNUMBER(SEARCH("," &amp; B4 &amp; ",", "," &amp; SUBSTITUTE(E56," ","") &amp; ",")))),C56/IF(E56="All",COUNTIF(B4:I4,"&lt;&gt;"),LEN(SUBSTITUTE(E56," ",""))-LEN(SUBSTITUTE(SUBSTITUTE(E56," ",""),",",""))+1),0))</f>
        <v/>
      </c>
      <c r="O56" s="67">
        <f>IF(OR(ISBLANK(C4),ISBLANK(B4),ISBLANK(C56),ISBLANK(D56),ISBLANK(E56)),"",IF(AND(D56=B4,OR(E56="All",ISNUMBER(SEARCH("," &amp; C4 &amp; ",", "," &amp; SUBSTITUTE(E56," ","") &amp; ",")))),C56/IF(E56="All",COUNTIF(B4:I4,"&lt;&gt;"),LEN(SUBSTITUTE(E56," ",""))-LEN(SUBSTITUTE(SUBSTITUTE(E56," ",""),",",""))+1),0))</f>
        <v/>
      </c>
      <c r="P56" s="1" t="n"/>
      <c r="Q56" s="67">
        <f>IF(OR(ISBLANK(C4),ISBLANK(D4),ISBLANK(C56),ISBLANK(D56),ISBLANK(E56)),"",IF(AND(D56=D4,OR(E56="All",ISNUMBER(SEARCH("," &amp; C4 &amp; ",", "," &amp; SUBSTITUTE(E56," ","") &amp; ",")))),C56/IF(E56="All",COUNTIF(B4:I4,"&lt;&gt;"),LEN(SUBSTITUTE(E56," ",""))-LEN(SUBSTITUTE(SUBSTITUTE(E56," ",""),",",""))+1),0))</f>
        <v/>
      </c>
      <c r="R56" s="67">
        <f>IF(OR(ISBLANK(C4),ISBLANK(E4),ISBLANK(C56),ISBLANK(D56),ISBLANK(E56)),"",IF(AND(D56=E4,OR(E56="All",ISNUMBER(SEARCH("," &amp; C4 &amp; ",", "," &amp; SUBSTITUTE(E56," ","") &amp; ",")))),C56/IF(E56="All",COUNTIF(B4:I4,"&lt;&gt;"),LEN(SUBSTITUTE(E56," ",""))-LEN(SUBSTITUTE(SUBSTITUTE(E56," ",""),",",""))+1),0))</f>
        <v/>
      </c>
      <c r="S56" s="67">
        <f>IF(OR(ISBLANK(C4),ISBLANK(F4),ISBLANK(C56),ISBLANK(D56),ISBLANK(E56)),"",IF(AND(D56=F4,OR(E56="All",ISNUMBER(SEARCH("," &amp; C4 &amp; ",", "," &amp; SUBSTITUTE(E56," ","") &amp; ",")))),C56/IF(E56="All",COUNTIF(B4:I4,"&lt;&gt;"),LEN(SUBSTITUTE(E56," ",""))-LEN(SUBSTITUTE(SUBSTITUTE(E56," ",""),",",""))+1),0))</f>
        <v/>
      </c>
      <c r="T56" s="67">
        <f>IF(OR(ISBLANK(C4),ISBLANK(G4),ISBLANK(C56),ISBLANK(D56),ISBLANK(E56)),"",IF(AND(D56=G4,OR(E56="All",ISNUMBER(SEARCH("," &amp; C4 &amp; ",", "," &amp; SUBSTITUTE(E56," ","") &amp; ",")))),C56/IF(E56="All",COUNTIF(B4:I4,"&lt;&gt;"),LEN(SUBSTITUTE(E56," ",""))-LEN(SUBSTITUTE(SUBSTITUTE(E56," ",""),",",""))+1),0))</f>
        <v/>
      </c>
      <c r="U56" s="67">
        <f>IF(OR(ISBLANK(C4),ISBLANK(H4),ISBLANK(C56),ISBLANK(D56),ISBLANK(E56)),"",IF(AND(D56=H4,OR(E56="All",ISNUMBER(SEARCH("," &amp; C4 &amp; ",", "," &amp; SUBSTITUTE(E56," ","") &amp; ",")))),C56/IF(E56="All",COUNTIF(B4:I4,"&lt;&gt;"),LEN(SUBSTITUTE(E56," ",""))-LEN(SUBSTITUTE(SUBSTITUTE(E56," ",""),",",""))+1),0))</f>
        <v/>
      </c>
      <c r="V56" s="67">
        <f>IF(OR(ISBLANK(C4),ISBLANK(I4),ISBLANK(C56),ISBLANK(D56),ISBLANK(E56)),"",IF(AND(D56=I4,OR(E56="All",ISNUMBER(SEARCH("," &amp; C4 &amp; ",", "," &amp; SUBSTITUTE(E56," ","") &amp; ",")))),C56/IF(E56="All",COUNTIF(B4:I4,"&lt;&gt;"),LEN(SUBSTITUTE(E56," ",""))-LEN(SUBSTITUTE(SUBSTITUTE(E56," ",""),",",""))+1),0))</f>
        <v/>
      </c>
      <c r="W56" s="67">
        <f>IF(OR(ISBLANK(D4),ISBLANK(B4),ISBLANK(C56),ISBLANK(D56),ISBLANK(E56)),"",IF(AND(D56=B4,OR(E56="All",ISNUMBER(SEARCH("," &amp; D4 &amp; ",", "," &amp; SUBSTITUTE(E56," ","") &amp; ",")))),C56/IF(E56="All",COUNTIF(B4:I4,"&lt;&gt;"),LEN(SUBSTITUTE(E56," ",""))-LEN(SUBSTITUTE(SUBSTITUTE(E56," ",""),",",""))+1),0))</f>
        <v/>
      </c>
      <c r="X56" s="67">
        <f>IF(OR(ISBLANK(D4),ISBLANK(C4),ISBLANK(C56),ISBLANK(D56),ISBLANK(E56)),"",IF(AND(D56=C4,OR(E56="All",ISNUMBER(SEARCH("," &amp; D4 &amp; ",", "," &amp; SUBSTITUTE(E56," ","") &amp; ",")))),C56/IF(E56="All",COUNTIF(B4:I4,"&lt;&gt;"),LEN(SUBSTITUTE(E56," ",""))-LEN(SUBSTITUTE(SUBSTITUTE(E56," ",""),",",""))+1),0))</f>
        <v/>
      </c>
      <c r="Y56" s="1" t="n"/>
      <c r="Z56" s="67">
        <f>IF(OR(ISBLANK(D4),ISBLANK(E4),ISBLANK(C56),ISBLANK(D56),ISBLANK(E56)),"",IF(AND(D56=E4,OR(E56="All",ISNUMBER(SEARCH("," &amp; D4 &amp; ",", "," &amp; SUBSTITUTE(E56," ","") &amp; ",")))),C56/IF(E56="All",COUNTIF(B4:I4,"&lt;&gt;"),LEN(SUBSTITUTE(E56," ",""))-LEN(SUBSTITUTE(SUBSTITUTE(E56," ",""),",",""))+1),0))</f>
        <v/>
      </c>
      <c r="AA56" s="67">
        <f>IF(OR(ISBLANK(D4),ISBLANK(F4),ISBLANK(C56),ISBLANK(D56),ISBLANK(E56)),"",IF(AND(D56=F4,OR(E56="All",ISNUMBER(SEARCH("," &amp; D4 &amp; ",", "," &amp; SUBSTITUTE(E56," ","") &amp; ",")))),C56/IF(E56="All",COUNTIF(B4:I4,"&lt;&gt;"),LEN(SUBSTITUTE(E56," ",""))-LEN(SUBSTITUTE(SUBSTITUTE(E56," ",""),",",""))+1),0))</f>
        <v/>
      </c>
      <c r="AB56" s="67">
        <f>IF(OR(ISBLANK(D4),ISBLANK(G4),ISBLANK(C56),ISBLANK(D56),ISBLANK(E56)),"",IF(AND(D56=G4,OR(E56="All",ISNUMBER(SEARCH("," &amp; D4 &amp; ",", "," &amp; SUBSTITUTE(E56," ","") &amp; ",")))),C56/IF(E56="All",COUNTIF(B4:I4,"&lt;&gt;"),LEN(SUBSTITUTE(E56," ",""))-LEN(SUBSTITUTE(SUBSTITUTE(E56," ",""),",",""))+1),0))</f>
        <v/>
      </c>
      <c r="AC56" s="67">
        <f>IF(OR(ISBLANK(D4),ISBLANK(H4),ISBLANK(C56),ISBLANK(D56),ISBLANK(E56)),"",IF(AND(D56=H4,OR(E56="All",ISNUMBER(SEARCH("," &amp; D4 &amp; ",", "," &amp; SUBSTITUTE(E56," ","") &amp; ",")))),C56/IF(E56="All",COUNTIF(B4:I4,"&lt;&gt;"),LEN(SUBSTITUTE(E56," ",""))-LEN(SUBSTITUTE(SUBSTITUTE(E56," ",""),",",""))+1),0))</f>
        <v/>
      </c>
      <c r="AD56" s="67">
        <f>IF(OR(ISBLANK(D4),ISBLANK(I4),ISBLANK(C56),ISBLANK(D56),ISBLANK(E56)),"",IF(AND(D56=I4,OR(E56="All",ISNUMBER(SEARCH("," &amp; D4 &amp; ",", "," &amp; SUBSTITUTE(E56," ","") &amp; ",")))),C56/IF(E56="All",COUNTIF(B4:I4,"&lt;&gt;"),LEN(SUBSTITUTE(E56," ",""))-LEN(SUBSTITUTE(SUBSTITUTE(E56," ",""),",",""))+1),0))</f>
        <v/>
      </c>
      <c r="AE56" s="67">
        <f>IF(OR(ISBLANK(E4),ISBLANK(B4),ISBLANK(C56),ISBLANK(D56),ISBLANK(E56)),"",IF(AND(D56=B4,OR(E56="All",ISNUMBER(SEARCH("," &amp; E4 &amp; ",", "," &amp; SUBSTITUTE(E56," ","") &amp; ",")))),C56/IF(E56="All",COUNTIF(B4:I4,"&lt;&gt;"),LEN(SUBSTITUTE(E56," ",""))-LEN(SUBSTITUTE(SUBSTITUTE(E56," ",""),",",""))+1),0))</f>
        <v/>
      </c>
      <c r="AF56" s="67">
        <f>IF(OR(ISBLANK(E4),ISBLANK(C4),ISBLANK(C56),ISBLANK(D56),ISBLANK(E56)),"",IF(AND(D56=C4,OR(E56="All",ISNUMBER(SEARCH("," &amp; E4 &amp; ",", "," &amp; SUBSTITUTE(E56," ","") &amp; ",")))),C56/IF(E56="All",COUNTIF(B4:I4,"&lt;&gt;"),LEN(SUBSTITUTE(E56," ",""))-LEN(SUBSTITUTE(SUBSTITUTE(E56," ",""),",",""))+1),0))</f>
        <v/>
      </c>
      <c r="AG56" s="67">
        <f>IF(OR(ISBLANK(E4),ISBLANK(D4),ISBLANK(C56),ISBLANK(D56),ISBLANK(E56)),"",IF(AND(D56=D4,OR(E56="All",ISNUMBER(SEARCH("," &amp; E4 &amp; ",", "," &amp; SUBSTITUTE(E56," ","") &amp; ",")))),C56/IF(E56="All",COUNTIF(B4:I4,"&lt;&gt;"),LEN(SUBSTITUTE(E56," ",""))-LEN(SUBSTITUTE(SUBSTITUTE(E56," ",""),",",""))+1),0))</f>
        <v/>
      </c>
      <c r="AI56" s="67">
        <f>IF(OR(ISBLANK(E4),ISBLANK(F4),ISBLANK(C56),ISBLANK(D56),ISBLANK(E56)),"",IF(AND(D56=F4,OR(E56="All",ISNUMBER(SEARCH("," &amp; E4 &amp; ",", "," &amp; SUBSTITUTE(E56," ","") &amp; ",")))),C56/IF(E56="All",COUNTIF(B4:I4,"&lt;&gt;"),LEN(SUBSTITUTE(E56," ",""))-LEN(SUBSTITUTE(SUBSTITUTE(E56," ",""),",",""))+1),0))</f>
        <v/>
      </c>
      <c r="AJ56" s="67">
        <f>IF(OR(ISBLANK(E4),ISBLANK(G4),ISBLANK(C56),ISBLANK(D56),ISBLANK(E56)),"",IF(AND(D56=G4,OR(E56="All",ISNUMBER(SEARCH("," &amp; E4 &amp; ",", "," &amp; SUBSTITUTE(E56," ","") &amp; ",")))),C56/IF(E56="All",COUNTIF(B4:I4,"&lt;&gt;"),LEN(SUBSTITUTE(E56," ",""))-LEN(SUBSTITUTE(SUBSTITUTE(E56," ",""),",",""))+1),0))</f>
        <v/>
      </c>
      <c r="AK56" s="67">
        <f>IF(OR(ISBLANK(E4),ISBLANK(H4),ISBLANK(C56),ISBLANK(D56),ISBLANK(E56)),"",IF(AND(D56=H4,OR(E56="All",ISNUMBER(SEARCH("," &amp; E4 &amp; ",", "," &amp; SUBSTITUTE(E56," ","") &amp; ",")))),C56/IF(E56="All",COUNTIF(B4:I4,"&lt;&gt;"),LEN(SUBSTITUTE(E56," ",""))-LEN(SUBSTITUTE(SUBSTITUTE(E56," ",""),",",""))+1),0))</f>
        <v/>
      </c>
      <c r="AL56" s="67">
        <f>IF(OR(ISBLANK(E4),ISBLANK(I4),ISBLANK(C56),ISBLANK(D56),ISBLANK(E56)),"",IF(AND(D56=I4,OR(E56="All",ISNUMBER(SEARCH("," &amp; E4 &amp; ",", "," &amp; SUBSTITUTE(E56," ","") &amp; ",")))),C56/IF(E56="All",COUNTIF(B4:I4,"&lt;&gt;"),LEN(SUBSTITUTE(E56," ",""))-LEN(SUBSTITUTE(SUBSTITUTE(E56," ",""),",",""))+1),0))</f>
        <v/>
      </c>
      <c r="AM56" s="67">
        <f>IF(OR(ISBLANK(F4),ISBLANK(B4),ISBLANK(C56),ISBLANK(D56),ISBLANK(E56)),"",IF(AND(D56=B4,OR(E56="All",ISNUMBER(SEARCH("," &amp; F4 &amp; ",", "," &amp; SUBSTITUTE(E56," ","") &amp; ",")))),C56/IF(E56="All",COUNTIF(B4:I4,"&lt;&gt;"),LEN(SUBSTITUTE(E56," ",""))-LEN(SUBSTITUTE(SUBSTITUTE(E56," ",""),",",""))+1),0))</f>
        <v/>
      </c>
      <c r="AN56" s="67">
        <f>IF(OR(ISBLANK(F4),ISBLANK(C4),ISBLANK(C56),ISBLANK(D56),ISBLANK(E56)),"",IF(AND(D56=C4,OR(E56="All",ISNUMBER(SEARCH("," &amp; F4 &amp; ",", "," &amp; SUBSTITUTE(E56," ","") &amp; ",")))),C56/IF(E56="All",COUNTIF(B4:I4,"&lt;&gt;"),LEN(SUBSTITUTE(E56," ",""))-LEN(SUBSTITUTE(SUBSTITUTE(E56," ",""),",",""))+1),0))</f>
        <v/>
      </c>
      <c r="AO56" s="67">
        <f>IF(OR(ISBLANK(F4),ISBLANK(D4),ISBLANK(C56),ISBLANK(D56),ISBLANK(E56)),"",IF(AND(D56=D4,OR(E56="All",ISNUMBER(SEARCH("," &amp; F4 &amp; ",", "," &amp; SUBSTITUTE(E56," ","") &amp; ",")))),C56/IF(E56="All",COUNTIF(B4:I4,"&lt;&gt;"),LEN(SUBSTITUTE(E56," ",""))-LEN(SUBSTITUTE(SUBSTITUTE(E56," ",""),",",""))+1),0))</f>
        <v/>
      </c>
      <c r="AP56" s="67">
        <f>IF(OR(ISBLANK(F4),ISBLANK(E4),ISBLANK(C56),ISBLANK(D56),ISBLANK(E56)),"",IF(AND(D56=E4,OR(E56="All",ISNUMBER(SEARCH("," &amp; F4 &amp; ",", "," &amp; SUBSTITUTE(E56," ","") &amp; ",")))),C56/IF(E56="All",COUNTIF(B4:I4,"&lt;&gt;"),LEN(SUBSTITUTE(E56," ",""))-LEN(SUBSTITUTE(SUBSTITUTE(E56," ",""),",",""))+1),0))</f>
        <v/>
      </c>
      <c r="AR56" s="67">
        <f>IF(OR(ISBLANK(F4),ISBLANK(G4),ISBLANK(C56),ISBLANK(D56),ISBLANK(E56)),"",IF(AND(D56=G4,OR(E56="All",ISNUMBER(SEARCH("," &amp; F4 &amp; ",", "," &amp; SUBSTITUTE(E56," ","") &amp; ",")))),C56/IF(E56="All",COUNTIF(B4:I4,"&lt;&gt;"),LEN(SUBSTITUTE(E56," ",""))-LEN(SUBSTITUTE(SUBSTITUTE(E56," ",""),",",""))+1),0))</f>
        <v/>
      </c>
      <c r="AS56" s="67">
        <f>IF(OR(ISBLANK(F4),ISBLANK(H4),ISBLANK(C56),ISBLANK(D56),ISBLANK(E56)),"",IF(AND(D56=H4,OR(E56="All",ISNUMBER(SEARCH("," &amp; F4 &amp; ",", "," &amp; SUBSTITUTE(E56," ","") &amp; ",")))),C56/IF(E56="All",COUNTIF(B4:I4,"&lt;&gt;"),LEN(SUBSTITUTE(E56," ",""))-LEN(SUBSTITUTE(SUBSTITUTE(E56," ",""),",",""))+1),0))</f>
        <v/>
      </c>
      <c r="AT56" s="67">
        <f>IF(OR(ISBLANK(F4),ISBLANK(I4),ISBLANK(C56),ISBLANK(D56),ISBLANK(E56)),"",IF(AND(D56=I4,OR(E56="All",ISNUMBER(SEARCH("," &amp; F4 &amp; ",", "," &amp; SUBSTITUTE(E56," ","") &amp; ",")))),C56/IF(E56="All",COUNTIF(B4:I4,"&lt;&gt;"),LEN(SUBSTITUTE(E56," ",""))-LEN(SUBSTITUTE(SUBSTITUTE(E56," ",""),",",""))+1),0))</f>
        <v/>
      </c>
      <c r="AU56" s="67">
        <f>IF(OR(ISBLANK(G4),ISBLANK(B4),ISBLANK(C56),ISBLANK(D56),ISBLANK(E56)),"",IF(AND(D56=B4,OR(E56="All",ISNUMBER(SEARCH("," &amp; G4 &amp; ",", "," &amp; SUBSTITUTE(E56," ","") &amp; ",")))),C56/IF(E56="All",COUNTIF(B4:I4,"&lt;&gt;"),LEN(SUBSTITUTE(E56," ",""))-LEN(SUBSTITUTE(SUBSTITUTE(E56," ",""),",",""))+1),0))</f>
        <v/>
      </c>
      <c r="AV56" s="67">
        <f>IF(OR(ISBLANK(G4),ISBLANK(C4),ISBLANK(C56),ISBLANK(D56),ISBLANK(E56)),"",IF(AND(D56=C4,OR(E56="All",ISNUMBER(SEARCH("," &amp; G4 &amp; ",", "," &amp; SUBSTITUTE(E56," ","") &amp; ",")))),C56/IF(E56="All",COUNTIF(B4:I4,"&lt;&gt;"),LEN(SUBSTITUTE(E56," ",""))-LEN(SUBSTITUTE(SUBSTITUTE(E56," ",""),",",""))+1),0))</f>
        <v/>
      </c>
      <c r="AW56" s="67">
        <f>IF(OR(ISBLANK(G4),ISBLANK(D4),ISBLANK(C56),ISBLANK(D56),ISBLANK(E56)),"",IF(AND(D56=D4,OR(E56="All",ISNUMBER(SEARCH("," &amp; G4 &amp; ",", "," &amp; SUBSTITUTE(E56," ","") &amp; ",")))),C56/IF(E56="All",COUNTIF(B4:I4,"&lt;&gt;"),LEN(SUBSTITUTE(E56," ",""))-LEN(SUBSTITUTE(SUBSTITUTE(E56," ",""),",",""))+1),0))</f>
        <v/>
      </c>
      <c r="AX56" s="67">
        <f>IF(OR(ISBLANK(G4),ISBLANK(E4),ISBLANK(C56),ISBLANK(D56),ISBLANK(E56)),"",IF(AND(D56=E4,OR(E56="All",ISNUMBER(SEARCH("," &amp; G4 &amp; ",", "," &amp; SUBSTITUTE(E56," ","") &amp; ",")))),C56/IF(E56="All",COUNTIF(B4:I4,"&lt;&gt;"),LEN(SUBSTITUTE(E56," ",""))-LEN(SUBSTITUTE(SUBSTITUTE(E56," ",""),",",""))+1),0))</f>
        <v/>
      </c>
      <c r="AY56" s="67">
        <f>IF(OR(ISBLANK(G4),ISBLANK(F4),ISBLANK(C56),ISBLANK(D56),ISBLANK(E56)),"",IF(AND(D56=F4,OR(E56="All",ISNUMBER(SEARCH("," &amp; G4 &amp; ",", "," &amp; SUBSTITUTE(E56," ","") &amp; ",")))),C56/IF(E56="All",COUNTIF(B4:I4,"&lt;&gt;"),LEN(SUBSTITUTE(E56," ",""))-LEN(SUBSTITUTE(SUBSTITUTE(E56," ",""),",",""))+1),0))</f>
        <v/>
      </c>
      <c r="BA56" s="67">
        <f>IF(OR(ISBLANK(G4),ISBLANK(H4),ISBLANK(C56),ISBLANK(D56),ISBLANK(E56)),"",IF(AND(D56=H4,OR(E56="All",ISNUMBER(SEARCH("," &amp; G4 &amp; ",", "," &amp; SUBSTITUTE(E56," ","") &amp; ",")))),C56/IF(E56="All",COUNTIF(B4:I4,"&lt;&gt;"),LEN(SUBSTITUTE(E56," ",""))-LEN(SUBSTITUTE(SUBSTITUTE(E56," ",""),",",""))+1),0))</f>
        <v/>
      </c>
      <c r="BB56" s="67">
        <f>IF(OR(ISBLANK(G4),ISBLANK(I4),ISBLANK(C56),ISBLANK(D56),ISBLANK(E56)),"",IF(AND(D56=I4,OR(E56="All",ISNUMBER(SEARCH("," &amp; G4 &amp; ",", "," &amp; SUBSTITUTE(E56," ","") &amp; ",")))),C56/IF(E56="All",COUNTIF(B4:I4,"&lt;&gt;"),LEN(SUBSTITUTE(E56," ",""))-LEN(SUBSTITUTE(SUBSTITUTE(E56," ",""),",",""))+1),0))</f>
        <v/>
      </c>
      <c r="BC56" s="67">
        <f>IF(OR(ISBLANK(H4),ISBLANK(B4),ISBLANK(C56),ISBLANK(D56),ISBLANK(E56)),"",IF(AND(D56=B4,OR(E56="All",ISNUMBER(SEARCH("," &amp; H4 &amp; ",", "," &amp; SUBSTITUTE(E56," ","") &amp; ",")))),C56/IF(E56="All",COUNTIF(B4:I4,"&lt;&gt;"),LEN(SUBSTITUTE(E56," ",""))-LEN(SUBSTITUTE(SUBSTITUTE(E56," ",""),",",""))+1),0))</f>
        <v/>
      </c>
      <c r="BD56" s="67">
        <f>IF(OR(ISBLANK(H4),ISBLANK(C4),ISBLANK(C56),ISBLANK(D56),ISBLANK(E56)),"",IF(AND(D56=C4,OR(E56="All",ISNUMBER(SEARCH("," &amp; H4 &amp; ",", "," &amp; SUBSTITUTE(E56," ","") &amp; ",")))),C56/IF(E56="All",COUNTIF(B4:I4,"&lt;&gt;"),LEN(SUBSTITUTE(E56," ",""))-LEN(SUBSTITUTE(SUBSTITUTE(E56," ",""),",",""))+1),0))</f>
        <v/>
      </c>
      <c r="BE56" s="67">
        <f>IF(OR(ISBLANK(H4),ISBLANK(D4),ISBLANK(C56),ISBLANK(D56),ISBLANK(E56)),"",IF(AND(D56=D4,OR(E56="All",ISNUMBER(SEARCH("," &amp; H4 &amp; ",", "," &amp; SUBSTITUTE(E56," ","") &amp; ",")))),C56/IF(E56="All",COUNTIF(B4:I4,"&lt;&gt;"),LEN(SUBSTITUTE(E56," ",""))-LEN(SUBSTITUTE(SUBSTITUTE(E56," ",""),",",""))+1),0))</f>
        <v/>
      </c>
      <c r="BF56" s="67">
        <f>IF(OR(ISBLANK(H4),ISBLANK(E4),ISBLANK(C56),ISBLANK(D56),ISBLANK(E56)),"",IF(AND(D56=E4,OR(E56="All",ISNUMBER(SEARCH("," &amp; H4 &amp; ",", "," &amp; SUBSTITUTE(E56," ","") &amp; ",")))),C56/IF(E56="All",COUNTIF(B4:I4,"&lt;&gt;"),LEN(SUBSTITUTE(E56," ",""))-LEN(SUBSTITUTE(SUBSTITUTE(E56," ",""),",",""))+1),0))</f>
        <v/>
      </c>
      <c r="BG56" s="67">
        <f>IF(OR(ISBLANK(H4),ISBLANK(F4),ISBLANK(C56),ISBLANK(D56),ISBLANK(E56)),"",IF(AND(D56=F4,OR(E56="All",ISNUMBER(SEARCH("," &amp; H4 &amp; ",", "," &amp; SUBSTITUTE(E56," ","") &amp; ",")))),C56/IF(E56="All",COUNTIF(B4:I4,"&lt;&gt;"),LEN(SUBSTITUTE(E56," ",""))-LEN(SUBSTITUTE(SUBSTITUTE(E56," ",""),",",""))+1),0))</f>
        <v/>
      </c>
      <c r="BH56" s="67">
        <f>IF(OR(ISBLANK(H4),ISBLANK(G4),ISBLANK(C56),ISBLANK(D56),ISBLANK(E56)),"",IF(AND(D56=G4,OR(E56="All",ISNUMBER(SEARCH("," &amp; H4 &amp; ",", "," &amp; SUBSTITUTE(E56," ","") &amp; ",")))),C56/IF(E56="All",COUNTIF(B4:I4,"&lt;&gt;"),LEN(SUBSTITUTE(E56," ",""))-LEN(SUBSTITUTE(SUBSTITUTE(E56," ",""),",",""))+1),0))</f>
        <v/>
      </c>
      <c r="BJ56" s="67">
        <f>IF(OR(ISBLANK(H4),ISBLANK(I4),ISBLANK(C56),ISBLANK(D56),ISBLANK(E56)),"",IF(AND(D56=I4,OR(E56="All",ISNUMBER(SEARCH("," &amp; H4 &amp; ",", "," &amp; SUBSTITUTE(E56," ","") &amp; ",")))),C56/IF(E56="All",COUNTIF(B4:I4,"&lt;&gt;"),LEN(SUBSTITUTE(E56," ",""))-LEN(SUBSTITUTE(SUBSTITUTE(E56," ",""),",",""))+1),0))</f>
        <v/>
      </c>
      <c r="BK56" s="67">
        <f>IF(OR(ISBLANK(I4),ISBLANK(B4),ISBLANK(C56),ISBLANK(D56),ISBLANK(E56)),"",IF(AND(D56=B4,OR(E56="All",ISNUMBER(SEARCH("," &amp; I4 &amp; ",", "," &amp; SUBSTITUTE(E56," ","") &amp; ",")))),C56/IF(E56="All",COUNTIF(B4:I4,"&lt;&gt;"),LEN(SUBSTITUTE(E56," ",""))-LEN(SUBSTITUTE(SUBSTITUTE(E56," ",""),",",""))+1),0))</f>
        <v/>
      </c>
      <c r="BL56" s="67">
        <f>IF(OR(ISBLANK(I4),ISBLANK(C4),ISBLANK(C56),ISBLANK(D56),ISBLANK(E56)),"",IF(AND(D56=C4,OR(E56="All",ISNUMBER(SEARCH("," &amp; I4 &amp; ",", "," &amp; SUBSTITUTE(E56," ","") &amp; ",")))),C56/IF(E56="All",COUNTIF(B4:I4,"&lt;&gt;"),LEN(SUBSTITUTE(E56," ",""))-LEN(SUBSTITUTE(SUBSTITUTE(E56," ",""),",",""))+1),0))</f>
        <v/>
      </c>
      <c r="BM56" s="67">
        <f>IF(OR(ISBLANK(I4),ISBLANK(D4),ISBLANK(C56),ISBLANK(D56),ISBLANK(E56)),"",IF(AND(D56=D4,OR(E56="All",ISNUMBER(SEARCH("," &amp; I4 &amp; ",", "," &amp; SUBSTITUTE(E56," ","") &amp; ",")))),C56/IF(E56="All",COUNTIF(B4:I4,"&lt;&gt;"),LEN(SUBSTITUTE(E56," ",""))-LEN(SUBSTITUTE(SUBSTITUTE(E56," ",""),",",""))+1),0))</f>
        <v/>
      </c>
      <c r="BN56" s="67">
        <f>IF(OR(ISBLANK(I4),ISBLANK(E4),ISBLANK(C56),ISBLANK(D56),ISBLANK(E56)),"",IF(AND(D56=E4,OR(E56="All",ISNUMBER(SEARCH("," &amp; I4 &amp; ",", "," &amp; SUBSTITUTE(E56," ","") &amp; ",")))),C56/IF(E56="All",COUNTIF(B4:I4,"&lt;&gt;"),LEN(SUBSTITUTE(E56," ",""))-LEN(SUBSTITUTE(SUBSTITUTE(E56," ",""),",",""))+1),0))</f>
        <v/>
      </c>
      <c r="BO56" s="67">
        <f>IF(OR(ISBLANK(I4),ISBLANK(F4),ISBLANK(C56),ISBLANK(D56),ISBLANK(E56)),"",IF(AND(D56=F4,OR(E56="All",ISNUMBER(SEARCH("," &amp; I4 &amp; ",", "," &amp; SUBSTITUTE(E56," ","") &amp; ",")))),C56/IF(E56="All",COUNTIF(B4:I4,"&lt;&gt;"),LEN(SUBSTITUTE(E56," ",""))-LEN(SUBSTITUTE(SUBSTITUTE(E56," ",""),",",""))+1),0))</f>
        <v/>
      </c>
      <c r="BP56" s="67">
        <f>IF(OR(ISBLANK(I4),ISBLANK(G4),ISBLANK(C56),ISBLANK(D56),ISBLANK(E56)),"",IF(AND(D56=G4,OR(E56="All",ISNUMBER(SEARCH("," &amp; I4 &amp; ",", "," &amp; SUBSTITUTE(E56," ","") &amp; ",")))),C56/IF(E56="All",COUNTIF(B4:I4,"&lt;&gt;"),LEN(SUBSTITUTE(E56," ",""))-LEN(SUBSTITUTE(SUBSTITUTE(E56," ",""),",",""))+1),0))</f>
        <v/>
      </c>
      <c r="BQ56" s="67">
        <f>IF(OR(ISBLANK(I4),ISBLANK(H4),ISBLANK(C56),ISBLANK(D56),ISBLANK(E56)),"",IF(AND(D56=H4,OR(E56="All",ISNUMBER(SEARCH("," &amp; I4 &amp; ",", "," &amp; SUBSTITUTE(E56," ","") &amp; ",")))),C56/IF(E56="All",COUNTIF(B4:I4,"&lt;&gt;"),LEN(SUBSTITUTE(E56," ",""))-LEN(SUBSTITUTE(SUBSTITUTE(E56," ",""),",",""))+1),0))</f>
        <v/>
      </c>
    </row>
    <row r="57" customFormat="1" s="1">
      <c r="A57" s="65" t="inlineStr">
        <is>
          <t>2024-11-02</t>
        </is>
      </c>
      <c r="B57" s="66" t="inlineStr">
        <is>
          <t>Lunch at park</t>
        </is>
      </c>
      <c r="C57" s="67" t="n">
        <v>85</v>
      </c>
      <c r="D57" s="66" t="inlineStr">
        <is>
          <t>Diana</t>
        </is>
      </c>
      <c r="E57" s="68" t="inlineStr">
        <is>
          <t>Grace, Henry, Alice, Bob, Diana</t>
        </is>
      </c>
      <c r="F57" s="1" t="n"/>
      <c r="G57" s="1" t="n"/>
      <c r="H57" s="67">
        <f>IF(OR(ISBLANK(B4),ISBLANK(C4),ISBLANK(C57),ISBLANK(D57),ISBLANK(E57)),"",IF(AND(D57=C4,OR(E57="All",ISNUMBER(SEARCH("," &amp; B4 &amp; ",", "," &amp; SUBSTITUTE(E57," ","") &amp; ",")))),C57/IF(E57="All",COUNTIF(B4:I4,"&lt;&gt;"),LEN(SUBSTITUTE(E57," ",""))-LEN(SUBSTITUTE(SUBSTITUTE(E57," ",""),",",""))+1),0))</f>
        <v/>
      </c>
      <c r="I57" s="67">
        <f>IF(OR(ISBLANK(B4),ISBLANK(D4),ISBLANK(C57),ISBLANK(D57),ISBLANK(E57)),"",IF(AND(D57=D4,OR(E57="All",ISNUMBER(SEARCH("," &amp; B4 &amp; ",", "," &amp; SUBSTITUTE(E57," ","") &amp; ",")))),C57/IF(E57="All",COUNTIF(B4:I4,"&lt;&gt;"),LEN(SUBSTITUTE(E57," ",""))-LEN(SUBSTITUTE(SUBSTITUTE(E57," ",""),",",""))+1),0))</f>
        <v/>
      </c>
      <c r="J57" s="67">
        <f>IF(OR(ISBLANK(B4),ISBLANK(E4),ISBLANK(C57),ISBLANK(D57),ISBLANK(E57)),"",IF(AND(D57=E4,OR(E57="All",ISNUMBER(SEARCH("," &amp; B4 &amp; ",", "," &amp; SUBSTITUTE(E57," ","") &amp; ",")))),C57/IF(E57="All",COUNTIF(B4:I4,"&lt;&gt;"),LEN(SUBSTITUTE(E57," ",""))-LEN(SUBSTITUTE(SUBSTITUTE(E57," ",""),",",""))+1),0))</f>
        <v/>
      </c>
      <c r="K57" s="67">
        <f>IF(OR(ISBLANK(B4),ISBLANK(F4),ISBLANK(C57),ISBLANK(D57),ISBLANK(E57)),"",IF(AND(D57=F4,OR(E57="All",ISNUMBER(SEARCH("," &amp; B4 &amp; ",", "," &amp; SUBSTITUTE(E57," ","") &amp; ",")))),C57/IF(E57="All",COUNTIF(B4:I4,"&lt;&gt;"),LEN(SUBSTITUTE(E57," ",""))-LEN(SUBSTITUTE(SUBSTITUTE(E57," ",""),",",""))+1),0))</f>
        <v/>
      </c>
      <c r="L57" s="67">
        <f>IF(OR(ISBLANK(B4),ISBLANK(G4),ISBLANK(C57),ISBLANK(D57),ISBLANK(E57)),"",IF(AND(D57=G4,OR(E57="All",ISNUMBER(SEARCH("," &amp; B4 &amp; ",", "," &amp; SUBSTITUTE(E57," ","") &amp; ",")))),C57/IF(E57="All",COUNTIF(B4:I4,"&lt;&gt;"),LEN(SUBSTITUTE(E57," ",""))-LEN(SUBSTITUTE(SUBSTITUTE(E57," ",""),",",""))+1),0))</f>
        <v/>
      </c>
      <c r="M57" s="67">
        <f>IF(OR(ISBLANK(B4),ISBLANK(H4),ISBLANK(C57),ISBLANK(D57),ISBLANK(E57)),"",IF(AND(D57=H4,OR(E57="All",ISNUMBER(SEARCH("," &amp; B4 &amp; ",", "," &amp; SUBSTITUTE(E57," ","") &amp; ",")))),C57/IF(E57="All",COUNTIF(B4:I4,"&lt;&gt;"),LEN(SUBSTITUTE(E57," ",""))-LEN(SUBSTITUTE(SUBSTITUTE(E57," ",""),",",""))+1),0))</f>
        <v/>
      </c>
      <c r="N57" s="67">
        <f>IF(OR(ISBLANK(B4),ISBLANK(I4),ISBLANK(C57),ISBLANK(D57),ISBLANK(E57)),"",IF(AND(D57=I4,OR(E57="All",ISNUMBER(SEARCH("," &amp; B4 &amp; ",", "," &amp; SUBSTITUTE(E57," ","") &amp; ",")))),C57/IF(E57="All",COUNTIF(B4:I4,"&lt;&gt;"),LEN(SUBSTITUTE(E57," ",""))-LEN(SUBSTITUTE(SUBSTITUTE(E57," ",""),",",""))+1),0))</f>
        <v/>
      </c>
      <c r="O57" s="67">
        <f>IF(OR(ISBLANK(C4),ISBLANK(B4),ISBLANK(C57),ISBLANK(D57),ISBLANK(E57)),"",IF(AND(D57=B4,OR(E57="All",ISNUMBER(SEARCH("," &amp; C4 &amp; ",", "," &amp; SUBSTITUTE(E57," ","") &amp; ",")))),C57/IF(E57="All",COUNTIF(B4:I4,"&lt;&gt;"),LEN(SUBSTITUTE(E57," ",""))-LEN(SUBSTITUTE(SUBSTITUTE(E57," ",""),",",""))+1),0))</f>
        <v/>
      </c>
      <c r="P57" s="1" t="n"/>
      <c r="Q57" s="67">
        <f>IF(OR(ISBLANK(C4),ISBLANK(D4),ISBLANK(C57),ISBLANK(D57),ISBLANK(E57)),"",IF(AND(D57=D4,OR(E57="All",ISNUMBER(SEARCH("," &amp; C4 &amp; ",", "," &amp; SUBSTITUTE(E57," ","") &amp; ",")))),C57/IF(E57="All",COUNTIF(B4:I4,"&lt;&gt;"),LEN(SUBSTITUTE(E57," ",""))-LEN(SUBSTITUTE(SUBSTITUTE(E57," ",""),",",""))+1),0))</f>
        <v/>
      </c>
      <c r="R57" s="67">
        <f>IF(OR(ISBLANK(C4),ISBLANK(E4),ISBLANK(C57),ISBLANK(D57),ISBLANK(E57)),"",IF(AND(D57=E4,OR(E57="All",ISNUMBER(SEARCH("," &amp; C4 &amp; ",", "," &amp; SUBSTITUTE(E57," ","") &amp; ",")))),C57/IF(E57="All",COUNTIF(B4:I4,"&lt;&gt;"),LEN(SUBSTITUTE(E57," ",""))-LEN(SUBSTITUTE(SUBSTITUTE(E57," ",""),",",""))+1),0))</f>
        <v/>
      </c>
      <c r="S57" s="67">
        <f>IF(OR(ISBLANK(C4),ISBLANK(F4),ISBLANK(C57),ISBLANK(D57),ISBLANK(E57)),"",IF(AND(D57=F4,OR(E57="All",ISNUMBER(SEARCH("," &amp; C4 &amp; ",", "," &amp; SUBSTITUTE(E57," ","") &amp; ",")))),C57/IF(E57="All",COUNTIF(B4:I4,"&lt;&gt;"),LEN(SUBSTITUTE(E57," ",""))-LEN(SUBSTITUTE(SUBSTITUTE(E57," ",""),",",""))+1),0))</f>
        <v/>
      </c>
      <c r="T57" s="67">
        <f>IF(OR(ISBLANK(C4),ISBLANK(G4),ISBLANK(C57),ISBLANK(D57),ISBLANK(E57)),"",IF(AND(D57=G4,OR(E57="All",ISNUMBER(SEARCH("," &amp; C4 &amp; ",", "," &amp; SUBSTITUTE(E57," ","") &amp; ",")))),C57/IF(E57="All",COUNTIF(B4:I4,"&lt;&gt;"),LEN(SUBSTITUTE(E57," ",""))-LEN(SUBSTITUTE(SUBSTITUTE(E57," ",""),",",""))+1),0))</f>
        <v/>
      </c>
      <c r="U57" s="67">
        <f>IF(OR(ISBLANK(C4),ISBLANK(H4),ISBLANK(C57),ISBLANK(D57),ISBLANK(E57)),"",IF(AND(D57=H4,OR(E57="All",ISNUMBER(SEARCH("," &amp; C4 &amp; ",", "," &amp; SUBSTITUTE(E57," ","") &amp; ",")))),C57/IF(E57="All",COUNTIF(B4:I4,"&lt;&gt;"),LEN(SUBSTITUTE(E57," ",""))-LEN(SUBSTITUTE(SUBSTITUTE(E57," ",""),",",""))+1),0))</f>
        <v/>
      </c>
      <c r="V57" s="67">
        <f>IF(OR(ISBLANK(C4),ISBLANK(I4),ISBLANK(C57),ISBLANK(D57),ISBLANK(E57)),"",IF(AND(D57=I4,OR(E57="All",ISNUMBER(SEARCH("," &amp; C4 &amp; ",", "," &amp; SUBSTITUTE(E57," ","") &amp; ",")))),C57/IF(E57="All",COUNTIF(B4:I4,"&lt;&gt;"),LEN(SUBSTITUTE(E57," ",""))-LEN(SUBSTITUTE(SUBSTITUTE(E57," ",""),",",""))+1),0))</f>
        <v/>
      </c>
      <c r="W57" s="67">
        <f>IF(OR(ISBLANK(D4),ISBLANK(B4),ISBLANK(C57),ISBLANK(D57),ISBLANK(E57)),"",IF(AND(D57=B4,OR(E57="All",ISNUMBER(SEARCH("," &amp; D4 &amp; ",", "," &amp; SUBSTITUTE(E57," ","") &amp; ",")))),C57/IF(E57="All",COUNTIF(B4:I4,"&lt;&gt;"),LEN(SUBSTITUTE(E57," ",""))-LEN(SUBSTITUTE(SUBSTITUTE(E57," ",""),",",""))+1),0))</f>
        <v/>
      </c>
      <c r="X57" s="67">
        <f>IF(OR(ISBLANK(D4),ISBLANK(C4),ISBLANK(C57),ISBLANK(D57),ISBLANK(E57)),"",IF(AND(D57=C4,OR(E57="All",ISNUMBER(SEARCH("," &amp; D4 &amp; ",", "," &amp; SUBSTITUTE(E57," ","") &amp; ",")))),C57/IF(E57="All",COUNTIF(B4:I4,"&lt;&gt;"),LEN(SUBSTITUTE(E57," ",""))-LEN(SUBSTITUTE(SUBSTITUTE(E57," ",""),",",""))+1),0))</f>
        <v/>
      </c>
      <c r="Y57" s="1" t="n"/>
      <c r="Z57" s="67">
        <f>IF(OR(ISBLANK(D4),ISBLANK(E4),ISBLANK(C57),ISBLANK(D57),ISBLANK(E57)),"",IF(AND(D57=E4,OR(E57="All",ISNUMBER(SEARCH("," &amp; D4 &amp; ",", "," &amp; SUBSTITUTE(E57," ","") &amp; ",")))),C57/IF(E57="All",COUNTIF(B4:I4,"&lt;&gt;"),LEN(SUBSTITUTE(E57," ",""))-LEN(SUBSTITUTE(SUBSTITUTE(E57," ",""),",",""))+1),0))</f>
        <v/>
      </c>
      <c r="AA57" s="67">
        <f>IF(OR(ISBLANK(D4),ISBLANK(F4),ISBLANK(C57),ISBLANK(D57),ISBLANK(E57)),"",IF(AND(D57=F4,OR(E57="All",ISNUMBER(SEARCH("," &amp; D4 &amp; ",", "," &amp; SUBSTITUTE(E57," ","") &amp; ",")))),C57/IF(E57="All",COUNTIF(B4:I4,"&lt;&gt;"),LEN(SUBSTITUTE(E57," ",""))-LEN(SUBSTITUTE(SUBSTITUTE(E57," ",""),",",""))+1),0))</f>
        <v/>
      </c>
      <c r="AB57" s="67">
        <f>IF(OR(ISBLANK(D4),ISBLANK(G4),ISBLANK(C57),ISBLANK(D57),ISBLANK(E57)),"",IF(AND(D57=G4,OR(E57="All",ISNUMBER(SEARCH("," &amp; D4 &amp; ",", "," &amp; SUBSTITUTE(E57," ","") &amp; ",")))),C57/IF(E57="All",COUNTIF(B4:I4,"&lt;&gt;"),LEN(SUBSTITUTE(E57," ",""))-LEN(SUBSTITUTE(SUBSTITUTE(E57," ",""),",",""))+1),0))</f>
        <v/>
      </c>
      <c r="AC57" s="67">
        <f>IF(OR(ISBLANK(D4),ISBLANK(H4),ISBLANK(C57),ISBLANK(D57),ISBLANK(E57)),"",IF(AND(D57=H4,OR(E57="All",ISNUMBER(SEARCH("," &amp; D4 &amp; ",", "," &amp; SUBSTITUTE(E57," ","") &amp; ",")))),C57/IF(E57="All",COUNTIF(B4:I4,"&lt;&gt;"),LEN(SUBSTITUTE(E57," ",""))-LEN(SUBSTITUTE(SUBSTITUTE(E57," ",""),",",""))+1),0))</f>
        <v/>
      </c>
      <c r="AD57" s="67">
        <f>IF(OR(ISBLANK(D4),ISBLANK(I4),ISBLANK(C57),ISBLANK(D57),ISBLANK(E57)),"",IF(AND(D57=I4,OR(E57="All",ISNUMBER(SEARCH("," &amp; D4 &amp; ",", "," &amp; SUBSTITUTE(E57," ","") &amp; ",")))),C57/IF(E57="All",COUNTIF(B4:I4,"&lt;&gt;"),LEN(SUBSTITUTE(E57," ",""))-LEN(SUBSTITUTE(SUBSTITUTE(E57," ",""),",",""))+1),0))</f>
        <v/>
      </c>
      <c r="AE57" s="67">
        <f>IF(OR(ISBLANK(E4),ISBLANK(B4),ISBLANK(C57),ISBLANK(D57),ISBLANK(E57)),"",IF(AND(D57=B4,OR(E57="All",ISNUMBER(SEARCH("," &amp; E4 &amp; ",", "," &amp; SUBSTITUTE(E57," ","") &amp; ",")))),C57/IF(E57="All",COUNTIF(B4:I4,"&lt;&gt;"),LEN(SUBSTITUTE(E57," ",""))-LEN(SUBSTITUTE(SUBSTITUTE(E57," ",""),",",""))+1),0))</f>
        <v/>
      </c>
      <c r="AF57" s="67">
        <f>IF(OR(ISBLANK(E4),ISBLANK(C4),ISBLANK(C57),ISBLANK(D57),ISBLANK(E57)),"",IF(AND(D57=C4,OR(E57="All",ISNUMBER(SEARCH("," &amp; E4 &amp; ",", "," &amp; SUBSTITUTE(E57," ","") &amp; ",")))),C57/IF(E57="All",COUNTIF(B4:I4,"&lt;&gt;"),LEN(SUBSTITUTE(E57," ",""))-LEN(SUBSTITUTE(SUBSTITUTE(E57," ",""),",",""))+1),0))</f>
        <v/>
      </c>
      <c r="AG57" s="67">
        <f>IF(OR(ISBLANK(E4),ISBLANK(D4),ISBLANK(C57),ISBLANK(D57),ISBLANK(E57)),"",IF(AND(D57=D4,OR(E57="All",ISNUMBER(SEARCH("," &amp; E4 &amp; ",", "," &amp; SUBSTITUTE(E57," ","") &amp; ",")))),C57/IF(E57="All",COUNTIF(B4:I4,"&lt;&gt;"),LEN(SUBSTITUTE(E57," ",""))-LEN(SUBSTITUTE(SUBSTITUTE(E57," ",""),",",""))+1),0))</f>
        <v/>
      </c>
      <c r="AI57" s="67">
        <f>IF(OR(ISBLANK(E4),ISBLANK(F4),ISBLANK(C57),ISBLANK(D57),ISBLANK(E57)),"",IF(AND(D57=F4,OR(E57="All",ISNUMBER(SEARCH("," &amp; E4 &amp; ",", "," &amp; SUBSTITUTE(E57," ","") &amp; ",")))),C57/IF(E57="All",COUNTIF(B4:I4,"&lt;&gt;"),LEN(SUBSTITUTE(E57," ",""))-LEN(SUBSTITUTE(SUBSTITUTE(E57," ",""),",",""))+1),0))</f>
        <v/>
      </c>
      <c r="AJ57" s="67">
        <f>IF(OR(ISBLANK(E4),ISBLANK(G4),ISBLANK(C57),ISBLANK(D57),ISBLANK(E57)),"",IF(AND(D57=G4,OR(E57="All",ISNUMBER(SEARCH("," &amp; E4 &amp; ",", "," &amp; SUBSTITUTE(E57," ","") &amp; ",")))),C57/IF(E57="All",COUNTIF(B4:I4,"&lt;&gt;"),LEN(SUBSTITUTE(E57," ",""))-LEN(SUBSTITUTE(SUBSTITUTE(E57," ",""),",",""))+1),0))</f>
        <v/>
      </c>
      <c r="AK57" s="67">
        <f>IF(OR(ISBLANK(E4),ISBLANK(H4),ISBLANK(C57),ISBLANK(D57),ISBLANK(E57)),"",IF(AND(D57=H4,OR(E57="All",ISNUMBER(SEARCH("," &amp; E4 &amp; ",", "," &amp; SUBSTITUTE(E57," ","") &amp; ",")))),C57/IF(E57="All",COUNTIF(B4:I4,"&lt;&gt;"),LEN(SUBSTITUTE(E57," ",""))-LEN(SUBSTITUTE(SUBSTITUTE(E57," ",""),",",""))+1),0))</f>
        <v/>
      </c>
      <c r="AL57" s="67">
        <f>IF(OR(ISBLANK(E4),ISBLANK(I4),ISBLANK(C57),ISBLANK(D57),ISBLANK(E57)),"",IF(AND(D57=I4,OR(E57="All",ISNUMBER(SEARCH("," &amp; E4 &amp; ",", "," &amp; SUBSTITUTE(E57," ","") &amp; ",")))),C57/IF(E57="All",COUNTIF(B4:I4,"&lt;&gt;"),LEN(SUBSTITUTE(E57," ",""))-LEN(SUBSTITUTE(SUBSTITUTE(E57," ",""),",",""))+1),0))</f>
        <v/>
      </c>
      <c r="AM57" s="67">
        <f>IF(OR(ISBLANK(F4),ISBLANK(B4),ISBLANK(C57),ISBLANK(D57),ISBLANK(E57)),"",IF(AND(D57=B4,OR(E57="All",ISNUMBER(SEARCH("," &amp; F4 &amp; ",", "," &amp; SUBSTITUTE(E57," ","") &amp; ",")))),C57/IF(E57="All",COUNTIF(B4:I4,"&lt;&gt;"),LEN(SUBSTITUTE(E57," ",""))-LEN(SUBSTITUTE(SUBSTITUTE(E57," ",""),",",""))+1),0))</f>
        <v/>
      </c>
      <c r="AN57" s="67">
        <f>IF(OR(ISBLANK(F4),ISBLANK(C4),ISBLANK(C57),ISBLANK(D57),ISBLANK(E57)),"",IF(AND(D57=C4,OR(E57="All",ISNUMBER(SEARCH("," &amp; F4 &amp; ",", "," &amp; SUBSTITUTE(E57," ","") &amp; ",")))),C57/IF(E57="All",COUNTIF(B4:I4,"&lt;&gt;"),LEN(SUBSTITUTE(E57," ",""))-LEN(SUBSTITUTE(SUBSTITUTE(E57," ",""),",",""))+1),0))</f>
        <v/>
      </c>
      <c r="AO57" s="67">
        <f>IF(OR(ISBLANK(F4),ISBLANK(D4),ISBLANK(C57),ISBLANK(D57),ISBLANK(E57)),"",IF(AND(D57=D4,OR(E57="All",ISNUMBER(SEARCH("," &amp; F4 &amp; ",", "," &amp; SUBSTITUTE(E57," ","") &amp; ",")))),C57/IF(E57="All",COUNTIF(B4:I4,"&lt;&gt;"),LEN(SUBSTITUTE(E57," ",""))-LEN(SUBSTITUTE(SUBSTITUTE(E57," ",""),",",""))+1),0))</f>
        <v/>
      </c>
      <c r="AP57" s="67">
        <f>IF(OR(ISBLANK(F4),ISBLANK(E4),ISBLANK(C57),ISBLANK(D57),ISBLANK(E57)),"",IF(AND(D57=E4,OR(E57="All",ISNUMBER(SEARCH("," &amp; F4 &amp; ",", "," &amp; SUBSTITUTE(E57," ","") &amp; ",")))),C57/IF(E57="All",COUNTIF(B4:I4,"&lt;&gt;"),LEN(SUBSTITUTE(E57," ",""))-LEN(SUBSTITUTE(SUBSTITUTE(E57," ",""),",",""))+1),0))</f>
        <v/>
      </c>
      <c r="AR57" s="67">
        <f>IF(OR(ISBLANK(F4),ISBLANK(G4),ISBLANK(C57),ISBLANK(D57),ISBLANK(E57)),"",IF(AND(D57=G4,OR(E57="All",ISNUMBER(SEARCH("," &amp; F4 &amp; ",", "," &amp; SUBSTITUTE(E57," ","") &amp; ",")))),C57/IF(E57="All",COUNTIF(B4:I4,"&lt;&gt;"),LEN(SUBSTITUTE(E57," ",""))-LEN(SUBSTITUTE(SUBSTITUTE(E57," ",""),",",""))+1),0))</f>
        <v/>
      </c>
      <c r="AS57" s="67">
        <f>IF(OR(ISBLANK(F4),ISBLANK(H4),ISBLANK(C57),ISBLANK(D57),ISBLANK(E57)),"",IF(AND(D57=H4,OR(E57="All",ISNUMBER(SEARCH("," &amp; F4 &amp; ",", "," &amp; SUBSTITUTE(E57," ","") &amp; ",")))),C57/IF(E57="All",COUNTIF(B4:I4,"&lt;&gt;"),LEN(SUBSTITUTE(E57," ",""))-LEN(SUBSTITUTE(SUBSTITUTE(E57," ",""),",",""))+1),0))</f>
        <v/>
      </c>
      <c r="AT57" s="67">
        <f>IF(OR(ISBLANK(F4),ISBLANK(I4),ISBLANK(C57),ISBLANK(D57),ISBLANK(E57)),"",IF(AND(D57=I4,OR(E57="All",ISNUMBER(SEARCH("," &amp; F4 &amp; ",", "," &amp; SUBSTITUTE(E57," ","") &amp; ",")))),C57/IF(E57="All",COUNTIF(B4:I4,"&lt;&gt;"),LEN(SUBSTITUTE(E57," ",""))-LEN(SUBSTITUTE(SUBSTITUTE(E57," ",""),",",""))+1),0))</f>
        <v/>
      </c>
      <c r="AU57" s="67">
        <f>IF(OR(ISBLANK(G4),ISBLANK(B4),ISBLANK(C57),ISBLANK(D57),ISBLANK(E57)),"",IF(AND(D57=B4,OR(E57="All",ISNUMBER(SEARCH("," &amp; G4 &amp; ",", "," &amp; SUBSTITUTE(E57," ","") &amp; ",")))),C57/IF(E57="All",COUNTIF(B4:I4,"&lt;&gt;"),LEN(SUBSTITUTE(E57," ",""))-LEN(SUBSTITUTE(SUBSTITUTE(E57," ",""),",",""))+1),0))</f>
        <v/>
      </c>
      <c r="AV57" s="67">
        <f>IF(OR(ISBLANK(G4),ISBLANK(C4),ISBLANK(C57),ISBLANK(D57),ISBLANK(E57)),"",IF(AND(D57=C4,OR(E57="All",ISNUMBER(SEARCH("," &amp; G4 &amp; ",", "," &amp; SUBSTITUTE(E57," ","") &amp; ",")))),C57/IF(E57="All",COUNTIF(B4:I4,"&lt;&gt;"),LEN(SUBSTITUTE(E57," ",""))-LEN(SUBSTITUTE(SUBSTITUTE(E57," ",""),",",""))+1),0))</f>
        <v/>
      </c>
      <c r="AW57" s="67">
        <f>IF(OR(ISBLANK(G4),ISBLANK(D4),ISBLANK(C57),ISBLANK(D57),ISBLANK(E57)),"",IF(AND(D57=D4,OR(E57="All",ISNUMBER(SEARCH("," &amp; G4 &amp; ",", "," &amp; SUBSTITUTE(E57," ","") &amp; ",")))),C57/IF(E57="All",COUNTIF(B4:I4,"&lt;&gt;"),LEN(SUBSTITUTE(E57," ",""))-LEN(SUBSTITUTE(SUBSTITUTE(E57," ",""),",",""))+1),0))</f>
        <v/>
      </c>
      <c r="AX57" s="67">
        <f>IF(OR(ISBLANK(G4),ISBLANK(E4),ISBLANK(C57),ISBLANK(D57),ISBLANK(E57)),"",IF(AND(D57=E4,OR(E57="All",ISNUMBER(SEARCH("," &amp; G4 &amp; ",", "," &amp; SUBSTITUTE(E57," ","") &amp; ",")))),C57/IF(E57="All",COUNTIF(B4:I4,"&lt;&gt;"),LEN(SUBSTITUTE(E57," ",""))-LEN(SUBSTITUTE(SUBSTITUTE(E57," ",""),",",""))+1),0))</f>
        <v/>
      </c>
      <c r="AY57" s="67">
        <f>IF(OR(ISBLANK(G4),ISBLANK(F4),ISBLANK(C57),ISBLANK(D57),ISBLANK(E57)),"",IF(AND(D57=F4,OR(E57="All",ISNUMBER(SEARCH("," &amp; G4 &amp; ",", "," &amp; SUBSTITUTE(E57," ","") &amp; ",")))),C57/IF(E57="All",COUNTIF(B4:I4,"&lt;&gt;"),LEN(SUBSTITUTE(E57," ",""))-LEN(SUBSTITUTE(SUBSTITUTE(E57," ",""),",",""))+1),0))</f>
        <v/>
      </c>
      <c r="BA57" s="67">
        <f>IF(OR(ISBLANK(G4),ISBLANK(H4),ISBLANK(C57),ISBLANK(D57),ISBLANK(E57)),"",IF(AND(D57=H4,OR(E57="All",ISNUMBER(SEARCH("," &amp; G4 &amp; ",", "," &amp; SUBSTITUTE(E57," ","") &amp; ",")))),C57/IF(E57="All",COUNTIF(B4:I4,"&lt;&gt;"),LEN(SUBSTITUTE(E57," ",""))-LEN(SUBSTITUTE(SUBSTITUTE(E57," ",""),",",""))+1),0))</f>
        <v/>
      </c>
      <c r="BB57" s="67">
        <f>IF(OR(ISBLANK(G4),ISBLANK(I4),ISBLANK(C57),ISBLANK(D57),ISBLANK(E57)),"",IF(AND(D57=I4,OR(E57="All",ISNUMBER(SEARCH("," &amp; G4 &amp; ",", "," &amp; SUBSTITUTE(E57," ","") &amp; ",")))),C57/IF(E57="All",COUNTIF(B4:I4,"&lt;&gt;"),LEN(SUBSTITUTE(E57," ",""))-LEN(SUBSTITUTE(SUBSTITUTE(E57," ",""),",",""))+1),0))</f>
        <v/>
      </c>
      <c r="BC57" s="67">
        <f>IF(OR(ISBLANK(H4),ISBLANK(B4),ISBLANK(C57),ISBLANK(D57),ISBLANK(E57)),"",IF(AND(D57=B4,OR(E57="All",ISNUMBER(SEARCH("," &amp; H4 &amp; ",", "," &amp; SUBSTITUTE(E57," ","") &amp; ",")))),C57/IF(E57="All",COUNTIF(B4:I4,"&lt;&gt;"),LEN(SUBSTITUTE(E57," ",""))-LEN(SUBSTITUTE(SUBSTITUTE(E57," ",""),",",""))+1),0))</f>
        <v/>
      </c>
      <c r="BD57" s="67">
        <f>IF(OR(ISBLANK(H4),ISBLANK(C4),ISBLANK(C57),ISBLANK(D57),ISBLANK(E57)),"",IF(AND(D57=C4,OR(E57="All",ISNUMBER(SEARCH("," &amp; H4 &amp; ",", "," &amp; SUBSTITUTE(E57," ","") &amp; ",")))),C57/IF(E57="All",COUNTIF(B4:I4,"&lt;&gt;"),LEN(SUBSTITUTE(E57," ",""))-LEN(SUBSTITUTE(SUBSTITUTE(E57," ",""),",",""))+1),0))</f>
        <v/>
      </c>
      <c r="BE57" s="67">
        <f>IF(OR(ISBLANK(H4),ISBLANK(D4),ISBLANK(C57),ISBLANK(D57),ISBLANK(E57)),"",IF(AND(D57=D4,OR(E57="All",ISNUMBER(SEARCH("," &amp; H4 &amp; ",", "," &amp; SUBSTITUTE(E57," ","") &amp; ",")))),C57/IF(E57="All",COUNTIF(B4:I4,"&lt;&gt;"),LEN(SUBSTITUTE(E57," ",""))-LEN(SUBSTITUTE(SUBSTITUTE(E57," ",""),",",""))+1),0))</f>
        <v/>
      </c>
      <c r="BF57" s="67">
        <f>IF(OR(ISBLANK(H4),ISBLANK(E4),ISBLANK(C57),ISBLANK(D57),ISBLANK(E57)),"",IF(AND(D57=E4,OR(E57="All",ISNUMBER(SEARCH("," &amp; H4 &amp; ",", "," &amp; SUBSTITUTE(E57," ","") &amp; ",")))),C57/IF(E57="All",COUNTIF(B4:I4,"&lt;&gt;"),LEN(SUBSTITUTE(E57," ",""))-LEN(SUBSTITUTE(SUBSTITUTE(E57," ",""),",",""))+1),0))</f>
        <v/>
      </c>
      <c r="BG57" s="67">
        <f>IF(OR(ISBLANK(H4),ISBLANK(F4),ISBLANK(C57),ISBLANK(D57),ISBLANK(E57)),"",IF(AND(D57=F4,OR(E57="All",ISNUMBER(SEARCH("," &amp; H4 &amp; ",", "," &amp; SUBSTITUTE(E57," ","") &amp; ",")))),C57/IF(E57="All",COUNTIF(B4:I4,"&lt;&gt;"),LEN(SUBSTITUTE(E57," ",""))-LEN(SUBSTITUTE(SUBSTITUTE(E57," ",""),",",""))+1),0))</f>
        <v/>
      </c>
      <c r="BH57" s="67">
        <f>IF(OR(ISBLANK(H4),ISBLANK(G4),ISBLANK(C57),ISBLANK(D57),ISBLANK(E57)),"",IF(AND(D57=G4,OR(E57="All",ISNUMBER(SEARCH("," &amp; H4 &amp; ",", "," &amp; SUBSTITUTE(E57," ","") &amp; ",")))),C57/IF(E57="All",COUNTIF(B4:I4,"&lt;&gt;"),LEN(SUBSTITUTE(E57," ",""))-LEN(SUBSTITUTE(SUBSTITUTE(E57," ",""),",",""))+1),0))</f>
        <v/>
      </c>
      <c r="BJ57" s="67">
        <f>IF(OR(ISBLANK(H4),ISBLANK(I4),ISBLANK(C57),ISBLANK(D57),ISBLANK(E57)),"",IF(AND(D57=I4,OR(E57="All",ISNUMBER(SEARCH("," &amp; H4 &amp; ",", "," &amp; SUBSTITUTE(E57," ","") &amp; ",")))),C57/IF(E57="All",COUNTIF(B4:I4,"&lt;&gt;"),LEN(SUBSTITUTE(E57," ",""))-LEN(SUBSTITUTE(SUBSTITUTE(E57," ",""),",",""))+1),0))</f>
        <v/>
      </c>
      <c r="BK57" s="67">
        <f>IF(OR(ISBLANK(I4),ISBLANK(B4),ISBLANK(C57),ISBLANK(D57),ISBLANK(E57)),"",IF(AND(D57=B4,OR(E57="All",ISNUMBER(SEARCH("," &amp; I4 &amp; ",", "," &amp; SUBSTITUTE(E57," ","") &amp; ",")))),C57/IF(E57="All",COUNTIF(B4:I4,"&lt;&gt;"),LEN(SUBSTITUTE(E57," ",""))-LEN(SUBSTITUTE(SUBSTITUTE(E57," ",""),",",""))+1),0))</f>
        <v/>
      </c>
      <c r="BL57" s="67">
        <f>IF(OR(ISBLANK(I4),ISBLANK(C4),ISBLANK(C57),ISBLANK(D57),ISBLANK(E57)),"",IF(AND(D57=C4,OR(E57="All",ISNUMBER(SEARCH("," &amp; I4 &amp; ",", "," &amp; SUBSTITUTE(E57," ","") &amp; ",")))),C57/IF(E57="All",COUNTIF(B4:I4,"&lt;&gt;"),LEN(SUBSTITUTE(E57," ",""))-LEN(SUBSTITUTE(SUBSTITUTE(E57," ",""),",",""))+1),0))</f>
        <v/>
      </c>
      <c r="BM57" s="67">
        <f>IF(OR(ISBLANK(I4),ISBLANK(D4),ISBLANK(C57),ISBLANK(D57),ISBLANK(E57)),"",IF(AND(D57=D4,OR(E57="All",ISNUMBER(SEARCH("," &amp; I4 &amp; ",", "," &amp; SUBSTITUTE(E57," ","") &amp; ",")))),C57/IF(E57="All",COUNTIF(B4:I4,"&lt;&gt;"),LEN(SUBSTITUTE(E57," ",""))-LEN(SUBSTITUTE(SUBSTITUTE(E57," ",""),",",""))+1),0))</f>
        <v/>
      </c>
      <c r="BN57" s="67">
        <f>IF(OR(ISBLANK(I4),ISBLANK(E4),ISBLANK(C57),ISBLANK(D57),ISBLANK(E57)),"",IF(AND(D57=E4,OR(E57="All",ISNUMBER(SEARCH("," &amp; I4 &amp; ",", "," &amp; SUBSTITUTE(E57," ","") &amp; ",")))),C57/IF(E57="All",COUNTIF(B4:I4,"&lt;&gt;"),LEN(SUBSTITUTE(E57," ",""))-LEN(SUBSTITUTE(SUBSTITUTE(E57," ",""),",",""))+1),0))</f>
        <v/>
      </c>
      <c r="BO57" s="67">
        <f>IF(OR(ISBLANK(I4),ISBLANK(F4),ISBLANK(C57),ISBLANK(D57),ISBLANK(E57)),"",IF(AND(D57=F4,OR(E57="All",ISNUMBER(SEARCH("," &amp; I4 &amp; ",", "," &amp; SUBSTITUTE(E57," ","") &amp; ",")))),C57/IF(E57="All",COUNTIF(B4:I4,"&lt;&gt;"),LEN(SUBSTITUTE(E57," ",""))-LEN(SUBSTITUTE(SUBSTITUTE(E57," ",""),",",""))+1),0))</f>
        <v/>
      </c>
      <c r="BP57" s="67">
        <f>IF(OR(ISBLANK(I4),ISBLANK(G4),ISBLANK(C57),ISBLANK(D57),ISBLANK(E57)),"",IF(AND(D57=G4,OR(E57="All",ISNUMBER(SEARCH("," &amp; I4 &amp; ",", "," &amp; SUBSTITUTE(E57," ","") &amp; ",")))),C57/IF(E57="All",COUNTIF(B4:I4,"&lt;&gt;"),LEN(SUBSTITUTE(E57," ",""))-LEN(SUBSTITUTE(SUBSTITUTE(E57," ",""),",",""))+1),0))</f>
        <v/>
      </c>
      <c r="BQ57" s="67">
        <f>IF(OR(ISBLANK(I4),ISBLANK(H4),ISBLANK(C57),ISBLANK(D57),ISBLANK(E57)),"",IF(AND(D57=H4,OR(E57="All",ISNUMBER(SEARCH("," &amp; I4 &amp; ",", "," &amp; SUBSTITUTE(E57," ","") &amp; ",")))),C57/IF(E57="All",COUNTIF(B4:I4,"&lt;&gt;"),LEN(SUBSTITUTE(E57," ",""))-LEN(SUBSTITUTE(SUBSTITUTE(E57," ",""),",",""))+1),0))</f>
        <v/>
      </c>
    </row>
    <row r="58" customFormat="1" s="1">
      <c r="A58" s="65" t="inlineStr">
        <is>
          <t>2024-11-03</t>
        </is>
      </c>
      <c r="B58" s="66" t="inlineStr">
        <is>
          <t>Groceries for BBQ</t>
        </is>
      </c>
      <c r="C58" s="67" t="n">
        <v>120</v>
      </c>
      <c r="D58" s="66" t="inlineStr">
        <is>
          <t>Charlie</t>
        </is>
      </c>
      <c r="E58" s="68" t="inlineStr">
        <is>
          <t>All</t>
        </is>
      </c>
      <c r="F58" s="1" t="n"/>
      <c r="G58" s="1" t="n"/>
      <c r="H58" s="67">
        <f>IF(OR(ISBLANK(B4),ISBLANK(C4),ISBLANK(C58),ISBLANK(D58),ISBLANK(E58)),"",IF(AND(D58=C4,OR(E58="All",ISNUMBER(SEARCH("," &amp; B4 &amp; ",", "," &amp; SUBSTITUTE(E58," ","") &amp; ",")))),C58/IF(E58="All",COUNTIF(B4:I4,"&lt;&gt;"),LEN(SUBSTITUTE(E58," ",""))-LEN(SUBSTITUTE(SUBSTITUTE(E58," ",""),",",""))+1),0))</f>
        <v/>
      </c>
      <c r="I58" s="67">
        <f>IF(OR(ISBLANK(B4),ISBLANK(D4),ISBLANK(C58),ISBLANK(D58),ISBLANK(E58)),"",IF(AND(D58=D4,OR(E58="All",ISNUMBER(SEARCH("," &amp; B4 &amp; ",", "," &amp; SUBSTITUTE(E58," ","") &amp; ",")))),C58/IF(E58="All",COUNTIF(B4:I4,"&lt;&gt;"),LEN(SUBSTITUTE(E58," ",""))-LEN(SUBSTITUTE(SUBSTITUTE(E58," ",""),",",""))+1),0))</f>
        <v/>
      </c>
      <c r="J58" s="67">
        <f>IF(OR(ISBLANK(B4),ISBLANK(E4),ISBLANK(C58),ISBLANK(D58),ISBLANK(E58)),"",IF(AND(D58=E4,OR(E58="All",ISNUMBER(SEARCH("," &amp; B4 &amp; ",", "," &amp; SUBSTITUTE(E58," ","") &amp; ",")))),C58/IF(E58="All",COUNTIF(B4:I4,"&lt;&gt;"),LEN(SUBSTITUTE(E58," ",""))-LEN(SUBSTITUTE(SUBSTITUTE(E58," ",""),",",""))+1),0))</f>
        <v/>
      </c>
      <c r="K58" s="67">
        <f>IF(OR(ISBLANK(B4),ISBLANK(F4),ISBLANK(C58),ISBLANK(D58),ISBLANK(E58)),"",IF(AND(D58=F4,OR(E58="All",ISNUMBER(SEARCH("," &amp; B4 &amp; ",", "," &amp; SUBSTITUTE(E58," ","") &amp; ",")))),C58/IF(E58="All",COUNTIF(B4:I4,"&lt;&gt;"),LEN(SUBSTITUTE(E58," ",""))-LEN(SUBSTITUTE(SUBSTITUTE(E58," ",""),",",""))+1),0))</f>
        <v/>
      </c>
      <c r="L58" s="67">
        <f>IF(OR(ISBLANK(B4),ISBLANK(G4),ISBLANK(C58),ISBLANK(D58),ISBLANK(E58)),"",IF(AND(D58=G4,OR(E58="All",ISNUMBER(SEARCH("," &amp; B4 &amp; ",", "," &amp; SUBSTITUTE(E58," ","") &amp; ",")))),C58/IF(E58="All",COUNTIF(B4:I4,"&lt;&gt;"),LEN(SUBSTITUTE(E58," ",""))-LEN(SUBSTITUTE(SUBSTITUTE(E58," ",""),",",""))+1),0))</f>
        <v/>
      </c>
      <c r="M58" s="67">
        <f>IF(OR(ISBLANK(B4),ISBLANK(H4),ISBLANK(C58),ISBLANK(D58),ISBLANK(E58)),"",IF(AND(D58=H4,OR(E58="All",ISNUMBER(SEARCH("," &amp; B4 &amp; ",", "," &amp; SUBSTITUTE(E58," ","") &amp; ",")))),C58/IF(E58="All",COUNTIF(B4:I4,"&lt;&gt;"),LEN(SUBSTITUTE(E58," ",""))-LEN(SUBSTITUTE(SUBSTITUTE(E58," ",""),",",""))+1),0))</f>
        <v/>
      </c>
      <c r="N58" s="67">
        <f>IF(OR(ISBLANK(B4),ISBLANK(I4),ISBLANK(C58),ISBLANK(D58),ISBLANK(E58)),"",IF(AND(D58=I4,OR(E58="All",ISNUMBER(SEARCH("," &amp; B4 &amp; ",", "," &amp; SUBSTITUTE(E58," ","") &amp; ",")))),C58/IF(E58="All",COUNTIF(B4:I4,"&lt;&gt;"),LEN(SUBSTITUTE(E58," ",""))-LEN(SUBSTITUTE(SUBSTITUTE(E58," ",""),",",""))+1),0))</f>
        <v/>
      </c>
      <c r="O58" s="67">
        <f>IF(OR(ISBLANK(C4),ISBLANK(B4),ISBLANK(C58),ISBLANK(D58),ISBLANK(E58)),"",IF(AND(D58=B4,OR(E58="All",ISNUMBER(SEARCH("," &amp; C4 &amp; ",", "," &amp; SUBSTITUTE(E58," ","") &amp; ",")))),C58/IF(E58="All",COUNTIF(B4:I4,"&lt;&gt;"),LEN(SUBSTITUTE(E58," ",""))-LEN(SUBSTITUTE(SUBSTITUTE(E58," ",""),",",""))+1),0))</f>
        <v/>
      </c>
      <c r="P58" s="1" t="n"/>
      <c r="Q58" s="67">
        <f>IF(OR(ISBLANK(C4),ISBLANK(D4),ISBLANK(C58),ISBLANK(D58),ISBLANK(E58)),"",IF(AND(D58=D4,OR(E58="All",ISNUMBER(SEARCH("," &amp; C4 &amp; ",", "," &amp; SUBSTITUTE(E58," ","") &amp; ",")))),C58/IF(E58="All",COUNTIF(B4:I4,"&lt;&gt;"),LEN(SUBSTITUTE(E58," ",""))-LEN(SUBSTITUTE(SUBSTITUTE(E58," ",""),",",""))+1),0))</f>
        <v/>
      </c>
      <c r="R58" s="67">
        <f>IF(OR(ISBLANK(C4),ISBLANK(E4),ISBLANK(C58),ISBLANK(D58),ISBLANK(E58)),"",IF(AND(D58=E4,OR(E58="All",ISNUMBER(SEARCH("," &amp; C4 &amp; ",", "," &amp; SUBSTITUTE(E58," ","") &amp; ",")))),C58/IF(E58="All",COUNTIF(B4:I4,"&lt;&gt;"),LEN(SUBSTITUTE(E58," ",""))-LEN(SUBSTITUTE(SUBSTITUTE(E58," ",""),",",""))+1),0))</f>
        <v/>
      </c>
      <c r="S58" s="67">
        <f>IF(OR(ISBLANK(C4),ISBLANK(F4),ISBLANK(C58),ISBLANK(D58),ISBLANK(E58)),"",IF(AND(D58=F4,OR(E58="All",ISNUMBER(SEARCH("," &amp; C4 &amp; ",", "," &amp; SUBSTITUTE(E58," ","") &amp; ",")))),C58/IF(E58="All",COUNTIF(B4:I4,"&lt;&gt;"),LEN(SUBSTITUTE(E58," ",""))-LEN(SUBSTITUTE(SUBSTITUTE(E58," ",""),",",""))+1),0))</f>
        <v/>
      </c>
      <c r="T58" s="67">
        <f>IF(OR(ISBLANK(C4),ISBLANK(G4),ISBLANK(C58),ISBLANK(D58),ISBLANK(E58)),"",IF(AND(D58=G4,OR(E58="All",ISNUMBER(SEARCH("," &amp; C4 &amp; ",", "," &amp; SUBSTITUTE(E58," ","") &amp; ",")))),C58/IF(E58="All",COUNTIF(B4:I4,"&lt;&gt;"),LEN(SUBSTITUTE(E58," ",""))-LEN(SUBSTITUTE(SUBSTITUTE(E58," ",""),",",""))+1),0))</f>
        <v/>
      </c>
      <c r="U58" s="67">
        <f>IF(OR(ISBLANK(C4),ISBLANK(H4),ISBLANK(C58),ISBLANK(D58),ISBLANK(E58)),"",IF(AND(D58=H4,OR(E58="All",ISNUMBER(SEARCH("," &amp; C4 &amp; ",", "," &amp; SUBSTITUTE(E58," ","") &amp; ",")))),C58/IF(E58="All",COUNTIF(B4:I4,"&lt;&gt;"),LEN(SUBSTITUTE(E58," ",""))-LEN(SUBSTITUTE(SUBSTITUTE(E58," ",""),",",""))+1),0))</f>
        <v/>
      </c>
      <c r="V58" s="67">
        <f>IF(OR(ISBLANK(C4),ISBLANK(I4),ISBLANK(C58),ISBLANK(D58),ISBLANK(E58)),"",IF(AND(D58=I4,OR(E58="All",ISNUMBER(SEARCH("," &amp; C4 &amp; ",", "," &amp; SUBSTITUTE(E58," ","") &amp; ",")))),C58/IF(E58="All",COUNTIF(B4:I4,"&lt;&gt;"),LEN(SUBSTITUTE(E58," ",""))-LEN(SUBSTITUTE(SUBSTITUTE(E58," ",""),",",""))+1),0))</f>
        <v/>
      </c>
      <c r="W58" s="67">
        <f>IF(OR(ISBLANK(D4),ISBLANK(B4),ISBLANK(C58),ISBLANK(D58),ISBLANK(E58)),"",IF(AND(D58=B4,OR(E58="All",ISNUMBER(SEARCH("," &amp; D4 &amp; ",", "," &amp; SUBSTITUTE(E58," ","") &amp; ",")))),C58/IF(E58="All",COUNTIF(B4:I4,"&lt;&gt;"),LEN(SUBSTITUTE(E58," ",""))-LEN(SUBSTITUTE(SUBSTITUTE(E58," ",""),",",""))+1),0))</f>
        <v/>
      </c>
      <c r="X58" s="67">
        <f>IF(OR(ISBLANK(D4),ISBLANK(C4),ISBLANK(C58),ISBLANK(D58),ISBLANK(E58)),"",IF(AND(D58=C4,OR(E58="All",ISNUMBER(SEARCH("," &amp; D4 &amp; ",", "," &amp; SUBSTITUTE(E58," ","") &amp; ",")))),C58/IF(E58="All",COUNTIF(B4:I4,"&lt;&gt;"),LEN(SUBSTITUTE(E58," ",""))-LEN(SUBSTITUTE(SUBSTITUTE(E58," ",""),",",""))+1),0))</f>
        <v/>
      </c>
      <c r="Y58" s="1" t="n"/>
      <c r="Z58" s="67">
        <f>IF(OR(ISBLANK(D4),ISBLANK(E4),ISBLANK(C58),ISBLANK(D58),ISBLANK(E58)),"",IF(AND(D58=E4,OR(E58="All",ISNUMBER(SEARCH("," &amp; D4 &amp; ",", "," &amp; SUBSTITUTE(E58," ","") &amp; ",")))),C58/IF(E58="All",COUNTIF(B4:I4,"&lt;&gt;"),LEN(SUBSTITUTE(E58," ",""))-LEN(SUBSTITUTE(SUBSTITUTE(E58," ",""),",",""))+1),0))</f>
        <v/>
      </c>
      <c r="AA58" s="67">
        <f>IF(OR(ISBLANK(D4),ISBLANK(F4),ISBLANK(C58),ISBLANK(D58),ISBLANK(E58)),"",IF(AND(D58=F4,OR(E58="All",ISNUMBER(SEARCH("," &amp; D4 &amp; ",", "," &amp; SUBSTITUTE(E58," ","") &amp; ",")))),C58/IF(E58="All",COUNTIF(B4:I4,"&lt;&gt;"),LEN(SUBSTITUTE(E58," ",""))-LEN(SUBSTITUTE(SUBSTITUTE(E58," ",""),",",""))+1),0))</f>
        <v/>
      </c>
      <c r="AB58" s="67">
        <f>IF(OR(ISBLANK(D4),ISBLANK(G4),ISBLANK(C58),ISBLANK(D58),ISBLANK(E58)),"",IF(AND(D58=G4,OR(E58="All",ISNUMBER(SEARCH("," &amp; D4 &amp; ",", "," &amp; SUBSTITUTE(E58," ","") &amp; ",")))),C58/IF(E58="All",COUNTIF(B4:I4,"&lt;&gt;"),LEN(SUBSTITUTE(E58," ",""))-LEN(SUBSTITUTE(SUBSTITUTE(E58," ",""),",",""))+1),0))</f>
        <v/>
      </c>
      <c r="AC58" s="67">
        <f>IF(OR(ISBLANK(D4),ISBLANK(H4),ISBLANK(C58),ISBLANK(D58),ISBLANK(E58)),"",IF(AND(D58=H4,OR(E58="All",ISNUMBER(SEARCH("," &amp; D4 &amp; ",", "," &amp; SUBSTITUTE(E58," ","") &amp; ",")))),C58/IF(E58="All",COUNTIF(B4:I4,"&lt;&gt;"),LEN(SUBSTITUTE(E58," ",""))-LEN(SUBSTITUTE(SUBSTITUTE(E58," ",""),",",""))+1),0))</f>
        <v/>
      </c>
      <c r="AD58" s="67">
        <f>IF(OR(ISBLANK(D4),ISBLANK(I4),ISBLANK(C58),ISBLANK(D58),ISBLANK(E58)),"",IF(AND(D58=I4,OR(E58="All",ISNUMBER(SEARCH("," &amp; D4 &amp; ",", "," &amp; SUBSTITUTE(E58," ","") &amp; ",")))),C58/IF(E58="All",COUNTIF(B4:I4,"&lt;&gt;"),LEN(SUBSTITUTE(E58," ",""))-LEN(SUBSTITUTE(SUBSTITUTE(E58," ",""),",",""))+1),0))</f>
        <v/>
      </c>
      <c r="AE58" s="67">
        <f>IF(OR(ISBLANK(E4),ISBLANK(B4),ISBLANK(C58),ISBLANK(D58),ISBLANK(E58)),"",IF(AND(D58=B4,OR(E58="All",ISNUMBER(SEARCH("," &amp; E4 &amp; ",", "," &amp; SUBSTITUTE(E58," ","") &amp; ",")))),C58/IF(E58="All",COUNTIF(B4:I4,"&lt;&gt;"),LEN(SUBSTITUTE(E58," ",""))-LEN(SUBSTITUTE(SUBSTITUTE(E58," ",""),",",""))+1),0))</f>
        <v/>
      </c>
      <c r="AF58" s="67">
        <f>IF(OR(ISBLANK(E4),ISBLANK(C4),ISBLANK(C58),ISBLANK(D58),ISBLANK(E58)),"",IF(AND(D58=C4,OR(E58="All",ISNUMBER(SEARCH("," &amp; E4 &amp; ",", "," &amp; SUBSTITUTE(E58," ","") &amp; ",")))),C58/IF(E58="All",COUNTIF(B4:I4,"&lt;&gt;"),LEN(SUBSTITUTE(E58," ",""))-LEN(SUBSTITUTE(SUBSTITUTE(E58," ",""),",",""))+1),0))</f>
        <v/>
      </c>
      <c r="AG58" s="67">
        <f>IF(OR(ISBLANK(E4),ISBLANK(D4),ISBLANK(C58),ISBLANK(D58),ISBLANK(E58)),"",IF(AND(D58=D4,OR(E58="All",ISNUMBER(SEARCH("," &amp; E4 &amp; ",", "," &amp; SUBSTITUTE(E58," ","") &amp; ",")))),C58/IF(E58="All",COUNTIF(B4:I4,"&lt;&gt;"),LEN(SUBSTITUTE(E58," ",""))-LEN(SUBSTITUTE(SUBSTITUTE(E58," ",""),",",""))+1),0))</f>
        <v/>
      </c>
      <c r="AI58" s="67">
        <f>IF(OR(ISBLANK(E4),ISBLANK(F4),ISBLANK(C58),ISBLANK(D58),ISBLANK(E58)),"",IF(AND(D58=F4,OR(E58="All",ISNUMBER(SEARCH("," &amp; E4 &amp; ",", "," &amp; SUBSTITUTE(E58," ","") &amp; ",")))),C58/IF(E58="All",COUNTIF(B4:I4,"&lt;&gt;"),LEN(SUBSTITUTE(E58," ",""))-LEN(SUBSTITUTE(SUBSTITUTE(E58," ",""),",",""))+1),0))</f>
        <v/>
      </c>
      <c r="AJ58" s="67">
        <f>IF(OR(ISBLANK(E4),ISBLANK(G4),ISBLANK(C58),ISBLANK(D58),ISBLANK(E58)),"",IF(AND(D58=G4,OR(E58="All",ISNUMBER(SEARCH("," &amp; E4 &amp; ",", "," &amp; SUBSTITUTE(E58," ","") &amp; ",")))),C58/IF(E58="All",COUNTIF(B4:I4,"&lt;&gt;"),LEN(SUBSTITUTE(E58," ",""))-LEN(SUBSTITUTE(SUBSTITUTE(E58," ",""),",",""))+1),0))</f>
        <v/>
      </c>
      <c r="AK58" s="67">
        <f>IF(OR(ISBLANK(E4),ISBLANK(H4),ISBLANK(C58),ISBLANK(D58),ISBLANK(E58)),"",IF(AND(D58=H4,OR(E58="All",ISNUMBER(SEARCH("," &amp; E4 &amp; ",", "," &amp; SUBSTITUTE(E58," ","") &amp; ",")))),C58/IF(E58="All",COUNTIF(B4:I4,"&lt;&gt;"),LEN(SUBSTITUTE(E58," ",""))-LEN(SUBSTITUTE(SUBSTITUTE(E58," ",""),",",""))+1),0))</f>
        <v/>
      </c>
      <c r="AL58" s="67">
        <f>IF(OR(ISBLANK(E4),ISBLANK(I4),ISBLANK(C58),ISBLANK(D58),ISBLANK(E58)),"",IF(AND(D58=I4,OR(E58="All",ISNUMBER(SEARCH("," &amp; E4 &amp; ",", "," &amp; SUBSTITUTE(E58," ","") &amp; ",")))),C58/IF(E58="All",COUNTIF(B4:I4,"&lt;&gt;"),LEN(SUBSTITUTE(E58," ",""))-LEN(SUBSTITUTE(SUBSTITUTE(E58," ",""),",",""))+1),0))</f>
        <v/>
      </c>
      <c r="AM58" s="67">
        <f>IF(OR(ISBLANK(F4),ISBLANK(B4),ISBLANK(C58),ISBLANK(D58),ISBLANK(E58)),"",IF(AND(D58=B4,OR(E58="All",ISNUMBER(SEARCH("," &amp; F4 &amp; ",", "," &amp; SUBSTITUTE(E58," ","") &amp; ",")))),C58/IF(E58="All",COUNTIF(B4:I4,"&lt;&gt;"),LEN(SUBSTITUTE(E58," ",""))-LEN(SUBSTITUTE(SUBSTITUTE(E58," ",""),",",""))+1),0))</f>
        <v/>
      </c>
      <c r="AN58" s="67">
        <f>IF(OR(ISBLANK(F4),ISBLANK(C4),ISBLANK(C58),ISBLANK(D58),ISBLANK(E58)),"",IF(AND(D58=C4,OR(E58="All",ISNUMBER(SEARCH("," &amp; F4 &amp; ",", "," &amp; SUBSTITUTE(E58," ","") &amp; ",")))),C58/IF(E58="All",COUNTIF(B4:I4,"&lt;&gt;"),LEN(SUBSTITUTE(E58," ",""))-LEN(SUBSTITUTE(SUBSTITUTE(E58," ",""),",",""))+1),0))</f>
        <v/>
      </c>
      <c r="AO58" s="67">
        <f>IF(OR(ISBLANK(F4),ISBLANK(D4),ISBLANK(C58),ISBLANK(D58),ISBLANK(E58)),"",IF(AND(D58=D4,OR(E58="All",ISNUMBER(SEARCH("," &amp; F4 &amp; ",", "," &amp; SUBSTITUTE(E58," ","") &amp; ",")))),C58/IF(E58="All",COUNTIF(B4:I4,"&lt;&gt;"),LEN(SUBSTITUTE(E58," ",""))-LEN(SUBSTITUTE(SUBSTITUTE(E58," ",""),",",""))+1),0))</f>
        <v/>
      </c>
      <c r="AP58" s="67">
        <f>IF(OR(ISBLANK(F4),ISBLANK(E4),ISBLANK(C58),ISBLANK(D58),ISBLANK(E58)),"",IF(AND(D58=E4,OR(E58="All",ISNUMBER(SEARCH("," &amp; F4 &amp; ",", "," &amp; SUBSTITUTE(E58," ","") &amp; ",")))),C58/IF(E58="All",COUNTIF(B4:I4,"&lt;&gt;"),LEN(SUBSTITUTE(E58," ",""))-LEN(SUBSTITUTE(SUBSTITUTE(E58," ",""),",",""))+1),0))</f>
        <v/>
      </c>
      <c r="AR58" s="67">
        <f>IF(OR(ISBLANK(F4),ISBLANK(G4),ISBLANK(C58),ISBLANK(D58),ISBLANK(E58)),"",IF(AND(D58=G4,OR(E58="All",ISNUMBER(SEARCH("," &amp; F4 &amp; ",", "," &amp; SUBSTITUTE(E58," ","") &amp; ",")))),C58/IF(E58="All",COUNTIF(B4:I4,"&lt;&gt;"),LEN(SUBSTITUTE(E58," ",""))-LEN(SUBSTITUTE(SUBSTITUTE(E58," ",""),",",""))+1),0))</f>
        <v/>
      </c>
      <c r="AS58" s="67">
        <f>IF(OR(ISBLANK(F4),ISBLANK(H4),ISBLANK(C58),ISBLANK(D58),ISBLANK(E58)),"",IF(AND(D58=H4,OR(E58="All",ISNUMBER(SEARCH("," &amp; F4 &amp; ",", "," &amp; SUBSTITUTE(E58," ","") &amp; ",")))),C58/IF(E58="All",COUNTIF(B4:I4,"&lt;&gt;"),LEN(SUBSTITUTE(E58," ",""))-LEN(SUBSTITUTE(SUBSTITUTE(E58," ",""),",",""))+1),0))</f>
        <v/>
      </c>
      <c r="AT58" s="67">
        <f>IF(OR(ISBLANK(F4),ISBLANK(I4),ISBLANK(C58),ISBLANK(D58),ISBLANK(E58)),"",IF(AND(D58=I4,OR(E58="All",ISNUMBER(SEARCH("," &amp; F4 &amp; ",", "," &amp; SUBSTITUTE(E58," ","") &amp; ",")))),C58/IF(E58="All",COUNTIF(B4:I4,"&lt;&gt;"),LEN(SUBSTITUTE(E58," ",""))-LEN(SUBSTITUTE(SUBSTITUTE(E58," ",""),",",""))+1),0))</f>
        <v/>
      </c>
      <c r="AU58" s="67">
        <f>IF(OR(ISBLANK(G4),ISBLANK(B4),ISBLANK(C58),ISBLANK(D58),ISBLANK(E58)),"",IF(AND(D58=B4,OR(E58="All",ISNUMBER(SEARCH("," &amp; G4 &amp; ",", "," &amp; SUBSTITUTE(E58," ","") &amp; ",")))),C58/IF(E58="All",COUNTIF(B4:I4,"&lt;&gt;"),LEN(SUBSTITUTE(E58," ",""))-LEN(SUBSTITUTE(SUBSTITUTE(E58," ",""),",",""))+1),0))</f>
        <v/>
      </c>
      <c r="AV58" s="67">
        <f>IF(OR(ISBLANK(G4),ISBLANK(C4),ISBLANK(C58),ISBLANK(D58),ISBLANK(E58)),"",IF(AND(D58=C4,OR(E58="All",ISNUMBER(SEARCH("," &amp; G4 &amp; ",", "," &amp; SUBSTITUTE(E58," ","") &amp; ",")))),C58/IF(E58="All",COUNTIF(B4:I4,"&lt;&gt;"),LEN(SUBSTITUTE(E58," ",""))-LEN(SUBSTITUTE(SUBSTITUTE(E58," ",""),",",""))+1),0))</f>
        <v/>
      </c>
      <c r="AW58" s="67">
        <f>IF(OR(ISBLANK(G4),ISBLANK(D4),ISBLANK(C58),ISBLANK(D58),ISBLANK(E58)),"",IF(AND(D58=D4,OR(E58="All",ISNUMBER(SEARCH("," &amp; G4 &amp; ",", "," &amp; SUBSTITUTE(E58," ","") &amp; ",")))),C58/IF(E58="All",COUNTIF(B4:I4,"&lt;&gt;"),LEN(SUBSTITUTE(E58," ",""))-LEN(SUBSTITUTE(SUBSTITUTE(E58," ",""),",",""))+1),0))</f>
        <v/>
      </c>
      <c r="AX58" s="67">
        <f>IF(OR(ISBLANK(G4),ISBLANK(E4),ISBLANK(C58),ISBLANK(D58),ISBLANK(E58)),"",IF(AND(D58=E4,OR(E58="All",ISNUMBER(SEARCH("," &amp; G4 &amp; ",", "," &amp; SUBSTITUTE(E58," ","") &amp; ",")))),C58/IF(E58="All",COUNTIF(B4:I4,"&lt;&gt;"),LEN(SUBSTITUTE(E58," ",""))-LEN(SUBSTITUTE(SUBSTITUTE(E58," ",""),",",""))+1),0))</f>
        <v/>
      </c>
      <c r="AY58" s="67">
        <f>IF(OR(ISBLANK(G4),ISBLANK(F4),ISBLANK(C58),ISBLANK(D58),ISBLANK(E58)),"",IF(AND(D58=F4,OR(E58="All",ISNUMBER(SEARCH("," &amp; G4 &amp; ",", "," &amp; SUBSTITUTE(E58," ","") &amp; ",")))),C58/IF(E58="All",COUNTIF(B4:I4,"&lt;&gt;"),LEN(SUBSTITUTE(E58," ",""))-LEN(SUBSTITUTE(SUBSTITUTE(E58," ",""),",",""))+1),0))</f>
        <v/>
      </c>
      <c r="BA58" s="67">
        <f>IF(OR(ISBLANK(G4),ISBLANK(H4),ISBLANK(C58),ISBLANK(D58),ISBLANK(E58)),"",IF(AND(D58=H4,OR(E58="All",ISNUMBER(SEARCH("," &amp; G4 &amp; ",", "," &amp; SUBSTITUTE(E58," ","") &amp; ",")))),C58/IF(E58="All",COUNTIF(B4:I4,"&lt;&gt;"),LEN(SUBSTITUTE(E58," ",""))-LEN(SUBSTITUTE(SUBSTITUTE(E58," ",""),",",""))+1),0))</f>
        <v/>
      </c>
      <c r="BB58" s="67">
        <f>IF(OR(ISBLANK(G4),ISBLANK(I4),ISBLANK(C58),ISBLANK(D58),ISBLANK(E58)),"",IF(AND(D58=I4,OR(E58="All",ISNUMBER(SEARCH("," &amp; G4 &amp; ",", "," &amp; SUBSTITUTE(E58," ","") &amp; ",")))),C58/IF(E58="All",COUNTIF(B4:I4,"&lt;&gt;"),LEN(SUBSTITUTE(E58," ",""))-LEN(SUBSTITUTE(SUBSTITUTE(E58," ",""),",",""))+1),0))</f>
        <v/>
      </c>
      <c r="BC58" s="67">
        <f>IF(OR(ISBLANK(H4),ISBLANK(B4),ISBLANK(C58),ISBLANK(D58),ISBLANK(E58)),"",IF(AND(D58=B4,OR(E58="All",ISNUMBER(SEARCH("," &amp; H4 &amp; ",", "," &amp; SUBSTITUTE(E58," ","") &amp; ",")))),C58/IF(E58="All",COUNTIF(B4:I4,"&lt;&gt;"),LEN(SUBSTITUTE(E58," ",""))-LEN(SUBSTITUTE(SUBSTITUTE(E58," ",""),",",""))+1),0))</f>
        <v/>
      </c>
      <c r="BD58" s="67">
        <f>IF(OR(ISBLANK(H4),ISBLANK(C4),ISBLANK(C58),ISBLANK(D58),ISBLANK(E58)),"",IF(AND(D58=C4,OR(E58="All",ISNUMBER(SEARCH("," &amp; H4 &amp; ",", "," &amp; SUBSTITUTE(E58," ","") &amp; ",")))),C58/IF(E58="All",COUNTIF(B4:I4,"&lt;&gt;"),LEN(SUBSTITUTE(E58," ",""))-LEN(SUBSTITUTE(SUBSTITUTE(E58," ",""),",",""))+1),0))</f>
        <v/>
      </c>
      <c r="BE58" s="67">
        <f>IF(OR(ISBLANK(H4),ISBLANK(D4),ISBLANK(C58),ISBLANK(D58),ISBLANK(E58)),"",IF(AND(D58=D4,OR(E58="All",ISNUMBER(SEARCH("," &amp; H4 &amp; ",", "," &amp; SUBSTITUTE(E58," ","") &amp; ",")))),C58/IF(E58="All",COUNTIF(B4:I4,"&lt;&gt;"),LEN(SUBSTITUTE(E58," ",""))-LEN(SUBSTITUTE(SUBSTITUTE(E58," ",""),",",""))+1),0))</f>
        <v/>
      </c>
      <c r="BF58" s="67">
        <f>IF(OR(ISBLANK(H4),ISBLANK(E4),ISBLANK(C58),ISBLANK(D58),ISBLANK(E58)),"",IF(AND(D58=E4,OR(E58="All",ISNUMBER(SEARCH("," &amp; H4 &amp; ",", "," &amp; SUBSTITUTE(E58," ","") &amp; ",")))),C58/IF(E58="All",COUNTIF(B4:I4,"&lt;&gt;"),LEN(SUBSTITUTE(E58," ",""))-LEN(SUBSTITUTE(SUBSTITUTE(E58," ",""),",",""))+1),0))</f>
        <v/>
      </c>
      <c r="BG58" s="67">
        <f>IF(OR(ISBLANK(H4),ISBLANK(F4),ISBLANK(C58),ISBLANK(D58),ISBLANK(E58)),"",IF(AND(D58=F4,OR(E58="All",ISNUMBER(SEARCH("," &amp; H4 &amp; ",", "," &amp; SUBSTITUTE(E58," ","") &amp; ",")))),C58/IF(E58="All",COUNTIF(B4:I4,"&lt;&gt;"),LEN(SUBSTITUTE(E58," ",""))-LEN(SUBSTITUTE(SUBSTITUTE(E58," ",""),",",""))+1),0))</f>
        <v/>
      </c>
      <c r="BH58" s="67">
        <f>IF(OR(ISBLANK(H4),ISBLANK(G4),ISBLANK(C58),ISBLANK(D58),ISBLANK(E58)),"",IF(AND(D58=G4,OR(E58="All",ISNUMBER(SEARCH("," &amp; H4 &amp; ",", "," &amp; SUBSTITUTE(E58," ","") &amp; ",")))),C58/IF(E58="All",COUNTIF(B4:I4,"&lt;&gt;"),LEN(SUBSTITUTE(E58," ",""))-LEN(SUBSTITUTE(SUBSTITUTE(E58," ",""),",",""))+1),0))</f>
        <v/>
      </c>
      <c r="BJ58" s="67">
        <f>IF(OR(ISBLANK(H4),ISBLANK(I4),ISBLANK(C58),ISBLANK(D58),ISBLANK(E58)),"",IF(AND(D58=I4,OR(E58="All",ISNUMBER(SEARCH("," &amp; H4 &amp; ",", "," &amp; SUBSTITUTE(E58," ","") &amp; ",")))),C58/IF(E58="All",COUNTIF(B4:I4,"&lt;&gt;"),LEN(SUBSTITUTE(E58," ",""))-LEN(SUBSTITUTE(SUBSTITUTE(E58," ",""),",",""))+1),0))</f>
        <v/>
      </c>
      <c r="BK58" s="67">
        <f>IF(OR(ISBLANK(I4),ISBLANK(B4),ISBLANK(C58),ISBLANK(D58),ISBLANK(E58)),"",IF(AND(D58=B4,OR(E58="All",ISNUMBER(SEARCH("," &amp; I4 &amp; ",", "," &amp; SUBSTITUTE(E58," ","") &amp; ",")))),C58/IF(E58="All",COUNTIF(B4:I4,"&lt;&gt;"),LEN(SUBSTITUTE(E58," ",""))-LEN(SUBSTITUTE(SUBSTITUTE(E58," ",""),",",""))+1),0))</f>
        <v/>
      </c>
      <c r="BL58" s="67">
        <f>IF(OR(ISBLANK(I4),ISBLANK(C4),ISBLANK(C58),ISBLANK(D58),ISBLANK(E58)),"",IF(AND(D58=C4,OR(E58="All",ISNUMBER(SEARCH("," &amp; I4 &amp; ",", "," &amp; SUBSTITUTE(E58," ","") &amp; ",")))),C58/IF(E58="All",COUNTIF(B4:I4,"&lt;&gt;"),LEN(SUBSTITUTE(E58," ",""))-LEN(SUBSTITUTE(SUBSTITUTE(E58," ",""),",",""))+1),0))</f>
        <v/>
      </c>
      <c r="BM58" s="67">
        <f>IF(OR(ISBLANK(I4),ISBLANK(D4),ISBLANK(C58),ISBLANK(D58),ISBLANK(E58)),"",IF(AND(D58=D4,OR(E58="All",ISNUMBER(SEARCH("," &amp; I4 &amp; ",", "," &amp; SUBSTITUTE(E58," ","") &amp; ",")))),C58/IF(E58="All",COUNTIF(B4:I4,"&lt;&gt;"),LEN(SUBSTITUTE(E58," ",""))-LEN(SUBSTITUTE(SUBSTITUTE(E58," ",""),",",""))+1),0))</f>
        <v/>
      </c>
      <c r="BN58" s="67">
        <f>IF(OR(ISBLANK(I4),ISBLANK(E4),ISBLANK(C58),ISBLANK(D58),ISBLANK(E58)),"",IF(AND(D58=E4,OR(E58="All",ISNUMBER(SEARCH("," &amp; I4 &amp; ",", "," &amp; SUBSTITUTE(E58," ","") &amp; ",")))),C58/IF(E58="All",COUNTIF(B4:I4,"&lt;&gt;"),LEN(SUBSTITUTE(E58," ",""))-LEN(SUBSTITUTE(SUBSTITUTE(E58," ",""),",",""))+1),0))</f>
        <v/>
      </c>
      <c r="BO58" s="67">
        <f>IF(OR(ISBLANK(I4),ISBLANK(F4),ISBLANK(C58),ISBLANK(D58),ISBLANK(E58)),"",IF(AND(D58=F4,OR(E58="All",ISNUMBER(SEARCH("," &amp; I4 &amp; ",", "," &amp; SUBSTITUTE(E58," ","") &amp; ",")))),C58/IF(E58="All",COUNTIF(B4:I4,"&lt;&gt;"),LEN(SUBSTITUTE(E58," ",""))-LEN(SUBSTITUTE(SUBSTITUTE(E58," ",""),",",""))+1),0))</f>
        <v/>
      </c>
      <c r="BP58" s="67">
        <f>IF(OR(ISBLANK(I4),ISBLANK(G4),ISBLANK(C58),ISBLANK(D58),ISBLANK(E58)),"",IF(AND(D58=G4,OR(E58="All",ISNUMBER(SEARCH("," &amp; I4 &amp; ",", "," &amp; SUBSTITUTE(E58," ","") &amp; ",")))),C58/IF(E58="All",COUNTIF(B4:I4,"&lt;&gt;"),LEN(SUBSTITUTE(E58," ",""))-LEN(SUBSTITUTE(SUBSTITUTE(E58," ",""),",",""))+1),0))</f>
        <v/>
      </c>
      <c r="BQ58" s="67">
        <f>IF(OR(ISBLANK(I4),ISBLANK(H4),ISBLANK(C58),ISBLANK(D58),ISBLANK(E58)),"",IF(AND(D58=H4,OR(E58="All",ISNUMBER(SEARCH("," &amp; I4 &amp; ",", "," &amp; SUBSTITUTE(E58," ","") &amp; ",")))),C58/IF(E58="All",COUNTIF(B4:I4,"&lt;&gt;"),LEN(SUBSTITUTE(E58," ",""))-LEN(SUBSTITUTE(SUBSTITUTE(E58," ",""),",",""))+1),0))</f>
        <v/>
      </c>
    </row>
    <row r="59" customFormat="1" s="1">
      <c r="A59" s="65" t="inlineStr">
        <is>
          <t>2024-11-03</t>
        </is>
      </c>
      <c r="B59" s="66" t="inlineStr">
        <is>
          <t>Wine and beer</t>
        </is>
      </c>
      <c r="C59" s="67" t="n">
        <v>75</v>
      </c>
      <c r="D59" s="66" t="inlineStr">
        <is>
          <t>Eve</t>
        </is>
      </c>
      <c r="E59" s="68" t="inlineStr">
        <is>
          <t>Charlie, Diana, Eve, Frank, Grace</t>
        </is>
      </c>
      <c r="F59" s="1" t="n"/>
      <c r="G59" s="1" t="n"/>
      <c r="H59" s="67">
        <f>IF(OR(ISBLANK(B4),ISBLANK(C4),ISBLANK(C59),ISBLANK(D59),ISBLANK(E59)),"",IF(AND(D59=C4,OR(E59="All",ISNUMBER(SEARCH("," &amp; B4 &amp; ",", "," &amp; SUBSTITUTE(E59," ","") &amp; ",")))),C59/IF(E59="All",COUNTIF(B4:I4,"&lt;&gt;"),LEN(SUBSTITUTE(E59," ",""))-LEN(SUBSTITUTE(SUBSTITUTE(E59," ",""),",",""))+1),0))</f>
        <v/>
      </c>
      <c r="I59" s="67">
        <f>IF(OR(ISBLANK(B4),ISBLANK(D4),ISBLANK(C59),ISBLANK(D59),ISBLANK(E59)),"",IF(AND(D59=D4,OR(E59="All",ISNUMBER(SEARCH("," &amp; B4 &amp; ",", "," &amp; SUBSTITUTE(E59," ","") &amp; ",")))),C59/IF(E59="All",COUNTIF(B4:I4,"&lt;&gt;"),LEN(SUBSTITUTE(E59," ",""))-LEN(SUBSTITUTE(SUBSTITUTE(E59," ",""),",",""))+1),0))</f>
        <v/>
      </c>
      <c r="J59" s="67">
        <f>IF(OR(ISBLANK(B4),ISBLANK(E4),ISBLANK(C59),ISBLANK(D59),ISBLANK(E59)),"",IF(AND(D59=E4,OR(E59="All",ISNUMBER(SEARCH("," &amp; B4 &amp; ",", "," &amp; SUBSTITUTE(E59," ","") &amp; ",")))),C59/IF(E59="All",COUNTIF(B4:I4,"&lt;&gt;"),LEN(SUBSTITUTE(E59," ",""))-LEN(SUBSTITUTE(SUBSTITUTE(E59," ",""),",",""))+1),0))</f>
        <v/>
      </c>
      <c r="K59" s="67">
        <f>IF(OR(ISBLANK(B4),ISBLANK(F4),ISBLANK(C59),ISBLANK(D59),ISBLANK(E59)),"",IF(AND(D59=F4,OR(E59="All",ISNUMBER(SEARCH("," &amp; B4 &amp; ",", "," &amp; SUBSTITUTE(E59," ","") &amp; ",")))),C59/IF(E59="All",COUNTIF(B4:I4,"&lt;&gt;"),LEN(SUBSTITUTE(E59," ",""))-LEN(SUBSTITUTE(SUBSTITUTE(E59," ",""),",",""))+1),0))</f>
        <v/>
      </c>
      <c r="L59" s="67">
        <f>IF(OR(ISBLANK(B4),ISBLANK(G4),ISBLANK(C59),ISBLANK(D59),ISBLANK(E59)),"",IF(AND(D59=G4,OR(E59="All",ISNUMBER(SEARCH("," &amp; B4 &amp; ",", "," &amp; SUBSTITUTE(E59," ","") &amp; ",")))),C59/IF(E59="All",COUNTIF(B4:I4,"&lt;&gt;"),LEN(SUBSTITUTE(E59," ",""))-LEN(SUBSTITUTE(SUBSTITUTE(E59," ",""),",",""))+1),0))</f>
        <v/>
      </c>
      <c r="M59" s="67">
        <f>IF(OR(ISBLANK(B4),ISBLANK(H4),ISBLANK(C59),ISBLANK(D59),ISBLANK(E59)),"",IF(AND(D59=H4,OR(E59="All",ISNUMBER(SEARCH("," &amp; B4 &amp; ",", "," &amp; SUBSTITUTE(E59," ","") &amp; ",")))),C59/IF(E59="All",COUNTIF(B4:I4,"&lt;&gt;"),LEN(SUBSTITUTE(E59," ",""))-LEN(SUBSTITUTE(SUBSTITUTE(E59," ",""),",",""))+1),0))</f>
        <v/>
      </c>
      <c r="N59" s="67">
        <f>IF(OR(ISBLANK(B4),ISBLANK(I4),ISBLANK(C59),ISBLANK(D59),ISBLANK(E59)),"",IF(AND(D59=I4,OR(E59="All",ISNUMBER(SEARCH("," &amp; B4 &amp; ",", "," &amp; SUBSTITUTE(E59," ","") &amp; ",")))),C59/IF(E59="All",COUNTIF(B4:I4,"&lt;&gt;"),LEN(SUBSTITUTE(E59," ",""))-LEN(SUBSTITUTE(SUBSTITUTE(E59," ",""),",",""))+1),0))</f>
        <v/>
      </c>
      <c r="O59" s="67">
        <f>IF(OR(ISBLANK(C4),ISBLANK(B4),ISBLANK(C59),ISBLANK(D59),ISBLANK(E59)),"",IF(AND(D59=B4,OR(E59="All",ISNUMBER(SEARCH("," &amp; C4 &amp; ",", "," &amp; SUBSTITUTE(E59," ","") &amp; ",")))),C59/IF(E59="All",COUNTIF(B4:I4,"&lt;&gt;"),LEN(SUBSTITUTE(E59," ",""))-LEN(SUBSTITUTE(SUBSTITUTE(E59," ",""),",",""))+1),0))</f>
        <v/>
      </c>
      <c r="P59" s="1" t="n"/>
      <c r="Q59" s="67">
        <f>IF(OR(ISBLANK(C4),ISBLANK(D4),ISBLANK(C59),ISBLANK(D59),ISBLANK(E59)),"",IF(AND(D59=D4,OR(E59="All",ISNUMBER(SEARCH("," &amp; C4 &amp; ",", "," &amp; SUBSTITUTE(E59," ","") &amp; ",")))),C59/IF(E59="All",COUNTIF(B4:I4,"&lt;&gt;"),LEN(SUBSTITUTE(E59," ",""))-LEN(SUBSTITUTE(SUBSTITUTE(E59," ",""),",",""))+1),0))</f>
        <v/>
      </c>
      <c r="R59" s="67">
        <f>IF(OR(ISBLANK(C4),ISBLANK(E4),ISBLANK(C59),ISBLANK(D59),ISBLANK(E59)),"",IF(AND(D59=E4,OR(E59="All",ISNUMBER(SEARCH("," &amp; C4 &amp; ",", "," &amp; SUBSTITUTE(E59," ","") &amp; ",")))),C59/IF(E59="All",COUNTIF(B4:I4,"&lt;&gt;"),LEN(SUBSTITUTE(E59," ",""))-LEN(SUBSTITUTE(SUBSTITUTE(E59," ",""),",",""))+1),0))</f>
        <v/>
      </c>
      <c r="S59" s="67">
        <f>IF(OR(ISBLANK(C4),ISBLANK(F4),ISBLANK(C59),ISBLANK(D59),ISBLANK(E59)),"",IF(AND(D59=F4,OR(E59="All",ISNUMBER(SEARCH("," &amp; C4 &amp; ",", "," &amp; SUBSTITUTE(E59," ","") &amp; ",")))),C59/IF(E59="All",COUNTIF(B4:I4,"&lt;&gt;"),LEN(SUBSTITUTE(E59," ",""))-LEN(SUBSTITUTE(SUBSTITUTE(E59," ",""),",",""))+1),0))</f>
        <v/>
      </c>
      <c r="T59" s="67">
        <f>IF(OR(ISBLANK(C4),ISBLANK(G4),ISBLANK(C59),ISBLANK(D59),ISBLANK(E59)),"",IF(AND(D59=G4,OR(E59="All",ISNUMBER(SEARCH("," &amp; C4 &amp; ",", "," &amp; SUBSTITUTE(E59," ","") &amp; ",")))),C59/IF(E59="All",COUNTIF(B4:I4,"&lt;&gt;"),LEN(SUBSTITUTE(E59," ",""))-LEN(SUBSTITUTE(SUBSTITUTE(E59," ",""),",",""))+1),0))</f>
        <v/>
      </c>
      <c r="U59" s="67">
        <f>IF(OR(ISBLANK(C4),ISBLANK(H4),ISBLANK(C59),ISBLANK(D59),ISBLANK(E59)),"",IF(AND(D59=H4,OR(E59="All",ISNUMBER(SEARCH("," &amp; C4 &amp; ",", "," &amp; SUBSTITUTE(E59," ","") &amp; ",")))),C59/IF(E59="All",COUNTIF(B4:I4,"&lt;&gt;"),LEN(SUBSTITUTE(E59," ",""))-LEN(SUBSTITUTE(SUBSTITUTE(E59," ",""),",",""))+1),0))</f>
        <v/>
      </c>
      <c r="V59" s="67">
        <f>IF(OR(ISBLANK(C4),ISBLANK(I4),ISBLANK(C59),ISBLANK(D59),ISBLANK(E59)),"",IF(AND(D59=I4,OR(E59="All",ISNUMBER(SEARCH("," &amp; C4 &amp; ",", "," &amp; SUBSTITUTE(E59," ","") &amp; ",")))),C59/IF(E59="All",COUNTIF(B4:I4,"&lt;&gt;"),LEN(SUBSTITUTE(E59," ",""))-LEN(SUBSTITUTE(SUBSTITUTE(E59," ",""),",",""))+1),0))</f>
        <v/>
      </c>
      <c r="W59" s="67">
        <f>IF(OR(ISBLANK(D4),ISBLANK(B4),ISBLANK(C59),ISBLANK(D59),ISBLANK(E59)),"",IF(AND(D59=B4,OR(E59="All",ISNUMBER(SEARCH("," &amp; D4 &amp; ",", "," &amp; SUBSTITUTE(E59," ","") &amp; ",")))),C59/IF(E59="All",COUNTIF(B4:I4,"&lt;&gt;"),LEN(SUBSTITUTE(E59," ",""))-LEN(SUBSTITUTE(SUBSTITUTE(E59," ",""),",",""))+1),0))</f>
        <v/>
      </c>
      <c r="X59" s="67">
        <f>IF(OR(ISBLANK(D4),ISBLANK(C4),ISBLANK(C59),ISBLANK(D59),ISBLANK(E59)),"",IF(AND(D59=C4,OR(E59="All",ISNUMBER(SEARCH("," &amp; D4 &amp; ",", "," &amp; SUBSTITUTE(E59," ","") &amp; ",")))),C59/IF(E59="All",COUNTIF(B4:I4,"&lt;&gt;"),LEN(SUBSTITUTE(E59," ",""))-LEN(SUBSTITUTE(SUBSTITUTE(E59," ",""),",",""))+1),0))</f>
        <v/>
      </c>
      <c r="Y59" s="1" t="n"/>
      <c r="Z59" s="67">
        <f>IF(OR(ISBLANK(D4),ISBLANK(E4),ISBLANK(C59),ISBLANK(D59),ISBLANK(E59)),"",IF(AND(D59=E4,OR(E59="All",ISNUMBER(SEARCH("," &amp; D4 &amp; ",", "," &amp; SUBSTITUTE(E59," ","") &amp; ",")))),C59/IF(E59="All",COUNTIF(B4:I4,"&lt;&gt;"),LEN(SUBSTITUTE(E59," ",""))-LEN(SUBSTITUTE(SUBSTITUTE(E59," ",""),",",""))+1),0))</f>
        <v/>
      </c>
      <c r="AA59" s="67">
        <f>IF(OR(ISBLANK(D4),ISBLANK(F4),ISBLANK(C59),ISBLANK(D59),ISBLANK(E59)),"",IF(AND(D59=F4,OR(E59="All",ISNUMBER(SEARCH("," &amp; D4 &amp; ",", "," &amp; SUBSTITUTE(E59," ","") &amp; ",")))),C59/IF(E59="All",COUNTIF(B4:I4,"&lt;&gt;"),LEN(SUBSTITUTE(E59," ",""))-LEN(SUBSTITUTE(SUBSTITUTE(E59," ",""),",",""))+1),0))</f>
        <v/>
      </c>
      <c r="AB59" s="67">
        <f>IF(OR(ISBLANK(D4),ISBLANK(G4),ISBLANK(C59),ISBLANK(D59),ISBLANK(E59)),"",IF(AND(D59=G4,OR(E59="All",ISNUMBER(SEARCH("," &amp; D4 &amp; ",", "," &amp; SUBSTITUTE(E59," ","") &amp; ",")))),C59/IF(E59="All",COUNTIF(B4:I4,"&lt;&gt;"),LEN(SUBSTITUTE(E59," ",""))-LEN(SUBSTITUTE(SUBSTITUTE(E59," ",""),",",""))+1),0))</f>
        <v/>
      </c>
      <c r="AC59" s="67">
        <f>IF(OR(ISBLANK(D4),ISBLANK(H4),ISBLANK(C59),ISBLANK(D59),ISBLANK(E59)),"",IF(AND(D59=H4,OR(E59="All",ISNUMBER(SEARCH("," &amp; D4 &amp; ",", "," &amp; SUBSTITUTE(E59," ","") &amp; ",")))),C59/IF(E59="All",COUNTIF(B4:I4,"&lt;&gt;"),LEN(SUBSTITUTE(E59," ",""))-LEN(SUBSTITUTE(SUBSTITUTE(E59," ",""),",",""))+1),0))</f>
        <v/>
      </c>
      <c r="AD59" s="67">
        <f>IF(OR(ISBLANK(D4),ISBLANK(I4),ISBLANK(C59),ISBLANK(D59),ISBLANK(E59)),"",IF(AND(D59=I4,OR(E59="All",ISNUMBER(SEARCH("," &amp; D4 &amp; ",", "," &amp; SUBSTITUTE(E59," ","") &amp; ",")))),C59/IF(E59="All",COUNTIF(B4:I4,"&lt;&gt;"),LEN(SUBSTITUTE(E59," ",""))-LEN(SUBSTITUTE(SUBSTITUTE(E59," ",""),",",""))+1),0))</f>
        <v/>
      </c>
      <c r="AE59" s="67">
        <f>IF(OR(ISBLANK(E4),ISBLANK(B4),ISBLANK(C59),ISBLANK(D59),ISBLANK(E59)),"",IF(AND(D59=B4,OR(E59="All",ISNUMBER(SEARCH("," &amp; E4 &amp; ",", "," &amp; SUBSTITUTE(E59," ","") &amp; ",")))),C59/IF(E59="All",COUNTIF(B4:I4,"&lt;&gt;"),LEN(SUBSTITUTE(E59," ",""))-LEN(SUBSTITUTE(SUBSTITUTE(E59," ",""),",",""))+1),0))</f>
        <v/>
      </c>
      <c r="AF59" s="67">
        <f>IF(OR(ISBLANK(E4),ISBLANK(C4),ISBLANK(C59),ISBLANK(D59),ISBLANK(E59)),"",IF(AND(D59=C4,OR(E59="All",ISNUMBER(SEARCH("," &amp; E4 &amp; ",", "," &amp; SUBSTITUTE(E59," ","") &amp; ",")))),C59/IF(E59="All",COUNTIF(B4:I4,"&lt;&gt;"),LEN(SUBSTITUTE(E59," ",""))-LEN(SUBSTITUTE(SUBSTITUTE(E59," ",""),",",""))+1),0))</f>
        <v/>
      </c>
      <c r="AG59" s="67">
        <f>IF(OR(ISBLANK(E4),ISBLANK(D4),ISBLANK(C59),ISBLANK(D59),ISBLANK(E59)),"",IF(AND(D59=D4,OR(E59="All",ISNUMBER(SEARCH("," &amp; E4 &amp; ",", "," &amp; SUBSTITUTE(E59," ","") &amp; ",")))),C59/IF(E59="All",COUNTIF(B4:I4,"&lt;&gt;"),LEN(SUBSTITUTE(E59," ",""))-LEN(SUBSTITUTE(SUBSTITUTE(E59," ",""),",",""))+1),0))</f>
        <v/>
      </c>
      <c r="AI59" s="67">
        <f>IF(OR(ISBLANK(E4),ISBLANK(F4),ISBLANK(C59),ISBLANK(D59),ISBLANK(E59)),"",IF(AND(D59=F4,OR(E59="All",ISNUMBER(SEARCH("," &amp; E4 &amp; ",", "," &amp; SUBSTITUTE(E59," ","") &amp; ",")))),C59/IF(E59="All",COUNTIF(B4:I4,"&lt;&gt;"),LEN(SUBSTITUTE(E59," ",""))-LEN(SUBSTITUTE(SUBSTITUTE(E59," ",""),",",""))+1),0))</f>
        <v/>
      </c>
      <c r="AJ59" s="67">
        <f>IF(OR(ISBLANK(E4),ISBLANK(G4),ISBLANK(C59),ISBLANK(D59),ISBLANK(E59)),"",IF(AND(D59=G4,OR(E59="All",ISNUMBER(SEARCH("," &amp; E4 &amp; ",", "," &amp; SUBSTITUTE(E59," ","") &amp; ",")))),C59/IF(E59="All",COUNTIF(B4:I4,"&lt;&gt;"),LEN(SUBSTITUTE(E59," ",""))-LEN(SUBSTITUTE(SUBSTITUTE(E59," ",""),",",""))+1),0))</f>
        <v/>
      </c>
      <c r="AK59" s="67">
        <f>IF(OR(ISBLANK(E4),ISBLANK(H4),ISBLANK(C59),ISBLANK(D59),ISBLANK(E59)),"",IF(AND(D59=H4,OR(E59="All",ISNUMBER(SEARCH("," &amp; E4 &amp; ",", "," &amp; SUBSTITUTE(E59," ","") &amp; ",")))),C59/IF(E59="All",COUNTIF(B4:I4,"&lt;&gt;"),LEN(SUBSTITUTE(E59," ",""))-LEN(SUBSTITUTE(SUBSTITUTE(E59," ",""),",",""))+1),0))</f>
        <v/>
      </c>
      <c r="AL59" s="67">
        <f>IF(OR(ISBLANK(E4),ISBLANK(I4),ISBLANK(C59),ISBLANK(D59),ISBLANK(E59)),"",IF(AND(D59=I4,OR(E59="All",ISNUMBER(SEARCH("," &amp; E4 &amp; ",", "," &amp; SUBSTITUTE(E59," ","") &amp; ",")))),C59/IF(E59="All",COUNTIF(B4:I4,"&lt;&gt;"),LEN(SUBSTITUTE(E59," ",""))-LEN(SUBSTITUTE(SUBSTITUTE(E59," ",""),",",""))+1),0))</f>
        <v/>
      </c>
      <c r="AM59" s="67">
        <f>IF(OR(ISBLANK(F4),ISBLANK(B4),ISBLANK(C59),ISBLANK(D59),ISBLANK(E59)),"",IF(AND(D59=B4,OR(E59="All",ISNUMBER(SEARCH("," &amp; F4 &amp; ",", "," &amp; SUBSTITUTE(E59," ","") &amp; ",")))),C59/IF(E59="All",COUNTIF(B4:I4,"&lt;&gt;"),LEN(SUBSTITUTE(E59," ",""))-LEN(SUBSTITUTE(SUBSTITUTE(E59," ",""),",",""))+1),0))</f>
        <v/>
      </c>
      <c r="AN59" s="67">
        <f>IF(OR(ISBLANK(F4),ISBLANK(C4),ISBLANK(C59),ISBLANK(D59),ISBLANK(E59)),"",IF(AND(D59=C4,OR(E59="All",ISNUMBER(SEARCH("," &amp; F4 &amp; ",", "," &amp; SUBSTITUTE(E59," ","") &amp; ",")))),C59/IF(E59="All",COUNTIF(B4:I4,"&lt;&gt;"),LEN(SUBSTITUTE(E59," ",""))-LEN(SUBSTITUTE(SUBSTITUTE(E59," ",""),",",""))+1),0))</f>
        <v/>
      </c>
      <c r="AO59" s="67">
        <f>IF(OR(ISBLANK(F4),ISBLANK(D4),ISBLANK(C59),ISBLANK(D59),ISBLANK(E59)),"",IF(AND(D59=D4,OR(E59="All",ISNUMBER(SEARCH("," &amp; F4 &amp; ",", "," &amp; SUBSTITUTE(E59," ","") &amp; ",")))),C59/IF(E59="All",COUNTIF(B4:I4,"&lt;&gt;"),LEN(SUBSTITUTE(E59," ",""))-LEN(SUBSTITUTE(SUBSTITUTE(E59," ",""),",",""))+1),0))</f>
        <v/>
      </c>
      <c r="AP59" s="67">
        <f>IF(OR(ISBLANK(F4),ISBLANK(E4),ISBLANK(C59),ISBLANK(D59),ISBLANK(E59)),"",IF(AND(D59=E4,OR(E59="All",ISNUMBER(SEARCH("," &amp; F4 &amp; ",", "," &amp; SUBSTITUTE(E59," ","") &amp; ",")))),C59/IF(E59="All",COUNTIF(B4:I4,"&lt;&gt;"),LEN(SUBSTITUTE(E59," ",""))-LEN(SUBSTITUTE(SUBSTITUTE(E59," ",""),",",""))+1),0))</f>
        <v/>
      </c>
      <c r="AR59" s="67">
        <f>IF(OR(ISBLANK(F4),ISBLANK(G4),ISBLANK(C59),ISBLANK(D59),ISBLANK(E59)),"",IF(AND(D59=G4,OR(E59="All",ISNUMBER(SEARCH("," &amp; F4 &amp; ",", "," &amp; SUBSTITUTE(E59," ","") &amp; ",")))),C59/IF(E59="All",COUNTIF(B4:I4,"&lt;&gt;"),LEN(SUBSTITUTE(E59," ",""))-LEN(SUBSTITUTE(SUBSTITUTE(E59," ",""),",",""))+1),0))</f>
        <v/>
      </c>
      <c r="AS59" s="67">
        <f>IF(OR(ISBLANK(F4),ISBLANK(H4),ISBLANK(C59),ISBLANK(D59),ISBLANK(E59)),"",IF(AND(D59=H4,OR(E59="All",ISNUMBER(SEARCH("," &amp; F4 &amp; ",", "," &amp; SUBSTITUTE(E59," ","") &amp; ",")))),C59/IF(E59="All",COUNTIF(B4:I4,"&lt;&gt;"),LEN(SUBSTITUTE(E59," ",""))-LEN(SUBSTITUTE(SUBSTITUTE(E59," ",""),",",""))+1),0))</f>
        <v/>
      </c>
      <c r="AT59" s="67">
        <f>IF(OR(ISBLANK(F4),ISBLANK(I4),ISBLANK(C59),ISBLANK(D59),ISBLANK(E59)),"",IF(AND(D59=I4,OR(E59="All",ISNUMBER(SEARCH("," &amp; F4 &amp; ",", "," &amp; SUBSTITUTE(E59," ","") &amp; ",")))),C59/IF(E59="All",COUNTIF(B4:I4,"&lt;&gt;"),LEN(SUBSTITUTE(E59," ",""))-LEN(SUBSTITUTE(SUBSTITUTE(E59," ",""),",",""))+1),0))</f>
        <v/>
      </c>
      <c r="AU59" s="67">
        <f>IF(OR(ISBLANK(G4),ISBLANK(B4),ISBLANK(C59),ISBLANK(D59),ISBLANK(E59)),"",IF(AND(D59=B4,OR(E59="All",ISNUMBER(SEARCH("," &amp; G4 &amp; ",", "," &amp; SUBSTITUTE(E59," ","") &amp; ",")))),C59/IF(E59="All",COUNTIF(B4:I4,"&lt;&gt;"),LEN(SUBSTITUTE(E59," ",""))-LEN(SUBSTITUTE(SUBSTITUTE(E59," ",""),",",""))+1),0))</f>
        <v/>
      </c>
      <c r="AV59" s="67">
        <f>IF(OR(ISBLANK(G4),ISBLANK(C4),ISBLANK(C59),ISBLANK(D59),ISBLANK(E59)),"",IF(AND(D59=C4,OR(E59="All",ISNUMBER(SEARCH("," &amp; G4 &amp; ",", "," &amp; SUBSTITUTE(E59," ","") &amp; ",")))),C59/IF(E59="All",COUNTIF(B4:I4,"&lt;&gt;"),LEN(SUBSTITUTE(E59," ",""))-LEN(SUBSTITUTE(SUBSTITUTE(E59," ",""),",",""))+1),0))</f>
        <v/>
      </c>
      <c r="AW59" s="67">
        <f>IF(OR(ISBLANK(G4),ISBLANK(D4),ISBLANK(C59),ISBLANK(D59),ISBLANK(E59)),"",IF(AND(D59=D4,OR(E59="All",ISNUMBER(SEARCH("," &amp; G4 &amp; ",", "," &amp; SUBSTITUTE(E59," ","") &amp; ",")))),C59/IF(E59="All",COUNTIF(B4:I4,"&lt;&gt;"),LEN(SUBSTITUTE(E59," ",""))-LEN(SUBSTITUTE(SUBSTITUTE(E59," ",""),",",""))+1),0))</f>
        <v/>
      </c>
      <c r="AX59" s="67">
        <f>IF(OR(ISBLANK(G4),ISBLANK(E4),ISBLANK(C59),ISBLANK(D59),ISBLANK(E59)),"",IF(AND(D59=E4,OR(E59="All",ISNUMBER(SEARCH("," &amp; G4 &amp; ",", "," &amp; SUBSTITUTE(E59," ","") &amp; ",")))),C59/IF(E59="All",COUNTIF(B4:I4,"&lt;&gt;"),LEN(SUBSTITUTE(E59," ",""))-LEN(SUBSTITUTE(SUBSTITUTE(E59," ",""),",",""))+1),0))</f>
        <v/>
      </c>
      <c r="AY59" s="67">
        <f>IF(OR(ISBLANK(G4),ISBLANK(F4),ISBLANK(C59),ISBLANK(D59),ISBLANK(E59)),"",IF(AND(D59=F4,OR(E59="All",ISNUMBER(SEARCH("," &amp; G4 &amp; ",", "," &amp; SUBSTITUTE(E59," ","") &amp; ",")))),C59/IF(E59="All",COUNTIF(B4:I4,"&lt;&gt;"),LEN(SUBSTITUTE(E59," ",""))-LEN(SUBSTITUTE(SUBSTITUTE(E59," ",""),",",""))+1),0))</f>
        <v/>
      </c>
      <c r="BA59" s="67">
        <f>IF(OR(ISBLANK(G4),ISBLANK(H4),ISBLANK(C59),ISBLANK(D59),ISBLANK(E59)),"",IF(AND(D59=H4,OR(E59="All",ISNUMBER(SEARCH("," &amp; G4 &amp; ",", "," &amp; SUBSTITUTE(E59," ","") &amp; ",")))),C59/IF(E59="All",COUNTIF(B4:I4,"&lt;&gt;"),LEN(SUBSTITUTE(E59," ",""))-LEN(SUBSTITUTE(SUBSTITUTE(E59," ",""),",",""))+1),0))</f>
        <v/>
      </c>
      <c r="BB59" s="67">
        <f>IF(OR(ISBLANK(G4),ISBLANK(I4),ISBLANK(C59),ISBLANK(D59),ISBLANK(E59)),"",IF(AND(D59=I4,OR(E59="All",ISNUMBER(SEARCH("," &amp; G4 &amp; ",", "," &amp; SUBSTITUTE(E59," ","") &amp; ",")))),C59/IF(E59="All",COUNTIF(B4:I4,"&lt;&gt;"),LEN(SUBSTITUTE(E59," ",""))-LEN(SUBSTITUTE(SUBSTITUTE(E59," ",""),",",""))+1),0))</f>
        <v/>
      </c>
      <c r="BC59" s="67">
        <f>IF(OR(ISBLANK(H4),ISBLANK(B4),ISBLANK(C59),ISBLANK(D59),ISBLANK(E59)),"",IF(AND(D59=B4,OR(E59="All",ISNUMBER(SEARCH("," &amp; H4 &amp; ",", "," &amp; SUBSTITUTE(E59," ","") &amp; ",")))),C59/IF(E59="All",COUNTIF(B4:I4,"&lt;&gt;"),LEN(SUBSTITUTE(E59," ",""))-LEN(SUBSTITUTE(SUBSTITUTE(E59," ",""),",",""))+1),0))</f>
        <v/>
      </c>
      <c r="BD59" s="67">
        <f>IF(OR(ISBLANK(H4),ISBLANK(C4),ISBLANK(C59),ISBLANK(D59),ISBLANK(E59)),"",IF(AND(D59=C4,OR(E59="All",ISNUMBER(SEARCH("," &amp; H4 &amp; ",", "," &amp; SUBSTITUTE(E59," ","") &amp; ",")))),C59/IF(E59="All",COUNTIF(B4:I4,"&lt;&gt;"),LEN(SUBSTITUTE(E59," ",""))-LEN(SUBSTITUTE(SUBSTITUTE(E59," ",""),",",""))+1),0))</f>
        <v/>
      </c>
      <c r="BE59" s="67">
        <f>IF(OR(ISBLANK(H4),ISBLANK(D4),ISBLANK(C59),ISBLANK(D59),ISBLANK(E59)),"",IF(AND(D59=D4,OR(E59="All",ISNUMBER(SEARCH("," &amp; H4 &amp; ",", "," &amp; SUBSTITUTE(E59," ","") &amp; ",")))),C59/IF(E59="All",COUNTIF(B4:I4,"&lt;&gt;"),LEN(SUBSTITUTE(E59," ",""))-LEN(SUBSTITUTE(SUBSTITUTE(E59," ",""),",",""))+1),0))</f>
        <v/>
      </c>
      <c r="BF59" s="67">
        <f>IF(OR(ISBLANK(H4),ISBLANK(E4),ISBLANK(C59),ISBLANK(D59),ISBLANK(E59)),"",IF(AND(D59=E4,OR(E59="All",ISNUMBER(SEARCH("," &amp; H4 &amp; ",", "," &amp; SUBSTITUTE(E59," ","") &amp; ",")))),C59/IF(E59="All",COUNTIF(B4:I4,"&lt;&gt;"),LEN(SUBSTITUTE(E59," ",""))-LEN(SUBSTITUTE(SUBSTITUTE(E59," ",""),",",""))+1),0))</f>
        <v/>
      </c>
      <c r="BG59" s="67">
        <f>IF(OR(ISBLANK(H4),ISBLANK(F4),ISBLANK(C59),ISBLANK(D59),ISBLANK(E59)),"",IF(AND(D59=F4,OR(E59="All",ISNUMBER(SEARCH("," &amp; H4 &amp; ",", "," &amp; SUBSTITUTE(E59," ","") &amp; ",")))),C59/IF(E59="All",COUNTIF(B4:I4,"&lt;&gt;"),LEN(SUBSTITUTE(E59," ",""))-LEN(SUBSTITUTE(SUBSTITUTE(E59," ",""),",",""))+1),0))</f>
        <v/>
      </c>
      <c r="BH59" s="67">
        <f>IF(OR(ISBLANK(H4),ISBLANK(G4),ISBLANK(C59),ISBLANK(D59),ISBLANK(E59)),"",IF(AND(D59=G4,OR(E59="All",ISNUMBER(SEARCH("," &amp; H4 &amp; ",", "," &amp; SUBSTITUTE(E59," ","") &amp; ",")))),C59/IF(E59="All",COUNTIF(B4:I4,"&lt;&gt;"),LEN(SUBSTITUTE(E59," ",""))-LEN(SUBSTITUTE(SUBSTITUTE(E59," ",""),",",""))+1),0))</f>
        <v/>
      </c>
      <c r="BJ59" s="67">
        <f>IF(OR(ISBLANK(H4),ISBLANK(I4),ISBLANK(C59),ISBLANK(D59),ISBLANK(E59)),"",IF(AND(D59=I4,OR(E59="All",ISNUMBER(SEARCH("," &amp; H4 &amp; ",", "," &amp; SUBSTITUTE(E59," ","") &amp; ",")))),C59/IF(E59="All",COUNTIF(B4:I4,"&lt;&gt;"),LEN(SUBSTITUTE(E59," ",""))-LEN(SUBSTITUTE(SUBSTITUTE(E59," ",""),",",""))+1),0))</f>
        <v/>
      </c>
      <c r="BK59" s="67">
        <f>IF(OR(ISBLANK(I4),ISBLANK(B4),ISBLANK(C59),ISBLANK(D59),ISBLANK(E59)),"",IF(AND(D59=B4,OR(E59="All",ISNUMBER(SEARCH("," &amp; I4 &amp; ",", "," &amp; SUBSTITUTE(E59," ","") &amp; ",")))),C59/IF(E59="All",COUNTIF(B4:I4,"&lt;&gt;"),LEN(SUBSTITUTE(E59," ",""))-LEN(SUBSTITUTE(SUBSTITUTE(E59," ",""),",",""))+1),0))</f>
        <v/>
      </c>
      <c r="BL59" s="67">
        <f>IF(OR(ISBLANK(I4),ISBLANK(C4),ISBLANK(C59),ISBLANK(D59),ISBLANK(E59)),"",IF(AND(D59=C4,OR(E59="All",ISNUMBER(SEARCH("," &amp; I4 &amp; ",", "," &amp; SUBSTITUTE(E59," ","") &amp; ",")))),C59/IF(E59="All",COUNTIF(B4:I4,"&lt;&gt;"),LEN(SUBSTITUTE(E59," ",""))-LEN(SUBSTITUTE(SUBSTITUTE(E59," ",""),",",""))+1),0))</f>
        <v/>
      </c>
      <c r="BM59" s="67">
        <f>IF(OR(ISBLANK(I4),ISBLANK(D4),ISBLANK(C59),ISBLANK(D59),ISBLANK(E59)),"",IF(AND(D59=D4,OR(E59="All",ISNUMBER(SEARCH("," &amp; I4 &amp; ",", "," &amp; SUBSTITUTE(E59," ","") &amp; ",")))),C59/IF(E59="All",COUNTIF(B4:I4,"&lt;&gt;"),LEN(SUBSTITUTE(E59," ",""))-LEN(SUBSTITUTE(SUBSTITUTE(E59," ",""),",",""))+1),0))</f>
        <v/>
      </c>
      <c r="BN59" s="67">
        <f>IF(OR(ISBLANK(I4),ISBLANK(E4),ISBLANK(C59),ISBLANK(D59),ISBLANK(E59)),"",IF(AND(D59=E4,OR(E59="All",ISNUMBER(SEARCH("," &amp; I4 &amp; ",", "," &amp; SUBSTITUTE(E59," ","") &amp; ",")))),C59/IF(E59="All",COUNTIF(B4:I4,"&lt;&gt;"),LEN(SUBSTITUTE(E59," ",""))-LEN(SUBSTITUTE(SUBSTITUTE(E59," ",""),",",""))+1),0))</f>
        <v/>
      </c>
      <c r="BO59" s="67">
        <f>IF(OR(ISBLANK(I4),ISBLANK(F4),ISBLANK(C59),ISBLANK(D59),ISBLANK(E59)),"",IF(AND(D59=F4,OR(E59="All",ISNUMBER(SEARCH("," &amp; I4 &amp; ",", "," &amp; SUBSTITUTE(E59," ","") &amp; ",")))),C59/IF(E59="All",COUNTIF(B4:I4,"&lt;&gt;"),LEN(SUBSTITUTE(E59," ",""))-LEN(SUBSTITUTE(SUBSTITUTE(E59," ",""),",",""))+1),0))</f>
        <v/>
      </c>
      <c r="BP59" s="67">
        <f>IF(OR(ISBLANK(I4),ISBLANK(G4),ISBLANK(C59),ISBLANK(D59),ISBLANK(E59)),"",IF(AND(D59=G4,OR(E59="All",ISNUMBER(SEARCH("," &amp; I4 &amp; ",", "," &amp; SUBSTITUTE(E59," ","") &amp; ",")))),C59/IF(E59="All",COUNTIF(B4:I4,"&lt;&gt;"),LEN(SUBSTITUTE(E59," ",""))-LEN(SUBSTITUTE(SUBSTITUTE(E59," ",""),",",""))+1),0))</f>
        <v/>
      </c>
      <c r="BQ59" s="67">
        <f>IF(OR(ISBLANK(I4),ISBLANK(H4),ISBLANK(C59),ISBLANK(D59),ISBLANK(E59)),"",IF(AND(D59=H4,OR(E59="All",ISNUMBER(SEARCH("," &amp; I4 &amp; ",", "," &amp; SUBSTITUTE(E59," ","") &amp; ",")))),C59/IF(E59="All",COUNTIF(B4:I4,"&lt;&gt;"),LEN(SUBSTITUTE(E59," ",""))-LEN(SUBSTITUTE(SUBSTITUTE(E59," ",""),",",""))+1),0))</f>
        <v/>
      </c>
    </row>
    <row r="60" customFormat="1" s="1">
      <c r="A60" s="65" t="inlineStr">
        <is>
          <t>2024-11-04</t>
        </is>
      </c>
      <c r="B60" s="66" t="inlineStr">
        <is>
          <t>Gas for rental car</t>
        </is>
      </c>
      <c r="C60" s="67" t="n">
        <v>48</v>
      </c>
      <c r="D60" s="66" t="inlineStr">
        <is>
          <t>Frank</t>
        </is>
      </c>
      <c r="E60" s="68" t="inlineStr">
        <is>
          <t>Alice, Bob, Charlie, Diana, Eve, Frank</t>
        </is>
      </c>
      <c r="F60" s="1" t="n"/>
      <c r="G60" s="1" t="n"/>
      <c r="H60" s="67">
        <f>IF(OR(ISBLANK(B4),ISBLANK(C4),ISBLANK(C60),ISBLANK(D60),ISBLANK(E60)),"",IF(AND(D60=C4,OR(E60="All",ISNUMBER(SEARCH("," &amp; B4 &amp; ",", "," &amp; SUBSTITUTE(E60," ","") &amp; ",")))),C60/IF(E60="All",COUNTIF(B4:I4,"&lt;&gt;"),LEN(SUBSTITUTE(E60," ",""))-LEN(SUBSTITUTE(SUBSTITUTE(E60," ",""),",",""))+1),0))</f>
        <v/>
      </c>
      <c r="I60" s="67">
        <f>IF(OR(ISBLANK(B4),ISBLANK(D4),ISBLANK(C60),ISBLANK(D60),ISBLANK(E60)),"",IF(AND(D60=D4,OR(E60="All",ISNUMBER(SEARCH("," &amp; B4 &amp; ",", "," &amp; SUBSTITUTE(E60," ","") &amp; ",")))),C60/IF(E60="All",COUNTIF(B4:I4,"&lt;&gt;"),LEN(SUBSTITUTE(E60," ",""))-LEN(SUBSTITUTE(SUBSTITUTE(E60," ",""),",",""))+1),0))</f>
        <v/>
      </c>
      <c r="J60" s="67">
        <f>IF(OR(ISBLANK(B4),ISBLANK(E4),ISBLANK(C60),ISBLANK(D60),ISBLANK(E60)),"",IF(AND(D60=E4,OR(E60="All",ISNUMBER(SEARCH("," &amp; B4 &amp; ",", "," &amp; SUBSTITUTE(E60," ","") &amp; ",")))),C60/IF(E60="All",COUNTIF(B4:I4,"&lt;&gt;"),LEN(SUBSTITUTE(E60," ",""))-LEN(SUBSTITUTE(SUBSTITUTE(E60," ",""),",",""))+1),0))</f>
        <v/>
      </c>
      <c r="K60" s="67">
        <f>IF(OR(ISBLANK(B4),ISBLANK(F4),ISBLANK(C60),ISBLANK(D60),ISBLANK(E60)),"",IF(AND(D60=F4,OR(E60="All",ISNUMBER(SEARCH("," &amp; B4 &amp; ",", "," &amp; SUBSTITUTE(E60," ","") &amp; ",")))),C60/IF(E60="All",COUNTIF(B4:I4,"&lt;&gt;"),LEN(SUBSTITUTE(E60," ",""))-LEN(SUBSTITUTE(SUBSTITUTE(E60," ",""),",",""))+1),0))</f>
        <v/>
      </c>
      <c r="L60" s="67">
        <f>IF(OR(ISBLANK(B4),ISBLANK(G4),ISBLANK(C60),ISBLANK(D60),ISBLANK(E60)),"",IF(AND(D60=G4,OR(E60="All",ISNUMBER(SEARCH("," &amp; B4 &amp; ",", "," &amp; SUBSTITUTE(E60," ","") &amp; ",")))),C60/IF(E60="All",COUNTIF(B4:I4,"&lt;&gt;"),LEN(SUBSTITUTE(E60," ",""))-LEN(SUBSTITUTE(SUBSTITUTE(E60," ",""),",",""))+1),0))</f>
        <v/>
      </c>
      <c r="M60" s="67">
        <f>IF(OR(ISBLANK(B4),ISBLANK(H4),ISBLANK(C60),ISBLANK(D60),ISBLANK(E60)),"",IF(AND(D60=H4,OR(E60="All",ISNUMBER(SEARCH("," &amp; B4 &amp; ",", "," &amp; SUBSTITUTE(E60," ","") &amp; ",")))),C60/IF(E60="All",COUNTIF(B4:I4,"&lt;&gt;"),LEN(SUBSTITUTE(E60," ",""))-LEN(SUBSTITUTE(SUBSTITUTE(E60," ",""),",",""))+1),0))</f>
        <v/>
      </c>
      <c r="N60" s="67">
        <f>IF(OR(ISBLANK(B4),ISBLANK(I4),ISBLANK(C60),ISBLANK(D60),ISBLANK(E60)),"",IF(AND(D60=I4,OR(E60="All",ISNUMBER(SEARCH("," &amp; B4 &amp; ",", "," &amp; SUBSTITUTE(E60," ","") &amp; ",")))),C60/IF(E60="All",COUNTIF(B4:I4,"&lt;&gt;"),LEN(SUBSTITUTE(E60," ",""))-LEN(SUBSTITUTE(SUBSTITUTE(E60," ",""),",",""))+1),0))</f>
        <v/>
      </c>
      <c r="O60" s="67">
        <f>IF(OR(ISBLANK(C4),ISBLANK(B4),ISBLANK(C60),ISBLANK(D60),ISBLANK(E60)),"",IF(AND(D60=B4,OR(E60="All",ISNUMBER(SEARCH("," &amp; C4 &amp; ",", "," &amp; SUBSTITUTE(E60," ","") &amp; ",")))),C60/IF(E60="All",COUNTIF(B4:I4,"&lt;&gt;"),LEN(SUBSTITUTE(E60," ",""))-LEN(SUBSTITUTE(SUBSTITUTE(E60," ",""),",",""))+1),0))</f>
        <v/>
      </c>
      <c r="P60" s="1" t="n"/>
      <c r="Q60" s="67">
        <f>IF(OR(ISBLANK(C4),ISBLANK(D4),ISBLANK(C60),ISBLANK(D60),ISBLANK(E60)),"",IF(AND(D60=D4,OR(E60="All",ISNUMBER(SEARCH("," &amp; C4 &amp; ",", "," &amp; SUBSTITUTE(E60," ","") &amp; ",")))),C60/IF(E60="All",COUNTIF(B4:I4,"&lt;&gt;"),LEN(SUBSTITUTE(E60," ",""))-LEN(SUBSTITUTE(SUBSTITUTE(E60," ",""),",",""))+1),0))</f>
        <v/>
      </c>
      <c r="R60" s="67">
        <f>IF(OR(ISBLANK(C4),ISBLANK(E4),ISBLANK(C60),ISBLANK(D60),ISBLANK(E60)),"",IF(AND(D60=E4,OR(E60="All",ISNUMBER(SEARCH("," &amp; C4 &amp; ",", "," &amp; SUBSTITUTE(E60," ","") &amp; ",")))),C60/IF(E60="All",COUNTIF(B4:I4,"&lt;&gt;"),LEN(SUBSTITUTE(E60," ",""))-LEN(SUBSTITUTE(SUBSTITUTE(E60," ",""),",",""))+1),0))</f>
        <v/>
      </c>
      <c r="S60" s="67">
        <f>IF(OR(ISBLANK(C4),ISBLANK(F4),ISBLANK(C60),ISBLANK(D60),ISBLANK(E60)),"",IF(AND(D60=F4,OR(E60="All",ISNUMBER(SEARCH("," &amp; C4 &amp; ",", "," &amp; SUBSTITUTE(E60," ","") &amp; ",")))),C60/IF(E60="All",COUNTIF(B4:I4,"&lt;&gt;"),LEN(SUBSTITUTE(E60," ",""))-LEN(SUBSTITUTE(SUBSTITUTE(E60," ",""),",",""))+1),0))</f>
        <v/>
      </c>
      <c r="T60" s="67">
        <f>IF(OR(ISBLANK(C4),ISBLANK(G4),ISBLANK(C60),ISBLANK(D60),ISBLANK(E60)),"",IF(AND(D60=G4,OR(E60="All",ISNUMBER(SEARCH("," &amp; C4 &amp; ",", "," &amp; SUBSTITUTE(E60," ","") &amp; ",")))),C60/IF(E60="All",COUNTIF(B4:I4,"&lt;&gt;"),LEN(SUBSTITUTE(E60," ",""))-LEN(SUBSTITUTE(SUBSTITUTE(E60," ",""),",",""))+1),0))</f>
        <v/>
      </c>
      <c r="U60" s="67">
        <f>IF(OR(ISBLANK(C4),ISBLANK(H4),ISBLANK(C60),ISBLANK(D60),ISBLANK(E60)),"",IF(AND(D60=H4,OR(E60="All",ISNUMBER(SEARCH("," &amp; C4 &amp; ",", "," &amp; SUBSTITUTE(E60," ","") &amp; ",")))),C60/IF(E60="All",COUNTIF(B4:I4,"&lt;&gt;"),LEN(SUBSTITUTE(E60," ",""))-LEN(SUBSTITUTE(SUBSTITUTE(E60," ",""),",",""))+1),0))</f>
        <v/>
      </c>
      <c r="V60" s="67">
        <f>IF(OR(ISBLANK(C4),ISBLANK(I4),ISBLANK(C60),ISBLANK(D60),ISBLANK(E60)),"",IF(AND(D60=I4,OR(E60="All",ISNUMBER(SEARCH("," &amp; C4 &amp; ",", "," &amp; SUBSTITUTE(E60," ","") &amp; ",")))),C60/IF(E60="All",COUNTIF(B4:I4,"&lt;&gt;"),LEN(SUBSTITUTE(E60," ",""))-LEN(SUBSTITUTE(SUBSTITUTE(E60," ",""),",",""))+1),0))</f>
        <v/>
      </c>
      <c r="W60" s="67">
        <f>IF(OR(ISBLANK(D4),ISBLANK(B4),ISBLANK(C60),ISBLANK(D60),ISBLANK(E60)),"",IF(AND(D60=B4,OR(E60="All",ISNUMBER(SEARCH("," &amp; D4 &amp; ",", "," &amp; SUBSTITUTE(E60," ","") &amp; ",")))),C60/IF(E60="All",COUNTIF(B4:I4,"&lt;&gt;"),LEN(SUBSTITUTE(E60," ",""))-LEN(SUBSTITUTE(SUBSTITUTE(E60," ",""),",",""))+1),0))</f>
        <v/>
      </c>
      <c r="X60" s="67">
        <f>IF(OR(ISBLANK(D4),ISBLANK(C4),ISBLANK(C60),ISBLANK(D60),ISBLANK(E60)),"",IF(AND(D60=C4,OR(E60="All",ISNUMBER(SEARCH("," &amp; D4 &amp; ",", "," &amp; SUBSTITUTE(E60," ","") &amp; ",")))),C60/IF(E60="All",COUNTIF(B4:I4,"&lt;&gt;"),LEN(SUBSTITUTE(E60," ",""))-LEN(SUBSTITUTE(SUBSTITUTE(E60," ",""),",",""))+1),0))</f>
        <v/>
      </c>
      <c r="Y60" s="1" t="n"/>
      <c r="Z60" s="67">
        <f>IF(OR(ISBLANK(D4),ISBLANK(E4),ISBLANK(C60),ISBLANK(D60),ISBLANK(E60)),"",IF(AND(D60=E4,OR(E60="All",ISNUMBER(SEARCH("," &amp; D4 &amp; ",", "," &amp; SUBSTITUTE(E60," ","") &amp; ",")))),C60/IF(E60="All",COUNTIF(B4:I4,"&lt;&gt;"),LEN(SUBSTITUTE(E60," ",""))-LEN(SUBSTITUTE(SUBSTITUTE(E60," ",""),",",""))+1),0))</f>
        <v/>
      </c>
      <c r="AA60" s="67">
        <f>IF(OR(ISBLANK(D4),ISBLANK(F4),ISBLANK(C60),ISBLANK(D60),ISBLANK(E60)),"",IF(AND(D60=F4,OR(E60="All",ISNUMBER(SEARCH("," &amp; D4 &amp; ",", "," &amp; SUBSTITUTE(E60," ","") &amp; ",")))),C60/IF(E60="All",COUNTIF(B4:I4,"&lt;&gt;"),LEN(SUBSTITUTE(E60," ",""))-LEN(SUBSTITUTE(SUBSTITUTE(E60," ",""),",",""))+1),0))</f>
        <v/>
      </c>
      <c r="AB60" s="67">
        <f>IF(OR(ISBLANK(D4),ISBLANK(G4),ISBLANK(C60),ISBLANK(D60),ISBLANK(E60)),"",IF(AND(D60=G4,OR(E60="All",ISNUMBER(SEARCH("," &amp; D4 &amp; ",", "," &amp; SUBSTITUTE(E60," ","") &amp; ",")))),C60/IF(E60="All",COUNTIF(B4:I4,"&lt;&gt;"),LEN(SUBSTITUTE(E60," ",""))-LEN(SUBSTITUTE(SUBSTITUTE(E60," ",""),",",""))+1),0))</f>
        <v/>
      </c>
      <c r="AC60" s="67">
        <f>IF(OR(ISBLANK(D4),ISBLANK(H4),ISBLANK(C60),ISBLANK(D60),ISBLANK(E60)),"",IF(AND(D60=H4,OR(E60="All",ISNUMBER(SEARCH("," &amp; D4 &amp; ",", "," &amp; SUBSTITUTE(E60," ","") &amp; ",")))),C60/IF(E60="All",COUNTIF(B4:I4,"&lt;&gt;"),LEN(SUBSTITUTE(E60," ",""))-LEN(SUBSTITUTE(SUBSTITUTE(E60," ",""),",",""))+1),0))</f>
        <v/>
      </c>
      <c r="AD60" s="67">
        <f>IF(OR(ISBLANK(D4),ISBLANK(I4),ISBLANK(C60),ISBLANK(D60),ISBLANK(E60)),"",IF(AND(D60=I4,OR(E60="All",ISNUMBER(SEARCH("," &amp; D4 &amp; ",", "," &amp; SUBSTITUTE(E60," ","") &amp; ",")))),C60/IF(E60="All",COUNTIF(B4:I4,"&lt;&gt;"),LEN(SUBSTITUTE(E60," ",""))-LEN(SUBSTITUTE(SUBSTITUTE(E60," ",""),",",""))+1),0))</f>
        <v/>
      </c>
      <c r="AE60" s="67">
        <f>IF(OR(ISBLANK(E4),ISBLANK(B4),ISBLANK(C60),ISBLANK(D60),ISBLANK(E60)),"",IF(AND(D60=B4,OR(E60="All",ISNUMBER(SEARCH("," &amp; E4 &amp; ",", "," &amp; SUBSTITUTE(E60," ","") &amp; ",")))),C60/IF(E60="All",COUNTIF(B4:I4,"&lt;&gt;"),LEN(SUBSTITUTE(E60," ",""))-LEN(SUBSTITUTE(SUBSTITUTE(E60," ",""),",",""))+1),0))</f>
        <v/>
      </c>
      <c r="AF60" s="67">
        <f>IF(OR(ISBLANK(E4),ISBLANK(C4),ISBLANK(C60),ISBLANK(D60),ISBLANK(E60)),"",IF(AND(D60=C4,OR(E60="All",ISNUMBER(SEARCH("," &amp; E4 &amp; ",", "," &amp; SUBSTITUTE(E60," ","") &amp; ",")))),C60/IF(E60="All",COUNTIF(B4:I4,"&lt;&gt;"),LEN(SUBSTITUTE(E60," ",""))-LEN(SUBSTITUTE(SUBSTITUTE(E60," ",""),",",""))+1),0))</f>
        <v/>
      </c>
      <c r="AG60" s="67">
        <f>IF(OR(ISBLANK(E4),ISBLANK(D4),ISBLANK(C60),ISBLANK(D60),ISBLANK(E60)),"",IF(AND(D60=D4,OR(E60="All",ISNUMBER(SEARCH("," &amp; E4 &amp; ",", "," &amp; SUBSTITUTE(E60," ","") &amp; ",")))),C60/IF(E60="All",COUNTIF(B4:I4,"&lt;&gt;"),LEN(SUBSTITUTE(E60," ",""))-LEN(SUBSTITUTE(SUBSTITUTE(E60," ",""),",",""))+1),0))</f>
        <v/>
      </c>
      <c r="AI60" s="67">
        <f>IF(OR(ISBLANK(E4),ISBLANK(F4),ISBLANK(C60),ISBLANK(D60),ISBLANK(E60)),"",IF(AND(D60=F4,OR(E60="All",ISNUMBER(SEARCH("," &amp; E4 &amp; ",", "," &amp; SUBSTITUTE(E60," ","") &amp; ",")))),C60/IF(E60="All",COUNTIF(B4:I4,"&lt;&gt;"),LEN(SUBSTITUTE(E60," ",""))-LEN(SUBSTITUTE(SUBSTITUTE(E60," ",""),",",""))+1),0))</f>
        <v/>
      </c>
      <c r="AJ60" s="67">
        <f>IF(OR(ISBLANK(E4),ISBLANK(G4),ISBLANK(C60),ISBLANK(D60),ISBLANK(E60)),"",IF(AND(D60=G4,OR(E60="All",ISNUMBER(SEARCH("," &amp; E4 &amp; ",", "," &amp; SUBSTITUTE(E60," ","") &amp; ",")))),C60/IF(E60="All",COUNTIF(B4:I4,"&lt;&gt;"),LEN(SUBSTITUTE(E60," ",""))-LEN(SUBSTITUTE(SUBSTITUTE(E60," ",""),",",""))+1),0))</f>
        <v/>
      </c>
      <c r="AK60" s="67">
        <f>IF(OR(ISBLANK(E4),ISBLANK(H4),ISBLANK(C60),ISBLANK(D60),ISBLANK(E60)),"",IF(AND(D60=H4,OR(E60="All",ISNUMBER(SEARCH("," &amp; E4 &amp; ",", "," &amp; SUBSTITUTE(E60," ","") &amp; ",")))),C60/IF(E60="All",COUNTIF(B4:I4,"&lt;&gt;"),LEN(SUBSTITUTE(E60," ",""))-LEN(SUBSTITUTE(SUBSTITUTE(E60," ",""),",",""))+1),0))</f>
        <v/>
      </c>
      <c r="AL60" s="67">
        <f>IF(OR(ISBLANK(E4),ISBLANK(I4),ISBLANK(C60),ISBLANK(D60),ISBLANK(E60)),"",IF(AND(D60=I4,OR(E60="All",ISNUMBER(SEARCH("," &amp; E4 &amp; ",", "," &amp; SUBSTITUTE(E60," ","") &amp; ",")))),C60/IF(E60="All",COUNTIF(B4:I4,"&lt;&gt;"),LEN(SUBSTITUTE(E60," ",""))-LEN(SUBSTITUTE(SUBSTITUTE(E60," ",""),",",""))+1),0))</f>
        <v/>
      </c>
      <c r="AM60" s="67">
        <f>IF(OR(ISBLANK(F4),ISBLANK(B4),ISBLANK(C60),ISBLANK(D60),ISBLANK(E60)),"",IF(AND(D60=B4,OR(E60="All",ISNUMBER(SEARCH("," &amp; F4 &amp; ",", "," &amp; SUBSTITUTE(E60," ","") &amp; ",")))),C60/IF(E60="All",COUNTIF(B4:I4,"&lt;&gt;"),LEN(SUBSTITUTE(E60," ",""))-LEN(SUBSTITUTE(SUBSTITUTE(E60," ",""),",",""))+1),0))</f>
        <v/>
      </c>
      <c r="AN60" s="67">
        <f>IF(OR(ISBLANK(F4),ISBLANK(C4),ISBLANK(C60),ISBLANK(D60),ISBLANK(E60)),"",IF(AND(D60=C4,OR(E60="All",ISNUMBER(SEARCH("," &amp; F4 &amp; ",", "," &amp; SUBSTITUTE(E60," ","") &amp; ",")))),C60/IF(E60="All",COUNTIF(B4:I4,"&lt;&gt;"),LEN(SUBSTITUTE(E60," ",""))-LEN(SUBSTITUTE(SUBSTITUTE(E60," ",""),",",""))+1),0))</f>
        <v/>
      </c>
      <c r="AO60" s="67">
        <f>IF(OR(ISBLANK(F4),ISBLANK(D4),ISBLANK(C60),ISBLANK(D60),ISBLANK(E60)),"",IF(AND(D60=D4,OR(E60="All",ISNUMBER(SEARCH("," &amp; F4 &amp; ",", "," &amp; SUBSTITUTE(E60," ","") &amp; ",")))),C60/IF(E60="All",COUNTIF(B4:I4,"&lt;&gt;"),LEN(SUBSTITUTE(E60," ",""))-LEN(SUBSTITUTE(SUBSTITUTE(E60," ",""),",",""))+1),0))</f>
        <v/>
      </c>
      <c r="AP60" s="67">
        <f>IF(OR(ISBLANK(F4),ISBLANK(E4),ISBLANK(C60),ISBLANK(D60),ISBLANK(E60)),"",IF(AND(D60=E4,OR(E60="All",ISNUMBER(SEARCH("," &amp; F4 &amp; ",", "," &amp; SUBSTITUTE(E60," ","") &amp; ",")))),C60/IF(E60="All",COUNTIF(B4:I4,"&lt;&gt;"),LEN(SUBSTITUTE(E60," ",""))-LEN(SUBSTITUTE(SUBSTITUTE(E60," ",""),",",""))+1),0))</f>
        <v/>
      </c>
      <c r="AR60" s="67">
        <f>IF(OR(ISBLANK(F4),ISBLANK(G4),ISBLANK(C60),ISBLANK(D60),ISBLANK(E60)),"",IF(AND(D60=G4,OR(E60="All",ISNUMBER(SEARCH("," &amp; F4 &amp; ",", "," &amp; SUBSTITUTE(E60," ","") &amp; ",")))),C60/IF(E60="All",COUNTIF(B4:I4,"&lt;&gt;"),LEN(SUBSTITUTE(E60," ",""))-LEN(SUBSTITUTE(SUBSTITUTE(E60," ",""),",",""))+1),0))</f>
        <v/>
      </c>
      <c r="AS60" s="67">
        <f>IF(OR(ISBLANK(F4),ISBLANK(H4),ISBLANK(C60),ISBLANK(D60),ISBLANK(E60)),"",IF(AND(D60=H4,OR(E60="All",ISNUMBER(SEARCH("," &amp; F4 &amp; ",", "," &amp; SUBSTITUTE(E60," ","") &amp; ",")))),C60/IF(E60="All",COUNTIF(B4:I4,"&lt;&gt;"),LEN(SUBSTITUTE(E60," ",""))-LEN(SUBSTITUTE(SUBSTITUTE(E60," ",""),",",""))+1),0))</f>
        <v/>
      </c>
      <c r="AT60" s="67">
        <f>IF(OR(ISBLANK(F4),ISBLANK(I4),ISBLANK(C60),ISBLANK(D60),ISBLANK(E60)),"",IF(AND(D60=I4,OR(E60="All",ISNUMBER(SEARCH("," &amp; F4 &amp; ",", "," &amp; SUBSTITUTE(E60," ","") &amp; ",")))),C60/IF(E60="All",COUNTIF(B4:I4,"&lt;&gt;"),LEN(SUBSTITUTE(E60," ",""))-LEN(SUBSTITUTE(SUBSTITUTE(E60," ",""),",",""))+1),0))</f>
        <v/>
      </c>
      <c r="AU60" s="67">
        <f>IF(OR(ISBLANK(G4),ISBLANK(B4),ISBLANK(C60),ISBLANK(D60),ISBLANK(E60)),"",IF(AND(D60=B4,OR(E60="All",ISNUMBER(SEARCH("," &amp; G4 &amp; ",", "," &amp; SUBSTITUTE(E60," ","") &amp; ",")))),C60/IF(E60="All",COUNTIF(B4:I4,"&lt;&gt;"),LEN(SUBSTITUTE(E60," ",""))-LEN(SUBSTITUTE(SUBSTITUTE(E60," ",""),",",""))+1),0))</f>
        <v/>
      </c>
      <c r="AV60" s="67">
        <f>IF(OR(ISBLANK(G4),ISBLANK(C4),ISBLANK(C60),ISBLANK(D60),ISBLANK(E60)),"",IF(AND(D60=C4,OR(E60="All",ISNUMBER(SEARCH("," &amp; G4 &amp; ",", "," &amp; SUBSTITUTE(E60," ","") &amp; ",")))),C60/IF(E60="All",COUNTIF(B4:I4,"&lt;&gt;"),LEN(SUBSTITUTE(E60," ",""))-LEN(SUBSTITUTE(SUBSTITUTE(E60," ",""),",",""))+1),0))</f>
        <v/>
      </c>
      <c r="AW60" s="67">
        <f>IF(OR(ISBLANK(G4),ISBLANK(D4),ISBLANK(C60),ISBLANK(D60),ISBLANK(E60)),"",IF(AND(D60=D4,OR(E60="All",ISNUMBER(SEARCH("," &amp; G4 &amp; ",", "," &amp; SUBSTITUTE(E60," ","") &amp; ",")))),C60/IF(E60="All",COUNTIF(B4:I4,"&lt;&gt;"),LEN(SUBSTITUTE(E60," ",""))-LEN(SUBSTITUTE(SUBSTITUTE(E60," ",""),",",""))+1),0))</f>
        <v/>
      </c>
      <c r="AX60" s="67">
        <f>IF(OR(ISBLANK(G4),ISBLANK(E4),ISBLANK(C60),ISBLANK(D60),ISBLANK(E60)),"",IF(AND(D60=E4,OR(E60="All",ISNUMBER(SEARCH("," &amp; G4 &amp; ",", "," &amp; SUBSTITUTE(E60," ","") &amp; ",")))),C60/IF(E60="All",COUNTIF(B4:I4,"&lt;&gt;"),LEN(SUBSTITUTE(E60," ",""))-LEN(SUBSTITUTE(SUBSTITUTE(E60," ",""),",",""))+1),0))</f>
        <v/>
      </c>
      <c r="AY60" s="67">
        <f>IF(OR(ISBLANK(G4),ISBLANK(F4),ISBLANK(C60),ISBLANK(D60),ISBLANK(E60)),"",IF(AND(D60=F4,OR(E60="All",ISNUMBER(SEARCH("," &amp; G4 &amp; ",", "," &amp; SUBSTITUTE(E60," ","") &amp; ",")))),C60/IF(E60="All",COUNTIF(B4:I4,"&lt;&gt;"),LEN(SUBSTITUTE(E60," ",""))-LEN(SUBSTITUTE(SUBSTITUTE(E60," ",""),",",""))+1),0))</f>
        <v/>
      </c>
      <c r="BA60" s="67">
        <f>IF(OR(ISBLANK(G4),ISBLANK(H4),ISBLANK(C60),ISBLANK(D60),ISBLANK(E60)),"",IF(AND(D60=H4,OR(E60="All",ISNUMBER(SEARCH("," &amp; G4 &amp; ",", "," &amp; SUBSTITUTE(E60," ","") &amp; ",")))),C60/IF(E60="All",COUNTIF(B4:I4,"&lt;&gt;"),LEN(SUBSTITUTE(E60," ",""))-LEN(SUBSTITUTE(SUBSTITUTE(E60," ",""),",",""))+1),0))</f>
        <v/>
      </c>
      <c r="BB60" s="67">
        <f>IF(OR(ISBLANK(G4),ISBLANK(I4),ISBLANK(C60),ISBLANK(D60),ISBLANK(E60)),"",IF(AND(D60=I4,OR(E60="All",ISNUMBER(SEARCH("," &amp; G4 &amp; ",", "," &amp; SUBSTITUTE(E60," ","") &amp; ",")))),C60/IF(E60="All",COUNTIF(B4:I4,"&lt;&gt;"),LEN(SUBSTITUTE(E60," ",""))-LEN(SUBSTITUTE(SUBSTITUTE(E60," ",""),",",""))+1),0))</f>
        <v/>
      </c>
      <c r="BC60" s="67">
        <f>IF(OR(ISBLANK(H4),ISBLANK(B4),ISBLANK(C60),ISBLANK(D60),ISBLANK(E60)),"",IF(AND(D60=B4,OR(E60="All",ISNUMBER(SEARCH("," &amp; H4 &amp; ",", "," &amp; SUBSTITUTE(E60," ","") &amp; ",")))),C60/IF(E60="All",COUNTIF(B4:I4,"&lt;&gt;"),LEN(SUBSTITUTE(E60," ",""))-LEN(SUBSTITUTE(SUBSTITUTE(E60," ",""),",",""))+1),0))</f>
        <v/>
      </c>
      <c r="BD60" s="67">
        <f>IF(OR(ISBLANK(H4),ISBLANK(C4),ISBLANK(C60),ISBLANK(D60),ISBLANK(E60)),"",IF(AND(D60=C4,OR(E60="All",ISNUMBER(SEARCH("," &amp; H4 &amp; ",", "," &amp; SUBSTITUTE(E60," ","") &amp; ",")))),C60/IF(E60="All",COUNTIF(B4:I4,"&lt;&gt;"),LEN(SUBSTITUTE(E60," ",""))-LEN(SUBSTITUTE(SUBSTITUTE(E60," ",""),",",""))+1),0))</f>
        <v/>
      </c>
      <c r="BE60" s="67">
        <f>IF(OR(ISBLANK(H4),ISBLANK(D4),ISBLANK(C60),ISBLANK(D60),ISBLANK(E60)),"",IF(AND(D60=D4,OR(E60="All",ISNUMBER(SEARCH("," &amp; H4 &amp; ",", "," &amp; SUBSTITUTE(E60," ","") &amp; ",")))),C60/IF(E60="All",COUNTIF(B4:I4,"&lt;&gt;"),LEN(SUBSTITUTE(E60," ",""))-LEN(SUBSTITUTE(SUBSTITUTE(E60," ",""),",",""))+1),0))</f>
        <v/>
      </c>
      <c r="BF60" s="67">
        <f>IF(OR(ISBLANK(H4),ISBLANK(E4),ISBLANK(C60),ISBLANK(D60),ISBLANK(E60)),"",IF(AND(D60=E4,OR(E60="All",ISNUMBER(SEARCH("," &amp; H4 &amp; ",", "," &amp; SUBSTITUTE(E60," ","") &amp; ",")))),C60/IF(E60="All",COUNTIF(B4:I4,"&lt;&gt;"),LEN(SUBSTITUTE(E60," ",""))-LEN(SUBSTITUTE(SUBSTITUTE(E60," ",""),",",""))+1),0))</f>
        <v/>
      </c>
      <c r="BG60" s="67">
        <f>IF(OR(ISBLANK(H4),ISBLANK(F4),ISBLANK(C60),ISBLANK(D60),ISBLANK(E60)),"",IF(AND(D60=F4,OR(E60="All",ISNUMBER(SEARCH("," &amp; H4 &amp; ",", "," &amp; SUBSTITUTE(E60," ","") &amp; ",")))),C60/IF(E60="All",COUNTIF(B4:I4,"&lt;&gt;"),LEN(SUBSTITUTE(E60," ",""))-LEN(SUBSTITUTE(SUBSTITUTE(E60," ",""),",",""))+1),0))</f>
        <v/>
      </c>
      <c r="BH60" s="67">
        <f>IF(OR(ISBLANK(H4),ISBLANK(G4),ISBLANK(C60),ISBLANK(D60),ISBLANK(E60)),"",IF(AND(D60=G4,OR(E60="All",ISNUMBER(SEARCH("," &amp; H4 &amp; ",", "," &amp; SUBSTITUTE(E60," ","") &amp; ",")))),C60/IF(E60="All",COUNTIF(B4:I4,"&lt;&gt;"),LEN(SUBSTITUTE(E60," ",""))-LEN(SUBSTITUTE(SUBSTITUTE(E60," ",""),",",""))+1),0))</f>
        <v/>
      </c>
      <c r="BJ60" s="67">
        <f>IF(OR(ISBLANK(H4),ISBLANK(I4),ISBLANK(C60),ISBLANK(D60),ISBLANK(E60)),"",IF(AND(D60=I4,OR(E60="All",ISNUMBER(SEARCH("," &amp; H4 &amp; ",", "," &amp; SUBSTITUTE(E60," ","") &amp; ",")))),C60/IF(E60="All",COUNTIF(B4:I4,"&lt;&gt;"),LEN(SUBSTITUTE(E60," ",""))-LEN(SUBSTITUTE(SUBSTITUTE(E60," ",""),",",""))+1),0))</f>
        <v/>
      </c>
      <c r="BK60" s="67">
        <f>IF(OR(ISBLANK(I4),ISBLANK(B4),ISBLANK(C60),ISBLANK(D60),ISBLANK(E60)),"",IF(AND(D60=B4,OR(E60="All",ISNUMBER(SEARCH("," &amp; I4 &amp; ",", "," &amp; SUBSTITUTE(E60," ","") &amp; ",")))),C60/IF(E60="All",COUNTIF(B4:I4,"&lt;&gt;"),LEN(SUBSTITUTE(E60," ",""))-LEN(SUBSTITUTE(SUBSTITUTE(E60," ",""),",",""))+1),0))</f>
        <v/>
      </c>
      <c r="BL60" s="67">
        <f>IF(OR(ISBLANK(I4),ISBLANK(C4),ISBLANK(C60),ISBLANK(D60),ISBLANK(E60)),"",IF(AND(D60=C4,OR(E60="All",ISNUMBER(SEARCH("," &amp; I4 &amp; ",", "," &amp; SUBSTITUTE(E60," ","") &amp; ",")))),C60/IF(E60="All",COUNTIF(B4:I4,"&lt;&gt;"),LEN(SUBSTITUTE(E60," ",""))-LEN(SUBSTITUTE(SUBSTITUTE(E60," ",""),",",""))+1),0))</f>
        <v/>
      </c>
      <c r="BM60" s="67">
        <f>IF(OR(ISBLANK(I4),ISBLANK(D4),ISBLANK(C60),ISBLANK(D60),ISBLANK(E60)),"",IF(AND(D60=D4,OR(E60="All",ISNUMBER(SEARCH("," &amp; I4 &amp; ",", "," &amp; SUBSTITUTE(E60," ","") &amp; ",")))),C60/IF(E60="All",COUNTIF(B4:I4,"&lt;&gt;"),LEN(SUBSTITUTE(E60," ",""))-LEN(SUBSTITUTE(SUBSTITUTE(E60," ",""),",",""))+1),0))</f>
        <v/>
      </c>
      <c r="BN60" s="67">
        <f>IF(OR(ISBLANK(I4),ISBLANK(E4),ISBLANK(C60),ISBLANK(D60),ISBLANK(E60)),"",IF(AND(D60=E4,OR(E60="All",ISNUMBER(SEARCH("," &amp; I4 &amp; ",", "," &amp; SUBSTITUTE(E60," ","") &amp; ",")))),C60/IF(E60="All",COUNTIF(B4:I4,"&lt;&gt;"),LEN(SUBSTITUTE(E60," ",""))-LEN(SUBSTITUTE(SUBSTITUTE(E60," ",""),",",""))+1),0))</f>
        <v/>
      </c>
      <c r="BO60" s="67">
        <f>IF(OR(ISBLANK(I4),ISBLANK(F4),ISBLANK(C60),ISBLANK(D60),ISBLANK(E60)),"",IF(AND(D60=F4,OR(E60="All",ISNUMBER(SEARCH("," &amp; I4 &amp; ",", "," &amp; SUBSTITUTE(E60," ","") &amp; ",")))),C60/IF(E60="All",COUNTIF(B4:I4,"&lt;&gt;"),LEN(SUBSTITUTE(E60," ",""))-LEN(SUBSTITUTE(SUBSTITUTE(E60," ",""),",",""))+1),0))</f>
        <v/>
      </c>
      <c r="BP60" s="67">
        <f>IF(OR(ISBLANK(I4),ISBLANK(G4),ISBLANK(C60),ISBLANK(D60),ISBLANK(E60)),"",IF(AND(D60=G4,OR(E60="All",ISNUMBER(SEARCH("," &amp; I4 &amp; ",", "," &amp; SUBSTITUTE(E60," ","") &amp; ",")))),C60/IF(E60="All",COUNTIF(B4:I4,"&lt;&gt;"),LEN(SUBSTITUTE(E60," ",""))-LEN(SUBSTITUTE(SUBSTITUTE(E60," ",""),",",""))+1),0))</f>
        <v/>
      </c>
      <c r="BQ60" s="67">
        <f>IF(OR(ISBLANK(I4),ISBLANK(H4),ISBLANK(C60),ISBLANK(D60),ISBLANK(E60)),"",IF(AND(D60=H4,OR(E60="All",ISNUMBER(SEARCH("," &amp; I4 &amp; ",", "," &amp; SUBSTITUTE(E60," ","") &amp; ",")))),C60/IF(E60="All",COUNTIF(B4:I4,"&lt;&gt;"),LEN(SUBSTITUTE(E60," ",""))-LEN(SUBSTITUTE(SUBSTITUTE(E60," ",""),",",""))+1),0))</f>
        <v/>
      </c>
    </row>
    <row r="61" customFormat="1" s="1">
      <c r="A61" s="65" t="inlineStr">
        <is>
          <t>2024-11-04</t>
        </is>
      </c>
      <c r="B61" s="66" t="inlineStr">
        <is>
          <t>Escape room</t>
        </is>
      </c>
      <c r="C61" s="67" t="n">
        <v>160</v>
      </c>
      <c r="D61" s="66" t="inlineStr">
        <is>
          <t>Henry</t>
        </is>
      </c>
      <c r="E61" s="68" t="inlineStr">
        <is>
          <t>Bob, Charlie, Eve, Henry</t>
        </is>
      </c>
      <c r="F61" s="1" t="n"/>
      <c r="G61" s="1" t="n"/>
      <c r="H61" s="67">
        <f>IF(OR(ISBLANK(B4),ISBLANK(C4),ISBLANK(C61),ISBLANK(D61),ISBLANK(E61)),"",IF(AND(D61=C4,OR(E61="All",ISNUMBER(SEARCH("," &amp; B4 &amp; ",", "," &amp; SUBSTITUTE(E61," ","") &amp; ",")))),C61/IF(E61="All",COUNTIF(B4:I4,"&lt;&gt;"),LEN(SUBSTITUTE(E61," ",""))-LEN(SUBSTITUTE(SUBSTITUTE(E61," ",""),",",""))+1),0))</f>
        <v/>
      </c>
      <c r="I61" s="67">
        <f>IF(OR(ISBLANK(B4),ISBLANK(D4),ISBLANK(C61),ISBLANK(D61),ISBLANK(E61)),"",IF(AND(D61=D4,OR(E61="All",ISNUMBER(SEARCH("," &amp; B4 &amp; ",", "," &amp; SUBSTITUTE(E61," ","") &amp; ",")))),C61/IF(E61="All",COUNTIF(B4:I4,"&lt;&gt;"),LEN(SUBSTITUTE(E61," ",""))-LEN(SUBSTITUTE(SUBSTITUTE(E61," ",""),",",""))+1),0))</f>
        <v/>
      </c>
      <c r="J61" s="67">
        <f>IF(OR(ISBLANK(B4),ISBLANK(E4),ISBLANK(C61),ISBLANK(D61),ISBLANK(E61)),"",IF(AND(D61=E4,OR(E61="All",ISNUMBER(SEARCH("," &amp; B4 &amp; ",", "," &amp; SUBSTITUTE(E61," ","") &amp; ",")))),C61/IF(E61="All",COUNTIF(B4:I4,"&lt;&gt;"),LEN(SUBSTITUTE(E61," ",""))-LEN(SUBSTITUTE(SUBSTITUTE(E61," ",""),",",""))+1),0))</f>
        <v/>
      </c>
      <c r="K61" s="67">
        <f>IF(OR(ISBLANK(B4),ISBLANK(F4),ISBLANK(C61),ISBLANK(D61),ISBLANK(E61)),"",IF(AND(D61=F4,OR(E61="All",ISNUMBER(SEARCH("," &amp; B4 &amp; ",", "," &amp; SUBSTITUTE(E61," ","") &amp; ",")))),C61/IF(E61="All",COUNTIF(B4:I4,"&lt;&gt;"),LEN(SUBSTITUTE(E61," ",""))-LEN(SUBSTITUTE(SUBSTITUTE(E61," ",""),",",""))+1),0))</f>
        <v/>
      </c>
      <c r="L61" s="67">
        <f>IF(OR(ISBLANK(B4),ISBLANK(G4),ISBLANK(C61),ISBLANK(D61),ISBLANK(E61)),"",IF(AND(D61=G4,OR(E61="All",ISNUMBER(SEARCH("," &amp; B4 &amp; ",", "," &amp; SUBSTITUTE(E61," ","") &amp; ",")))),C61/IF(E61="All",COUNTIF(B4:I4,"&lt;&gt;"),LEN(SUBSTITUTE(E61," ",""))-LEN(SUBSTITUTE(SUBSTITUTE(E61," ",""),",",""))+1),0))</f>
        <v/>
      </c>
      <c r="M61" s="67">
        <f>IF(OR(ISBLANK(B4),ISBLANK(H4),ISBLANK(C61),ISBLANK(D61),ISBLANK(E61)),"",IF(AND(D61=H4,OR(E61="All",ISNUMBER(SEARCH("," &amp; B4 &amp; ",", "," &amp; SUBSTITUTE(E61," ","") &amp; ",")))),C61/IF(E61="All",COUNTIF(B4:I4,"&lt;&gt;"),LEN(SUBSTITUTE(E61," ",""))-LEN(SUBSTITUTE(SUBSTITUTE(E61," ",""),",",""))+1),0))</f>
        <v/>
      </c>
      <c r="N61" s="67">
        <f>IF(OR(ISBLANK(B4),ISBLANK(I4),ISBLANK(C61),ISBLANK(D61),ISBLANK(E61)),"",IF(AND(D61=I4,OR(E61="All",ISNUMBER(SEARCH("," &amp; B4 &amp; ",", "," &amp; SUBSTITUTE(E61," ","") &amp; ",")))),C61/IF(E61="All",COUNTIF(B4:I4,"&lt;&gt;"),LEN(SUBSTITUTE(E61," ",""))-LEN(SUBSTITUTE(SUBSTITUTE(E61," ",""),",",""))+1),0))</f>
        <v/>
      </c>
      <c r="O61" s="67">
        <f>IF(OR(ISBLANK(C4),ISBLANK(B4),ISBLANK(C61),ISBLANK(D61),ISBLANK(E61)),"",IF(AND(D61=B4,OR(E61="All",ISNUMBER(SEARCH("," &amp; C4 &amp; ",", "," &amp; SUBSTITUTE(E61," ","") &amp; ",")))),C61/IF(E61="All",COUNTIF(B4:I4,"&lt;&gt;"),LEN(SUBSTITUTE(E61," ",""))-LEN(SUBSTITUTE(SUBSTITUTE(E61," ",""),",",""))+1),0))</f>
        <v/>
      </c>
      <c r="P61" s="1" t="n"/>
      <c r="Q61" s="67">
        <f>IF(OR(ISBLANK(C4),ISBLANK(D4),ISBLANK(C61),ISBLANK(D61),ISBLANK(E61)),"",IF(AND(D61=D4,OR(E61="All",ISNUMBER(SEARCH("," &amp; C4 &amp; ",", "," &amp; SUBSTITUTE(E61," ","") &amp; ",")))),C61/IF(E61="All",COUNTIF(B4:I4,"&lt;&gt;"),LEN(SUBSTITUTE(E61," ",""))-LEN(SUBSTITUTE(SUBSTITUTE(E61," ",""),",",""))+1),0))</f>
        <v/>
      </c>
      <c r="R61" s="67">
        <f>IF(OR(ISBLANK(C4),ISBLANK(E4),ISBLANK(C61),ISBLANK(D61),ISBLANK(E61)),"",IF(AND(D61=E4,OR(E61="All",ISNUMBER(SEARCH("," &amp; C4 &amp; ",", "," &amp; SUBSTITUTE(E61," ","") &amp; ",")))),C61/IF(E61="All",COUNTIF(B4:I4,"&lt;&gt;"),LEN(SUBSTITUTE(E61," ",""))-LEN(SUBSTITUTE(SUBSTITUTE(E61," ",""),",",""))+1),0))</f>
        <v/>
      </c>
      <c r="S61" s="67">
        <f>IF(OR(ISBLANK(C4),ISBLANK(F4),ISBLANK(C61),ISBLANK(D61),ISBLANK(E61)),"",IF(AND(D61=F4,OR(E61="All",ISNUMBER(SEARCH("," &amp; C4 &amp; ",", "," &amp; SUBSTITUTE(E61," ","") &amp; ",")))),C61/IF(E61="All",COUNTIF(B4:I4,"&lt;&gt;"),LEN(SUBSTITUTE(E61," ",""))-LEN(SUBSTITUTE(SUBSTITUTE(E61," ",""),",",""))+1),0))</f>
        <v/>
      </c>
      <c r="T61" s="67">
        <f>IF(OR(ISBLANK(C4),ISBLANK(G4),ISBLANK(C61),ISBLANK(D61),ISBLANK(E61)),"",IF(AND(D61=G4,OR(E61="All",ISNUMBER(SEARCH("," &amp; C4 &amp; ",", "," &amp; SUBSTITUTE(E61," ","") &amp; ",")))),C61/IF(E61="All",COUNTIF(B4:I4,"&lt;&gt;"),LEN(SUBSTITUTE(E61," ",""))-LEN(SUBSTITUTE(SUBSTITUTE(E61," ",""),",",""))+1),0))</f>
        <v/>
      </c>
      <c r="U61" s="67">
        <f>IF(OR(ISBLANK(C4),ISBLANK(H4),ISBLANK(C61),ISBLANK(D61),ISBLANK(E61)),"",IF(AND(D61=H4,OR(E61="All",ISNUMBER(SEARCH("," &amp; C4 &amp; ",", "," &amp; SUBSTITUTE(E61," ","") &amp; ",")))),C61/IF(E61="All",COUNTIF(B4:I4,"&lt;&gt;"),LEN(SUBSTITUTE(E61," ",""))-LEN(SUBSTITUTE(SUBSTITUTE(E61," ",""),",",""))+1),0))</f>
        <v/>
      </c>
      <c r="V61" s="67">
        <f>IF(OR(ISBLANK(C4),ISBLANK(I4),ISBLANK(C61),ISBLANK(D61),ISBLANK(E61)),"",IF(AND(D61=I4,OR(E61="All",ISNUMBER(SEARCH("," &amp; C4 &amp; ",", "," &amp; SUBSTITUTE(E61," ","") &amp; ",")))),C61/IF(E61="All",COUNTIF(B4:I4,"&lt;&gt;"),LEN(SUBSTITUTE(E61," ",""))-LEN(SUBSTITUTE(SUBSTITUTE(E61," ",""),",",""))+1),0))</f>
        <v/>
      </c>
      <c r="W61" s="67">
        <f>IF(OR(ISBLANK(D4),ISBLANK(B4),ISBLANK(C61),ISBLANK(D61),ISBLANK(E61)),"",IF(AND(D61=B4,OR(E61="All",ISNUMBER(SEARCH("," &amp; D4 &amp; ",", "," &amp; SUBSTITUTE(E61," ","") &amp; ",")))),C61/IF(E61="All",COUNTIF(B4:I4,"&lt;&gt;"),LEN(SUBSTITUTE(E61," ",""))-LEN(SUBSTITUTE(SUBSTITUTE(E61," ",""),",",""))+1),0))</f>
        <v/>
      </c>
      <c r="X61" s="67">
        <f>IF(OR(ISBLANK(D4),ISBLANK(C4),ISBLANK(C61),ISBLANK(D61),ISBLANK(E61)),"",IF(AND(D61=C4,OR(E61="All",ISNUMBER(SEARCH("," &amp; D4 &amp; ",", "," &amp; SUBSTITUTE(E61," ","") &amp; ",")))),C61/IF(E61="All",COUNTIF(B4:I4,"&lt;&gt;"),LEN(SUBSTITUTE(E61," ",""))-LEN(SUBSTITUTE(SUBSTITUTE(E61," ",""),",",""))+1),0))</f>
        <v/>
      </c>
      <c r="Y61" s="1" t="n"/>
      <c r="Z61" s="67">
        <f>IF(OR(ISBLANK(D4),ISBLANK(E4),ISBLANK(C61),ISBLANK(D61),ISBLANK(E61)),"",IF(AND(D61=E4,OR(E61="All",ISNUMBER(SEARCH("," &amp; D4 &amp; ",", "," &amp; SUBSTITUTE(E61," ","") &amp; ",")))),C61/IF(E61="All",COUNTIF(B4:I4,"&lt;&gt;"),LEN(SUBSTITUTE(E61," ",""))-LEN(SUBSTITUTE(SUBSTITUTE(E61," ",""),",",""))+1),0))</f>
        <v/>
      </c>
      <c r="AA61" s="67">
        <f>IF(OR(ISBLANK(D4),ISBLANK(F4),ISBLANK(C61),ISBLANK(D61),ISBLANK(E61)),"",IF(AND(D61=F4,OR(E61="All",ISNUMBER(SEARCH("," &amp; D4 &amp; ",", "," &amp; SUBSTITUTE(E61," ","") &amp; ",")))),C61/IF(E61="All",COUNTIF(B4:I4,"&lt;&gt;"),LEN(SUBSTITUTE(E61," ",""))-LEN(SUBSTITUTE(SUBSTITUTE(E61," ",""),",",""))+1),0))</f>
        <v/>
      </c>
      <c r="AB61" s="67">
        <f>IF(OR(ISBLANK(D4),ISBLANK(G4),ISBLANK(C61),ISBLANK(D61),ISBLANK(E61)),"",IF(AND(D61=G4,OR(E61="All",ISNUMBER(SEARCH("," &amp; D4 &amp; ",", "," &amp; SUBSTITUTE(E61," ","") &amp; ",")))),C61/IF(E61="All",COUNTIF(B4:I4,"&lt;&gt;"),LEN(SUBSTITUTE(E61," ",""))-LEN(SUBSTITUTE(SUBSTITUTE(E61," ",""),",",""))+1),0))</f>
        <v/>
      </c>
      <c r="AC61" s="67">
        <f>IF(OR(ISBLANK(D4),ISBLANK(H4),ISBLANK(C61),ISBLANK(D61),ISBLANK(E61)),"",IF(AND(D61=H4,OR(E61="All",ISNUMBER(SEARCH("," &amp; D4 &amp; ",", "," &amp; SUBSTITUTE(E61," ","") &amp; ",")))),C61/IF(E61="All",COUNTIF(B4:I4,"&lt;&gt;"),LEN(SUBSTITUTE(E61," ",""))-LEN(SUBSTITUTE(SUBSTITUTE(E61," ",""),",",""))+1),0))</f>
        <v/>
      </c>
      <c r="AD61" s="67">
        <f>IF(OR(ISBLANK(D4),ISBLANK(I4),ISBLANK(C61),ISBLANK(D61),ISBLANK(E61)),"",IF(AND(D61=I4,OR(E61="All",ISNUMBER(SEARCH("," &amp; D4 &amp; ",", "," &amp; SUBSTITUTE(E61," ","") &amp; ",")))),C61/IF(E61="All",COUNTIF(B4:I4,"&lt;&gt;"),LEN(SUBSTITUTE(E61," ",""))-LEN(SUBSTITUTE(SUBSTITUTE(E61," ",""),",",""))+1),0))</f>
        <v/>
      </c>
      <c r="AE61" s="67">
        <f>IF(OR(ISBLANK(E4),ISBLANK(B4),ISBLANK(C61),ISBLANK(D61),ISBLANK(E61)),"",IF(AND(D61=B4,OR(E61="All",ISNUMBER(SEARCH("," &amp; E4 &amp; ",", "," &amp; SUBSTITUTE(E61," ","") &amp; ",")))),C61/IF(E61="All",COUNTIF(B4:I4,"&lt;&gt;"),LEN(SUBSTITUTE(E61," ",""))-LEN(SUBSTITUTE(SUBSTITUTE(E61," ",""),",",""))+1),0))</f>
        <v/>
      </c>
      <c r="AF61" s="67">
        <f>IF(OR(ISBLANK(E4),ISBLANK(C4),ISBLANK(C61),ISBLANK(D61),ISBLANK(E61)),"",IF(AND(D61=C4,OR(E61="All",ISNUMBER(SEARCH("," &amp; E4 &amp; ",", "," &amp; SUBSTITUTE(E61," ","") &amp; ",")))),C61/IF(E61="All",COUNTIF(B4:I4,"&lt;&gt;"),LEN(SUBSTITUTE(E61," ",""))-LEN(SUBSTITUTE(SUBSTITUTE(E61," ",""),",",""))+1),0))</f>
        <v/>
      </c>
      <c r="AG61" s="67">
        <f>IF(OR(ISBLANK(E4),ISBLANK(D4),ISBLANK(C61),ISBLANK(D61),ISBLANK(E61)),"",IF(AND(D61=D4,OR(E61="All",ISNUMBER(SEARCH("," &amp; E4 &amp; ",", "," &amp; SUBSTITUTE(E61," ","") &amp; ",")))),C61/IF(E61="All",COUNTIF(B4:I4,"&lt;&gt;"),LEN(SUBSTITUTE(E61," ",""))-LEN(SUBSTITUTE(SUBSTITUTE(E61," ",""),",",""))+1),0))</f>
        <v/>
      </c>
      <c r="AI61" s="67">
        <f>IF(OR(ISBLANK(E4),ISBLANK(F4),ISBLANK(C61),ISBLANK(D61),ISBLANK(E61)),"",IF(AND(D61=F4,OR(E61="All",ISNUMBER(SEARCH("," &amp; E4 &amp; ",", "," &amp; SUBSTITUTE(E61," ","") &amp; ",")))),C61/IF(E61="All",COUNTIF(B4:I4,"&lt;&gt;"),LEN(SUBSTITUTE(E61," ",""))-LEN(SUBSTITUTE(SUBSTITUTE(E61," ",""),",",""))+1),0))</f>
        <v/>
      </c>
      <c r="AJ61" s="67">
        <f>IF(OR(ISBLANK(E4),ISBLANK(G4),ISBLANK(C61),ISBLANK(D61),ISBLANK(E61)),"",IF(AND(D61=G4,OR(E61="All",ISNUMBER(SEARCH("," &amp; E4 &amp; ",", "," &amp; SUBSTITUTE(E61," ","") &amp; ",")))),C61/IF(E61="All",COUNTIF(B4:I4,"&lt;&gt;"),LEN(SUBSTITUTE(E61," ",""))-LEN(SUBSTITUTE(SUBSTITUTE(E61," ",""),",",""))+1),0))</f>
        <v/>
      </c>
      <c r="AK61" s="67">
        <f>IF(OR(ISBLANK(E4),ISBLANK(H4),ISBLANK(C61),ISBLANK(D61),ISBLANK(E61)),"",IF(AND(D61=H4,OR(E61="All",ISNUMBER(SEARCH("," &amp; E4 &amp; ",", "," &amp; SUBSTITUTE(E61," ","") &amp; ",")))),C61/IF(E61="All",COUNTIF(B4:I4,"&lt;&gt;"),LEN(SUBSTITUTE(E61," ",""))-LEN(SUBSTITUTE(SUBSTITUTE(E61," ",""),",",""))+1),0))</f>
        <v/>
      </c>
      <c r="AL61" s="67">
        <f>IF(OR(ISBLANK(E4),ISBLANK(I4),ISBLANK(C61),ISBLANK(D61),ISBLANK(E61)),"",IF(AND(D61=I4,OR(E61="All",ISNUMBER(SEARCH("," &amp; E4 &amp; ",", "," &amp; SUBSTITUTE(E61," ","") &amp; ",")))),C61/IF(E61="All",COUNTIF(B4:I4,"&lt;&gt;"),LEN(SUBSTITUTE(E61," ",""))-LEN(SUBSTITUTE(SUBSTITUTE(E61," ",""),",",""))+1),0))</f>
        <v/>
      </c>
      <c r="AM61" s="67">
        <f>IF(OR(ISBLANK(F4),ISBLANK(B4),ISBLANK(C61),ISBLANK(D61),ISBLANK(E61)),"",IF(AND(D61=B4,OR(E61="All",ISNUMBER(SEARCH("," &amp; F4 &amp; ",", "," &amp; SUBSTITUTE(E61," ","") &amp; ",")))),C61/IF(E61="All",COUNTIF(B4:I4,"&lt;&gt;"),LEN(SUBSTITUTE(E61," ",""))-LEN(SUBSTITUTE(SUBSTITUTE(E61," ",""),",",""))+1),0))</f>
        <v/>
      </c>
      <c r="AN61" s="67">
        <f>IF(OR(ISBLANK(F4),ISBLANK(C4),ISBLANK(C61),ISBLANK(D61),ISBLANK(E61)),"",IF(AND(D61=C4,OR(E61="All",ISNUMBER(SEARCH("," &amp; F4 &amp; ",", "," &amp; SUBSTITUTE(E61," ","") &amp; ",")))),C61/IF(E61="All",COUNTIF(B4:I4,"&lt;&gt;"),LEN(SUBSTITUTE(E61," ",""))-LEN(SUBSTITUTE(SUBSTITUTE(E61," ",""),",",""))+1),0))</f>
        <v/>
      </c>
      <c r="AO61" s="67">
        <f>IF(OR(ISBLANK(F4),ISBLANK(D4),ISBLANK(C61),ISBLANK(D61),ISBLANK(E61)),"",IF(AND(D61=D4,OR(E61="All",ISNUMBER(SEARCH("," &amp; F4 &amp; ",", "," &amp; SUBSTITUTE(E61," ","") &amp; ",")))),C61/IF(E61="All",COUNTIF(B4:I4,"&lt;&gt;"),LEN(SUBSTITUTE(E61," ",""))-LEN(SUBSTITUTE(SUBSTITUTE(E61," ",""),",",""))+1),0))</f>
        <v/>
      </c>
      <c r="AP61" s="67">
        <f>IF(OR(ISBLANK(F4),ISBLANK(E4),ISBLANK(C61),ISBLANK(D61),ISBLANK(E61)),"",IF(AND(D61=E4,OR(E61="All",ISNUMBER(SEARCH("," &amp; F4 &amp; ",", "," &amp; SUBSTITUTE(E61," ","") &amp; ",")))),C61/IF(E61="All",COUNTIF(B4:I4,"&lt;&gt;"),LEN(SUBSTITUTE(E61," ",""))-LEN(SUBSTITUTE(SUBSTITUTE(E61," ",""),",",""))+1),0))</f>
        <v/>
      </c>
      <c r="AR61" s="67">
        <f>IF(OR(ISBLANK(F4),ISBLANK(G4),ISBLANK(C61),ISBLANK(D61),ISBLANK(E61)),"",IF(AND(D61=G4,OR(E61="All",ISNUMBER(SEARCH("," &amp; F4 &amp; ",", "," &amp; SUBSTITUTE(E61," ","") &amp; ",")))),C61/IF(E61="All",COUNTIF(B4:I4,"&lt;&gt;"),LEN(SUBSTITUTE(E61," ",""))-LEN(SUBSTITUTE(SUBSTITUTE(E61," ",""),",",""))+1),0))</f>
        <v/>
      </c>
      <c r="AS61" s="67">
        <f>IF(OR(ISBLANK(F4),ISBLANK(H4),ISBLANK(C61),ISBLANK(D61),ISBLANK(E61)),"",IF(AND(D61=H4,OR(E61="All",ISNUMBER(SEARCH("," &amp; F4 &amp; ",", "," &amp; SUBSTITUTE(E61," ","") &amp; ",")))),C61/IF(E61="All",COUNTIF(B4:I4,"&lt;&gt;"),LEN(SUBSTITUTE(E61," ",""))-LEN(SUBSTITUTE(SUBSTITUTE(E61," ",""),",",""))+1),0))</f>
        <v/>
      </c>
      <c r="AT61" s="67">
        <f>IF(OR(ISBLANK(F4),ISBLANK(I4),ISBLANK(C61),ISBLANK(D61),ISBLANK(E61)),"",IF(AND(D61=I4,OR(E61="All",ISNUMBER(SEARCH("," &amp; F4 &amp; ",", "," &amp; SUBSTITUTE(E61," ","") &amp; ",")))),C61/IF(E61="All",COUNTIF(B4:I4,"&lt;&gt;"),LEN(SUBSTITUTE(E61," ",""))-LEN(SUBSTITUTE(SUBSTITUTE(E61," ",""),",",""))+1),0))</f>
        <v/>
      </c>
      <c r="AU61" s="67">
        <f>IF(OR(ISBLANK(G4),ISBLANK(B4),ISBLANK(C61),ISBLANK(D61),ISBLANK(E61)),"",IF(AND(D61=B4,OR(E61="All",ISNUMBER(SEARCH("," &amp; G4 &amp; ",", "," &amp; SUBSTITUTE(E61," ","") &amp; ",")))),C61/IF(E61="All",COUNTIF(B4:I4,"&lt;&gt;"),LEN(SUBSTITUTE(E61," ",""))-LEN(SUBSTITUTE(SUBSTITUTE(E61," ",""),",",""))+1),0))</f>
        <v/>
      </c>
      <c r="AV61" s="67">
        <f>IF(OR(ISBLANK(G4),ISBLANK(C4),ISBLANK(C61),ISBLANK(D61),ISBLANK(E61)),"",IF(AND(D61=C4,OR(E61="All",ISNUMBER(SEARCH("," &amp; G4 &amp; ",", "," &amp; SUBSTITUTE(E61," ","") &amp; ",")))),C61/IF(E61="All",COUNTIF(B4:I4,"&lt;&gt;"),LEN(SUBSTITUTE(E61," ",""))-LEN(SUBSTITUTE(SUBSTITUTE(E61," ",""),",",""))+1),0))</f>
        <v/>
      </c>
      <c r="AW61" s="67">
        <f>IF(OR(ISBLANK(G4),ISBLANK(D4),ISBLANK(C61),ISBLANK(D61),ISBLANK(E61)),"",IF(AND(D61=D4,OR(E61="All",ISNUMBER(SEARCH("," &amp; G4 &amp; ",", "," &amp; SUBSTITUTE(E61," ","") &amp; ",")))),C61/IF(E61="All",COUNTIF(B4:I4,"&lt;&gt;"),LEN(SUBSTITUTE(E61," ",""))-LEN(SUBSTITUTE(SUBSTITUTE(E61," ",""),",",""))+1),0))</f>
        <v/>
      </c>
      <c r="AX61" s="67">
        <f>IF(OR(ISBLANK(G4),ISBLANK(E4),ISBLANK(C61),ISBLANK(D61),ISBLANK(E61)),"",IF(AND(D61=E4,OR(E61="All",ISNUMBER(SEARCH("," &amp; G4 &amp; ",", "," &amp; SUBSTITUTE(E61," ","") &amp; ",")))),C61/IF(E61="All",COUNTIF(B4:I4,"&lt;&gt;"),LEN(SUBSTITUTE(E61," ",""))-LEN(SUBSTITUTE(SUBSTITUTE(E61," ",""),",",""))+1),0))</f>
        <v/>
      </c>
      <c r="AY61" s="67">
        <f>IF(OR(ISBLANK(G4),ISBLANK(F4),ISBLANK(C61),ISBLANK(D61),ISBLANK(E61)),"",IF(AND(D61=F4,OR(E61="All",ISNUMBER(SEARCH("," &amp; G4 &amp; ",", "," &amp; SUBSTITUTE(E61," ","") &amp; ",")))),C61/IF(E61="All",COUNTIF(B4:I4,"&lt;&gt;"),LEN(SUBSTITUTE(E61," ",""))-LEN(SUBSTITUTE(SUBSTITUTE(E61," ",""),",",""))+1),0))</f>
        <v/>
      </c>
      <c r="BA61" s="67">
        <f>IF(OR(ISBLANK(G4),ISBLANK(H4),ISBLANK(C61),ISBLANK(D61),ISBLANK(E61)),"",IF(AND(D61=H4,OR(E61="All",ISNUMBER(SEARCH("," &amp; G4 &amp; ",", "," &amp; SUBSTITUTE(E61," ","") &amp; ",")))),C61/IF(E61="All",COUNTIF(B4:I4,"&lt;&gt;"),LEN(SUBSTITUTE(E61," ",""))-LEN(SUBSTITUTE(SUBSTITUTE(E61," ",""),",",""))+1),0))</f>
        <v/>
      </c>
      <c r="BB61" s="67">
        <f>IF(OR(ISBLANK(G4),ISBLANK(I4),ISBLANK(C61),ISBLANK(D61),ISBLANK(E61)),"",IF(AND(D61=I4,OR(E61="All",ISNUMBER(SEARCH("," &amp; G4 &amp; ",", "," &amp; SUBSTITUTE(E61," ","") &amp; ",")))),C61/IF(E61="All",COUNTIF(B4:I4,"&lt;&gt;"),LEN(SUBSTITUTE(E61," ",""))-LEN(SUBSTITUTE(SUBSTITUTE(E61," ",""),",",""))+1),0))</f>
        <v/>
      </c>
      <c r="BC61" s="67">
        <f>IF(OR(ISBLANK(H4),ISBLANK(B4),ISBLANK(C61),ISBLANK(D61),ISBLANK(E61)),"",IF(AND(D61=B4,OR(E61="All",ISNUMBER(SEARCH("," &amp; H4 &amp; ",", "," &amp; SUBSTITUTE(E61," ","") &amp; ",")))),C61/IF(E61="All",COUNTIF(B4:I4,"&lt;&gt;"),LEN(SUBSTITUTE(E61," ",""))-LEN(SUBSTITUTE(SUBSTITUTE(E61," ",""),",",""))+1),0))</f>
        <v/>
      </c>
      <c r="BD61" s="67">
        <f>IF(OR(ISBLANK(H4),ISBLANK(C4),ISBLANK(C61),ISBLANK(D61),ISBLANK(E61)),"",IF(AND(D61=C4,OR(E61="All",ISNUMBER(SEARCH("," &amp; H4 &amp; ",", "," &amp; SUBSTITUTE(E61," ","") &amp; ",")))),C61/IF(E61="All",COUNTIF(B4:I4,"&lt;&gt;"),LEN(SUBSTITUTE(E61," ",""))-LEN(SUBSTITUTE(SUBSTITUTE(E61," ",""),",",""))+1),0))</f>
        <v/>
      </c>
      <c r="BE61" s="67">
        <f>IF(OR(ISBLANK(H4),ISBLANK(D4),ISBLANK(C61),ISBLANK(D61),ISBLANK(E61)),"",IF(AND(D61=D4,OR(E61="All",ISNUMBER(SEARCH("," &amp; H4 &amp; ",", "," &amp; SUBSTITUTE(E61," ","") &amp; ",")))),C61/IF(E61="All",COUNTIF(B4:I4,"&lt;&gt;"),LEN(SUBSTITUTE(E61," ",""))-LEN(SUBSTITUTE(SUBSTITUTE(E61," ",""),",",""))+1),0))</f>
        <v/>
      </c>
      <c r="BF61" s="67">
        <f>IF(OR(ISBLANK(H4),ISBLANK(E4),ISBLANK(C61),ISBLANK(D61),ISBLANK(E61)),"",IF(AND(D61=E4,OR(E61="All",ISNUMBER(SEARCH("," &amp; H4 &amp; ",", "," &amp; SUBSTITUTE(E61," ","") &amp; ",")))),C61/IF(E61="All",COUNTIF(B4:I4,"&lt;&gt;"),LEN(SUBSTITUTE(E61," ",""))-LEN(SUBSTITUTE(SUBSTITUTE(E61," ",""),",",""))+1),0))</f>
        <v/>
      </c>
      <c r="BG61" s="67">
        <f>IF(OR(ISBLANK(H4),ISBLANK(F4),ISBLANK(C61),ISBLANK(D61),ISBLANK(E61)),"",IF(AND(D61=F4,OR(E61="All",ISNUMBER(SEARCH("," &amp; H4 &amp; ",", "," &amp; SUBSTITUTE(E61," ","") &amp; ",")))),C61/IF(E61="All",COUNTIF(B4:I4,"&lt;&gt;"),LEN(SUBSTITUTE(E61," ",""))-LEN(SUBSTITUTE(SUBSTITUTE(E61," ",""),",",""))+1),0))</f>
        <v/>
      </c>
      <c r="BH61" s="67">
        <f>IF(OR(ISBLANK(H4),ISBLANK(G4),ISBLANK(C61),ISBLANK(D61),ISBLANK(E61)),"",IF(AND(D61=G4,OR(E61="All",ISNUMBER(SEARCH("," &amp; H4 &amp; ",", "," &amp; SUBSTITUTE(E61," ","") &amp; ",")))),C61/IF(E61="All",COUNTIF(B4:I4,"&lt;&gt;"),LEN(SUBSTITUTE(E61," ",""))-LEN(SUBSTITUTE(SUBSTITUTE(E61," ",""),",",""))+1),0))</f>
        <v/>
      </c>
      <c r="BJ61" s="67">
        <f>IF(OR(ISBLANK(H4),ISBLANK(I4),ISBLANK(C61),ISBLANK(D61),ISBLANK(E61)),"",IF(AND(D61=I4,OR(E61="All",ISNUMBER(SEARCH("," &amp; H4 &amp; ",", "," &amp; SUBSTITUTE(E61," ","") &amp; ",")))),C61/IF(E61="All",COUNTIF(B4:I4,"&lt;&gt;"),LEN(SUBSTITUTE(E61," ",""))-LEN(SUBSTITUTE(SUBSTITUTE(E61," ",""),",",""))+1),0))</f>
        <v/>
      </c>
      <c r="BK61" s="67">
        <f>IF(OR(ISBLANK(I4),ISBLANK(B4),ISBLANK(C61),ISBLANK(D61),ISBLANK(E61)),"",IF(AND(D61=B4,OR(E61="All",ISNUMBER(SEARCH("," &amp; I4 &amp; ",", "," &amp; SUBSTITUTE(E61," ","") &amp; ",")))),C61/IF(E61="All",COUNTIF(B4:I4,"&lt;&gt;"),LEN(SUBSTITUTE(E61," ",""))-LEN(SUBSTITUTE(SUBSTITUTE(E61," ",""),",",""))+1),0))</f>
        <v/>
      </c>
      <c r="BL61" s="67">
        <f>IF(OR(ISBLANK(I4),ISBLANK(C4),ISBLANK(C61),ISBLANK(D61),ISBLANK(E61)),"",IF(AND(D61=C4,OR(E61="All",ISNUMBER(SEARCH("," &amp; I4 &amp; ",", "," &amp; SUBSTITUTE(E61," ","") &amp; ",")))),C61/IF(E61="All",COUNTIF(B4:I4,"&lt;&gt;"),LEN(SUBSTITUTE(E61," ",""))-LEN(SUBSTITUTE(SUBSTITUTE(E61," ",""),",",""))+1),0))</f>
        <v/>
      </c>
      <c r="BM61" s="67">
        <f>IF(OR(ISBLANK(I4),ISBLANK(D4),ISBLANK(C61),ISBLANK(D61),ISBLANK(E61)),"",IF(AND(D61=D4,OR(E61="All",ISNUMBER(SEARCH("," &amp; I4 &amp; ",", "," &amp; SUBSTITUTE(E61," ","") &amp; ",")))),C61/IF(E61="All",COUNTIF(B4:I4,"&lt;&gt;"),LEN(SUBSTITUTE(E61," ",""))-LEN(SUBSTITUTE(SUBSTITUTE(E61," ",""),",",""))+1),0))</f>
        <v/>
      </c>
      <c r="BN61" s="67">
        <f>IF(OR(ISBLANK(I4),ISBLANK(E4),ISBLANK(C61),ISBLANK(D61),ISBLANK(E61)),"",IF(AND(D61=E4,OR(E61="All",ISNUMBER(SEARCH("," &amp; I4 &amp; ",", "," &amp; SUBSTITUTE(E61," ","") &amp; ",")))),C61/IF(E61="All",COUNTIF(B4:I4,"&lt;&gt;"),LEN(SUBSTITUTE(E61," ",""))-LEN(SUBSTITUTE(SUBSTITUTE(E61," ",""),",",""))+1),0))</f>
        <v/>
      </c>
      <c r="BO61" s="67">
        <f>IF(OR(ISBLANK(I4),ISBLANK(F4),ISBLANK(C61),ISBLANK(D61),ISBLANK(E61)),"",IF(AND(D61=F4,OR(E61="All",ISNUMBER(SEARCH("," &amp; I4 &amp; ",", "," &amp; SUBSTITUTE(E61," ","") &amp; ",")))),C61/IF(E61="All",COUNTIF(B4:I4,"&lt;&gt;"),LEN(SUBSTITUTE(E61," ",""))-LEN(SUBSTITUTE(SUBSTITUTE(E61," ",""),",",""))+1),0))</f>
        <v/>
      </c>
      <c r="BP61" s="67">
        <f>IF(OR(ISBLANK(I4),ISBLANK(G4),ISBLANK(C61),ISBLANK(D61),ISBLANK(E61)),"",IF(AND(D61=G4,OR(E61="All",ISNUMBER(SEARCH("," &amp; I4 &amp; ",", "," &amp; SUBSTITUTE(E61," ","") &amp; ",")))),C61/IF(E61="All",COUNTIF(B4:I4,"&lt;&gt;"),LEN(SUBSTITUTE(E61," ",""))-LEN(SUBSTITUTE(SUBSTITUTE(E61," ",""),",",""))+1),0))</f>
        <v/>
      </c>
      <c r="BQ61" s="67">
        <f>IF(OR(ISBLANK(I4),ISBLANK(H4),ISBLANK(C61),ISBLANK(D61),ISBLANK(E61)),"",IF(AND(D61=H4,OR(E61="All",ISNUMBER(SEARCH("," &amp; I4 &amp; ",", "," &amp; SUBSTITUTE(E61," ","") &amp; ",")))),C61/IF(E61="All",COUNTIF(B4:I4,"&lt;&gt;"),LEN(SUBSTITUTE(E61," ",""))-LEN(SUBSTITUTE(SUBSTITUTE(E61," ",""),",",""))+1),0))</f>
        <v/>
      </c>
    </row>
    <row r="62" customFormat="1" s="1">
      <c r="A62" s="65" t="inlineStr">
        <is>
          <t>2024-11-05</t>
        </is>
      </c>
      <c r="B62" s="66" t="inlineStr">
        <is>
          <t>Farewell dinner</t>
        </is>
      </c>
      <c r="C62" s="67" t="n">
        <v>240</v>
      </c>
      <c r="D62" s="66" t="inlineStr">
        <is>
          <t>Bob</t>
        </is>
      </c>
      <c r="E62" s="68" t="inlineStr">
        <is>
          <t>All</t>
        </is>
      </c>
      <c r="F62" s="1" t="n"/>
      <c r="G62" s="1" t="n"/>
      <c r="H62" s="67">
        <f>IF(OR(ISBLANK(B4),ISBLANK(C4),ISBLANK(C62),ISBLANK(D62),ISBLANK(E62)),"",IF(AND(D62=C4,OR(E62="All",ISNUMBER(SEARCH("," &amp; B4 &amp; ",", "," &amp; SUBSTITUTE(E62," ","") &amp; ",")))),C62/IF(E62="All",COUNTIF(B4:I4,"&lt;&gt;"),LEN(SUBSTITUTE(E62," ",""))-LEN(SUBSTITUTE(SUBSTITUTE(E62," ",""),",",""))+1),0))</f>
        <v/>
      </c>
      <c r="I62" s="67">
        <f>IF(OR(ISBLANK(B4),ISBLANK(D4),ISBLANK(C62),ISBLANK(D62),ISBLANK(E62)),"",IF(AND(D62=D4,OR(E62="All",ISNUMBER(SEARCH("," &amp; B4 &amp; ",", "," &amp; SUBSTITUTE(E62," ","") &amp; ",")))),C62/IF(E62="All",COUNTIF(B4:I4,"&lt;&gt;"),LEN(SUBSTITUTE(E62," ",""))-LEN(SUBSTITUTE(SUBSTITUTE(E62," ",""),",",""))+1),0))</f>
        <v/>
      </c>
      <c r="J62" s="67">
        <f>IF(OR(ISBLANK(B4),ISBLANK(E4),ISBLANK(C62),ISBLANK(D62),ISBLANK(E62)),"",IF(AND(D62=E4,OR(E62="All",ISNUMBER(SEARCH("," &amp; B4 &amp; ",", "," &amp; SUBSTITUTE(E62," ","") &amp; ",")))),C62/IF(E62="All",COUNTIF(B4:I4,"&lt;&gt;"),LEN(SUBSTITUTE(E62," ",""))-LEN(SUBSTITUTE(SUBSTITUTE(E62," ",""),",",""))+1),0))</f>
        <v/>
      </c>
      <c r="K62" s="67">
        <f>IF(OR(ISBLANK(B4),ISBLANK(F4),ISBLANK(C62),ISBLANK(D62),ISBLANK(E62)),"",IF(AND(D62=F4,OR(E62="All",ISNUMBER(SEARCH("," &amp; B4 &amp; ",", "," &amp; SUBSTITUTE(E62," ","") &amp; ",")))),C62/IF(E62="All",COUNTIF(B4:I4,"&lt;&gt;"),LEN(SUBSTITUTE(E62," ",""))-LEN(SUBSTITUTE(SUBSTITUTE(E62," ",""),",",""))+1),0))</f>
        <v/>
      </c>
      <c r="L62" s="67">
        <f>IF(OR(ISBLANK(B4),ISBLANK(G4),ISBLANK(C62),ISBLANK(D62),ISBLANK(E62)),"",IF(AND(D62=G4,OR(E62="All",ISNUMBER(SEARCH("," &amp; B4 &amp; ",", "," &amp; SUBSTITUTE(E62," ","") &amp; ",")))),C62/IF(E62="All",COUNTIF(B4:I4,"&lt;&gt;"),LEN(SUBSTITUTE(E62," ",""))-LEN(SUBSTITUTE(SUBSTITUTE(E62," ",""),",",""))+1),0))</f>
        <v/>
      </c>
      <c r="M62" s="67">
        <f>IF(OR(ISBLANK(B4),ISBLANK(H4),ISBLANK(C62),ISBLANK(D62),ISBLANK(E62)),"",IF(AND(D62=H4,OR(E62="All",ISNUMBER(SEARCH("," &amp; B4 &amp; ",", "," &amp; SUBSTITUTE(E62," ","") &amp; ",")))),C62/IF(E62="All",COUNTIF(B4:I4,"&lt;&gt;"),LEN(SUBSTITUTE(E62," ",""))-LEN(SUBSTITUTE(SUBSTITUTE(E62," ",""),",",""))+1),0))</f>
        <v/>
      </c>
      <c r="N62" s="67">
        <f>IF(OR(ISBLANK(B4),ISBLANK(I4),ISBLANK(C62),ISBLANK(D62),ISBLANK(E62)),"",IF(AND(D62=I4,OR(E62="All",ISNUMBER(SEARCH("," &amp; B4 &amp; ",", "," &amp; SUBSTITUTE(E62," ","") &amp; ",")))),C62/IF(E62="All",COUNTIF(B4:I4,"&lt;&gt;"),LEN(SUBSTITUTE(E62," ",""))-LEN(SUBSTITUTE(SUBSTITUTE(E62," ",""),",",""))+1),0))</f>
        <v/>
      </c>
      <c r="O62" s="67">
        <f>IF(OR(ISBLANK(C4),ISBLANK(B4),ISBLANK(C62),ISBLANK(D62),ISBLANK(E62)),"",IF(AND(D62=B4,OR(E62="All",ISNUMBER(SEARCH("," &amp; C4 &amp; ",", "," &amp; SUBSTITUTE(E62," ","") &amp; ",")))),C62/IF(E62="All",COUNTIF(B4:I4,"&lt;&gt;"),LEN(SUBSTITUTE(E62," ",""))-LEN(SUBSTITUTE(SUBSTITUTE(E62," ",""),",",""))+1),0))</f>
        <v/>
      </c>
      <c r="P62" s="1" t="n"/>
      <c r="Q62" s="67">
        <f>IF(OR(ISBLANK(C4),ISBLANK(D4),ISBLANK(C62),ISBLANK(D62),ISBLANK(E62)),"",IF(AND(D62=D4,OR(E62="All",ISNUMBER(SEARCH("," &amp; C4 &amp; ",", "," &amp; SUBSTITUTE(E62," ","") &amp; ",")))),C62/IF(E62="All",COUNTIF(B4:I4,"&lt;&gt;"),LEN(SUBSTITUTE(E62," ",""))-LEN(SUBSTITUTE(SUBSTITUTE(E62," ",""),",",""))+1),0))</f>
        <v/>
      </c>
      <c r="R62" s="67">
        <f>IF(OR(ISBLANK(C4),ISBLANK(E4),ISBLANK(C62),ISBLANK(D62),ISBLANK(E62)),"",IF(AND(D62=E4,OR(E62="All",ISNUMBER(SEARCH("," &amp; C4 &amp; ",", "," &amp; SUBSTITUTE(E62," ","") &amp; ",")))),C62/IF(E62="All",COUNTIF(B4:I4,"&lt;&gt;"),LEN(SUBSTITUTE(E62," ",""))-LEN(SUBSTITUTE(SUBSTITUTE(E62," ",""),",",""))+1),0))</f>
        <v/>
      </c>
      <c r="S62" s="67">
        <f>IF(OR(ISBLANK(C4),ISBLANK(F4),ISBLANK(C62),ISBLANK(D62),ISBLANK(E62)),"",IF(AND(D62=F4,OR(E62="All",ISNUMBER(SEARCH("," &amp; C4 &amp; ",", "," &amp; SUBSTITUTE(E62," ","") &amp; ",")))),C62/IF(E62="All",COUNTIF(B4:I4,"&lt;&gt;"),LEN(SUBSTITUTE(E62," ",""))-LEN(SUBSTITUTE(SUBSTITUTE(E62," ",""),",",""))+1),0))</f>
        <v/>
      </c>
      <c r="T62" s="67">
        <f>IF(OR(ISBLANK(C4),ISBLANK(G4),ISBLANK(C62),ISBLANK(D62),ISBLANK(E62)),"",IF(AND(D62=G4,OR(E62="All",ISNUMBER(SEARCH("," &amp; C4 &amp; ",", "," &amp; SUBSTITUTE(E62," ","") &amp; ",")))),C62/IF(E62="All",COUNTIF(B4:I4,"&lt;&gt;"),LEN(SUBSTITUTE(E62," ",""))-LEN(SUBSTITUTE(SUBSTITUTE(E62," ",""),",",""))+1),0))</f>
        <v/>
      </c>
      <c r="U62" s="67">
        <f>IF(OR(ISBLANK(C4),ISBLANK(H4),ISBLANK(C62),ISBLANK(D62),ISBLANK(E62)),"",IF(AND(D62=H4,OR(E62="All",ISNUMBER(SEARCH("," &amp; C4 &amp; ",", "," &amp; SUBSTITUTE(E62," ","") &amp; ",")))),C62/IF(E62="All",COUNTIF(B4:I4,"&lt;&gt;"),LEN(SUBSTITUTE(E62," ",""))-LEN(SUBSTITUTE(SUBSTITUTE(E62," ",""),",",""))+1),0))</f>
        <v/>
      </c>
      <c r="V62" s="67">
        <f>IF(OR(ISBLANK(C4),ISBLANK(I4),ISBLANK(C62),ISBLANK(D62),ISBLANK(E62)),"",IF(AND(D62=I4,OR(E62="All",ISNUMBER(SEARCH("," &amp; C4 &amp; ",", "," &amp; SUBSTITUTE(E62," ","") &amp; ",")))),C62/IF(E62="All",COUNTIF(B4:I4,"&lt;&gt;"),LEN(SUBSTITUTE(E62," ",""))-LEN(SUBSTITUTE(SUBSTITUTE(E62," ",""),",",""))+1),0))</f>
        <v/>
      </c>
      <c r="W62" s="67">
        <f>IF(OR(ISBLANK(D4),ISBLANK(B4),ISBLANK(C62),ISBLANK(D62),ISBLANK(E62)),"",IF(AND(D62=B4,OR(E62="All",ISNUMBER(SEARCH("," &amp; D4 &amp; ",", "," &amp; SUBSTITUTE(E62," ","") &amp; ",")))),C62/IF(E62="All",COUNTIF(B4:I4,"&lt;&gt;"),LEN(SUBSTITUTE(E62," ",""))-LEN(SUBSTITUTE(SUBSTITUTE(E62," ",""),",",""))+1),0))</f>
        <v/>
      </c>
      <c r="X62" s="67">
        <f>IF(OR(ISBLANK(D4),ISBLANK(C4),ISBLANK(C62),ISBLANK(D62),ISBLANK(E62)),"",IF(AND(D62=C4,OR(E62="All",ISNUMBER(SEARCH("," &amp; D4 &amp; ",", "," &amp; SUBSTITUTE(E62," ","") &amp; ",")))),C62/IF(E62="All",COUNTIF(B4:I4,"&lt;&gt;"),LEN(SUBSTITUTE(E62," ",""))-LEN(SUBSTITUTE(SUBSTITUTE(E62," ",""),",",""))+1),0))</f>
        <v/>
      </c>
      <c r="Y62" s="1" t="n"/>
      <c r="Z62" s="67">
        <f>IF(OR(ISBLANK(D4),ISBLANK(E4),ISBLANK(C62),ISBLANK(D62),ISBLANK(E62)),"",IF(AND(D62=E4,OR(E62="All",ISNUMBER(SEARCH("," &amp; D4 &amp; ",", "," &amp; SUBSTITUTE(E62," ","") &amp; ",")))),C62/IF(E62="All",COUNTIF(B4:I4,"&lt;&gt;"),LEN(SUBSTITUTE(E62," ",""))-LEN(SUBSTITUTE(SUBSTITUTE(E62," ",""),",",""))+1),0))</f>
        <v/>
      </c>
      <c r="AA62" s="67">
        <f>IF(OR(ISBLANK(D4),ISBLANK(F4),ISBLANK(C62),ISBLANK(D62),ISBLANK(E62)),"",IF(AND(D62=F4,OR(E62="All",ISNUMBER(SEARCH("," &amp; D4 &amp; ",", "," &amp; SUBSTITUTE(E62," ","") &amp; ",")))),C62/IF(E62="All",COUNTIF(B4:I4,"&lt;&gt;"),LEN(SUBSTITUTE(E62," ",""))-LEN(SUBSTITUTE(SUBSTITUTE(E62," ",""),",",""))+1),0))</f>
        <v/>
      </c>
      <c r="AB62" s="67">
        <f>IF(OR(ISBLANK(D4),ISBLANK(G4),ISBLANK(C62),ISBLANK(D62),ISBLANK(E62)),"",IF(AND(D62=G4,OR(E62="All",ISNUMBER(SEARCH("," &amp; D4 &amp; ",", "," &amp; SUBSTITUTE(E62," ","") &amp; ",")))),C62/IF(E62="All",COUNTIF(B4:I4,"&lt;&gt;"),LEN(SUBSTITUTE(E62," ",""))-LEN(SUBSTITUTE(SUBSTITUTE(E62," ",""),",",""))+1),0))</f>
        <v/>
      </c>
      <c r="AC62" s="67">
        <f>IF(OR(ISBLANK(D4),ISBLANK(H4),ISBLANK(C62),ISBLANK(D62),ISBLANK(E62)),"",IF(AND(D62=H4,OR(E62="All",ISNUMBER(SEARCH("," &amp; D4 &amp; ",", "," &amp; SUBSTITUTE(E62," ","") &amp; ",")))),C62/IF(E62="All",COUNTIF(B4:I4,"&lt;&gt;"),LEN(SUBSTITUTE(E62," ",""))-LEN(SUBSTITUTE(SUBSTITUTE(E62," ",""),",",""))+1),0))</f>
        <v/>
      </c>
      <c r="AD62" s="67">
        <f>IF(OR(ISBLANK(D4),ISBLANK(I4),ISBLANK(C62),ISBLANK(D62),ISBLANK(E62)),"",IF(AND(D62=I4,OR(E62="All",ISNUMBER(SEARCH("," &amp; D4 &amp; ",", "," &amp; SUBSTITUTE(E62," ","") &amp; ",")))),C62/IF(E62="All",COUNTIF(B4:I4,"&lt;&gt;"),LEN(SUBSTITUTE(E62," ",""))-LEN(SUBSTITUTE(SUBSTITUTE(E62," ",""),",",""))+1),0))</f>
        <v/>
      </c>
      <c r="AE62" s="67">
        <f>IF(OR(ISBLANK(E4),ISBLANK(B4),ISBLANK(C62),ISBLANK(D62),ISBLANK(E62)),"",IF(AND(D62=B4,OR(E62="All",ISNUMBER(SEARCH("," &amp; E4 &amp; ",", "," &amp; SUBSTITUTE(E62," ","") &amp; ",")))),C62/IF(E62="All",COUNTIF(B4:I4,"&lt;&gt;"),LEN(SUBSTITUTE(E62," ",""))-LEN(SUBSTITUTE(SUBSTITUTE(E62," ",""),",",""))+1),0))</f>
        <v/>
      </c>
      <c r="AF62" s="67">
        <f>IF(OR(ISBLANK(E4),ISBLANK(C4),ISBLANK(C62),ISBLANK(D62),ISBLANK(E62)),"",IF(AND(D62=C4,OR(E62="All",ISNUMBER(SEARCH("," &amp; E4 &amp; ",", "," &amp; SUBSTITUTE(E62," ","") &amp; ",")))),C62/IF(E62="All",COUNTIF(B4:I4,"&lt;&gt;"),LEN(SUBSTITUTE(E62," ",""))-LEN(SUBSTITUTE(SUBSTITUTE(E62," ",""),",",""))+1),0))</f>
        <v/>
      </c>
      <c r="AG62" s="67">
        <f>IF(OR(ISBLANK(E4),ISBLANK(D4),ISBLANK(C62),ISBLANK(D62),ISBLANK(E62)),"",IF(AND(D62=D4,OR(E62="All",ISNUMBER(SEARCH("," &amp; E4 &amp; ",", "," &amp; SUBSTITUTE(E62," ","") &amp; ",")))),C62/IF(E62="All",COUNTIF(B4:I4,"&lt;&gt;"),LEN(SUBSTITUTE(E62," ",""))-LEN(SUBSTITUTE(SUBSTITUTE(E62," ",""),",",""))+1),0))</f>
        <v/>
      </c>
      <c r="AI62" s="67">
        <f>IF(OR(ISBLANK(E4),ISBLANK(F4),ISBLANK(C62),ISBLANK(D62),ISBLANK(E62)),"",IF(AND(D62=F4,OR(E62="All",ISNUMBER(SEARCH("," &amp; E4 &amp; ",", "," &amp; SUBSTITUTE(E62," ","") &amp; ",")))),C62/IF(E62="All",COUNTIF(B4:I4,"&lt;&gt;"),LEN(SUBSTITUTE(E62," ",""))-LEN(SUBSTITUTE(SUBSTITUTE(E62," ",""),",",""))+1),0))</f>
        <v/>
      </c>
      <c r="AJ62" s="67">
        <f>IF(OR(ISBLANK(E4),ISBLANK(G4),ISBLANK(C62),ISBLANK(D62),ISBLANK(E62)),"",IF(AND(D62=G4,OR(E62="All",ISNUMBER(SEARCH("," &amp; E4 &amp; ",", "," &amp; SUBSTITUTE(E62," ","") &amp; ",")))),C62/IF(E62="All",COUNTIF(B4:I4,"&lt;&gt;"),LEN(SUBSTITUTE(E62," ",""))-LEN(SUBSTITUTE(SUBSTITUTE(E62," ",""),",",""))+1),0))</f>
        <v/>
      </c>
      <c r="AK62" s="67">
        <f>IF(OR(ISBLANK(E4),ISBLANK(H4),ISBLANK(C62),ISBLANK(D62),ISBLANK(E62)),"",IF(AND(D62=H4,OR(E62="All",ISNUMBER(SEARCH("," &amp; E4 &amp; ",", "," &amp; SUBSTITUTE(E62," ","") &amp; ",")))),C62/IF(E62="All",COUNTIF(B4:I4,"&lt;&gt;"),LEN(SUBSTITUTE(E62," ",""))-LEN(SUBSTITUTE(SUBSTITUTE(E62," ",""),",",""))+1),0))</f>
        <v/>
      </c>
      <c r="AL62" s="67">
        <f>IF(OR(ISBLANK(E4),ISBLANK(I4),ISBLANK(C62),ISBLANK(D62),ISBLANK(E62)),"",IF(AND(D62=I4,OR(E62="All",ISNUMBER(SEARCH("," &amp; E4 &amp; ",", "," &amp; SUBSTITUTE(E62," ","") &amp; ",")))),C62/IF(E62="All",COUNTIF(B4:I4,"&lt;&gt;"),LEN(SUBSTITUTE(E62," ",""))-LEN(SUBSTITUTE(SUBSTITUTE(E62," ",""),",",""))+1),0))</f>
        <v/>
      </c>
      <c r="AM62" s="67">
        <f>IF(OR(ISBLANK(F4),ISBLANK(B4),ISBLANK(C62),ISBLANK(D62),ISBLANK(E62)),"",IF(AND(D62=B4,OR(E62="All",ISNUMBER(SEARCH("," &amp; F4 &amp; ",", "," &amp; SUBSTITUTE(E62," ","") &amp; ",")))),C62/IF(E62="All",COUNTIF(B4:I4,"&lt;&gt;"),LEN(SUBSTITUTE(E62," ",""))-LEN(SUBSTITUTE(SUBSTITUTE(E62," ",""),",",""))+1),0))</f>
        <v/>
      </c>
      <c r="AN62" s="67">
        <f>IF(OR(ISBLANK(F4),ISBLANK(C4),ISBLANK(C62),ISBLANK(D62),ISBLANK(E62)),"",IF(AND(D62=C4,OR(E62="All",ISNUMBER(SEARCH("," &amp; F4 &amp; ",", "," &amp; SUBSTITUTE(E62," ","") &amp; ",")))),C62/IF(E62="All",COUNTIF(B4:I4,"&lt;&gt;"),LEN(SUBSTITUTE(E62," ",""))-LEN(SUBSTITUTE(SUBSTITUTE(E62," ",""),",",""))+1),0))</f>
        <v/>
      </c>
      <c r="AO62" s="67">
        <f>IF(OR(ISBLANK(F4),ISBLANK(D4),ISBLANK(C62),ISBLANK(D62),ISBLANK(E62)),"",IF(AND(D62=D4,OR(E62="All",ISNUMBER(SEARCH("," &amp; F4 &amp; ",", "," &amp; SUBSTITUTE(E62," ","") &amp; ",")))),C62/IF(E62="All",COUNTIF(B4:I4,"&lt;&gt;"),LEN(SUBSTITUTE(E62," ",""))-LEN(SUBSTITUTE(SUBSTITUTE(E62," ",""),",",""))+1),0))</f>
        <v/>
      </c>
      <c r="AP62" s="67">
        <f>IF(OR(ISBLANK(F4),ISBLANK(E4),ISBLANK(C62),ISBLANK(D62),ISBLANK(E62)),"",IF(AND(D62=E4,OR(E62="All",ISNUMBER(SEARCH("," &amp; F4 &amp; ",", "," &amp; SUBSTITUTE(E62," ","") &amp; ",")))),C62/IF(E62="All",COUNTIF(B4:I4,"&lt;&gt;"),LEN(SUBSTITUTE(E62," ",""))-LEN(SUBSTITUTE(SUBSTITUTE(E62," ",""),",",""))+1),0))</f>
        <v/>
      </c>
      <c r="AR62" s="67">
        <f>IF(OR(ISBLANK(F4),ISBLANK(G4),ISBLANK(C62),ISBLANK(D62),ISBLANK(E62)),"",IF(AND(D62=G4,OR(E62="All",ISNUMBER(SEARCH("," &amp; F4 &amp; ",", "," &amp; SUBSTITUTE(E62," ","") &amp; ",")))),C62/IF(E62="All",COUNTIF(B4:I4,"&lt;&gt;"),LEN(SUBSTITUTE(E62," ",""))-LEN(SUBSTITUTE(SUBSTITUTE(E62," ",""),",",""))+1),0))</f>
        <v/>
      </c>
      <c r="AS62" s="67">
        <f>IF(OR(ISBLANK(F4),ISBLANK(H4),ISBLANK(C62),ISBLANK(D62),ISBLANK(E62)),"",IF(AND(D62=H4,OR(E62="All",ISNUMBER(SEARCH("," &amp; F4 &amp; ",", "," &amp; SUBSTITUTE(E62," ","") &amp; ",")))),C62/IF(E62="All",COUNTIF(B4:I4,"&lt;&gt;"),LEN(SUBSTITUTE(E62," ",""))-LEN(SUBSTITUTE(SUBSTITUTE(E62," ",""),",",""))+1),0))</f>
        <v/>
      </c>
      <c r="AT62" s="67">
        <f>IF(OR(ISBLANK(F4),ISBLANK(I4),ISBLANK(C62),ISBLANK(D62),ISBLANK(E62)),"",IF(AND(D62=I4,OR(E62="All",ISNUMBER(SEARCH("," &amp; F4 &amp; ",", "," &amp; SUBSTITUTE(E62," ","") &amp; ",")))),C62/IF(E62="All",COUNTIF(B4:I4,"&lt;&gt;"),LEN(SUBSTITUTE(E62," ",""))-LEN(SUBSTITUTE(SUBSTITUTE(E62," ",""),",",""))+1),0))</f>
        <v/>
      </c>
      <c r="AU62" s="67">
        <f>IF(OR(ISBLANK(G4),ISBLANK(B4),ISBLANK(C62),ISBLANK(D62),ISBLANK(E62)),"",IF(AND(D62=B4,OR(E62="All",ISNUMBER(SEARCH("," &amp; G4 &amp; ",", "," &amp; SUBSTITUTE(E62," ","") &amp; ",")))),C62/IF(E62="All",COUNTIF(B4:I4,"&lt;&gt;"),LEN(SUBSTITUTE(E62," ",""))-LEN(SUBSTITUTE(SUBSTITUTE(E62," ",""),",",""))+1),0))</f>
        <v/>
      </c>
      <c r="AV62" s="67">
        <f>IF(OR(ISBLANK(G4),ISBLANK(C4),ISBLANK(C62),ISBLANK(D62),ISBLANK(E62)),"",IF(AND(D62=C4,OR(E62="All",ISNUMBER(SEARCH("," &amp; G4 &amp; ",", "," &amp; SUBSTITUTE(E62," ","") &amp; ",")))),C62/IF(E62="All",COUNTIF(B4:I4,"&lt;&gt;"),LEN(SUBSTITUTE(E62," ",""))-LEN(SUBSTITUTE(SUBSTITUTE(E62," ",""),",",""))+1),0))</f>
        <v/>
      </c>
      <c r="AW62" s="67">
        <f>IF(OR(ISBLANK(G4),ISBLANK(D4),ISBLANK(C62),ISBLANK(D62),ISBLANK(E62)),"",IF(AND(D62=D4,OR(E62="All",ISNUMBER(SEARCH("," &amp; G4 &amp; ",", "," &amp; SUBSTITUTE(E62," ","") &amp; ",")))),C62/IF(E62="All",COUNTIF(B4:I4,"&lt;&gt;"),LEN(SUBSTITUTE(E62," ",""))-LEN(SUBSTITUTE(SUBSTITUTE(E62," ",""),",",""))+1),0))</f>
        <v/>
      </c>
      <c r="AX62" s="67">
        <f>IF(OR(ISBLANK(G4),ISBLANK(E4),ISBLANK(C62),ISBLANK(D62),ISBLANK(E62)),"",IF(AND(D62=E4,OR(E62="All",ISNUMBER(SEARCH("," &amp; G4 &amp; ",", "," &amp; SUBSTITUTE(E62," ","") &amp; ",")))),C62/IF(E62="All",COUNTIF(B4:I4,"&lt;&gt;"),LEN(SUBSTITUTE(E62," ",""))-LEN(SUBSTITUTE(SUBSTITUTE(E62," ",""),",",""))+1),0))</f>
        <v/>
      </c>
      <c r="AY62" s="67">
        <f>IF(OR(ISBLANK(G4),ISBLANK(F4),ISBLANK(C62),ISBLANK(D62),ISBLANK(E62)),"",IF(AND(D62=F4,OR(E62="All",ISNUMBER(SEARCH("," &amp; G4 &amp; ",", "," &amp; SUBSTITUTE(E62," ","") &amp; ",")))),C62/IF(E62="All",COUNTIF(B4:I4,"&lt;&gt;"),LEN(SUBSTITUTE(E62," ",""))-LEN(SUBSTITUTE(SUBSTITUTE(E62," ",""),",",""))+1),0))</f>
        <v/>
      </c>
      <c r="BA62" s="67">
        <f>IF(OR(ISBLANK(G4),ISBLANK(H4),ISBLANK(C62),ISBLANK(D62),ISBLANK(E62)),"",IF(AND(D62=H4,OR(E62="All",ISNUMBER(SEARCH("," &amp; G4 &amp; ",", "," &amp; SUBSTITUTE(E62," ","") &amp; ",")))),C62/IF(E62="All",COUNTIF(B4:I4,"&lt;&gt;"),LEN(SUBSTITUTE(E62," ",""))-LEN(SUBSTITUTE(SUBSTITUTE(E62," ",""),",",""))+1),0))</f>
        <v/>
      </c>
      <c r="BB62" s="67">
        <f>IF(OR(ISBLANK(G4),ISBLANK(I4),ISBLANK(C62),ISBLANK(D62),ISBLANK(E62)),"",IF(AND(D62=I4,OR(E62="All",ISNUMBER(SEARCH("," &amp; G4 &amp; ",", "," &amp; SUBSTITUTE(E62," ","") &amp; ",")))),C62/IF(E62="All",COUNTIF(B4:I4,"&lt;&gt;"),LEN(SUBSTITUTE(E62," ",""))-LEN(SUBSTITUTE(SUBSTITUTE(E62," ",""),",",""))+1),0))</f>
        <v/>
      </c>
      <c r="BC62" s="67">
        <f>IF(OR(ISBLANK(H4),ISBLANK(B4),ISBLANK(C62),ISBLANK(D62),ISBLANK(E62)),"",IF(AND(D62=B4,OR(E62="All",ISNUMBER(SEARCH("," &amp; H4 &amp; ",", "," &amp; SUBSTITUTE(E62," ","") &amp; ",")))),C62/IF(E62="All",COUNTIF(B4:I4,"&lt;&gt;"),LEN(SUBSTITUTE(E62," ",""))-LEN(SUBSTITUTE(SUBSTITUTE(E62," ",""),",",""))+1),0))</f>
        <v/>
      </c>
      <c r="BD62" s="67">
        <f>IF(OR(ISBLANK(H4),ISBLANK(C4),ISBLANK(C62),ISBLANK(D62),ISBLANK(E62)),"",IF(AND(D62=C4,OR(E62="All",ISNUMBER(SEARCH("," &amp; H4 &amp; ",", "," &amp; SUBSTITUTE(E62," ","") &amp; ",")))),C62/IF(E62="All",COUNTIF(B4:I4,"&lt;&gt;"),LEN(SUBSTITUTE(E62," ",""))-LEN(SUBSTITUTE(SUBSTITUTE(E62," ",""),",",""))+1),0))</f>
        <v/>
      </c>
      <c r="BE62" s="67">
        <f>IF(OR(ISBLANK(H4),ISBLANK(D4),ISBLANK(C62),ISBLANK(D62),ISBLANK(E62)),"",IF(AND(D62=D4,OR(E62="All",ISNUMBER(SEARCH("," &amp; H4 &amp; ",", "," &amp; SUBSTITUTE(E62," ","") &amp; ",")))),C62/IF(E62="All",COUNTIF(B4:I4,"&lt;&gt;"),LEN(SUBSTITUTE(E62," ",""))-LEN(SUBSTITUTE(SUBSTITUTE(E62," ",""),",",""))+1),0))</f>
        <v/>
      </c>
      <c r="BF62" s="67">
        <f>IF(OR(ISBLANK(H4),ISBLANK(E4),ISBLANK(C62),ISBLANK(D62),ISBLANK(E62)),"",IF(AND(D62=E4,OR(E62="All",ISNUMBER(SEARCH("," &amp; H4 &amp; ",", "," &amp; SUBSTITUTE(E62," ","") &amp; ",")))),C62/IF(E62="All",COUNTIF(B4:I4,"&lt;&gt;"),LEN(SUBSTITUTE(E62," ",""))-LEN(SUBSTITUTE(SUBSTITUTE(E62," ",""),",",""))+1),0))</f>
        <v/>
      </c>
      <c r="BG62" s="67">
        <f>IF(OR(ISBLANK(H4),ISBLANK(F4),ISBLANK(C62),ISBLANK(D62),ISBLANK(E62)),"",IF(AND(D62=F4,OR(E62="All",ISNUMBER(SEARCH("," &amp; H4 &amp; ",", "," &amp; SUBSTITUTE(E62," ","") &amp; ",")))),C62/IF(E62="All",COUNTIF(B4:I4,"&lt;&gt;"),LEN(SUBSTITUTE(E62," ",""))-LEN(SUBSTITUTE(SUBSTITUTE(E62," ",""),",",""))+1),0))</f>
        <v/>
      </c>
      <c r="BH62" s="67">
        <f>IF(OR(ISBLANK(H4),ISBLANK(G4),ISBLANK(C62),ISBLANK(D62),ISBLANK(E62)),"",IF(AND(D62=G4,OR(E62="All",ISNUMBER(SEARCH("," &amp; H4 &amp; ",", "," &amp; SUBSTITUTE(E62," ","") &amp; ",")))),C62/IF(E62="All",COUNTIF(B4:I4,"&lt;&gt;"),LEN(SUBSTITUTE(E62," ",""))-LEN(SUBSTITUTE(SUBSTITUTE(E62," ",""),",",""))+1),0))</f>
        <v/>
      </c>
      <c r="BJ62" s="67">
        <f>IF(OR(ISBLANK(H4),ISBLANK(I4),ISBLANK(C62),ISBLANK(D62),ISBLANK(E62)),"",IF(AND(D62=I4,OR(E62="All",ISNUMBER(SEARCH("," &amp; H4 &amp; ",", "," &amp; SUBSTITUTE(E62," ","") &amp; ",")))),C62/IF(E62="All",COUNTIF(B4:I4,"&lt;&gt;"),LEN(SUBSTITUTE(E62," ",""))-LEN(SUBSTITUTE(SUBSTITUTE(E62," ",""),",",""))+1),0))</f>
        <v/>
      </c>
      <c r="BK62" s="67">
        <f>IF(OR(ISBLANK(I4),ISBLANK(B4),ISBLANK(C62),ISBLANK(D62),ISBLANK(E62)),"",IF(AND(D62=B4,OR(E62="All",ISNUMBER(SEARCH("," &amp; I4 &amp; ",", "," &amp; SUBSTITUTE(E62," ","") &amp; ",")))),C62/IF(E62="All",COUNTIF(B4:I4,"&lt;&gt;"),LEN(SUBSTITUTE(E62," ",""))-LEN(SUBSTITUTE(SUBSTITUTE(E62," ",""),",",""))+1),0))</f>
        <v/>
      </c>
      <c r="BL62" s="67">
        <f>IF(OR(ISBLANK(I4),ISBLANK(C4),ISBLANK(C62),ISBLANK(D62),ISBLANK(E62)),"",IF(AND(D62=C4,OR(E62="All",ISNUMBER(SEARCH("," &amp; I4 &amp; ",", "," &amp; SUBSTITUTE(E62," ","") &amp; ",")))),C62/IF(E62="All",COUNTIF(B4:I4,"&lt;&gt;"),LEN(SUBSTITUTE(E62," ",""))-LEN(SUBSTITUTE(SUBSTITUTE(E62," ",""),",",""))+1),0))</f>
        <v/>
      </c>
      <c r="BM62" s="67">
        <f>IF(OR(ISBLANK(I4),ISBLANK(D4),ISBLANK(C62),ISBLANK(D62),ISBLANK(E62)),"",IF(AND(D62=D4,OR(E62="All",ISNUMBER(SEARCH("," &amp; I4 &amp; ",", "," &amp; SUBSTITUTE(E62," ","") &amp; ",")))),C62/IF(E62="All",COUNTIF(B4:I4,"&lt;&gt;"),LEN(SUBSTITUTE(E62," ",""))-LEN(SUBSTITUTE(SUBSTITUTE(E62," ",""),",",""))+1),0))</f>
        <v/>
      </c>
      <c r="BN62" s="67">
        <f>IF(OR(ISBLANK(I4),ISBLANK(E4),ISBLANK(C62),ISBLANK(D62),ISBLANK(E62)),"",IF(AND(D62=E4,OR(E62="All",ISNUMBER(SEARCH("," &amp; I4 &amp; ",", "," &amp; SUBSTITUTE(E62," ","") &amp; ",")))),C62/IF(E62="All",COUNTIF(B4:I4,"&lt;&gt;"),LEN(SUBSTITUTE(E62," ",""))-LEN(SUBSTITUTE(SUBSTITUTE(E62," ",""),",",""))+1),0))</f>
        <v/>
      </c>
      <c r="BO62" s="67">
        <f>IF(OR(ISBLANK(I4),ISBLANK(F4),ISBLANK(C62),ISBLANK(D62),ISBLANK(E62)),"",IF(AND(D62=F4,OR(E62="All",ISNUMBER(SEARCH("," &amp; I4 &amp; ",", "," &amp; SUBSTITUTE(E62," ","") &amp; ",")))),C62/IF(E62="All",COUNTIF(B4:I4,"&lt;&gt;"),LEN(SUBSTITUTE(E62," ",""))-LEN(SUBSTITUTE(SUBSTITUTE(E62," ",""),",",""))+1),0))</f>
        <v/>
      </c>
      <c r="BP62" s="67">
        <f>IF(OR(ISBLANK(I4),ISBLANK(G4),ISBLANK(C62),ISBLANK(D62),ISBLANK(E62)),"",IF(AND(D62=G4,OR(E62="All",ISNUMBER(SEARCH("," &amp; I4 &amp; ",", "," &amp; SUBSTITUTE(E62," ","") &amp; ",")))),C62/IF(E62="All",COUNTIF(B4:I4,"&lt;&gt;"),LEN(SUBSTITUTE(E62," ",""))-LEN(SUBSTITUTE(SUBSTITUTE(E62," ",""),",",""))+1),0))</f>
        <v/>
      </c>
      <c r="BQ62" s="67">
        <f>IF(OR(ISBLANK(I4),ISBLANK(H4),ISBLANK(C62),ISBLANK(D62),ISBLANK(E62)),"",IF(AND(D62=H4,OR(E62="All",ISNUMBER(SEARCH("," &amp; I4 &amp; ",", "," &amp; SUBSTITUTE(E62," ","") &amp; ",")))),C62/IF(E62="All",COUNTIF(B4:I4,"&lt;&gt;"),LEN(SUBSTITUTE(E62," ",""))-LEN(SUBSTITUTE(SUBSTITUTE(E62," ",""),",",""))+1),0))</f>
        <v/>
      </c>
    </row>
    <row r="63" customFormat="1" s="1">
      <c r="A63" s="69" t="inlineStr">
        <is>
          <t>TOTALS</t>
        </is>
      </c>
      <c r="B63" s="70" t="n"/>
      <c r="C63" s="71">
        <f>SUM(C53:C62)</f>
        <v/>
      </c>
      <c r="D63" s="70" t="n"/>
      <c r="E63" s="72" t="n"/>
      <c r="F63" s="1" t="n"/>
      <c r="G63" s="1" t="n"/>
      <c r="H63" s="73">
        <f>SUM(H53:H62)</f>
        <v/>
      </c>
      <c r="I63" s="73">
        <f>SUM(I53:I62)</f>
        <v/>
      </c>
      <c r="J63" s="73">
        <f>SUM(J53:J62)</f>
        <v/>
      </c>
      <c r="K63" s="73">
        <f>SUM(K53:K62)</f>
        <v/>
      </c>
      <c r="L63" s="73">
        <f>SUM(L53:L62)</f>
        <v/>
      </c>
      <c r="M63" s="73">
        <f>SUM(M53:M62)</f>
        <v/>
      </c>
      <c r="N63" s="73">
        <f>SUM(N53:N62)</f>
        <v/>
      </c>
      <c r="O63" s="73">
        <f>SUM(O53:O62)</f>
        <v/>
      </c>
      <c r="P63" s="1" t="n"/>
      <c r="Q63" s="73">
        <f>SUM(Q53:Q62)</f>
        <v/>
      </c>
      <c r="R63" s="73">
        <f>SUM(R53:R62)</f>
        <v/>
      </c>
      <c r="S63" s="73">
        <f>SUM(S53:S62)</f>
        <v/>
      </c>
      <c r="T63" s="73">
        <f>SUM(T53:T62)</f>
        <v/>
      </c>
      <c r="U63" s="73">
        <f>SUM(U53:U62)</f>
        <v/>
      </c>
      <c r="V63" s="73">
        <f>SUM(V53:V62)</f>
        <v/>
      </c>
      <c r="W63" s="73">
        <f>SUM(W53:W62)</f>
        <v/>
      </c>
      <c r="X63" s="73">
        <f>SUM(X53:X62)</f>
        <v/>
      </c>
      <c r="Y63" s="1" t="n"/>
      <c r="Z63" s="73">
        <f>SUM(Z53:Z62)</f>
        <v/>
      </c>
      <c r="AA63" s="73">
        <f>SUM(AA53:AA62)</f>
        <v/>
      </c>
      <c r="AB63" s="73">
        <f>SUM(AB53:AB62)</f>
        <v/>
      </c>
      <c r="AC63" s="73">
        <f>SUM(AC53:AC62)</f>
        <v/>
      </c>
      <c r="AD63" s="73">
        <f>SUM(AD53:AD62)</f>
        <v/>
      </c>
      <c r="AE63" s="73">
        <f>SUM(AE53:AE62)</f>
        <v/>
      </c>
      <c r="AF63" s="73">
        <f>SUM(AF53:AF62)</f>
        <v/>
      </c>
      <c r="AG63" s="73">
        <f>SUM(AG53:AG62)</f>
        <v/>
      </c>
      <c r="AI63" s="73">
        <f>SUM(AI53:AI62)</f>
        <v/>
      </c>
      <c r="AJ63" s="73">
        <f>SUM(AJ53:AJ62)</f>
        <v/>
      </c>
      <c r="AK63" s="73">
        <f>SUM(AK53:AK62)</f>
        <v/>
      </c>
      <c r="AL63" s="73">
        <f>SUM(AL53:AL62)</f>
        <v/>
      </c>
      <c r="AM63" s="73">
        <f>SUM(AM53:AM62)</f>
        <v/>
      </c>
      <c r="AN63" s="73">
        <f>SUM(AN53:AN62)</f>
        <v/>
      </c>
      <c r="AO63" s="73">
        <f>SUM(AO53:AO62)</f>
        <v/>
      </c>
      <c r="AP63" s="73">
        <f>SUM(AP53:AP62)</f>
        <v/>
      </c>
      <c r="AR63" s="73">
        <f>SUM(AR53:AR62)</f>
        <v/>
      </c>
      <c r="AS63" s="73">
        <f>SUM(AS53:AS62)</f>
        <v/>
      </c>
      <c r="AT63" s="73">
        <f>SUM(AT53:AT62)</f>
        <v/>
      </c>
      <c r="AU63" s="73">
        <f>SUM(AU53:AU62)</f>
        <v/>
      </c>
      <c r="AV63" s="73">
        <f>SUM(AV53:AV62)</f>
        <v/>
      </c>
      <c r="AW63" s="73">
        <f>SUM(AW53:AW62)</f>
        <v/>
      </c>
      <c r="AX63" s="73">
        <f>SUM(AX53:AX62)</f>
        <v/>
      </c>
      <c r="AY63" s="73">
        <f>SUM(AY53:AY62)</f>
        <v/>
      </c>
      <c r="BA63" s="73">
        <f>SUM(BA53:BA62)</f>
        <v/>
      </c>
      <c r="BB63" s="73">
        <f>SUM(BB53:BB62)</f>
        <v/>
      </c>
      <c r="BC63" s="73">
        <f>SUM(BC53:BC62)</f>
        <v/>
      </c>
      <c r="BD63" s="73">
        <f>SUM(BD53:BD62)</f>
        <v/>
      </c>
      <c r="BE63" s="73">
        <f>SUM(BE53:BE62)</f>
        <v/>
      </c>
      <c r="BF63" s="73">
        <f>SUM(BF53:BF62)</f>
        <v/>
      </c>
      <c r="BG63" s="73">
        <f>SUM(BG53:BG62)</f>
        <v/>
      </c>
      <c r="BH63" s="73">
        <f>SUM(BH53:BH62)</f>
        <v/>
      </c>
      <c r="BJ63" s="73">
        <f>SUM(BJ53:BJ62)</f>
        <v/>
      </c>
      <c r="BK63" s="73">
        <f>SUM(BK53:BK62)</f>
        <v/>
      </c>
      <c r="BL63" s="73">
        <f>SUM(BL53:BL62)</f>
        <v/>
      </c>
      <c r="BM63" s="73">
        <f>SUM(BM53:BM62)</f>
        <v/>
      </c>
      <c r="BN63" s="73">
        <f>SUM(BN53:BN62)</f>
        <v/>
      </c>
      <c r="BO63" s="73">
        <f>SUM(BO53:BO62)</f>
        <v/>
      </c>
      <c r="BP63" s="73">
        <f>SUM(BP53:BP62)</f>
        <v/>
      </c>
      <c r="BQ63" s="73">
        <f>SUM(BQ53:BQ62)</f>
        <v/>
      </c>
    </row>
    <row r="64" customFormat="1" s="1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</row>
    <row r="65" customFormat="1" s="1">
      <c r="A65" s="74" t="inlineStr">
        <is>
          <t>INSTRUCTIONS:</t>
        </is>
      </c>
      <c r="B65" s="75" t="n"/>
      <c r="C65" s="75" t="n"/>
      <c r="D65" s="75" t="n"/>
      <c r="E65" s="75" t="n"/>
      <c r="F65" s="76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</row>
    <row r="66" customFormat="1" s="1">
      <c r="A66" s="77" t="inlineStr">
        <is>
          <t>1. Edit the participant names in the colored cells (see Participants row)</t>
        </is>
      </c>
      <c r="B66" s="78" t="n"/>
      <c r="C66" s="78" t="n"/>
      <c r="D66" s="78" t="n"/>
      <c r="E66" s="78" t="n"/>
      <c r="F66" s="79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</row>
    <row r="67" customFormat="1" s="1">
      <c r="A67" s="77" t="inlineStr">
        <is>
          <t>2. For each expense, enter:</t>
        </is>
      </c>
      <c r="B67" s="78" t="n"/>
      <c r="C67" s="78" t="n"/>
      <c r="D67" s="78" t="n"/>
      <c r="E67" s="78" t="n"/>
      <c r="F67" s="79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</row>
    <row r="68" customFormat="1" s="1">
      <c r="A68" s="77" t="inlineStr">
        <is>
          <t xml:space="preserve">   - Date and description</t>
        </is>
      </c>
      <c r="B68" s="78" t="n"/>
      <c r="C68" s="78" t="n"/>
      <c r="D68" s="78" t="n"/>
      <c r="E68" s="78" t="n"/>
      <c r="F68" s="79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</row>
    <row r="69" customFormat="1" s="1">
      <c r="A69" s="77" t="inlineStr">
        <is>
          <t xml:space="preserve">   - Amount</t>
        </is>
      </c>
      <c r="B69" s="78" t="n"/>
      <c r="C69" s="78" t="n"/>
      <c r="D69" s="78" t="n"/>
      <c r="E69" s="78" t="n"/>
      <c r="F69" s="79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</row>
    <row r="70" customFormat="1" s="1">
      <c r="A70" s="77" t="inlineStr">
        <is>
          <t xml:space="preserve">   - Who paid for the expense (single payer per line)</t>
        </is>
      </c>
      <c r="B70" s="78" t="n"/>
      <c r="C70" s="78" t="n"/>
      <c r="D70" s="78" t="n"/>
      <c r="E70" s="78" t="n"/>
      <c r="F70" s="79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</row>
    <row r="71" customFormat="1" s="1">
      <c r="A71" s="77" t="inlineStr">
        <is>
          <t xml:space="preserve">   - Who participated ('All' or comma-separated names)</t>
        </is>
      </c>
      <c r="B71" s="78" t="n"/>
      <c r="C71" s="78" t="n"/>
      <c r="D71" s="78" t="n"/>
      <c r="E71" s="78" t="n"/>
      <c r="F71" s="79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</row>
    <row r="72" customFormat="1" s="1">
      <c r="A72" s="77" t="inlineStr">
        <is>
          <t>3. The summary sections at the top will automatically update</t>
        </is>
      </c>
      <c r="B72" s="78" t="n"/>
      <c r="C72" s="78" t="n"/>
      <c r="D72" s="78" t="n"/>
      <c r="E72" s="78" t="n"/>
      <c r="F72" s="79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</row>
    <row r="73" customFormat="1" s="1">
      <c r="A73" s="77" t="inlineStr">
        <is>
          <t>4. The 'Final Balance' section shows the net balance for each person</t>
        </is>
      </c>
      <c r="B73" s="78" t="n"/>
      <c r="C73" s="78" t="n"/>
      <c r="D73" s="78" t="n"/>
      <c r="E73" s="78" t="n"/>
      <c r="F73" s="79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</row>
    <row r="74" customFormat="1" s="1">
      <c r="A74" s="77" t="inlineStr">
        <is>
          <t>5. The 'Settlements' table shows exactly who should pay whom and how much.</t>
        </is>
      </c>
      <c r="B74" s="78" t="n"/>
      <c r="C74" s="78" t="n"/>
      <c r="D74" s="78" t="n"/>
      <c r="E74" s="78" t="n"/>
      <c r="F74" s="79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</row>
    <row r="75" customFormat="1" s="1">
      <c r="A75" s="80" t="n"/>
      <c r="B75" s="81" t="n"/>
      <c r="C75" s="81" t="n"/>
      <c r="D75" s="81" t="n"/>
      <c r="E75" s="81" t="n"/>
      <c r="F75" s="82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</row>
    <row r="76" customFormat="1" s="1">
      <c r="A76" s="77" t="inlineStr">
        <is>
          <t>Note: When you rename participants, their names automatically update throughout the spreadsheet.</t>
        </is>
      </c>
      <c r="B76" s="78" t="n"/>
      <c r="C76" s="78" t="n"/>
      <c r="D76" s="78" t="n"/>
      <c r="E76" s="78" t="n"/>
      <c r="F76" s="82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</row>
    <row r="77" customFormat="1" s="1">
      <c r="A77" s="83" t="inlineStr">
        <is>
          <t>Note: You can remove a participant by clearing their name cell. All calculations will adjust automatically.</t>
        </is>
      </c>
      <c r="B77" s="84" t="n"/>
      <c r="C77" s="84" t="n"/>
      <c r="D77" s="84" t="n"/>
      <c r="E77" s="84" t="n"/>
      <c r="F77" s="85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</row>
    <row r="78" customFormat="1" s="1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</row>
    <row r="79" customFormat="1" s="1">
      <c r="A79" s="86" t="inlineStr">
        <is>
          <t>Designed and shared for free use by Phil Cigan under a CC-BY-SA license</t>
        </is>
      </c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</row>
    <row r="80" customFormat="1" s="1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</row>
    <row r="81" customFormat="1" s="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</row>
    <row r="82" customFormat="1" s="1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</row>
    <row r="83" customFormat="1" s="1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</row>
    <row r="84" customFormat="1" s="1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</row>
    <row r="85" customFormat="1" s="1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</row>
    <row r="86" customFormat="1" s="1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</row>
    <row r="87" customFormat="1" s="1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</row>
    <row r="88" customFormat="1" s="1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</row>
    <row r="89" customFormat="1" s="1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</row>
    <row r="90" customFormat="1" s="1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</row>
    <row r="91" customFormat="1" s="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</row>
    <row r="92" customFormat="1" s="1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</row>
    <row r="93" customFormat="1" s="1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</row>
    <row r="94" customFormat="1" s="1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</row>
    <row r="95" customFormat="1" s="1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</row>
    <row r="96" customFormat="1" s="1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</row>
    <row r="97" customFormat="1" s="1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</row>
    <row r="98" customFormat="1" s="1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</row>
    <row r="99" customFormat="1" s="1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</row>
    <row r="100" customFormat="1" s="1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</row>
    <row r="101" customFormat="1" s="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</row>
    <row r="102" customFormat="1" s="1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</row>
    <row r="103" customFormat="1" s="1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  <c r="AC103" s="1" t="n"/>
    </row>
    <row r="104" customFormat="1" s="1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</row>
    <row r="105" customFormat="1" s="1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  <c r="AC105" s="1" t="n"/>
    </row>
    <row r="106" customFormat="1" s="1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  <c r="AC106" s="1" t="n"/>
    </row>
    <row r="107" customFormat="1" s="1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  <c r="AC107" s="1" t="n"/>
    </row>
    <row r="108" customFormat="1" s="1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  <c r="AC108" s="1" t="n"/>
    </row>
    <row r="109" customFormat="1" s="1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  <c r="AC109" s="1" t="n"/>
    </row>
    <row r="110" customFormat="1" s="1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  <c r="AC110" s="1" t="n"/>
    </row>
    <row r="111" customFormat="1" s="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  <c r="AC111" s="1" t="n"/>
    </row>
    <row r="112" customFormat="1" s="1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  <c r="AC112" s="1" t="n"/>
    </row>
    <row r="113" customFormat="1" s="1"/>
    <row r="114" customFormat="1" s="1"/>
    <row r="115" customFormat="1" s="1"/>
    <row r="116" customFormat="1" s="1"/>
    <row r="117" customFormat="1" s="1"/>
    <row r="118" customFormat="1" s="1"/>
    <row r="119" customFormat="1" s="1"/>
    <row r="120" customFormat="1" s="1"/>
    <row r="121" customFormat="1" s="1"/>
    <row r="122" customFormat="1" s="1"/>
    <row r="123" customFormat="1" s="1"/>
    <row r="124" customFormat="1" s="1"/>
    <row r="125" customFormat="1" s="1"/>
    <row r="126" customFormat="1" s="1"/>
    <row r="127" customFormat="1" s="1"/>
    <row r="128" customFormat="1" s="1"/>
    <row r="129" customFormat="1" s="1"/>
    <row r="130" customFormat="1" s="1"/>
    <row r="131" customFormat="1" s="1"/>
    <row r="132" customFormat="1" s="1"/>
    <row r="133" customFormat="1" s="1"/>
    <row r="134" customFormat="1" s="1"/>
    <row r="135" customFormat="1" s="1"/>
    <row r="136" customFormat="1" s="1"/>
    <row r="137" customFormat="1" s="1"/>
    <row r="138" customFormat="1" s="1"/>
    <row r="139" customFormat="1" s="1"/>
    <row r="140" customFormat="1" s="1"/>
    <row r="141" customFormat="1" s="1"/>
    <row r="142" customFormat="1" s="1"/>
    <row r="143" customFormat="1" s="1"/>
    <row r="144" customFormat="1" s="1"/>
    <row r="145" customFormat="1" s="1"/>
    <row r="146" customFormat="1" s="1"/>
    <row r="147" customFormat="1" s="1"/>
    <row r="148" customFormat="1" s="1"/>
    <row r="149" customFormat="1" s="1"/>
    <row r="150" customFormat="1" s="1"/>
    <row r="151" customFormat="1" s="1"/>
    <row r="152" customFormat="1" s="1"/>
    <row r="153" customFormat="1" s="1"/>
    <row r="154" customFormat="1" s="1"/>
    <row r="155" customFormat="1" s="1"/>
    <row r="156" customFormat="1" s="1"/>
    <row r="157" customFormat="1" s="1"/>
    <row r="158" customFormat="1" s="1"/>
    <row r="159" customFormat="1" s="1"/>
    <row r="160" customFormat="1" s="1"/>
    <row r="161" customFormat="1" s="1"/>
    <row r="162" customFormat="1" s="1"/>
    <row r="163" customFormat="1" s="1"/>
    <row r="164" customFormat="1" s="1"/>
    <row r="165" customFormat="1" s="1"/>
    <row r="166" customFormat="1" s="1"/>
    <row r="167" customFormat="1" s="1"/>
    <row r="168" customFormat="1" s="1"/>
    <row r="169" customFormat="1" s="1"/>
    <row r="170" customFormat="1" s="1"/>
    <row r="171" customFormat="1" s="1"/>
    <row r="172" customFormat="1" s="1"/>
    <row r="173" customFormat="1" s="1"/>
    <row r="174" customFormat="1" s="1"/>
    <row r="175" customFormat="1" s="1"/>
    <row r="176" customFormat="1" s="1"/>
    <row r="177" customFormat="1" s="1"/>
    <row r="178" customFormat="1" s="1"/>
    <row r="179" customFormat="1" s="1"/>
    <row r="180" customFormat="1" s="1"/>
    <row r="181" customFormat="1" s="1"/>
    <row r="182" customFormat="1" s="1"/>
    <row r="183" customFormat="1" s="1"/>
    <row r="184" customFormat="1" s="1"/>
    <row r="185" customFormat="1" s="1"/>
    <row r="186" customFormat="1" s="1"/>
    <row r="187" customFormat="1" s="1"/>
    <row r="188" customFormat="1" s="1"/>
    <row r="189" customFormat="1" s="1"/>
    <row r="190" customFormat="1" s="1"/>
    <row r="191" customFormat="1" s="1"/>
    <row r="192" customFormat="1" s="1"/>
    <row r="193" customFormat="1" s="1"/>
    <row r="194" customFormat="1" s="1"/>
    <row r="195" customFormat="1" s="1"/>
    <row r="196" customFormat="1" s="1"/>
    <row r="197" customFormat="1" s="1"/>
    <row r="198" customFormat="1" s="1"/>
    <row r="199" customFormat="1" s="1"/>
    <row r="200" customFormat="1" s="1"/>
    <row r="201" customFormat="1" s="1"/>
    <row r="202" customFormat="1" s="1"/>
    <row r="203" customFormat="1" s="1"/>
    <row r="204" customFormat="1" s="1"/>
    <row r="205" customFormat="1" s="1"/>
    <row r="206" customFormat="1" s="1"/>
    <row r="207" customFormat="1" s="1"/>
    <row r="208" customFormat="1" s="1"/>
    <row r="209" customFormat="1" s="1"/>
    <row r="210" customFormat="1" s="1"/>
    <row r="211" customFormat="1" s="1"/>
    <row r="212" customFormat="1" s="1"/>
    <row r="213" customFormat="1" s="1"/>
    <row r="214" customFormat="1" s="1"/>
    <row r="215" customFormat="1" s="1"/>
    <row r="216" customFormat="1" s="1"/>
    <row r="217" customFormat="1" s="1"/>
    <row r="218" customFormat="1" s="1"/>
    <row r="219" customFormat="1" s="1"/>
    <row r="220" customFormat="1" s="1"/>
    <row r="221" customFormat="1" s="1"/>
    <row r="222" customFormat="1" s="1"/>
    <row r="223" customFormat="1" s="1"/>
    <row r="224" customFormat="1" s="1"/>
    <row r="225" customFormat="1" s="1"/>
    <row r="226" customFormat="1" s="1"/>
    <row r="227" customFormat="1" s="1"/>
    <row r="228" customFormat="1" s="1"/>
    <row r="229" customFormat="1" s="1"/>
    <row r="230" customFormat="1" s="1"/>
    <row r="231" customFormat="1" s="1"/>
    <row r="232" customFormat="1" s="1"/>
    <row r="233" customFormat="1" s="1"/>
    <row r="234" customFormat="1" s="1"/>
    <row r="235" customFormat="1" s="1"/>
    <row r="236" customFormat="1" s="1"/>
    <row r="237" customFormat="1" s="1"/>
    <row r="238" customFormat="1" s="1"/>
    <row r="239" customFormat="1" s="1"/>
    <row r="240" customFormat="1" s="1"/>
    <row r="241" customFormat="1" s="1"/>
    <row r="242" customFormat="1" s="1"/>
    <row r="243" customFormat="1" s="1"/>
    <row r="244" customFormat="1" s="1"/>
    <row r="245" customFormat="1" s="1"/>
    <row r="246" customFormat="1" s="1"/>
    <row r="247" customFormat="1" s="1"/>
    <row r="248" customFormat="1" s="1"/>
    <row r="249" customFormat="1" s="1"/>
    <row r="250" customFormat="1" s="1"/>
    <row r="251" customFormat="1" s="1"/>
    <row r="252" customFormat="1" s="1"/>
    <row r="253" customFormat="1" s="1"/>
    <row r="254" customFormat="1" s="1"/>
    <row r="255" customFormat="1" s="1"/>
    <row r="256" customFormat="1" s="1"/>
    <row r="257" customFormat="1" s="1"/>
    <row r="258" customFormat="1" s="1"/>
    <row r="259" customFormat="1" s="1"/>
    <row r="260" customFormat="1" s="1"/>
    <row r="261" customFormat="1" s="1"/>
    <row r="262" customFormat="1" s="1"/>
    <row r="263" customFormat="1" s="1"/>
    <row r="264" customFormat="1" s="1"/>
    <row r="265" customFormat="1" s="1"/>
    <row r="266" customFormat="1" s="1"/>
    <row r="267" customFormat="1" s="1"/>
    <row r="268" customFormat="1" s="1"/>
    <row r="269" customFormat="1" s="1"/>
    <row r="270" customFormat="1" s="1"/>
    <row r="271" customFormat="1" s="1"/>
    <row r="272" customFormat="1" s="1"/>
    <row r="273" customFormat="1" s="1"/>
    <row r="274" customFormat="1" s="1"/>
    <row r="275" customFormat="1" s="1"/>
    <row r="276" customFormat="1" s="1"/>
    <row r="277" customFormat="1" s="1"/>
    <row r="278" customFormat="1" s="1"/>
    <row r="279" customFormat="1" s="1"/>
    <row r="280" customFormat="1" s="1"/>
    <row r="281" customFormat="1" s="1"/>
    <row r="282" customFormat="1" s="1"/>
    <row r="283" customFormat="1" s="1"/>
    <row r="284" customFormat="1" s="1"/>
    <row r="285" customFormat="1" s="1"/>
    <row r="286" customFormat="1" s="1"/>
    <row r="287" customFormat="1" s="1"/>
    <row r="288" customFormat="1" s="1"/>
    <row r="289" customFormat="1" s="1"/>
    <row r="290" customFormat="1" s="1"/>
    <row r="291" customFormat="1" s="1"/>
    <row r="292" customFormat="1" s="1"/>
    <row r="293" customFormat="1" s="1"/>
    <row r="294" customFormat="1" s="1"/>
    <row r="295" customFormat="1" s="1"/>
    <row r="296" customFormat="1" s="1"/>
    <row r="297" customFormat="1" s="1"/>
    <row r="298" customFormat="1" s="1"/>
    <row r="299" customFormat="1" s="1"/>
    <row r="300" customFormat="1" s="1"/>
    <row r="301" customFormat="1" s="1"/>
    <row r="302" customFormat="1" s="1"/>
    <row r="303" customFormat="1" s="1"/>
    <row r="304" customFormat="1" s="1"/>
    <row r="305" customFormat="1" s="1"/>
    <row r="306" customFormat="1" s="1"/>
    <row r="307" customFormat="1" s="1"/>
    <row r="308" customFormat="1" s="1"/>
    <row r="309" customFormat="1" s="1"/>
    <row r="310" customFormat="1" s="1"/>
    <row r="311" customFormat="1" s="1"/>
    <row r="312" customFormat="1" s="1"/>
    <row r="313" customFormat="1" s="1"/>
    <row r="314" customFormat="1" s="1"/>
    <row r="315" customFormat="1" s="1"/>
    <row r="316" customFormat="1" s="1"/>
    <row r="317" customFormat="1" s="1"/>
    <row r="318" customFormat="1" s="1"/>
    <row r="319" customFormat="1" s="1"/>
    <row r="320" customFormat="1" s="1"/>
    <row r="321" customFormat="1" s="1"/>
    <row r="322" customFormat="1" s="1"/>
    <row r="323" customFormat="1" s="1"/>
    <row r="324" customFormat="1" s="1"/>
    <row r="325" customFormat="1" s="1"/>
    <row r="326" customFormat="1" s="1"/>
    <row r="327" customFormat="1" s="1"/>
    <row r="328" customFormat="1" s="1"/>
    <row r="329" customFormat="1" s="1"/>
    <row r="330" customFormat="1" s="1"/>
    <row r="331" customFormat="1" s="1"/>
    <row r="332" customFormat="1" s="1"/>
    <row r="333" customFormat="1" s="1"/>
    <row r="334" customFormat="1" s="1"/>
    <row r="335" customFormat="1" s="1"/>
    <row r="336" customFormat="1" s="1"/>
    <row r="337" customFormat="1" s="1"/>
    <row r="338" customFormat="1" s="1"/>
    <row r="339" customFormat="1" s="1"/>
    <row r="340" customFormat="1" s="1"/>
    <row r="341" customFormat="1" s="1"/>
    <row r="342" customFormat="1" s="1"/>
    <row r="343" customFormat="1" s="1"/>
    <row r="344" customFormat="1" s="1"/>
    <row r="345" customFormat="1" s="1"/>
    <row r="346" customFormat="1" s="1"/>
    <row r="347" customFormat="1" s="1"/>
    <row r="348" customFormat="1" s="1"/>
    <row r="349" customFormat="1" s="1"/>
    <row r="350" customFormat="1" s="1"/>
    <row r="351" customFormat="1" s="1"/>
    <row r="352" customFormat="1" s="1"/>
    <row r="353" customFormat="1" s="1"/>
    <row r="354" customFormat="1" s="1"/>
    <row r="355" customFormat="1" s="1"/>
    <row r="356" customFormat="1" s="1"/>
    <row r="357" customFormat="1" s="1"/>
    <row r="358" customFormat="1" s="1"/>
    <row r="359" customFormat="1" s="1"/>
    <row r="360" customFormat="1" s="1"/>
    <row r="361" customFormat="1" s="1"/>
    <row r="362" customFormat="1" s="1"/>
    <row r="363" customFormat="1" s="1"/>
    <row r="364" customFormat="1" s="1"/>
    <row r="365" customFormat="1" s="1"/>
    <row r="366" customFormat="1" s="1"/>
    <row r="367" customFormat="1" s="1"/>
    <row r="368" customFormat="1" s="1"/>
    <row r="369" customFormat="1" s="1"/>
    <row r="370" customFormat="1" s="1"/>
    <row r="371" customFormat="1" s="1"/>
    <row r="372" customFormat="1" s="1"/>
    <row r="373" customFormat="1" s="1"/>
    <row r="374" customFormat="1" s="1"/>
    <row r="375" customFormat="1" s="1"/>
    <row r="376" customFormat="1" s="1"/>
    <row r="377" customFormat="1" s="1"/>
    <row r="378" customFormat="1" s="1"/>
    <row r="379" customFormat="1" s="1"/>
    <row r="380" customFormat="1" s="1"/>
    <row r="381" customFormat="1" s="1"/>
    <row r="382" customFormat="1" s="1"/>
    <row r="383" customFormat="1" s="1"/>
    <row r="384" customFormat="1" s="1"/>
    <row r="385" customFormat="1" s="1"/>
    <row r="386" customFormat="1" s="1"/>
    <row r="387" customFormat="1" s="1"/>
    <row r="388" customFormat="1" s="1"/>
    <row r="389" customFormat="1" s="1"/>
    <row r="390" customFormat="1" s="1"/>
    <row r="391" customFormat="1" s="1"/>
    <row r="392" customFormat="1" s="1"/>
    <row r="393" customFormat="1" s="1"/>
    <row r="394" customFormat="1" s="1"/>
    <row r="395" customFormat="1" s="1"/>
    <row r="396" customFormat="1" s="1"/>
    <row r="397" customFormat="1" s="1"/>
    <row r="398" customFormat="1" s="1"/>
    <row r="399" customFormat="1" s="1"/>
    <row r="400" customFormat="1" s="1"/>
    <row r="401" customFormat="1" s="1"/>
    <row r="402" customFormat="1" s="1"/>
    <row r="403" customFormat="1" s="1"/>
    <row r="404" customFormat="1" s="1"/>
    <row r="405" customFormat="1" s="1"/>
    <row r="406" customFormat="1" s="1"/>
    <row r="407" customFormat="1" s="1"/>
    <row r="408" customFormat="1" s="1"/>
    <row r="409" customFormat="1" s="1"/>
    <row r="410" customFormat="1" s="1"/>
    <row r="411" customFormat="1" s="1"/>
    <row r="412" customFormat="1" s="1"/>
    <row r="413" customFormat="1" s="1"/>
    <row r="414" customFormat="1" s="1"/>
    <row r="415" customFormat="1" s="1"/>
    <row r="416" customFormat="1" s="1"/>
    <row r="417" customFormat="1" s="1"/>
    <row r="418" customFormat="1" s="1"/>
    <row r="419" customFormat="1" s="1"/>
    <row r="420" customFormat="1" s="1"/>
    <row r="421" customFormat="1" s="1"/>
    <row r="422" customFormat="1" s="1"/>
    <row r="423" customFormat="1" s="1"/>
    <row r="424" customFormat="1" s="1"/>
    <row r="425" customFormat="1" s="1"/>
    <row r="426" customFormat="1" s="1"/>
    <row r="427" customFormat="1" s="1"/>
    <row r="428" customFormat="1" s="1"/>
    <row r="429" customFormat="1" s="1"/>
    <row r="430" customFormat="1" s="1"/>
    <row r="431" customFormat="1" s="1"/>
    <row r="432" customFormat="1" s="1"/>
    <row r="433" customFormat="1" s="1"/>
    <row r="434" customFormat="1" s="1"/>
    <row r="435" customFormat="1" s="1"/>
    <row r="436" customFormat="1" s="1"/>
    <row r="437" customFormat="1" s="1"/>
    <row r="438" customFormat="1" s="1"/>
    <row r="439" customFormat="1" s="1"/>
    <row r="440" customFormat="1" s="1"/>
    <row r="441" customFormat="1" s="1"/>
    <row r="442" customFormat="1" s="1"/>
    <row r="443" customFormat="1" s="1"/>
    <row r="444" customFormat="1" s="1"/>
    <row r="445" customFormat="1" s="1"/>
    <row r="446" customFormat="1" s="1"/>
    <row r="447" customFormat="1" s="1"/>
    <row r="448" customFormat="1" s="1"/>
    <row r="449" customFormat="1" s="1"/>
    <row r="450" customFormat="1" s="1"/>
    <row r="451" customFormat="1" s="1"/>
    <row r="452" customFormat="1" s="1"/>
    <row r="453" customFormat="1" s="1"/>
    <row r="454" customFormat="1" s="1"/>
    <row r="455" customFormat="1" s="1"/>
    <row r="456" customFormat="1" s="1"/>
    <row r="457" customFormat="1" s="1"/>
    <row r="458" customFormat="1" s="1"/>
    <row r="459" customFormat="1" s="1"/>
    <row r="460" customFormat="1" s="1"/>
    <row r="461" customFormat="1" s="1"/>
    <row r="462" customFormat="1" s="1"/>
    <row r="463" customFormat="1" s="1"/>
    <row r="464" customFormat="1" s="1"/>
    <row r="465" customFormat="1" s="1"/>
    <row r="466" customFormat="1" s="1"/>
    <row r="467" customFormat="1" s="1"/>
    <row r="468" customFormat="1" s="1"/>
    <row r="469" customFormat="1" s="1"/>
    <row r="470" customFormat="1" s="1"/>
    <row r="471" customFormat="1" s="1"/>
    <row r="472" customFormat="1" s="1"/>
    <row r="473" customFormat="1" s="1"/>
    <row r="474" customFormat="1" s="1"/>
    <row r="475" customFormat="1" s="1"/>
    <row r="476" customFormat="1" s="1"/>
    <row r="477" customFormat="1" s="1"/>
    <row r="478" customFormat="1" s="1"/>
    <row r="479" customFormat="1" s="1"/>
    <row r="480" customFormat="1" s="1"/>
    <row r="481" customFormat="1" s="1"/>
    <row r="482" customFormat="1" s="1"/>
    <row r="483" customFormat="1" s="1"/>
    <row r="484" customFormat="1" s="1"/>
    <row r="485" customFormat="1" s="1"/>
    <row r="486" customFormat="1" s="1"/>
    <row r="487" customFormat="1" s="1"/>
    <row r="488" customFormat="1" s="1"/>
    <row r="489" customFormat="1" s="1"/>
    <row r="490" customFormat="1" s="1"/>
    <row r="491" customFormat="1" s="1"/>
    <row r="492" customFormat="1" s="1"/>
    <row r="493" customFormat="1" s="1"/>
    <row r="494" customFormat="1" s="1"/>
    <row r="495" customFormat="1" s="1"/>
    <row r="496" customFormat="1" s="1"/>
    <row r="497" customFormat="1" s="1"/>
    <row r="498" customFormat="1" s="1"/>
    <row r="499" customFormat="1" s="1"/>
    <row r="500" customFormat="1" s="1"/>
    <row r="501" customFormat="1" s="1"/>
    <row r="502" customFormat="1" s="1"/>
    <row r="503" customFormat="1" s="1"/>
    <row r="504" customFormat="1" s="1"/>
    <row r="505" customFormat="1" s="1"/>
    <row r="506" customFormat="1" s="1"/>
    <row r="507" customFormat="1" s="1"/>
    <row r="508" customFormat="1" s="1"/>
    <row r="509" customFormat="1" s="1"/>
    <row r="510" customFormat="1" s="1"/>
    <row r="511" customFormat="1" s="1"/>
    <row r="512" customFormat="1" s="1"/>
    <row r="513" customFormat="1" s="1"/>
    <row r="514" customFormat="1" s="1"/>
    <row r="515" customFormat="1" s="1"/>
    <row r="516" customFormat="1" s="1"/>
    <row r="517" customFormat="1" s="1"/>
    <row r="518" customFormat="1" s="1"/>
    <row r="519" customFormat="1" s="1"/>
    <row r="520" customFormat="1" s="1"/>
    <row r="521" customFormat="1" s="1"/>
    <row r="522" customFormat="1" s="1"/>
    <row r="523" customFormat="1" s="1"/>
    <row r="524" customFormat="1" s="1"/>
    <row r="525" customFormat="1" s="1"/>
    <row r="526" customFormat="1" s="1"/>
    <row r="527" customFormat="1" s="1"/>
    <row r="528" customFormat="1" s="1"/>
    <row r="529" customFormat="1" s="1"/>
    <row r="530" customFormat="1" s="1"/>
    <row r="531" customFormat="1" s="1"/>
    <row r="532" customFormat="1" s="1"/>
    <row r="533" customFormat="1" s="1"/>
    <row r="534" customFormat="1" s="1"/>
    <row r="535" customFormat="1" s="1"/>
    <row r="536" customFormat="1" s="1"/>
    <row r="537" customFormat="1" s="1"/>
    <row r="538" customFormat="1" s="1"/>
    <row r="539" customFormat="1" s="1"/>
    <row r="540" customFormat="1" s="1"/>
    <row r="541" customFormat="1" s="1"/>
    <row r="542" customFormat="1" s="1"/>
    <row r="543" customFormat="1" s="1"/>
    <row r="544" customFormat="1" s="1"/>
    <row r="545" customFormat="1" s="1"/>
    <row r="546" customFormat="1" s="1"/>
    <row r="547" customFormat="1" s="1"/>
    <row r="548" customFormat="1" s="1"/>
    <row r="549" customFormat="1" s="1"/>
    <row r="550" customFormat="1" s="1"/>
    <row r="551" customFormat="1" s="1"/>
    <row r="552" customFormat="1" s="1"/>
    <row r="553" customFormat="1" s="1"/>
    <row r="554" customFormat="1" s="1"/>
    <row r="555" customFormat="1" s="1"/>
    <row r="556" customFormat="1" s="1"/>
    <row r="557" customFormat="1" s="1"/>
    <row r="558" customFormat="1" s="1"/>
    <row r="559" customFormat="1" s="1"/>
    <row r="560" customFormat="1" s="1"/>
    <row r="561" customFormat="1" s="1"/>
    <row r="562" customFormat="1" s="1"/>
    <row r="563" customFormat="1" s="1"/>
    <row r="564" customFormat="1" s="1"/>
    <row r="565" customFormat="1" s="1"/>
    <row r="566" customFormat="1" s="1"/>
    <row r="567" customFormat="1" s="1"/>
    <row r="568" customFormat="1" s="1"/>
    <row r="569" customFormat="1" s="1"/>
    <row r="570" customFormat="1" s="1"/>
    <row r="571" customFormat="1" s="1"/>
    <row r="572" customFormat="1" s="1"/>
    <row r="573" customFormat="1" s="1"/>
    <row r="574" customFormat="1" s="1"/>
    <row r="575" customFormat="1" s="1"/>
    <row r="576" customFormat="1" s="1"/>
    <row r="577" customFormat="1" s="1"/>
    <row r="578" customFormat="1" s="1"/>
    <row r="579" customFormat="1" s="1"/>
    <row r="580" customFormat="1" s="1"/>
    <row r="581" customFormat="1" s="1"/>
    <row r="582" customFormat="1" s="1"/>
    <row r="583" customFormat="1" s="1"/>
    <row r="584" customFormat="1" s="1"/>
    <row r="585" customFormat="1" s="1"/>
    <row r="586" customFormat="1" s="1"/>
    <row r="587" customFormat="1" s="1"/>
    <row r="588" customFormat="1" s="1"/>
    <row r="589" customFormat="1" s="1"/>
    <row r="590" customFormat="1" s="1"/>
    <row r="591" customFormat="1" s="1"/>
    <row r="592" customFormat="1" s="1"/>
    <row r="593" customFormat="1" s="1"/>
    <row r="594" customFormat="1" s="1"/>
    <row r="595" customFormat="1" s="1"/>
    <row r="596" customFormat="1" s="1"/>
    <row r="597" customFormat="1" s="1"/>
    <row r="598" customFormat="1" s="1"/>
    <row r="599" customFormat="1" s="1"/>
    <row r="600" customFormat="1" s="1"/>
    <row r="601" customFormat="1" s="1"/>
    <row r="602" customFormat="1" s="1"/>
    <row r="603" customFormat="1" s="1"/>
    <row r="604" customFormat="1" s="1"/>
    <row r="605" customFormat="1" s="1"/>
    <row r="606" customFormat="1" s="1"/>
    <row r="607" customFormat="1" s="1"/>
    <row r="608" customFormat="1" s="1"/>
    <row r="609" customFormat="1" s="1"/>
    <row r="610" customFormat="1" s="1"/>
    <row r="611" customFormat="1" s="1"/>
    <row r="612" customFormat="1" s="1"/>
    <row r="613" customFormat="1" s="1"/>
    <row r="614" customFormat="1" s="1"/>
    <row r="615" customFormat="1" s="1"/>
    <row r="616" customFormat="1" s="1"/>
    <row r="617" customFormat="1" s="1"/>
    <row r="618" customFormat="1" s="1"/>
    <row r="619" customFormat="1" s="1"/>
    <row r="620" customFormat="1" s="1"/>
    <row r="621" customFormat="1" s="1"/>
    <row r="622" customFormat="1" s="1"/>
    <row r="623" customFormat="1" s="1"/>
    <row r="624" customFormat="1" s="1"/>
    <row r="625" customFormat="1" s="1"/>
    <row r="626" customFormat="1" s="1"/>
    <row r="627" customFormat="1" s="1"/>
    <row r="628" customFormat="1" s="1"/>
    <row r="629" customFormat="1" s="1"/>
    <row r="630" customFormat="1" s="1"/>
    <row r="631" customFormat="1" s="1"/>
    <row r="632" customFormat="1" s="1"/>
    <row r="633" customFormat="1" s="1"/>
    <row r="634" customFormat="1" s="1"/>
    <row r="635" customFormat="1" s="1"/>
    <row r="636" customFormat="1" s="1"/>
    <row r="637" customFormat="1" s="1"/>
    <row r="638" customFormat="1" s="1"/>
    <row r="639" customFormat="1" s="1"/>
    <row r="640" customFormat="1" s="1"/>
    <row r="641" customFormat="1" s="1"/>
    <row r="642" customFormat="1" s="1"/>
    <row r="643" customFormat="1" s="1"/>
    <row r="644" customFormat="1" s="1"/>
    <row r="645" customFormat="1" s="1"/>
    <row r="646" customFormat="1" s="1"/>
    <row r="647" customFormat="1" s="1"/>
    <row r="648" customFormat="1" s="1"/>
    <row r="649" customFormat="1" s="1"/>
    <row r="650" customFormat="1" s="1"/>
    <row r="651" customFormat="1" s="1"/>
    <row r="652" customFormat="1" s="1"/>
    <row r="653" customFormat="1" s="1"/>
    <row r="654" customFormat="1" s="1"/>
    <row r="655" customFormat="1" s="1"/>
    <row r="656" customFormat="1" s="1"/>
    <row r="657" customFormat="1" s="1"/>
    <row r="658" customFormat="1" s="1"/>
    <row r="659" customFormat="1" s="1"/>
    <row r="660" customFormat="1" s="1"/>
    <row r="661" customFormat="1" s="1"/>
    <row r="662" customFormat="1" s="1"/>
    <row r="663" customFormat="1" s="1"/>
    <row r="664" customFormat="1" s="1"/>
    <row r="665" customFormat="1" s="1"/>
    <row r="666" customFormat="1" s="1"/>
    <row r="667" customFormat="1" s="1"/>
    <row r="668" customFormat="1" s="1"/>
    <row r="669" customFormat="1" s="1"/>
    <row r="670" customFormat="1" s="1"/>
    <row r="671" customFormat="1" s="1"/>
    <row r="672" customFormat="1" s="1"/>
    <row r="673" customFormat="1" s="1"/>
    <row r="674" customFormat="1" s="1"/>
    <row r="675" customFormat="1" s="1"/>
    <row r="676" customFormat="1" s="1"/>
    <row r="677" customFormat="1" s="1"/>
    <row r="678" customFormat="1" s="1"/>
    <row r="679" customFormat="1" s="1"/>
    <row r="680" customFormat="1" s="1"/>
    <row r="681" customFormat="1" s="1"/>
    <row r="682" customFormat="1" s="1"/>
    <row r="683" customFormat="1" s="1"/>
    <row r="684" customFormat="1" s="1"/>
    <row r="685" customFormat="1" s="1"/>
    <row r="686" customFormat="1" s="1"/>
    <row r="687" customFormat="1" s="1"/>
    <row r="688" customFormat="1" s="1"/>
    <row r="689" customFormat="1" s="1"/>
    <row r="690" customFormat="1" s="1"/>
    <row r="691" customFormat="1" s="1"/>
    <row r="692" customFormat="1" s="1"/>
    <row r="693" customFormat="1" s="1"/>
    <row r="694" customFormat="1" s="1"/>
    <row r="695" customFormat="1" s="1"/>
    <row r="696" customFormat="1" s="1"/>
    <row r="697" customFormat="1" s="1"/>
    <row r="698" customFormat="1" s="1"/>
    <row r="699" customFormat="1" s="1"/>
    <row r="700" customFormat="1" s="1"/>
    <row r="701" customFormat="1" s="1"/>
    <row r="702" customFormat="1" s="1"/>
    <row r="703" customFormat="1" s="1"/>
    <row r="704" customFormat="1" s="1"/>
    <row r="705" customFormat="1" s="1"/>
    <row r="706" customFormat="1" s="1"/>
    <row r="707" customFormat="1" s="1"/>
    <row r="708" customFormat="1" s="1"/>
    <row r="709" customFormat="1" s="1"/>
    <row r="710" customFormat="1" s="1"/>
    <row r="711" customFormat="1" s="1"/>
    <row r="712" customFormat="1" s="1"/>
    <row r="713" customFormat="1" s="1"/>
    <row r="714" customFormat="1" s="1"/>
    <row r="715" customFormat="1" s="1"/>
    <row r="716" customFormat="1" s="1"/>
    <row r="717" customFormat="1" s="1"/>
    <row r="718" customFormat="1" s="1"/>
    <row r="719" customFormat="1" s="1"/>
    <row r="720" customFormat="1" s="1"/>
    <row r="721" customFormat="1" s="1"/>
    <row r="722" customFormat="1" s="1"/>
    <row r="723" customFormat="1" s="1"/>
    <row r="724" customFormat="1" s="1"/>
    <row r="725" customFormat="1" s="1"/>
    <row r="726" customFormat="1" s="1"/>
    <row r="727" customFormat="1" s="1"/>
    <row r="728" customFormat="1" s="1"/>
    <row r="729" customFormat="1" s="1"/>
    <row r="730" customFormat="1" s="1"/>
    <row r="731" customFormat="1" s="1"/>
    <row r="732" customFormat="1" s="1"/>
    <row r="733" customFormat="1" s="1"/>
    <row r="734" customFormat="1" s="1"/>
    <row r="735" customFormat="1" s="1"/>
    <row r="736" customFormat="1" s="1"/>
    <row r="737" customFormat="1" s="1"/>
    <row r="738" customFormat="1" s="1"/>
    <row r="739" customFormat="1" s="1"/>
    <row r="740" customFormat="1" s="1"/>
    <row r="741" customFormat="1" s="1"/>
    <row r="742" customFormat="1" s="1"/>
    <row r="743" customFormat="1" s="1"/>
    <row r="744" customFormat="1" s="1"/>
    <row r="745" customFormat="1" s="1"/>
    <row r="746" customFormat="1" s="1"/>
    <row r="747" customFormat="1" s="1"/>
    <row r="748" customFormat="1" s="1"/>
    <row r="749" customFormat="1" s="1"/>
    <row r="750" customFormat="1" s="1"/>
    <row r="751" customFormat="1" s="1"/>
    <row r="752" customFormat="1" s="1"/>
    <row r="753" customFormat="1" s="1"/>
    <row r="754" customFormat="1" s="1"/>
    <row r="755" customFormat="1" s="1"/>
    <row r="756" customFormat="1" s="1"/>
    <row r="757" customFormat="1" s="1"/>
    <row r="758" customFormat="1" s="1"/>
    <row r="759" customFormat="1" s="1"/>
    <row r="760" customFormat="1" s="1"/>
    <row r="761" customFormat="1" s="1"/>
    <row r="762" customFormat="1" s="1"/>
    <row r="763" customFormat="1" s="1"/>
    <row r="764" customFormat="1" s="1"/>
    <row r="765" customFormat="1" s="1"/>
    <row r="766" customFormat="1" s="1"/>
    <row r="767" customFormat="1" s="1"/>
    <row r="768" customFormat="1" s="1"/>
    <row r="769" customFormat="1" s="1"/>
    <row r="770" customFormat="1" s="1"/>
    <row r="771" customFormat="1" s="1"/>
    <row r="772" customFormat="1" s="1"/>
    <row r="773" customFormat="1" s="1"/>
    <row r="774" customFormat="1" s="1"/>
    <row r="775" customFormat="1" s="1"/>
    <row r="776" customFormat="1" s="1"/>
    <row r="777" customFormat="1" s="1"/>
    <row r="778" customFormat="1" s="1"/>
    <row r="779" customFormat="1" s="1"/>
    <row r="780" customFormat="1" s="1"/>
    <row r="781" customFormat="1" s="1"/>
    <row r="782" customFormat="1" s="1"/>
    <row r="783" customFormat="1" s="1"/>
    <row r="784" customFormat="1" s="1"/>
    <row r="785" customFormat="1" s="1"/>
    <row r="786" customFormat="1" s="1"/>
    <row r="787" customFormat="1" s="1"/>
    <row r="788" customFormat="1" s="1"/>
    <row r="789" customFormat="1" s="1"/>
    <row r="790" customFormat="1" s="1"/>
    <row r="791" customFormat="1" s="1"/>
    <row r="792" customFormat="1" s="1"/>
    <row r="793" customFormat="1" s="1"/>
    <row r="794" customFormat="1" s="1"/>
    <row r="795" customFormat="1" s="1"/>
    <row r="796" customFormat="1" s="1"/>
    <row r="797" customFormat="1" s="1"/>
    <row r="798" customFormat="1" s="1"/>
    <row r="799" customFormat="1" s="1"/>
    <row r="800" customFormat="1" s="1"/>
    <row r="801" customFormat="1" s="1"/>
    <row r="802" customFormat="1" s="1"/>
    <row r="803" customFormat="1" s="1"/>
    <row r="804" customFormat="1" s="1"/>
    <row r="805" customFormat="1" s="1"/>
    <row r="806" customFormat="1" s="1"/>
    <row r="807" customFormat="1" s="1"/>
    <row r="808" customFormat="1" s="1"/>
    <row r="809" customFormat="1" s="1"/>
    <row r="810" customFormat="1" s="1"/>
    <row r="811" customFormat="1" s="1"/>
    <row r="812" customFormat="1" s="1"/>
    <row r="813" customFormat="1" s="1"/>
    <row r="814" customFormat="1" s="1"/>
    <row r="815" customFormat="1" s="1"/>
    <row r="816" customFormat="1" s="1"/>
    <row r="817" customFormat="1" s="1"/>
    <row r="818" customFormat="1" s="1"/>
    <row r="819" customFormat="1" s="1"/>
    <row r="820" customFormat="1" s="1"/>
    <row r="821" customFormat="1" s="1"/>
    <row r="822" customFormat="1" s="1"/>
    <row r="823" customFormat="1" s="1"/>
    <row r="824" customFormat="1" s="1"/>
    <row r="825" customFormat="1" s="1"/>
    <row r="826" customFormat="1" s="1"/>
    <row r="827" customFormat="1" s="1"/>
    <row r="828" customFormat="1" s="1"/>
    <row r="829" customFormat="1" s="1"/>
    <row r="830" customFormat="1" s="1"/>
    <row r="831" customFormat="1" s="1"/>
    <row r="832" customFormat="1" s="1"/>
    <row r="833" customFormat="1" s="1"/>
    <row r="834" customFormat="1" s="1"/>
    <row r="835" customFormat="1" s="1"/>
    <row r="836" customFormat="1" s="1"/>
    <row r="837" customFormat="1" s="1"/>
    <row r="838" customFormat="1" s="1"/>
    <row r="839" customFormat="1" s="1"/>
    <row r="840" customFormat="1" s="1"/>
    <row r="841" customFormat="1" s="1"/>
    <row r="842" customFormat="1" s="1"/>
    <row r="843" customFormat="1" s="1"/>
    <row r="844" customFormat="1" s="1"/>
    <row r="845" customFormat="1" s="1"/>
    <row r="846" customFormat="1" s="1"/>
    <row r="847" customFormat="1" s="1"/>
    <row r="848" customFormat="1" s="1"/>
    <row r="849" customFormat="1" s="1"/>
    <row r="850" customFormat="1" s="1"/>
    <row r="851" customFormat="1" s="1"/>
    <row r="852" customFormat="1" s="1"/>
    <row r="853" customFormat="1" s="1"/>
    <row r="854" customFormat="1" s="1"/>
    <row r="855" customFormat="1" s="1"/>
    <row r="856" customFormat="1" s="1"/>
    <row r="857" customFormat="1" s="1"/>
    <row r="858" customFormat="1" s="1"/>
    <row r="859" customFormat="1" s="1"/>
    <row r="860" customFormat="1" s="1"/>
    <row r="861" customFormat="1" s="1"/>
    <row r="862" customFormat="1" s="1"/>
    <row r="863" customFormat="1" s="1"/>
    <row r="864" customFormat="1" s="1"/>
    <row r="865" customFormat="1" s="1"/>
    <row r="866" customFormat="1" s="1"/>
    <row r="867" customFormat="1" s="1"/>
    <row r="868" customFormat="1" s="1"/>
    <row r="869" customFormat="1" s="1"/>
    <row r="870" customFormat="1" s="1"/>
    <row r="871" customFormat="1" s="1"/>
    <row r="872" customFormat="1" s="1"/>
    <row r="873" customFormat="1" s="1"/>
    <row r="874" customFormat="1" s="1"/>
    <row r="875" customFormat="1" s="1"/>
    <row r="876" customFormat="1" s="1"/>
    <row r="877" customFormat="1" s="1"/>
    <row r="878" customFormat="1" s="1"/>
    <row r="879" customFormat="1" s="1"/>
    <row r="880" customFormat="1" s="1"/>
    <row r="881" customFormat="1" s="1"/>
    <row r="882" customFormat="1" s="1"/>
    <row r="883" customFormat="1" s="1"/>
    <row r="884" customFormat="1" s="1"/>
    <row r="885" customFormat="1" s="1"/>
    <row r="886" customFormat="1" s="1"/>
    <row r="887" customFormat="1" s="1"/>
    <row r="888" customFormat="1" s="1"/>
    <row r="889" customFormat="1" s="1"/>
    <row r="890" customFormat="1" s="1"/>
    <row r="891" customFormat="1" s="1"/>
    <row r="892" customFormat="1" s="1"/>
    <row r="893" customFormat="1" s="1"/>
    <row r="894" customFormat="1" s="1"/>
    <row r="895" customFormat="1" s="1"/>
    <row r="896" customFormat="1" s="1"/>
    <row r="897" customFormat="1" s="1"/>
    <row r="898" customFormat="1" s="1"/>
    <row r="899" customFormat="1" s="1"/>
    <row r="900" customFormat="1" s="1"/>
    <row r="901" customFormat="1" s="1"/>
    <row r="902" customFormat="1" s="1"/>
    <row r="903" customFormat="1" s="1"/>
    <row r="904" customFormat="1" s="1"/>
    <row r="905" customFormat="1" s="1"/>
    <row r="906" customFormat="1" s="1"/>
    <row r="907" customFormat="1" s="1"/>
    <row r="908" customFormat="1" s="1"/>
    <row r="909" customFormat="1" s="1"/>
    <row r="910" customFormat="1" s="1"/>
    <row r="911" customFormat="1" s="1"/>
    <row r="912" customFormat="1" s="1"/>
    <row r="913" customFormat="1" s="1"/>
    <row r="914" customFormat="1" s="1"/>
    <row r="915" customFormat="1" s="1"/>
    <row r="916" customFormat="1" s="1"/>
    <row r="917" customFormat="1" s="1"/>
    <row r="918" customFormat="1" s="1"/>
    <row r="919" customFormat="1" s="1"/>
    <row r="920" customFormat="1" s="1"/>
    <row r="921" customFormat="1" s="1"/>
    <row r="922" customFormat="1" s="1"/>
    <row r="923" customFormat="1" s="1"/>
    <row r="924" customFormat="1" s="1"/>
    <row r="925" customFormat="1" s="1"/>
    <row r="926" customFormat="1" s="1"/>
    <row r="927" customFormat="1" s="1"/>
    <row r="928" customFormat="1" s="1"/>
    <row r="929" customFormat="1" s="1"/>
    <row r="930" customFormat="1" s="1"/>
    <row r="931" customFormat="1" s="1"/>
    <row r="932" customFormat="1" s="1"/>
    <row r="933" customFormat="1" s="1"/>
    <row r="934" customFormat="1" s="1"/>
    <row r="935" customFormat="1" s="1"/>
    <row r="936" customFormat="1" s="1"/>
    <row r="937" customFormat="1" s="1"/>
    <row r="938" customFormat="1" s="1"/>
    <row r="939" customFormat="1" s="1"/>
    <row r="940" customFormat="1" s="1"/>
    <row r="941" customFormat="1" s="1"/>
    <row r="942" customFormat="1" s="1"/>
    <row r="943" customFormat="1" s="1"/>
    <row r="944" customFormat="1" s="1"/>
    <row r="945" customFormat="1" s="1"/>
    <row r="946" customFormat="1" s="1"/>
    <row r="947" customFormat="1" s="1"/>
    <row r="948" customFormat="1" s="1"/>
    <row r="949" customFormat="1" s="1"/>
    <row r="950" customFormat="1" s="1"/>
    <row r="951" customFormat="1" s="1"/>
    <row r="952" customFormat="1" s="1"/>
    <row r="953" customFormat="1" s="1"/>
    <row r="954" customFormat="1" s="1"/>
    <row r="955" customFormat="1" s="1"/>
    <row r="956" customFormat="1" s="1"/>
    <row r="957" customFormat="1" s="1"/>
    <row r="958" customFormat="1" s="1"/>
    <row r="959" customFormat="1" s="1"/>
    <row r="960" customFormat="1" s="1"/>
    <row r="961" customFormat="1" s="1"/>
    <row r="962" customFormat="1" s="1"/>
    <row r="963" customFormat="1" s="1"/>
    <row r="964" customFormat="1" s="1"/>
    <row r="965" customFormat="1" s="1"/>
    <row r="966" customFormat="1" s="1"/>
    <row r="967" customFormat="1" s="1"/>
    <row r="968" customFormat="1" s="1"/>
    <row r="969" customFormat="1" s="1"/>
    <row r="970" customFormat="1" s="1"/>
    <row r="971" customFormat="1" s="1"/>
    <row r="972" customFormat="1" s="1"/>
    <row r="973" customFormat="1" s="1"/>
    <row r="974" customFormat="1" s="1"/>
    <row r="975" customFormat="1" s="1"/>
    <row r="976" customFormat="1" s="1"/>
    <row r="977" customFormat="1" s="1"/>
    <row r="978" customFormat="1" s="1"/>
    <row r="979" customFormat="1" s="1"/>
    <row r="980" customFormat="1" s="1"/>
    <row r="981" customFormat="1" s="1"/>
    <row r="982" customFormat="1" s="1"/>
    <row r="983" customFormat="1" s="1"/>
    <row r="984" customFormat="1" s="1"/>
    <row r="985" customFormat="1" s="1"/>
    <row r="986" customFormat="1" s="1"/>
    <row r="987" customFormat="1" s="1"/>
    <row r="988" customFormat="1" s="1"/>
    <row r="989" customFormat="1" s="1"/>
    <row r="990" customFormat="1" s="1"/>
    <row r="991" customFormat="1" s="1"/>
    <row r="992" customFormat="1" s="1"/>
    <row r="993" customFormat="1" s="1"/>
    <row r="994" customFormat="1" s="1"/>
    <row r="995" customFormat="1" s="1"/>
    <row r="996" customFormat="1" s="1"/>
    <row r="997" customFormat="1" s="1"/>
    <row r="998" customFormat="1" s="1"/>
    <row r="999" customFormat="1" s="1"/>
  </sheetData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2025-06-23T05:02:35Z</dcterms:created>
  <dcterms:modified xmlns:dcterms="http://purl.org/dc/terms/" xmlns:xsi="http://www.w3.org/2001/XMLSchema-instance" xsi:type="dcterms:W3CDTF">2025-06-23T05:02:36Z</dcterms:modified>
</cp:coreProperties>
</file>