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teg\Box\GEM\Paper\submission\"/>
    </mc:Choice>
  </mc:AlternateContent>
  <xr:revisionPtr revIDLastSave="0" documentId="13_ncr:1_{26D04B77-350E-4023-9CF4-01137B8BD730}" xr6:coauthVersionLast="47" xr6:coauthVersionMax="47" xr10:uidLastSave="{00000000-0000-0000-0000-000000000000}"/>
  <bookViews>
    <workbookView xWindow="8430" yWindow="1050" windowWidth="20730" windowHeight="19560" activeTab="1" xr2:uid="{00000000-000D-0000-FFFF-FFFF00000000}"/>
  </bookViews>
  <sheets>
    <sheet name="RXNS" sheetId="7" r:id="rId1"/>
    <sheet name="METS" sheetId="2" r:id="rId2"/>
    <sheet name="COMPS" sheetId="6" r:id="rId3"/>
    <sheet name="GENES" sheetId="4" r:id="rId4"/>
    <sheet name="MODEL" sheetId="5" r:id="rId5"/>
    <sheet name="Essential Rxns" sheetId="22" r:id="rId6"/>
    <sheet name="Single Gene deletion" sheetId="23" r:id="rId7"/>
    <sheet name="Double Gene Deletion" sheetId="26" r:id="rId8"/>
    <sheet name="biomass" sheetId="21" r:id="rId9"/>
  </sheets>
  <definedNames>
    <definedName name="_xlnm.Print_Area" localSheetId="8">biomass!$F$8:$I$67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4" i="21" l="1"/>
  <c r="O86" i="22" a="1"/>
  <c r="O86" i="22" s="1"/>
  <c r="O4" i="22" a="1"/>
  <c r="O4" i="22" s="1"/>
  <c r="I8" i="22" l="1"/>
  <c r="I9" i="22" s="1"/>
  <c r="D248" i="23"/>
  <c r="D249" i="23"/>
  <c r="D6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G156" i="23" s="1"/>
  <c r="D155" i="23"/>
  <c r="H155" i="23" s="1"/>
  <c r="D154" i="23"/>
  <c r="D153" i="23"/>
  <c r="H153" i="23" s="1"/>
  <c r="D152" i="23"/>
  <c r="G152" i="23" s="1"/>
  <c r="D151" i="23"/>
  <c r="H151" i="23" s="1"/>
  <c r="D150" i="23"/>
  <c r="D149" i="23"/>
  <c r="H149" i="23" s="1"/>
  <c r="D148" i="23"/>
  <c r="G148" i="23" s="1"/>
  <c r="D147" i="23"/>
  <c r="G147" i="23" s="1"/>
  <c r="D146" i="23"/>
  <c r="D145" i="23"/>
  <c r="H145" i="23" s="1"/>
  <c r="D144" i="23"/>
  <c r="G144" i="23" s="1"/>
  <c r="D143" i="23"/>
  <c r="H143" i="23" s="1"/>
  <c r="D142" i="23"/>
  <c r="D141" i="23"/>
  <c r="H141" i="23" s="1"/>
  <c r="D140" i="23"/>
  <c r="G140" i="23" s="1"/>
  <c r="D139" i="23"/>
  <c r="H139" i="23" s="1"/>
  <c r="D138" i="23"/>
  <c r="D137" i="23"/>
  <c r="H137" i="23" s="1"/>
  <c r="D136" i="23"/>
  <c r="G136" i="23" s="1"/>
  <c r="D135" i="23"/>
  <c r="H135" i="23" s="1"/>
  <c r="D134" i="23"/>
  <c r="D133" i="23"/>
  <c r="H133" i="23" s="1"/>
  <c r="D132" i="23"/>
  <c r="G132" i="23" s="1"/>
  <c r="D131" i="23"/>
  <c r="G131" i="23" s="1"/>
  <c r="D130" i="23"/>
  <c r="D129" i="23"/>
  <c r="H129" i="23" s="1"/>
  <c r="D128" i="23"/>
  <c r="G128" i="23" s="1"/>
  <c r="D127" i="23"/>
  <c r="H127" i="23" s="1"/>
  <c r="D126" i="23"/>
  <c r="D125" i="23"/>
  <c r="H125" i="23" s="1"/>
  <c r="D124" i="23"/>
  <c r="G124" i="23" s="1"/>
  <c r="D123" i="23"/>
  <c r="H123" i="23" s="1"/>
  <c r="D122" i="23"/>
  <c r="D121" i="23"/>
  <c r="H121" i="23" s="1"/>
  <c r="D120" i="23"/>
  <c r="G120" i="23" s="1"/>
  <c r="D119" i="23"/>
  <c r="H119" i="23" s="1"/>
  <c r="D118" i="23"/>
  <c r="D117" i="23"/>
  <c r="H117" i="23" s="1"/>
  <c r="D116" i="23"/>
  <c r="G116" i="23" s="1"/>
  <c r="D115" i="23"/>
  <c r="G115" i="23" s="1"/>
  <c r="D114" i="23"/>
  <c r="D113" i="23"/>
  <c r="H113" i="23" s="1"/>
  <c r="D112" i="23"/>
  <c r="G112" i="23" s="1"/>
  <c r="D111" i="23"/>
  <c r="G111" i="23" s="1"/>
  <c r="D110" i="23"/>
  <c r="D109" i="23"/>
  <c r="H109" i="23" s="1"/>
  <c r="D108" i="23"/>
  <c r="G108" i="23" s="1"/>
  <c r="D107" i="23"/>
  <c r="H107" i="23" s="1"/>
  <c r="D106" i="23"/>
  <c r="D105" i="23"/>
  <c r="H105" i="23" s="1"/>
  <c r="D104" i="23"/>
  <c r="G104" i="23" s="1"/>
  <c r="D103" i="23"/>
  <c r="H103" i="23" s="1"/>
  <c r="D102" i="23"/>
  <c r="D101" i="23"/>
  <c r="H101" i="23" s="1"/>
  <c r="D100" i="23"/>
  <c r="G100" i="23" s="1"/>
  <c r="D99" i="23"/>
  <c r="G99" i="23" s="1"/>
  <c r="D98" i="23"/>
  <c r="D97" i="23"/>
  <c r="H97" i="23" s="1"/>
  <c r="D96" i="23"/>
  <c r="G96" i="23" s="1"/>
  <c r="D95" i="23"/>
  <c r="H95" i="23" s="1"/>
  <c r="D94" i="23"/>
  <c r="D93" i="23"/>
  <c r="H93" i="23" s="1"/>
  <c r="D92" i="23"/>
  <c r="G92" i="23" s="1"/>
  <c r="D91" i="23"/>
  <c r="H91" i="23" s="1"/>
  <c r="D90" i="23"/>
  <c r="D89" i="23"/>
  <c r="H89" i="23" s="1"/>
  <c r="D88" i="23"/>
  <c r="G88" i="23" s="1"/>
  <c r="D87" i="23"/>
  <c r="H87" i="23" s="1"/>
  <c r="D86" i="23"/>
  <c r="D85" i="23"/>
  <c r="H85" i="23" s="1"/>
  <c r="D84" i="23"/>
  <c r="G84" i="23" s="1"/>
  <c r="D83" i="23"/>
  <c r="G83" i="23" s="1"/>
  <c r="D82" i="23"/>
  <c r="D81" i="23"/>
  <c r="D80" i="23"/>
  <c r="G80" i="23" s="1"/>
  <c r="D79" i="23"/>
  <c r="H79" i="23" s="1"/>
  <c r="D78" i="23"/>
  <c r="H78" i="23" s="1"/>
  <c r="D77" i="23"/>
  <c r="D76" i="23"/>
  <c r="G76" i="23" s="1"/>
  <c r="D75" i="23"/>
  <c r="H75" i="23" s="1"/>
  <c r="D74" i="23"/>
  <c r="H74" i="23" s="1"/>
  <c r="D73" i="23"/>
  <c r="D72" i="23"/>
  <c r="G72" i="23" s="1"/>
  <c r="D71" i="23"/>
  <c r="H71" i="23" s="1"/>
  <c r="D70" i="23"/>
  <c r="H70" i="23" s="1"/>
  <c r="D69" i="23"/>
  <c r="D68" i="23"/>
  <c r="H68" i="23" s="1"/>
  <c r="D67" i="23"/>
  <c r="G67" i="23" s="1"/>
  <c r="D66" i="23"/>
  <c r="H66" i="23" s="1"/>
  <c r="D65" i="23"/>
  <c r="D64" i="23"/>
  <c r="H64" i="23" s="1"/>
  <c r="D63" i="23"/>
  <c r="G63" i="23" s="1"/>
  <c r="D62" i="23"/>
  <c r="H62" i="23" s="1"/>
  <c r="D61" i="23"/>
  <c r="D60" i="23"/>
  <c r="H60" i="23" s="1"/>
  <c r="D59" i="23"/>
  <c r="G59" i="23" s="1"/>
  <c r="D58" i="23"/>
  <c r="H58" i="23" s="1"/>
  <c r="D57" i="23"/>
  <c r="D56" i="23"/>
  <c r="H56" i="23" s="1"/>
  <c r="D55" i="23"/>
  <c r="G55" i="23" s="1"/>
  <c r="D54" i="23"/>
  <c r="H54" i="23" s="1"/>
  <c r="D53" i="23"/>
  <c r="D52" i="23"/>
  <c r="H52" i="23" s="1"/>
  <c r="D51" i="23"/>
  <c r="H51" i="23" s="1"/>
  <c r="D50" i="23"/>
  <c r="H50" i="23" s="1"/>
  <c r="D49" i="23"/>
  <c r="D48" i="23"/>
  <c r="H48" i="23" s="1"/>
  <c r="D47" i="23"/>
  <c r="H47" i="23" s="1"/>
  <c r="D46" i="23"/>
  <c r="H46" i="23" s="1"/>
  <c r="D45" i="23"/>
  <c r="D44" i="23"/>
  <c r="H44" i="23" s="1"/>
  <c r="D43" i="23"/>
  <c r="H43" i="23" s="1"/>
  <c r="D42" i="23"/>
  <c r="H42" i="23" s="1"/>
  <c r="D41" i="23"/>
  <c r="D40" i="23"/>
  <c r="H40" i="23" s="1"/>
  <c r="D39" i="23"/>
  <c r="H39" i="23" s="1"/>
  <c r="D38" i="23"/>
  <c r="H38" i="23" s="1"/>
  <c r="D37" i="23"/>
  <c r="D36" i="23"/>
  <c r="H36" i="23" s="1"/>
  <c r="D35" i="23"/>
  <c r="H35" i="23" s="1"/>
  <c r="D34" i="23"/>
  <c r="H34" i="23" s="1"/>
  <c r="D33" i="23"/>
  <c r="D32" i="23"/>
  <c r="H32" i="23" s="1"/>
  <c r="D31" i="23"/>
  <c r="H31" i="23" s="1"/>
  <c r="D30" i="23"/>
  <c r="H30" i="23" s="1"/>
  <c r="D29" i="23"/>
  <c r="D28" i="23"/>
  <c r="H28" i="23" s="1"/>
  <c r="D27" i="23"/>
  <c r="H27" i="23" s="1"/>
  <c r="D26" i="23"/>
  <c r="H26" i="23" s="1"/>
  <c r="D25" i="23"/>
  <c r="D24" i="23"/>
  <c r="H24" i="23" s="1"/>
  <c r="D23" i="23"/>
  <c r="H23" i="23" s="1"/>
  <c r="D22" i="23"/>
  <c r="H22" i="23" s="1"/>
  <c r="D21" i="23"/>
  <c r="D20" i="23"/>
  <c r="G20" i="23" s="1"/>
  <c r="D19" i="23"/>
  <c r="H19" i="23" s="1"/>
  <c r="D18" i="23"/>
  <c r="H18" i="23" s="1"/>
  <c r="D17" i="23"/>
  <c r="D16" i="23"/>
  <c r="G16" i="23" s="1"/>
  <c r="D15" i="23"/>
  <c r="G15" i="23" s="1"/>
  <c r="D14" i="23"/>
  <c r="H14" i="23" s="1"/>
  <c r="D13" i="23"/>
  <c r="D12" i="23"/>
  <c r="G12" i="23" s="1"/>
  <c r="D11" i="23"/>
  <c r="H11" i="23" s="1"/>
  <c r="D10" i="23"/>
  <c r="H10" i="23" s="1"/>
  <c r="D9" i="23"/>
  <c r="H9" i="23" s="1"/>
  <c r="D8" i="23"/>
  <c r="G8" i="23" s="1"/>
  <c r="D7" i="23"/>
  <c r="I4" i="22"/>
  <c r="I5" i="22" s="1"/>
  <c r="F71" i="21"/>
  <c r="AD56" i="21"/>
  <c r="S56" i="21"/>
  <c r="T56" i="21" s="1"/>
  <c r="O94" i="21"/>
  <c r="Q57" i="21"/>
  <c r="S57" i="21" s="1"/>
  <c r="T57" i="21" s="1"/>
  <c r="U57" i="21" s="1"/>
  <c r="P79" i="21" l="1"/>
  <c r="P76" i="21"/>
  <c r="H156" i="23"/>
  <c r="H92" i="23"/>
  <c r="G95" i="23"/>
  <c r="H111" i="23"/>
  <c r="G36" i="23"/>
  <c r="G38" i="23"/>
  <c r="H15" i="23"/>
  <c r="H124" i="23"/>
  <c r="G127" i="23"/>
  <c r="H76" i="23"/>
  <c r="G79" i="23"/>
  <c r="H140" i="23"/>
  <c r="G143" i="23"/>
  <c r="H108" i="23"/>
  <c r="G9" i="23"/>
  <c r="G11" i="23"/>
  <c r="G28" i="23"/>
  <c r="H63" i="23"/>
  <c r="H83" i="23"/>
  <c r="H99" i="23"/>
  <c r="H115" i="23"/>
  <c r="H131" i="23"/>
  <c r="H147" i="23"/>
  <c r="H20" i="23"/>
  <c r="H67" i="23"/>
  <c r="H72" i="23"/>
  <c r="G75" i="23"/>
  <c r="H88" i="23"/>
  <c r="G91" i="23"/>
  <c r="H104" i="23"/>
  <c r="G107" i="23"/>
  <c r="H120" i="23"/>
  <c r="G123" i="23"/>
  <c r="H136" i="23"/>
  <c r="G139" i="23"/>
  <c r="H152" i="23"/>
  <c r="G155" i="23"/>
  <c r="H16" i="23"/>
  <c r="G19" i="23"/>
  <c r="G24" i="23"/>
  <c r="G32" i="23"/>
  <c r="H55" i="23"/>
  <c r="G71" i="23"/>
  <c r="H84" i="23"/>
  <c r="G87" i="23"/>
  <c r="H100" i="23"/>
  <c r="G103" i="23"/>
  <c r="H116" i="23"/>
  <c r="G119" i="23"/>
  <c r="H132" i="23"/>
  <c r="G135" i="23"/>
  <c r="H148" i="23"/>
  <c r="G151" i="23"/>
  <c r="H12" i="23"/>
  <c r="H59" i="23"/>
  <c r="H80" i="23"/>
  <c r="H96" i="23"/>
  <c r="H112" i="23"/>
  <c r="H128" i="23"/>
  <c r="H144" i="23"/>
  <c r="G23" i="23"/>
  <c r="G27" i="23"/>
  <c r="G31" i="23"/>
  <c r="G35" i="23"/>
  <c r="G40" i="23"/>
  <c r="G44" i="23"/>
  <c r="G48" i="23"/>
  <c r="G52" i="23"/>
  <c r="G54" i="23"/>
  <c r="H8" i="23"/>
  <c r="G39" i="23"/>
  <c r="G43" i="23"/>
  <c r="G47" i="23"/>
  <c r="G51" i="23"/>
  <c r="G56" i="23"/>
  <c r="G60" i="23"/>
  <c r="G64" i="23"/>
  <c r="G68" i="23"/>
  <c r="G70" i="23"/>
  <c r="G22" i="23"/>
  <c r="K6" i="23"/>
  <c r="H6" i="23"/>
  <c r="H13" i="23"/>
  <c r="G13" i="23"/>
  <c r="H29" i="23"/>
  <c r="G29" i="23"/>
  <c r="H45" i="23"/>
  <c r="G45" i="23"/>
  <c r="G6" i="23"/>
  <c r="G10" i="23"/>
  <c r="G26" i="23"/>
  <c r="G58" i="23"/>
  <c r="H65" i="23"/>
  <c r="G65" i="23"/>
  <c r="G30" i="23"/>
  <c r="H53" i="23"/>
  <c r="G53" i="23"/>
  <c r="G62" i="23"/>
  <c r="H69" i="23"/>
  <c r="G69" i="23"/>
  <c r="G78" i="23"/>
  <c r="H82" i="23"/>
  <c r="G82" i="23"/>
  <c r="H86" i="23"/>
  <c r="G86" i="23"/>
  <c r="H90" i="23"/>
  <c r="G90" i="23"/>
  <c r="H94" i="23"/>
  <c r="G94" i="23"/>
  <c r="H98" i="23"/>
  <c r="G98" i="23"/>
  <c r="H102" i="23"/>
  <c r="G102" i="23"/>
  <c r="H106" i="23"/>
  <c r="G106" i="23"/>
  <c r="H110" i="23"/>
  <c r="G110" i="23"/>
  <c r="H114" i="23"/>
  <c r="G114" i="23"/>
  <c r="H118" i="23"/>
  <c r="G118" i="23"/>
  <c r="H122" i="23"/>
  <c r="G122" i="23"/>
  <c r="H126" i="23"/>
  <c r="G126" i="23"/>
  <c r="H130" i="23"/>
  <c r="G130" i="23"/>
  <c r="H134" i="23"/>
  <c r="G134" i="23"/>
  <c r="H138" i="23"/>
  <c r="G138" i="23"/>
  <c r="H142" i="23"/>
  <c r="G142" i="23"/>
  <c r="H146" i="23"/>
  <c r="G146" i="23"/>
  <c r="H150" i="23"/>
  <c r="G150" i="23"/>
  <c r="H154" i="23"/>
  <c r="G154" i="23"/>
  <c r="H61" i="23"/>
  <c r="G61" i="23"/>
  <c r="H77" i="23"/>
  <c r="G77" i="23"/>
  <c r="H17" i="23"/>
  <c r="G17" i="23"/>
  <c r="H33" i="23"/>
  <c r="G33" i="23"/>
  <c r="G42" i="23"/>
  <c r="H49" i="23"/>
  <c r="G49" i="23"/>
  <c r="G74" i="23"/>
  <c r="H81" i="23"/>
  <c r="G81" i="23"/>
  <c r="L6" i="23"/>
  <c r="G14" i="23"/>
  <c r="H21" i="23"/>
  <c r="G21" i="23"/>
  <c r="H37" i="23"/>
  <c r="G37" i="23"/>
  <c r="G46" i="23"/>
  <c r="H7" i="23"/>
  <c r="G7" i="23"/>
  <c r="G18" i="23"/>
  <c r="H25" i="23"/>
  <c r="G25" i="23"/>
  <c r="G34" i="23"/>
  <c r="H41" i="23"/>
  <c r="G41" i="23"/>
  <c r="G50" i="23"/>
  <c r="H57" i="23"/>
  <c r="G57" i="23"/>
  <c r="G66" i="23"/>
  <c r="H73" i="23"/>
  <c r="G73" i="23"/>
  <c r="G85" i="23"/>
  <c r="G89" i="23"/>
  <c r="G93" i="23"/>
  <c r="G97" i="23"/>
  <c r="G101" i="23"/>
  <c r="G105" i="23"/>
  <c r="G109" i="23"/>
  <c r="G113" i="23"/>
  <c r="G117" i="23"/>
  <c r="G121" i="23"/>
  <c r="G125" i="23"/>
  <c r="G129" i="23"/>
  <c r="G133" i="23"/>
  <c r="G137" i="23"/>
  <c r="G141" i="23"/>
  <c r="G145" i="23"/>
  <c r="G149" i="23"/>
  <c r="G153" i="23"/>
  <c r="AD57" i="21"/>
  <c r="U56" i="21"/>
  <c r="P90" i="21"/>
  <c r="P86" i="21"/>
  <c r="P82" i="21"/>
  <c r="P92" i="21"/>
  <c r="P89" i="21"/>
  <c r="P85" i="21"/>
  <c r="P81" i="21"/>
  <c r="P88" i="21"/>
  <c r="P84" i="21"/>
  <c r="P80" i="21"/>
  <c r="P91" i="21"/>
  <c r="P87" i="21"/>
  <c r="P83" i="21"/>
  <c r="Q45" i="21"/>
  <c r="Q47" i="21"/>
  <c r="Q42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S36" i="21" s="1"/>
  <c r="T36" i="21" s="1"/>
  <c r="U36" i="21" s="1"/>
  <c r="Q37" i="21"/>
  <c r="S37" i="21" s="1"/>
  <c r="T37" i="21" s="1"/>
  <c r="Q38" i="21"/>
  <c r="S38" i="21" s="1"/>
  <c r="T38" i="21" s="1"/>
  <c r="Q39" i="21"/>
  <c r="S39" i="21" s="1"/>
  <c r="T39" i="21" s="1"/>
  <c r="AC39" i="21"/>
  <c r="Q40" i="21"/>
  <c r="S40" i="21" s="1"/>
  <c r="T40" i="21" s="1"/>
  <c r="AC40" i="21"/>
  <c r="Q41" i="21"/>
  <c r="S41" i="21" s="1"/>
  <c r="T41" i="21" s="1"/>
  <c r="Q43" i="21"/>
  <c r="Q44" i="21"/>
  <c r="Q46" i="21"/>
  <c r="Q48" i="21"/>
  <c r="Q49" i="21"/>
  <c r="Q50" i="21"/>
  <c r="Q51" i="21"/>
  <c r="Q52" i="21"/>
  <c r="Q53" i="21"/>
  <c r="Q54" i="21"/>
  <c r="Q55" i="21"/>
  <c r="AH53" i="21"/>
  <c r="F58" i="21"/>
  <c r="Q58" i="21"/>
  <c r="F59" i="21"/>
  <c r="Q59" i="21"/>
  <c r="F64" i="21"/>
  <c r="Q64" i="21"/>
  <c r="F65" i="21"/>
  <c r="Q65" i="21"/>
  <c r="F66" i="21"/>
  <c r="Q66" i="21"/>
  <c r="Q67" i="21"/>
  <c r="Q68" i="21"/>
  <c r="Q69" i="21"/>
  <c r="Q70" i="21"/>
  <c r="F80" i="21"/>
  <c r="J81" i="21"/>
  <c r="K78" i="21" s="1"/>
  <c r="J84" i="21"/>
  <c r="L89" i="21"/>
  <c r="P77" i="21"/>
  <c r="L7" i="23" l="1"/>
  <c r="L8" i="23"/>
  <c r="K7" i="23"/>
  <c r="K9" i="23" s="1"/>
  <c r="S55" i="21"/>
  <c r="T55" i="21" s="1"/>
  <c r="U55" i="21" s="1"/>
  <c r="AD55" i="21"/>
  <c r="S46" i="21"/>
  <c r="T46" i="21" s="1"/>
  <c r="AD46" i="21"/>
  <c r="S47" i="21"/>
  <c r="T47" i="21" s="1"/>
  <c r="AD47" i="21"/>
  <c r="S54" i="21"/>
  <c r="T54" i="21" s="1"/>
  <c r="AD54" i="21"/>
  <c r="S50" i="21"/>
  <c r="T50" i="21" s="1"/>
  <c r="AD50" i="21"/>
  <c r="S44" i="21"/>
  <c r="T44" i="21" s="1"/>
  <c r="AD44" i="21"/>
  <c r="S45" i="21"/>
  <c r="T45" i="21" s="1"/>
  <c r="AD45" i="21"/>
  <c r="S53" i="21"/>
  <c r="T53" i="21" s="1"/>
  <c r="AD53" i="21"/>
  <c r="S49" i="21"/>
  <c r="T49" i="21" s="1"/>
  <c r="AD49" i="21"/>
  <c r="S43" i="21"/>
  <c r="T43" i="21" s="1"/>
  <c r="AD43" i="21"/>
  <c r="S51" i="21"/>
  <c r="T51" i="21" s="1"/>
  <c r="AD51" i="21"/>
  <c r="S52" i="21"/>
  <c r="T52" i="21" s="1"/>
  <c r="U52" i="21" s="1"/>
  <c r="AD52" i="21"/>
  <c r="S48" i="21"/>
  <c r="T48" i="21" s="1"/>
  <c r="AD48" i="21"/>
  <c r="S42" i="21"/>
  <c r="T42" i="21" s="1"/>
  <c r="U42" i="21" s="1"/>
  <c r="AD42" i="21"/>
  <c r="S28" i="21"/>
  <c r="T28" i="21" s="1"/>
  <c r="S12" i="21"/>
  <c r="T12" i="21" s="1"/>
  <c r="AD66" i="21"/>
  <c r="S32" i="21"/>
  <c r="T32" i="21" s="1"/>
  <c r="AD64" i="21"/>
  <c r="AD59" i="21"/>
  <c r="L78" i="21"/>
  <c r="K76" i="21"/>
  <c r="L76" i="21" s="1"/>
  <c r="AD58" i="21"/>
  <c r="AD65" i="21"/>
  <c r="V36" i="21"/>
  <c r="W36" i="21" s="1"/>
  <c r="X36" i="21" s="1"/>
  <c r="F36" i="21" s="1"/>
  <c r="AD36" i="21" s="1"/>
  <c r="AF36" i="21" s="1"/>
  <c r="P78" i="21"/>
  <c r="S25" i="21"/>
  <c r="T25" i="21" s="1"/>
  <c r="S14" i="21"/>
  <c r="T14" i="21" s="1"/>
  <c r="K77" i="21"/>
  <c r="L77" i="21" s="1"/>
  <c r="S35" i="21"/>
  <c r="T35" i="21" s="1"/>
  <c r="S34" i="21"/>
  <c r="T34" i="21" s="1"/>
  <c r="S33" i="21"/>
  <c r="T33" i="21" s="1"/>
  <c r="S31" i="21"/>
  <c r="T31" i="21" s="1"/>
  <c r="S26" i="21"/>
  <c r="T26" i="21" s="1"/>
  <c r="S21" i="21"/>
  <c r="T21" i="21" s="1"/>
  <c r="S19" i="21"/>
  <c r="T19" i="21" s="1"/>
  <c r="S15" i="21"/>
  <c r="T15" i="21" s="1"/>
  <c r="S11" i="21"/>
  <c r="T11" i="21" s="1"/>
  <c r="S10" i="21"/>
  <c r="T10" i="21" s="1"/>
  <c r="K80" i="21"/>
  <c r="L80" i="21" s="1"/>
  <c r="K79" i="21"/>
  <c r="L79" i="21" s="1"/>
  <c r="U37" i="21"/>
  <c r="V39" i="21" s="1"/>
  <c r="W39" i="21" s="1"/>
  <c r="X39" i="21" s="1"/>
  <c r="F39" i="21" s="1"/>
  <c r="AD39" i="21" s="1"/>
  <c r="S30" i="21"/>
  <c r="T30" i="21" s="1"/>
  <c r="S27" i="21"/>
  <c r="T27" i="21" s="1"/>
  <c r="S22" i="21"/>
  <c r="T22" i="21" s="1"/>
  <c r="S16" i="21"/>
  <c r="T16" i="21" s="1"/>
  <c r="S17" i="21"/>
  <c r="T17" i="21" s="1"/>
  <c r="S23" i="21"/>
  <c r="T23" i="21" s="1"/>
  <c r="S29" i="21"/>
  <c r="T29" i="21" s="1"/>
  <c r="S24" i="21"/>
  <c r="T24" i="21" s="1"/>
  <c r="S20" i="21"/>
  <c r="T20" i="21" s="1"/>
  <c r="S18" i="21"/>
  <c r="T18" i="21" s="1"/>
  <c r="S13" i="21"/>
  <c r="T13" i="21" s="1"/>
  <c r="S9" i="21"/>
  <c r="T9" i="21" s="1"/>
  <c r="S8" i="21"/>
  <c r="T8" i="21" s="1"/>
  <c r="U54" i="21" l="1"/>
  <c r="U53" i="21"/>
  <c r="L9" i="23"/>
  <c r="K8" i="23"/>
  <c r="U46" i="21"/>
  <c r="U44" i="21"/>
  <c r="U48" i="21"/>
  <c r="U51" i="21"/>
  <c r="U49" i="21"/>
  <c r="U45" i="21"/>
  <c r="U50" i="21"/>
  <c r="U47" i="21"/>
  <c r="U43" i="21"/>
  <c r="U41" i="21"/>
  <c r="V48" i="21" s="1"/>
  <c r="W48" i="21" s="1"/>
  <c r="X48" i="21" s="1"/>
  <c r="F48" i="21" s="1"/>
  <c r="AD41" i="21"/>
  <c r="AL22" i="21"/>
  <c r="AL21" i="21"/>
  <c r="U28" i="21"/>
  <c r="V28" i="21" s="1"/>
  <c r="W28" i="21" s="1"/>
  <c r="X28" i="21" s="1"/>
  <c r="Z36" i="21"/>
  <c r="AB36" i="21"/>
  <c r="U8" i="21"/>
  <c r="V12" i="21" s="1"/>
  <c r="W12" i="21" s="1"/>
  <c r="X12" i="21" s="1"/>
  <c r="F12" i="21" s="1"/>
  <c r="AD12" i="21" s="1"/>
  <c r="V18" i="21"/>
  <c r="W18" i="21" s="1"/>
  <c r="X18" i="21" s="1"/>
  <c r="F18" i="21" s="1"/>
  <c r="AD18" i="21" s="1"/>
  <c r="V38" i="21"/>
  <c r="W38" i="21" s="1"/>
  <c r="X38" i="21" s="1"/>
  <c r="F38" i="21" s="1"/>
  <c r="AD38" i="21" s="1"/>
  <c r="V37" i="21"/>
  <c r="W37" i="21" s="1"/>
  <c r="V19" i="21"/>
  <c r="W19" i="21" s="1"/>
  <c r="X19" i="21" s="1"/>
  <c r="F19" i="21" s="1"/>
  <c r="AD19" i="21" s="1"/>
  <c r="V40" i="21"/>
  <c r="W40" i="21" s="1"/>
  <c r="X40" i="21" s="1"/>
  <c r="F40" i="21" s="1"/>
  <c r="AD40" i="21" s="1"/>
  <c r="U32" i="21"/>
  <c r="V32" i="21" s="1"/>
  <c r="W32" i="21" s="1"/>
  <c r="V14" i="21" l="1"/>
  <c r="W14" i="21" s="1"/>
  <c r="X14" i="21" s="1"/>
  <c r="F14" i="21" s="1"/>
  <c r="AD14" i="21" s="1"/>
  <c r="AL23" i="21"/>
  <c r="V46" i="21"/>
  <c r="W46" i="21" s="1"/>
  <c r="X46" i="21" s="1"/>
  <c r="F46" i="21" s="1"/>
  <c r="V54" i="21"/>
  <c r="W54" i="21" s="1"/>
  <c r="X54" i="21" s="1"/>
  <c r="F54" i="21" s="1"/>
  <c r="V21" i="21"/>
  <c r="W21" i="21" s="1"/>
  <c r="X21" i="21" s="1"/>
  <c r="F21" i="21" s="1"/>
  <c r="AD21" i="21" s="1"/>
  <c r="V51" i="21"/>
  <c r="W51" i="21" s="1"/>
  <c r="X51" i="21" s="1"/>
  <c r="F51" i="21" s="1"/>
  <c r="V52" i="21"/>
  <c r="W52" i="21" s="1"/>
  <c r="X52" i="21" s="1"/>
  <c r="F52" i="21" s="1"/>
  <c r="V41" i="21"/>
  <c r="W41" i="21" s="1"/>
  <c r="X41" i="21" s="1"/>
  <c r="F41" i="21" s="1"/>
  <c r="V47" i="21"/>
  <c r="W47" i="21" s="1"/>
  <c r="X47" i="21" s="1"/>
  <c r="F47" i="21" s="1"/>
  <c r="V57" i="21"/>
  <c r="W57" i="21" s="1"/>
  <c r="X57" i="21" s="1"/>
  <c r="F57" i="21" s="1"/>
  <c r="V43" i="21"/>
  <c r="W43" i="21" s="1"/>
  <c r="X43" i="21" s="1"/>
  <c r="F43" i="21" s="1"/>
  <c r="V53" i="21"/>
  <c r="W53" i="21" s="1"/>
  <c r="X53" i="21" s="1"/>
  <c r="F53" i="21" s="1"/>
  <c r="V45" i="21"/>
  <c r="W45" i="21" s="1"/>
  <c r="X45" i="21" s="1"/>
  <c r="F45" i="21" s="1"/>
  <c r="V56" i="21"/>
  <c r="W56" i="21" s="1"/>
  <c r="X56" i="21" s="1"/>
  <c r="F56" i="21" s="1"/>
  <c r="V49" i="21"/>
  <c r="W49" i="21" s="1"/>
  <c r="X49" i="21" s="1"/>
  <c r="F49" i="21" s="1"/>
  <c r="V55" i="21"/>
  <c r="W55" i="21" s="1"/>
  <c r="X55" i="21" s="1"/>
  <c r="F55" i="21" s="1"/>
  <c r="V50" i="21"/>
  <c r="W50" i="21" s="1"/>
  <c r="X50" i="21" s="1"/>
  <c r="F50" i="21" s="1"/>
  <c r="V42" i="21"/>
  <c r="W42" i="21" s="1"/>
  <c r="X42" i="21" s="1"/>
  <c r="F42" i="21" s="1"/>
  <c r="V44" i="21"/>
  <c r="W44" i="21" s="1"/>
  <c r="X44" i="21" s="1"/>
  <c r="F44" i="21" s="1"/>
  <c r="V26" i="21"/>
  <c r="W26" i="21" s="1"/>
  <c r="X26" i="21" s="1"/>
  <c r="F26" i="21" s="1"/>
  <c r="AD26" i="21" s="1"/>
  <c r="V15" i="21"/>
  <c r="W15" i="21" s="1"/>
  <c r="X15" i="21" s="1"/>
  <c r="F15" i="21" s="1"/>
  <c r="AD15" i="21" s="1"/>
  <c r="V9" i="21"/>
  <c r="W9" i="21" s="1"/>
  <c r="X9" i="21" s="1"/>
  <c r="F9" i="21" s="1"/>
  <c r="AD9" i="21" s="1"/>
  <c r="V16" i="21"/>
  <c r="W16" i="21" s="1"/>
  <c r="X16" i="21" s="1"/>
  <c r="F16" i="21" s="1"/>
  <c r="AD16" i="21" s="1"/>
  <c r="V23" i="21"/>
  <c r="W23" i="21" s="1"/>
  <c r="X23" i="21" s="1"/>
  <c r="F23" i="21" s="1"/>
  <c r="AD23" i="21" s="1"/>
  <c r="V11" i="21"/>
  <c r="W11" i="21" s="1"/>
  <c r="X11" i="21" s="1"/>
  <c r="F11" i="21" s="1"/>
  <c r="AD11" i="21" s="1"/>
  <c r="V10" i="21"/>
  <c r="W10" i="21" s="1"/>
  <c r="X10" i="21" s="1"/>
  <c r="F10" i="21" s="1"/>
  <c r="AD10" i="21" s="1"/>
  <c r="V25" i="21"/>
  <c r="W25" i="21" s="1"/>
  <c r="X25" i="21" s="1"/>
  <c r="F25" i="21" s="1"/>
  <c r="AD25" i="21" s="1"/>
  <c r="V13" i="21"/>
  <c r="W13" i="21" s="1"/>
  <c r="X13" i="21" s="1"/>
  <c r="F13" i="21" s="1"/>
  <c r="AD13" i="21" s="1"/>
  <c r="V24" i="21"/>
  <c r="W24" i="21" s="1"/>
  <c r="X24" i="21" s="1"/>
  <c r="F24" i="21" s="1"/>
  <c r="AD24" i="21" s="1"/>
  <c r="V22" i="21"/>
  <c r="W22" i="21" s="1"/>
  <c r="X22" i="21" s="1"/>
  <c r="F22" i="21" s="1"/>
  <c r="AD22" i="21" s="1"/>
  <c r="V27" i="21"/>
  <c r="W27" i="21" s="1"/>
  <c r="X27" i="21" s="1"/>
  <c r="F27" i="21" s="1"/>
  <c r="AD27" i="21" s="1"/>
  <c r="V31" i="21"/>
  <c r="W31" i="21" s="1"/>
  <c r="X31" i="21" s="1"/>
  <c r="F31" i="21" s="1"/>
  <c r="AD31" i="21" s="1"/>
  <c r="V29" i="21"/>
  <c r="W29" i="21" s="1"/>
  <c r="X29" i="21" s="1"/>
  <c r="F29" i="21" s="1"/>
  <c r="AD29" i="21" s="1"/>
  <c r="V30" i="21"/>
  <c r="W30" i="21" s="1"/>
  <c r="X30" i="21" s="1"/>
  <c r="F30" i="21" s="1"/>
  <c r="AD30" i="21" s="1"/>
  <c r="V17" i="21"/>
  <c r="W17" i="21" s="1"/>
  <c r="X17" i="21" s="1"/>
  <c r="F17" i="21" s="1"/>
  <c r="AD17" i="21" s="1"/>
  <c r="V20" i="21"/>
  <c r="W20" i="21" s="1"/>
  <c r="X20" i="21" s="1"/>
  <c r="F20" i="21" s="1"/>
  <c r="AD20" i="21" s="1"/>
  <c r="V33" i="21"/>
  <c r="W33" i="21" s="1"/>
  <c r="X33" i="21" s="1"/>
  <c r="F33" i="21" s="1"/>
  <c r="AD33" i="21" s="1"/>
  <c r="V8" i="21"/>
  <c r="W8" i="21" s="1"/>
  <c r="V35" i="21"/>
  <c r="W35" i="21" s="1"/>
  <c r="X35" i="21" s="1"/>
  <c r="F35" i="21" s="1"/>
  <c r="F60" i="21" s="1"/>
  <c r="AB38" i="21"/>
  <c r="X37" i="21"/>
  <c r="F37" i="21" s="1"/>
  <c r="V34" i="21"/>
  <c r="W34" i="21" s="1"/>
  <c r="X34" i="21" s="1"/>
  <c r="F34" i="21" s="1"/>
  <c r="AD34" i="21" s="1"/>
  <c r="X32" i="21"/>
  <c r="F28" i="21"/>
  <c r="AD28" i="21" s="1"/>
  <c r="AB31" i="21" l="1"/>
  <c r="AD35" i="21"/>
  <c r="AE31" i="21"/>
  <c r="Z31" i="21"/>
  <c r="AB27" i="21"/>
  <c r="X8" i="21"/>
  <c r="AB35" i="21"/>
  <c r="F32" i="21"/>
  <c r="AD32" i="21" s="1"/>
  <c r="Z35" i="21"/>
  <c r="F68" i="21" s="1"/>
  <c r="AD37" i="21"/>
  <c r="AF40" i="21" s="1"/>
  <c r="Z38" i="21"/>
  <c r="F67" i="21" l="1"/>
  <c r="AD67" i="21" s="1"/>
  <c r="AF31" i="21" s="1"/>
  <c r="F70" i="21"/>
  <c r="F8" i="21"/>
  <c r="AD8" i="21" s="1"/>
  <c r="AE27" i="21" s="1"/>
  <c r="F69" i="21"/>
  <c r="AD69" i="21" s="1"/>
  <c r="AE35" i="21"/>
  <c r="Z27" i="21"/>
  <c r="AD68" i="21"/>
  <c r="AF35" i="21" s="1"/>
  <c r="F61" i="21" l="1"/>
  <c r="AL16" i="21"/>
  <c r="AF27" i="21"/>
  <c r="AM16" i="21" s="1"/>
  <c r="AL17" i="21"/>
  <c r="AL18" i="21" l="1"/>
  <c r="AN16" i="21" s="1"/>
  <c r="AG36" i="21" s="1"/>
  <c r="AH36" i="21" s="1"/>
  <c r="AG35" i="21" l="1"/>
  <c r="AH35" i="21" s="1"/>
  <c r="AG38" i="21"/>
  <c r="AH38" i="21" s="1"/>
  <c r="AG31" i="21"/>
  <c r="AH31" i="21" s="1"/>
  <c r="AG27" i="21"/>
  <c r="AH27" i="21" s="1"/>
  <c r="AH57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tc={053EA131-13CF-4878-8481-F917E87D75D3}</author>
    <author>tc={1FE6BEB0-104D-4A02-A047-E432C699237F}</author>
    <author>tc={11AB9A12-50D8-48D7-9F3D-2F7BD844AAE6}</author>
    <author>tc={D201803C-CD80-4494-A027-FD16A80F674B}</author>
  </authors>
  <commentList>
    <comment ref="D3" authorId="0" shapeId="0" xr:uid="{053EA131-13CF-4878-8481-F917E87D75D3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the reaction carry flux in complete medium?</t>
      </text>
    </comment>
    <comment ref="E3" authorId="1" shapeId="0" xr:uid="{1FE6BEB0-104D-4A02-A047-E432C699237F}">
      <text>
        <t>[Threaded comment]
Your version of Excel allows you to read this threaded comment; however, any edits to it will get removed if the file is opened in a newer version of Excel. Learn more: https://go.microsoft.com/fwlink/?linkid=870924
Comment:
    Flux through this reaction when solving for biomass</t>
      </text>
    </comment>
    <comment ref="F3" authorId="2" shapeId="0" xr:uid="{11AB9A12-50D8-48D7-9F3D-2F7BD844AAE6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rate in reaction "mutant" (where flux of this reaction is constrained to 0). WT growth rate is 0.274.</t>
      </text>
    </comment>
    <comment ref="G3" authorId="3" shapeId="0" xr:uid="{D201803C-CD80-4494-A027-FD16A80F674B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"mutant" growth rate to WT growth rate.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tc={EDF58E04-A8EE-4458-8415-51D97DE8D20B}</author>
    <author>tc={CC11BCE5-83B1-4B3A-B0C0-6494CCCB0688}</author>
    <author>tc={AE3009AC-1671-46C7-997B-2F8FEAC541FC}</author>
    <author>tc={A5D0F04C-1C91-4098-B9D5-61BFF85C1731}</author>
    <author>tc={2CFEEC5D-8C68-4509-8D67-08588575E9D3}</author>
  </authors>
  <commentList>
    <comment ref="G4" authorId="0" shapeId="0" xr:uid="{EDF58E04-A8EE-4458-8415-51D97DE8D2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columns are arithmetic transformations to merge binary data for essentiality (isEssential) and presence of transposon mutant (hasTn)</t>
      </text>
    </comment>
    <comment ref="D5" authorId="1" shapeId="0" xr:uid="{CC11BCE5-83B1-4B3A-B0C0-6494CCCB06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converts growth ratio to a binary yes/no for essentiality. A gene is essential if growth rate = 0.</t>
      </text>
    </comment>
    <comment ref="F5" authorId="2" shapeId="0" xr:uid="{AE3009AC-1671-46C7-997B-2F8FEAC541FC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Again, a binary value for whether there's a transposon reported in the gene (and therefore whether the gene is mutable).</t>
      </text>
    </comment>
    <comment ref="G5" authorId="3" shapeId="0" xr:uid="{A5D0F04C-1C91-4098-B9D5-61BFF85C1731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isEssential - hasTn is:
1 if there's no Tn in an essential gene.
-1 if there's a Tn in a nonessential gene
And 0 if either there's no Tn in a nonessential gene, or a Tn in an essential gene. The next column separates these two possibilities.</t>
      </text>
    </comment>
    <comment ref="H5" authorId="4" shapeId="0" xr:uid="{2CFEEC5D-8C68-4509-8D67-08588575E9D3}">
      <text>
        <t>[Threaded comment]
Your version of Excel allows you to read this threaded comment; however, any edits to it will get removed if the file is opened in a newer version of Excel. Learn more: https://go.microsoft.com/fwlink/?linkid=870924
Comment:
    so isEssential * hasTn is:
1 if there's a Tn in an Essential gene
0 in any other case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<sst xmlns="http://schemas.openxmlformats.org/spreadsheetml/2006/main" count="7543" uniqueCount="3747">
  <si>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</si>
  <si>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</si>
  <si>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</si>
  <si>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</si>
  <si>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</si>
  <si>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</si>
  <si>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</si>
  <si>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</si>
  <si>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</si>
  <si>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</si>
  <si>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</si>
  <si>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</si>
  <si>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</si>
  <si>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</si>
  <si>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</si>
  <si>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</si>
  <si>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L-lactate dehydrogenase</t>
  </si>
  <si>
    <t>ec-code/1.1.1.27</t>
  </si>
  <si>
    <t>rhea/23447;kegg.reaction/R00703</t>
  </si>
  <si>
    <t>isopentenyl-diphosphate Delta-isomerase;isopentenyl-diphosphate delta-isomerase;isopentenyl diphosphate isomerase;isopentenyl pyrophosphate isomerase;IPP isomerase</t>
  </si>
  <si>
    <t>ec-code/5.3.3.2</t>
  </si>
  <si>
    <t>rhea/23287;kegg.reaction/R01123</t>
  </si>
  <si>
    <t>hydroxymethylglutaryl CoA synthase;hydroxymethylglutaryl-CoA synthase;hydroxymethyl glutaryl-CoA synthase</t>
  </si>
  <si>
    <t>ec-code/2.3.3.10</t>
  </si>
  <si>
    <t>rhea/10191;kegg.reaction/R01978</t>
  </si>
  <si>
    <t>serine hydroxymethyltransferase;5,10-methylenetetrahydrofolate:glycine hydroxymethyltransferase</t>
  </si>
  <si>
    <t>ec-code/2.1.2.1</t>
  </si>
  <si>
    <t>rhea/15484;kegg.reaction/R00945</t>
  </si>
  <si>
    <t>glycerol kinase</t>
  </si>
  <si>
    <t>ec-code/2.7.1.30</t>
  </si>
  <si>
    <t>rhea/21647;kegg.reaction/R00847</t>
  </si>
  <si>
    <t>glycerol-3-phosphate dehydrogenase</t>
  </si>
  <si>
    <t>ec-code/1.1.1.94</t>
  </si>
  <si>
    <t>rhea/11094;kegg.reaction/R00844;kegg.reaction/R05680</t>
  </si>
  <si>
    <t>guanosine 3'-diphosphate 5'-triphosphate 3'-diphosphatase</t>
  </si>
  <si>
    <t>ec-code/3.1.7.2</t>
  </si>
  <si>
    <t>rhea/33056</t>
  </si>
  <si>
    <t>glucosamine 6-phosphate isomerase;glucosamine-6-phosphate deaminase</t>
  </si>
  <si>
    <t>ec-code/3.5.99.6</t>
  </si>
  <si>
    <t>rhea/12175;kegg.reaction/R00765</t>
  </si>
  <si>
    <t>UTP-glucose-1-phosphate uridylyltransferase;UTP--glucose-1-phosphate uridylyltransferase;UDP-glucose pyrophosphorylase;UTPmdashglucose-1-phosphate uridylyltransferase;UTP:glucose-1-phosphate uridylyltransferase;UDP-galactose/glucose pyrophosphorylase;UDP-D-glucose pyrophosphorylase</t>
  </si>
  <si>
    <t>rhea/19892;kegg.reaction/R00289</t>
  </si>
  <si>
    <t>glucose-6-phosphate dehydrogenase;glucose-6-phosphate 1-dehydrogenase;NADP+-dependent glucose-6-phosphate dehydrogenase</t>
  </si>
  <si>
    <t>ec-code/1.1.1.49</t>
  </si>
  <si>
    <t>rhea/15842;kegg.reaction/R02736</t>
  </si>
  <si>
    <t>GDP diphosphokinase;GDP pyrophosphokinase</t>
  </si>
  <si>
    <t>ec-code/2.7.6.5</t>
  </si>
  <si>
    <t>rhea/28099</t>
  </si>
  <si>
    <t>ec-code/3.2.1.52</t>
  </si>
  <si>
    <t>glyceraldehyde-3-phosphate dehydrogenase;NAD-dependent glyceraldehyde-3-phosphate dehydrogenase;NAD+-dependent glyceraldehyde-3-phosphate dehydrogenase;glyceraldehyde 3-phosphate dehydrogenase</t>
  </si>
  <si>
    <t>ec-code/1.2.1.12</t>
  </si>
  <si>
    <t>rhea/10303;kegg.reaction/R01061</t>
  </si>
  <si>
    <t>methylglyoxal reductase</t>
  </si>
  <si>
    <t>c-di-GMP phosphodiesterase;cyclic di-GMP phosphodiesterase</t>
  </si>
  <si>
    <t>ec-code/3.1.4.52</t>
  </si>
  <si>
    <t>rhea/24903;kegg.reaction/R08991</t>
  </si>
  <si>
    <t>geranylgeranyl pyrophosphate synthase;geranylgeranyl diohosphate synthase;geranylgeranyl diphosphate synthase;omega,E,E,E-geranyl-geranyl diphosphate synthase;farnesyltranstransferase;fusicoccadiene synthase</t>
  </si>
  <si>
    <t>ec-code/2.5.1.29</t>
  </si>
  <si>
    <t>rhea/17654;kegg.reaction/R02061</t>
  </si>
  <si>
    <t>ec-code/4.1.2.13</t>
  </si>
  <si>
    <t>ec-code/2.7.4.6</t>
  </si>
  <si>
    <t>neryl diphosphate synthase</t>
  </si>
  <si>
    <t>ec-code/2.5.1.28</t>
  </si>
  <si>
    <t>rhea/11329;kegg.reaction/R01659</t>
  </si>
  <si>
    <t>6-phosphogluconate dehydrogenase, decarboxylating;6-phosphogluconate dehydrogenase (decarboxylating)</t>
  </si>
  <si>
    <t>ec-code/1.1.1.44</t>
  </si>
  <si>
    <t>rhea/10117;kegg.reaction/R01528</t>
  </si>
  <si>
    <t>2'-deoxycytidine kinase</t>
  </si>
  <si>
    <t>ec-code/2.7.1.74</t>
  </si>
  <si>
    <t>rhea/20062;kegg.reaction/R02321</t>
  </si>
  <si>
    <t>ec-code/2.7.4.13;ec-code/2.7.4.11</t>
  </si>
  <si>
    <t>rhea/23101;kegg.reaction/R01547</t>
  </si>
  <si>
    <t>ec-code/2.7.1.74;ec-code/2.7.1.76;ec-code/2.7.1.145</t>
  </si>
  <si>
    <t>rhea/23453;kegg.reaction/R02089</t>
  </si>
  <si>
    <t>D-alanine-D-alanine ligase;D-alaninemdashD-alanine ligase;D-alanine--D-alanine ligase;D-alanine:D-alanine ligase</t>
  </si>
  <si>
    <t>ec-code/6.3.2.4</t>
  </si>
  <si>
    <t>rhea/11224;kegg.reaction/R01150</t>
  </si>
  <si>
    <t>CTP synthetase;CTP synthase</t>
  </si>
  <si>
    <t>ec-code/6.3.4.2</t>
  </si>
  <si>
    <t>rhea/26427;kegg.reaction/R00573</t>
  </si>
  <si>
    <t>arginine deiminase</t>
  </si>
  <si>
    <t>ec-code/3.5.3.6</t>
  </si>
  <si>
    <t>rhea/19600;kegg.reaction/R00552</t>
  </si>
  <si>
    <t>alanine racemase</t>
  </si>
  <si>
    <t>ec-code/5.1.1.1</t>
  </si>
  <si>
    <t>rhea/20252;kegg.reaction/R00401</t>
  </si>
  <si>
    <t>ec-code/2.7.4.3</t>
  </si>
  <si>
    <t>adenine phosphoribosyltransferase</t>
  </si>
  <si>
    <t>ec-code/2.4.2.7</t>
  </si>
  <si>
    <t>rhea/16609;kegg.reaction/R00190</t>
  </si>
  <si>
    <t>S-adenosylhomocysteine nucleosidase</t>
  </si>
  <si>
    <t>ec-code/3.2.2.9</t>
  </si>
  <si>
    <t>rhea/17806;kegg.reaction/R00194</t>
  </si>
  <si>
    <t>acetyl-CoA C-acetyltransferase;acetoacetyl-CoA thiolase;acetyl-CoA acetyltransferase;acetoacetyl-CoA beta-ketothiolase</t>
  </si>
  <si>
    <t>ec-code/2.3.1.9</t>
  </si>
  <si>
    <t>rhea/21039;kegg.reaction/R00238</t>
  </si>
  <si>
    <t>acetate kinase</t>
  </si>
  <si>
    <t>ec-code/2.7.2.1</t>
  </si>
  <si>
    <t>rhea/11355;kegg.reaction/R00315;kegg.reaction/R00315</t>
  </si>
  <si>
    <t>ec-code/6.3.2.10</t>
  </si>
  <si>
    <t>rhea/16086;kegg.reaction/R04573</t>
  </si>
  <si>
    <t>serine racemase</t>
  </si>
  <si>
    <t>ec-code/5.1.1.18</t>
  </si>
  <si>
    <t>rhea/10981;kegg.reaction/R00589</t>
  </si>
  <si>
    <t>UDP-N-acetylglucosamine--N-acetylmuramyl-(pentapeptide) pyrophosphoryl-undecaprenol N-acetylglucosamine transferase</t>
  </si>
  <si>
    <t>ec-code/2.4.1.227</t>
  </si>
  <si>
    <t>rhea/23193;kegg.reaction/R05662</t>
  </si>
  <si>
    <t>phosphopantothenoylcysteine synthetase</t>
  </si>
  <si>
    <t>ec-code/6.3.2.5</t>
  </si>
  <si>
    <t>rhea/25157;kegg.reaction/R04231</t>
  </si>
  <si>
    <t>ec-code/6.2.1.20</t>
  </si>
  <si>
    <t>kegg.reaction/R08850</t>
  </si>
  <si>
    <t>pyridoxal 5'-phosphate phosphatase;pyridoxal phosphatase;pyridoxal phosphate phosphatase</t>
  </si>
  <si>
    <t>ec-code/3.1.3.74</t>
  </si>
  <si>
    <t>rhea/20534;kegg.reaction/R00173</t>
  </si>
  <si>
    <t>ec-code/1.8.1.9</t>
  </si>
  <si>
    <t>enolase;phosphoglycerate enolase;phosphopyruvate hydratase</t>
  </si>
  <si>
    <t>ec-code/4.2.1.11</t>
  </si>
  <si>
    <t>rhea/10167;kegg.reaction/R00658</t>
  </si>
  <si>
    <t>phosphatidylcholine synthase</t>
  </si>
  <si>
    <t>ec-code/2.7.8.24</t>
  </si>
  <si>
    <t>rhea/14598;kegg.reaction/R05794</t>
  </si>
  <si>
    <t>diphosphate:fructose-6-phosphate 1-phosphotransferase;diphosphatemdashfructose-6-phosphate 1-phosphotransferase</t>
  </si>
  <si>
    <t>ec-code/2.7.1.90</t>
  </si>
  <si>
    <t>rhea/13616;kegg.reaction/R00764</t>
  </si>
  <si>
    <t>NAD(P)H sulfur oxidoreductase</t>
  </si>
  <si>
    <t>ec-code/1.8.1.18</t>
  </si>
  <si>
    <t>rhea/36597</t>
  </si>
  <si>
    <t>ec-code/6.1.1.9</t>
  </si>
  <si>
    <t>rhea/10705;kegg.reaction/R03665</t>
  </si>
  <si>
    <t>ec-code/6.1.1.3</t>
  </si>
  <si>
    <t>rhea/24625;kegg.reaction/R03663</t>
  </si>
  <si>
    <t>ec-code/6.1.1.17</t>
  </si>
  <si>
    <t>rhea/23541;kegg.reaction/R05578</t>
  </si>
  <si>
    <t>ec-code/6.1.1.11</t>
  </si>
  <si>
    <t>ec-code/6.1.1.22</t>
  </si>
  <si>
    <t>rhea/11181;kegg.reaction/R03648</t>
  </si>
  <si>
    <t>ec-code/6.1.1.10</t>
  </si>
  <si>
    <t>ec-code/6.1.1.5</t>
  </si>
  <si>
    <t>rhea/11061;kegg.reaction/R03656</t>
  </si>
  <si>
    <t>ec-code/6.1.1.2</t>
  </si>
  <si>
    <t>rhea/24081;kegg.reaction/R03664</t>
  </si>
  <si>
    <t>ec-code/6.1.1.12</t>
  </si>
  <si>
    <t>rhea/19650;kegg.reaction/R05577</t>
  </si>
  <si>
    <t>ec-code/6.1.1.7</t>
  </si>
  <si>
    <t>rhea/12541;kegg.reaction/R03038</t>
  </si>
  <si>
    <t>ec-code/6.1.1.4</t>
  </si>
  <si>
    <t>rhea/11689;kegg.reaction/R03657</t>
  </si>
  <si>
    <t>ec-code/6.1.1.1</t>
  </si>
  <si>
    <t>rhea/10221;kegg.reaction/R02918</t>
  </si>
  <si>
    <t>rhea/12293;kegg.reaction/R03662</t>
  </si>
  <si>
    <t>ec-code/6.1.1.16</t>
  </si>
  <si>
    <t>rhea/17774;kegg.reaction/R03650</t>
  </si>
  <si>
    <t>ec-code/6.1.1.19</t>
  </si>
  <si>
    <t>rhea/20302;kegg.reaction/R03646</t>
  </si>
  <si>
    <t>ec-code/2.4.1.337</t>
  </si>
  <si>
    <t>ec-code/6.3.5.7</t>
  </si>
  <si>
    <t>rhea/17522;kegg.reaction/R03905</t>
  </si>
  <si>
    <t>10-formyltetrahydrofolate:L-methionyl-tRNAfMet N-formyltransferase</t>
  </si>
  <si>
    <t>ec-code/2.1.2.9</t>
  </si>
  <si>
    <t>rhea/24381;kegg.reaction/R03940</t>
  </si>
  <si>
    <t>cysteine desulfurtrase;cysteine desulfurase;L-cysteine desulfurase</t>
  </si>
  <si>
    <t>ec-code/2.8.1.7</t>
  </si>
  <si>
    <t>rhea/43893</t>
  </si>
  <si>
    <t>murein transpeptidase;peptidoglycan DD transpeptidase</t>
  </si>
  <si>
    <t>ec-code/3.4.16.4</t>
  </si>
  <si>
    <t>3-hydroxy-3-methylglutaryl-CoA reductase;3-hydroxy-3-methylglutaryl coenzyme A reductase;3-hydroxy-3-methylglutaryl-coenzyme A reductase;hydroxymethylglutaryl-CoA reductase;3-hydroxy-3methylglutary-CoA reductase</t>
  </si>
  <si>
    <t>ec-code/1.1.1.34</t>
  </si>
  <si>
    <t>rhea/15992;kegg.reaction/R02082</t>
  </si>
  <si>
    <t>ec-code/1.1.5.3</t>
  </si>
  <si>
    <t>rhea/18978</t>
  </si>
  <si>
    <t>S-ribosylhomocysteine lyase</t>
  </si>
  <si>
    <t>ec-code/4.4.1.21</t>
  </si>
  <si>
    <t>rhea/17754;kegg.reaction/R01291</t>
  </si>
  <si>
    <t>UDP-N-acetylenolpyruvylglucosamine reductase;UDP-N-acetylenolpyruvoylglucosamine reductase</t>
  </si>
  <si>
    <t>ec-code/1.3.1.98</t>
  </si>
  <si>
    <t>rhea/12250;kegg.reaction/R03192</t>
  </si>
  <si>
    <t>UDP-N-acetylglucosamine 1-carboxyvinyltransferase;UDP-N-acetylglucosamine enolpyruvyl transferase</t>
  </si>
  <si>
    <t>ec-code/2.5.1.7</t>
  </si>
  <si>
    <t>rhea/18682;kegg.reaction/R00660</t>
  </si>
  <si>
    <t>UDP-N-acetylmuramoylalanine--D-glutamate ligase;UDP-N-acetylmuramoyl-L-alaninemdashD-glutamate ligase</t>
  </si>
  <si>
    <t>ec-code/6.3.2.9</t>
  </si>
  <si>
    <t>rhea/16430;kegg.reaction/R02783</t>
  </si>
  <si>
    <t>UDP-N-acetylmuramatemdashL-alanine ligase;UDP-N-acetylmuramate--L-alanine ligase;UDP-N-acetylmuramoyl--L-alanine ligase</t>
  </si>
  <si>
    <t>ec-code/6.3.2.8</t>
  </si>
  <si>
    <t>rhea/23373;kegg.reaction/R03193</t>
  </si>
  <si>
    <t>UDP-glucuronate 4-epimerase;UDP-D-glucuronic acid 4-epimerase</t>
  </si>
  <si>
    <t>ec-code/5.1.3.6</t>
  </si>
  <si>
    <t>rhea/11407;kegg.reaction/R01385</t>
  </si>
  <si>
    <t>triose phosphate isomerase;D-glyceraldehyde-3-phosphate aldose-ketose-isomerase;triosephosphate isomerase;triose-phosphate isomerase</t>
  </si>
  <si>
    <t>ec-code/5.3.1.1</t>
  </si>
  <si>
    <t>rhea/18588;kegg.reaction/R01015</t>
  </si>
  <si>
    <t>ribose-phosphate pyrophosphokinase;ribose-phosphate diphosphokinase</t>
  </si>
  <si>
    <t>ec-code/2.7.6.1</t>
  </si>
  <si>
    <t>rhea/15612;kegg.reaction/R01049</t>
  </si>
  <si>
    <t>guanosine-3',5'-bis(diphosphate) 3'-diphosphatase</t>
  </si>
  <si>
    <t>rhea/14254;kegg.reaction/R00336</t>
  </si>
  <si>
    <t>superoxide dismutase</t>
  </si>
  <si>
    <t>ec-code/1.15.1.1</t>
  </si>
  <si>
    <t>rhea/20697;kegg.reaction/R00275</t>
  </si>
  <si>
    <t>ec-code/2.7.8.13</t>
  </si>
  <si>
    <t>phosphoglycerate kinase;3-phosphoglycerate kinase</t>
  </si>
  <si>
    <t>ec-code/2.7.2.3</t>
  </si>
  <si>
    <t>rhea/14804;kegg.reaction/R01512</t>
  </si>
  <si>
    <t>phosphate acetyltransferase;phosphotransacetylase</t>
  </si>
  <si>
    <t>ec-code/2.3.1.8</t>
  </si>
  <si>
    <t>rhea/19524;kegg.reaction/R00230</t>
  </si>
  <si>
    <t>ec-code/5.3.1.9</t>
  </si>
  <si>
    <t>ec-code/2.7.1.40</t>
  </si>
  <si>
    <t>rhea/18157;kegg.reaction/R00200</t>
  </si>
  <si>
    <t>phosphopantothenoylcysteine decarboxylase;4'-phosphopantothenoylcysteine decarboxylase</t>
  </si>
  <si>
    <t>ec-code/4.1.1.36</t>
  </si>
  <si>
    <t>rhea/16794;kegg.reaction/R03269</t>
  </si>
  <si>
    <t>L-ornithine carbamoyltransferase;ornithine carbamoyltransferase, catabolic</t>
  </si>
  <si>
    <t>ec-code/2.1.3.3</t>
  </si>
  <si>
    <t>rhea/19516;kegg.reaction/R01398</t>
  </si>
  <si>
    <t>methionine adenosyltransferase;S-adenosylmethionine synthetase;S-adenosylmethionine synthase</t>
  </si>
  <si>
    <t>ec-code/2.5.1.6</t>
  </si>
  <si>
    <t>rhea/21081;kegg.reaction/R00177</t>
  </si>
  <si>
    <t>N-acetylmannosamine-6-phosphate 2-epimerase</t>
  </si>
  <si>
    <t>ec-code/5.1.3.9</t>
  </si>
  <si>
    <t>rhea/25257;kegg.reaction/R02087</t>
  </si>
  <si>
    <t>N-acetylglucosamine-6-phosphate deacetylase</t>
  </si>
  <si>
    <t>ec-code/3.5.1.25</t>
  </si>
  <si>
    <t>rhea/22937;kegg.reaction/R02059</t>
  </si>
  <si>
    <t>NAD kinase;NAD(+) kinase</t>
  </si>
  <si>
    <t>ec-code/2.7.1.23</t>
  </si>
  <si>
    <t>rhea/18630;kegg.reaction/R00104</t>
  </si>
  <si>
    <t>peptidoglycan DD-transpeptidase</t>
  </si>
  <si>
    <t>NADP-dependent methylene tetrahydrofolate dehydrogenase;NADP+-dependent methylenetetrahydrofolate dehydrogenase;NADP-dependent methylenetetrahydrofolate dehydrogenase;5,10-methylenetetrahydrofolate:NADP+ oxidoreductase</t>
  </si>
  <si>
    <t>ec-code/1.5.1.5</t>
  </si>
  <si>
    <t>rhea/22815;kegg.reaction/R01220</t>
  </si>
  <si>
    <t>methylglyoxal synthase</t>
  </si>
  <si>
    <t>ec-code/4.2.3.3</t>
  </si>
  <si>
    <t>rhea/17938;kegg.reaction/R01016</t>
  </si>
  <si>
    <t>methenyl tetrahydrofolate cyclohydrolase;methenyltetrahydrofolate cyclohydrolase;5,10-methenyltetrahydrofolate 5-hydrolase (decyclizing);5,10-methenyl-tetrahydropteroyl-[gamma-Glu] 5-hydrolase (decyclizing)</t>
  </si>
  <si>
    <t>ec-code/3.5.4.9</t>
  </si>
  <si>
    <t>rhea/23703;kegg.reaction/R01655</t>
  </si>
  <si>
    <t>ec-code/5.3.1.8</t>
  </si>
  <si>
    <t>N-acetyl-beta-glucosaminidase</t>
  </si>
  <si>
    <t>kegg.reaction/R00022;rhea/30674</t>
  </si>
  <si>
    <t>nicotinamide mononucleotide adenylyltransferase;NMN adenylyltransferase</t>
  </si>
  <si>
    <t>ec-code/2.7.7.1</t>
  </si>
  <si>
    <t>rhea/21361;kegg.reaction/R00137</t>
  </si>
  <si>
    <t>3'(2'),5'-bisphosphate nucleotidase</t>
  </si>
  <si>
    <t>ec-code/3.1.3.7</t>
  </si>
  <si>
    <t>rhea/10041;kegg.reaction/R00188</t>
  </si>
  <si>
    <t>GTP pyrophosphokinase</t>
  </si>
  <si>
    <t>rhea/22089;kegg.reaction/R00429</t>
  </si>
  <si>
    <t>kegg.reaction/R00430;rhea/30298</t>
  </si>
  <si>
    <t>ec-code/2.7.1.11</t>
  </si>
  <si>
    <t>glycerol-3-phosphate dehydrogenase;glycerol-3-phosphate dehydrogenase (NAD-dependent);glycerol 3-phosphate dehydrogenase</t>
  </si>
  <si>
    <t>ec-code/1.1.1.8</t>
  </si>
  <si>
    <t>kegg.reaction/R00842</t>
  </si>
  <si>
    <t>ribose-5-phosphate isomerase;ribose-5-phosphate isomerase A;ribose 5-phosphate isomerase</t>
  </si>
  <si>
    <t>ec-code/5.3.1.6</t>
  </si>
  <si>
    <t>rhea/14660;kegg.reaction/R01056</t>
  </si>
  <si>
    <t>phosphodeoxyribomutase;alpha-D-ribose 1,5-phosphomutase</t>
  </si>
  <si>
    <t>ec-code/5.4.2.7</t>
  </si>
  <si>
    <t>rhea/18796;kegg.reaction/R01057</t>
  </si>
  <si>
    <t>diphosphomevalonate decarboxylase;mevalonate diphosphate decarboxylase</t>
  </si>
  <si>
    <t>ec-code/4.1.1.33</t>
  </si>
  <si>
    <t>rhea/23733;kegg.reaction/R01121</t>
  </si>
  <si>
    <t>guanine phosphoribosyltransferase</t>
  </si>
  <si>
    <t>ec-code/2.4.2.8</t>
  </si>
  <si>
    <t>rhea/25427;kegg.reaction/R01229</t>
  </si>
  <si>
    <t>palmitate:CoA ligase (AMP-forming);palmitate-CoA ligase</t>
  </si>
  <si>
    <t>ec-code/6.2.1.3</t>
  </si>
  <si>
    <t>rhea/30754;kegg.reaction/R01280</t>
  </si>
  <si>
    <t>2,3-bisphosphoglycerate-independent phosphoglycerate mutase;2,3-bisphosphoglycerate-dependent phosphoglycerate mutase;cofactor-independent phosphoglycerate mutase</t>
  </si>
  <si>
    <t>ec-code/5.4.2.12</t>
  </si>
  <si>
    <t>rhea/15904;kegg.reaction/R01518</t>
  </si>
  <si>
    <t>nicotinate phosphoribosyltransferase;nicotinate phosphoribosyl transferase</t>
  </si>
  <si>
    <t>ec-code/6.3.4.21</t>
  </si>
  <si>
    <t>rhea/13393;kegg.reaction/R01724</t>
  </si>
  <si>
    <t>1-phosphofructokinase</t>
  </si>
  <si>
    <t>ec-code/2.7.1.56</t>
  </si>
  <si>
    <t>rhea/14214;kegg.reaction/R02071</t>
  </si>
  <si>
    <t>hydroxymethylglutaryl-CoA reductase</t>
  </si>
  <si>
    <t>ec-code/1.1.1.88</t>
  </si>
  <si>
    <t>rhea/14833;kegg.reaction/R02081</t>
  </si>
  <si>
    <t>D-glucose 6-phosphate 1-epimerase</t>
  </si>
  <si>
    <t>ec-code/5.1.3.15</t>
  </si>
  <si>
    <t>rhea/16252;kegg.reaction/R02739</t>
  </si>
  <si>
    <t>ec-code/6.3.2.13</t>
  </si>
  <si>
    <t>rhea/23677;kegg.reaction/R02788</t>
  </si>
  <si>
    <t>nicotinate mononucleotide adenylyltransferase;nicotinate-mononucleotide adenylyltransferase;nicotinamide mononucleotide adenylyltransferase;nicotinate nucleotide adenylyltransferase</t>
  </si>
  <si>
    <t>ec-code/2.7.7.18</t>
  </si>
  <si>
    <t>rhea/22861;kegg.reaction/R03005</t>
  </si>
  <si>
    <t>4'-phosphopantetheine adenylyltransferase;pantetheine-phosphate adenylyltransferase;4'-phosphopantotheine adenylyltransferase</t>
  </si>
  <si>
    <t>ec-code/2.7.7.3</t>
  </si>
  <si>
    <t>rhea/19802;kegg.reaction/R03035</t>
  </si>
  <si>
    <t>ec-code/6.1.1.14</t>
  </si>
  <si>
    <t>rhea/16014;kegg.reaction/R03654</t>
  </si>
  <si>
    <t>ec-code/6.1.1.21</t>
  </si>
  <si>
    <t>rhea/17314;kegg.reaction/R03655</t>
  </si>
  <si>
    <t>ec-code/6.1.1.6</t>
  </si>
  <si>
    <t>rhea/20793;kegg.reaction/R03658</t>
  </si>
  <si>
    <t>ec-code/6.1.1.20</t>
  </si>
  <si>
    <t>rhea/19414;kegg.reaction/R03660</t>
  </si>
  <si>
    <t>ec-code/6.1.1.15</t>
  </si>
  <si>
    <t>rhea/14306;kegg.reaction/R03661</t>
  </si>
  <si>
    <t>anspartyl-tRNA(Asn) amidotransferase;glutamyl-tRNAGln amidotransferase</t>
  </si>
  <si>
    <t>ec-code/6.3.5.6</t>
  </si>
  <si>
    <t>rhea/14514;kegg.reaction/R04212</t>
  </si>
  <si>
    <t>D-alanyl-D-alanine-adding enzyme;UDP-N-acetylmuramoyl-tripeptide--D-alanyl-D-alanine ligase</t>
  </si>
  <si>
    <t>undecaprenyl pyrophosphate phosphatase</t>
  </si>
  <si>
    <t>ec-code/3.6.1.27</t>
  </si>
  <si>
    <t>rhea/28095;kegg.reaction/R05627</t>
  </si>
  <si>
    <t>UDP-N-acetylmuramoyl-L-alanyl-D-glutamyl-meso-2,6-diaminopimelyl-D-alanyl-D-alanine:di-trans,poly-cis-undecaprenyl phosphate phospho-N-acetylmuramoyl-pentapeptide-transferase</t>
  </si>
  <si>
    <t>rhea/21923;kegg.reaction/R05629</t>
  </si>
  <si>
    <t>ec-code/2.5.1.31</t>
  </si>
  <si>
    <t>diguanylate cyclase</t>
  </si>
  <si>
    <t>ec-code/2.7.7.65</t>
  </si>
  <si>
    <t>kegg.reaction/R08057</t>
  </si>
  <si>
    <t>all-trans-octaprenyl-diphosphate synthase;octaprenyl diphosphate synthase</t>
  </si>
  <si>
    <t>ec-code/2.5.1.90</t>
  </si>
  <si>
    <t>rhea/27799;kegg.reaction/R09248;kegg.reaction/R05611</t>
  </si>
  <si>
    <t>6-phosphogluconate dehydrogenase;NAD+-dependent 6-phosphogluconate dehydrogenase</t>
  </si>
  <si>
    <t>ec-code/1.1.1.343</t>
  </si>
  <si>
    <t>rhea/33024</t>
  </si>
  <si>
    <t>dephospho-CoA kinase</t>
  </si>
  <si>
    <t>ec-code/2.7.1.24</t>
  </si>
  <si>
    <t>BB_0547</t>
  </si>
  <si>
    <t>rhea/18246;kegg.reaction/R00130</t>
  </si>
  <si>
    <t>BB_0463</t>
  </si>
  <si>
    <t>pyridoxal kinase</t>
  </si>
  <si>
    <t>ec-code/2.7.1.35</t>
  </si>
  <si>
    <t>BB_0768</t>
  </si>
  <si>
    <t>rhea/10225;kegg.reaction/R00174</t>
  </si>
  <si>
    <t>glutamate racemase</t>
  </si>
  <si>
    <t>ec-code/5.1.1.3</t>
  </si>
  <si>
    <t>BB_0100</t>
  </si>
  <si>
    <t>rhea/12816;kegg.reaction/R00260</t>
  </si>
  <si>
    <t>rhea/27687;kegg.reaction/R00330</t>
  </si>
  <si>
    <t>ec-code/3.6.1.9</t>
  </si>
  <si>
    <t>BB_0247</t>
  </si>
  <si>
    <t>glycerol-3-phosphate-O-acyltransferase;acyl-CoA:sn-glycerol-3-phosphate 1-O-acyltransferase;glycerol-3-phosphate O-acyltransferase;glycerol-3-phosphate acyltransferase</t>
  </si>
  <si>
    <t>ec-code/2.3.1.15</t>
  </si>
  <si>
    <t>BB_0327</t>
  </si>
  <si>
    <t>rhea/15326;kegg.reaction/R00851</t>
  </si>
  <si>
    <t>inositol-1-phosphate monophosphatase;myo-inositol 1-phosphate monophosphatase;inositol-1(or 4)-monophosphatase;myo-inositol-1-phosphate monophosphatase;inositol-phosphate phosphatase</t>
  </si>
  <si>
    <t>ec-code/3.1.3.25</t>
  </si>
  <si>
    <t>BB_0524</t>
  </si>
  <si>
    <t>rhea/27671;kegg.reaction/R01185</t>
  </si>
  <si>
    <t>BB_B18</t>
  </si>
  <si>
    <t>GMP synthase;xanthosine-5'-phosphate:L-glutamine amido-ligase (AMP-forming)</t>
  </si>
  <si>
    <t>ec-code/6.3.5.2</t>
  </si>
  <si>
    <t>rhea/11681;kegg.reaction/R01231</t>
  </si>
  <si>
    <t>nicotinamidase;nicotinamide amidase</t>
  </si>
  <si>
    <t>ec-code/3.5.1.19</t>
  </si>
  <si>
    <t>BB_E22</t>
  </si>
  <si>
    <t>rhea/14546;kegg.reaction/R01268</t>
  </si>
  <si>
    <t>phosphoglycolate phosphatase;2-phosphoglycerate phosphatase</t>
  </si>
  <si>
    <t>ec-code/3.1.3.18</t>
  </si>
  <si>
    <t>BB_0676</t>
  </si>
  <si>
    <t>rhea/14370;kegg.reaction/R01334</t>
  </si>
  <si>
    <t>CDP-diacylglycerol glycerol-3-phosphate 3-phosphatidyltransferase;phosphatidylglycerophosphate synthase;CDP-diacylglycerol--glycerol-3-phosphate 3-phosphatidyltransferase;phosphatidylglycerolphosphate synthase</t>
  </si>
  <si>
    <t>ec-code/2.7.8.5</t>
  </si>
  <si>
    <t>BB_0721</t>
  </si>
  <si>
    <t>rhea/12593;kegg.reaction/R01801</t>
  </si>
  <si>
    <t>rhea/28362;kegg.reaction/R01855</t>
  </si>
  <si>
    <t>6-phosphogluconolactonase</t>
  </si>
  <si>
    <t>ec-code/3.1.1.31</t>
  </si>
  <si>
    <t>BB_0222</t>
  </si>
  <si>
    <t>rhea/12557;kegg.reaction/R02035</t>
  </si>
  <si>
    <t>lysophosphatidate acyltransferase;acyl-CoA:1-acyl-sn-glycerol-3-phosphate 2-O-acyltransferase;1-acyl-sn-glycerol-3-phosphate acyltransferase gamma;1-acyl-sn-glycerol-3-phosphate acyltransferase epsilon;1-acyl-sn-glycerol-3-phosphate acyl transferase;1-acyl-sn-glycerol-3-phosphate acyltransferase delta;1-acyl-sn-glycerol-3-phosphate acyltransferase beta;1-acyl-sn-glycero-3-phosphate acyltransferase</t>
  </si>
  <si>
    <t>ec-code/2.3.1.51</t>
  </si>
  <si>
    <t>BB_0037</t>
  </si>
  <si>
    <t>rhea/19710;kegg.reaction/R02241</t>
  </si>
  <si>
    <t>ec-code/2.7.1.34</t>
  </si>
  <si>
    <t>BB_0527</t>
  </si>
  <si>
    <t>rhea/22472;kegg.reaction/R02971</t>
  </si>
  <si>
    <t>pantothenate kinase</t>
  </si>
  <si>
    <t>ec-code/2.7.1.33</t>
  </si>
  <si>
    <t>rhea/16374;kegg.reaction/R03018</t>
  </si>
  <si>
    <t>phosphomevalonate kinase</t>
  </si>
  <si>
    <t>ec-code/2.7.4.2</t>
  </si>
  <si>
    <t>BB_0687</t>
  </si>
  <si>
    <t>rhea/16344;kegg.reaction/R03245</t>
  </si>
  <si>
    <t>ec-code/3.5.1.28</t>
  </si>
  <si>
    <t>BB_0625 or BB_0666</t>
  </si>
  <si>
    <t>rhea/31086;kegg.reaction/R04112</t>
  </si>
  <si>
    <t>BB_0084</t>
  </si>
  <si>
    <t>glycerol 3-phosphate acyltransferase;acyl-acp:sn-glycerol-3-phosphate 1-O-acyltransferase</t>
  </si>
  <si>
    <t>rhea/42301;kegg.reaction/R09380</t>
  </si>
  <si>
    <t>1-acylglycerol-3-phosphate acyltransferase;lysophosphatidate acyltransferase;acyl-[acp]:1-acyl-sn-glycerol-3-phosphate 2-O-acyltransferase;1-acyl-sn-gylcerol-3-phosphate acyl transferase</t>
  </si>
  <si>
    <t>rhea/42297;kegg.reaction/R09381</t>
  </si>
  <si>
    <t>UTP:ammonia ligase (ADP-forming)</t>
  </si>
  <si>
    <t>kegg.reaction/R00571;kegg.pathway/rn00240;kegg.module/M00052;kegg.orthology/K01937;rhea/16600</t>
  </si>
  <si>
    <t>ammonia:NAD+ oxidoreductase</t>
  </si>
  <si>
    <t>ec-code/1.7.1.4;ec-code/1.7.1.15</t>
  </si>
  <si>
    <t>kegg.reaction/R00787;kegg.pathway/rn00910;kegg.module/M00530;kegg.orthology/K00362;rhea/24631</t>
  </si>
  <si>
    <t>sn-Glycerol-3-phosphate:(acceptor) 2-oxidoreductase</t>
  </si>
  <si>
    <t>kegg.reaction/R00848;kegg.pathway/rn00564;kegg.orthology/K00111;rhea/31286</t>
  </si>
  <si>
    <t>beta-D-fructose-1,6-bisphosphate D-glyceraldehyde-3-phosphate-lyase (glycerone-phosphate-forming)</t>
  </si>
  <si>
    <t>kegg.reaction/R01070;kegg.pathway/rn00010;kegg.pathway/rn00030;kegg.pathway/rn00051;kegg.module/M00001;kegg.orthology/K01624</t>
  </si>
  <si>
    <t>D-mannose-6-phosphate aldose-ketose-isomerase</t>
  </si>
  <si>
    <t>kegg.reaction/R01819;kegg.pathway/rn00051;kegg.pathway/rn00520;kegg.module/M00114;kegg.orthology/K01809</t>
  </si>
  <si>
    <t>alpha-D-Glucose 6-phosphate ketol-isomerase</t>
  </si>
  <si>
    <t>kegg.reaction/R02740;kegg.pathway/rn00010;kegg.pathway/rn00030;kegg.pathway/rn00520;kegg.module/M00001;kegg.orthology/K01810</t>
  </si>
  <si>
    <t>beta-D-Glucose 6-phosphate ketol-isomerase</t>
  </si>
  <si>
    <t>kegg.reaction/R03321;kegg.pathway/rn00010;kegg.orthology/K01810</t>
  </si>
  <si>
    <t>hydrogen selenide:NADP+ oxidoreductase</t>
  </si>
  <si>
    <t>kegg.reaction/R03596;kegg.pathway/rn00450;kegg.orthology/K00384</t>
  </si>
  <si>
    <t>ATP:D-fructose-6-phosphate 1-phosphotransferase</t>
  </si>
  <si>
    <t>kegg.reaction/R04779;kegg.pathway/rn00010;kegg.pathway/rn00030;kegg.pathway/rn00051;kegg.module/M00001;kegg.orthology/K00850;kegg.orthology/K16370</t>
  </si>
  <si>
    <t>alpha-D-glucose 1,6-phosphomutase</t>
  </si>
  <si>
    <t>ec-code/5.4.2.2;ec-code/5.4.2.5</t>
  </si>
  <si>
    <t>kegg.reaction/R08639;kegg.pathway/rn00500;kegg.pathway/rn00521;kegg.module/M00855;kegg.orthology/K01835</t>
  </si>
  <si>
    <t>5-phospho-alpha-D-ribose 1,2-cyclic phosphate 2-phosphohydrolase (alpha-D-ribose 1,5-bisphosphate-forming)</t>
  </si>
  <si>
    <t>ec-code/3.1.4.55</t>
  </si>
  <si>
    <t>kegg.reaction/R10205;kegg.pathway/rn00440;kegg.orthology/K06167</t>
  </si>
  <si>
    <t>UDP-alpha-D-glucose:1,2-diacyl-sn-glycerol 3-alpha-D-glucosyltransferase</t>
  </si>
  <si>
    <t>beta-D-glucose-6-phosphate:NAD+ 1-oxidoreductase</t>
  </si>
  <si>
    <t>ec-code/1.1.1.363;ec-code/1.1.1.388</t>
  </si>
  <si>
    <t>kegg.reaction/R10907;kegg.pathway/rn00030;kegg.module/M00004;kegg.orthology/K00036</t>
  </si>
  <si>
    <t>kegg.reaction/R11319;kegg.pathway/rn00730;kegg.orthology/K00939</t>
  </si>
  <si>
    <t>Acetyl phosphate phosphohydrolase</t>
  </si>
  <si>
    <t>ec-code/3.6.1.7</t>
  </si>
  <si>
    <t>BB_B01</t>
  </si>
  <si>
    <t>kegg.reaction/R00317;kegg.pathway/rn00620;kegg.orthology/K01512</t>
  </si>
  <si>
    <t>UNCONSTRAINED</t>
  </si>
  <si>
    <t>COMPOSITION</t>
  </si>
  <si>
    <t>InChI</t>
  </si>
  <si>
    <t>CHARGE</t>
  </si>
  <si>
    <t>2-phospho-D-glycerate</t>
  </si>
  <si>
    <t>adenosine 3',5'-bisphosphate</t>
  </si>
  <si>
    <t>(S)-3-hydroxy-3-methylglutaryl-CoA</t>
  </si>
  <si>
    <t>(R)-4'-phosphopantothenate</t>
  </si>
  <si>
    <t>5-10-METHENYL-THF-GLU-N</t>
  </si>
  <si>
    <t>acetate</t>
  </si>
  <si>
    <t>acetoacetyl-CoA</t>
  </si>
  <si>
    <t>acetol</t>
  </si>
  <si>
    <t>acetyl-CoA</t>
  </si>
  <si>
    <t>acetyl phosphate</t>
  </si>
  <si>
    <t>ACP</t>
  </si>
  <si>
    <t>S-adenosyl-L-homocysteine</t>
  </si>
  <si>
    <t>ADP</t>
  </si>
  <si>
    <t>alpha-D-glucose 6-phosphate</t>
  </si>
  <si>
    <t>ammonium</t>
  </si>
  <si>
    <t>AMP</t>
  </si>
  <si>
    <t>L-arginine</t>
  </si>
  <si>
    <t>L-asparagine</t>
  </si>
  <si>
    <t>ATP</t>
  </si>
  <si>
    <t>cyclic di-3',5'-guanylate</t>
  </si>
  <si>
    <t>carbamoyl phosphate</t>
  </si>
  <si>
    <t>CO2</t>
  </si>
  <si>
    <t>CDP</t>
  </si>
  <si>
    <t>choline</t>
  </si>
  <si>
    <t>CMP</t>
  </si>
  <si>
    <t>coenzyme A</t>
  </si>
  <si>
    <t>D-gluconate 6-phosphate</t>
  </si>
  <si>
    <t>dimethylallyl diphosphate</t>
  </si>
  <si>
    <t>neryl diphosphate</t>
  </si>
  <si>
    <t>(R)-mevalonate 5-phosphate</t>
  </si>
  <si>
    <t>pantetheine</t>
  </si>
  <si>
    <t>S-ribosyl-L-homocysteine</t>
  </si>
  <si>
    <t>(R)-mevalonate diphosphate</t>
  </si>
  <si>
    <t>2-phosphoglycolate</t>
  </si>
  <si>
    <t>di-trans,octa-cis-undecaprenyl phosphate</t>
  </si>
  <si>
    <t>CTP</t>
  </si>
  <si>
    <t>L-cysteine</t>
  </si>
  <si>
    <t>cytidine</t>
  </si>
  <si>
    <t>Charged-ALA-tRNAs</t>
  </si>
  <si>
    <t>Charged-ARG-tRNAs</t>
  </si>
  <si>
    <t>Charged-ASN-tRNAs</t>
  </si>
  <si>
    <t>Charged-ASP-tRNAs</t>
  </si>
  <si>
    <t>Charged-CYS-tRNAs</t>
  </si>
  <si>
    <t>Charged-GLN-tRNAs</t>
  </si>
  <si>
    <t>Charged-GLT-tRNAs</t>
  </si>
  <si>
    <t>Charged-GLY-tRNAs</t>
  </si>
  <si>
    <t>Charged-HIS-tRNAs</t>
  </si>
  <si>
    <t>Charged-ILE-tRNAs</t>
  </si>
  <si>
    <t>Charged-LEU-tRNAs</t>
  </si>
  <si>
    <t>Charged-LYS-tRNAs</t>
  </si>
  <si>
    <t>Charged-MET-tRNAs</t>
  </si>
  <si>
    <t>Charged-PHE-tRNAs</t>
  </si>
  <si>
    <t>Charged-PRO-tRNAs</t>
  </si>
  <si>
    <t>Charged-SER-tRNAs</t>
  </si>
  <si>
    <t>Charged-THR-tRNAs</t>
  </si>
  <si>
    <t>Charged-TRP-tRNAs</t>
  </si>
  <si>
    <t>Charged-TYR-tRNAs</t>
  </si>
  <si>
    <t>Charged-VAL-tRNAs</t>
  </si>
  <si>
    <t>6-phospho D-glucono-1,5-lactone</t>
  </si>
  <si>
    <t>D-alanyl-D-alanine</t>
  </si>
  <si>
    <t>D-alanine</t>
  </si>
  <si>
    <t>D-glutamate</t>
  </si>
  <si>
    <t>D-GLUCOSAMINE-6-P</t>
  </si>
  <si>
    <t>D-serine</t>
  </si>
  <si>
    <t>dADP</t>
  </si>
  <si>
    <t>dAMP</t>
  </si>
  <si>
    <t>dATP</t>
  </si>
  <si>
    <t>dCDP</t>
  </si>
  <si>
    <t>dCMP</t>
  </si>
  <si>
    <t>dCTP</t>
  </si>
  <si>
    <t>nicotinate adenine dinucleotide</t>
  </si>
  <si>
    <t>isopentenyl diphosphate</t>
  </si>
  <si>
    <t>2'-deoxyadenosine</t>
  </si>
  <si>
    <t>2'-deoxycytidine</t>
  </si>
  <si>
    <t>3'-dephospho-CoA</t>
  </si>
  <si>
    <t>dGDP</t>
  </si>
  <si>
    <t>dGMP</t>
  </si>
  <si>
    <t>dGTP</t>
  </si>
  <si>
    <t>glycerone phosphate</t>
  </si>
  <si>
    <t>autoinducer 2</t>
  </si>
  <si>
    <t>3-phospho-D-glyceroyl-phosphate</t>
  </si>
  <si>
    <t>dUMP</t>
  </si>
  <si>
    <t>ETR-Quinols</t>
  </si>
  <si>
    <t>ETR-Quinones</t>
  </si>
  <si>
    <t>FAD</t>
  </si>
  <si>
    <t>(2E,6E)-farnesyl diphosphate</t>
  </si>
  <si>
    <t>FORMYL-THF-GLU-N</t>
  </si>
  <si>
    <t>beta-D-fructose 1,6-bisphosphate</t>
  </si>
  <si>
    <t>3-phospho-D-glycerate</t>
  </si>
  <si>
    <t>D-glyceraldehyde 3-phosphate</t>
  </si>
  <si>
    <t>GDP</t>
  </si>
  <si>
    <t>pppGpp</t>
  </si>
  <si>
    <t>geranylgeranyl diphosphate</t>
  </si>
  <si>
    <t>beta-D-glucose 6-phosphate</t>
  </si>
  <si>
    <t>L-glutamine</t>
  </si>
  <si>
    <t>L-glutamate</t>
  </si>
  <si>
    <t>glycine</t>
  </si>
  <si>
    <t>glycerol</t>
  </si>
  <si>
    <t>sn-glycerol 3-phosphate</t>
  </si>
  <si>
    <t>glycolate</t>
  </si>
  <si>
    <t>GMP</t>
  </si>
  <si>
    <t>GTP</t>
  </si>
  <si>
    <t>ppGpp</t>
  </si>
  <si>
    <t>L-histidine</t>
  </si>
  <si>
    <t>L-homocysteine</t>
  </si>
  <si>
    <t>hydrogen sulfide</t>
  </si>
  <si>
    <t>hydrogen peroxide</t>
  </si>
  <si>
    <t>hypoxanthine</t>
  </si>
  <si>
    <t>L-isoleucine</t>
  </si>
  <si>
    <t>L-alanine</t>
  </si>
  <si>
    <t>L-aspartate</t>
  </si>
  <si>
    <t>L-citrulline</t>
  </si>
  <si>
    <t>(S)-lactate</t>
  </si>
  <si>
    <t>L-ornithine</t>
  </si>
  <si>
    <t>L-leucine</t>
  </si>
  <si>
    <t>L-lysine</t>
  </si>
  <si>
    <t>alpha-D-mannose 1-phosphate</t>
  </si>
  <si>
    <t>L-methionine</t>
  </si>
  <si>
    <t>methylglyoxal</t>
  </si>
  <si>
    <t>METHYLENE-THF-GLU-N</t>
  </si>
  <si>
    <t>(R)-mevalonate</t>
  </si>
  <si>
    <t>myo-inositol</t>
  </si>
  <si>
    <t>N-acetyl-beta-D-glucosamine</t>
  </si>
  <si>
    <t>N-acetyl-D-mannosamine 6-phosphate</t>
  </si>
  <si>
    <t>N-formyl-L-methionyl-tRNAfmet</t>
  </si>
  <si>
    <t>NAD+</t>
  </si>
  <si>
    <t>NADH</t>
  </si>
  <si>
    <t>NADP+</t>
  </si>
  <si>
    <t>NADPH</t>
  </si>
  <si>
    <t>nicotinamide</t>
  </si>
  <si>
    <t>nicotinate</t>
  </si>
  <si>
    <t>beta-nicotinamide D-ribonucleotide</t>
  </si>
  <si>
    <t>beta-nicotinate D-ribonucleotide</t>
  </si>
  <si>
    <t>all-trans-octaprenyl diphosphate</t>
  </si>
  <si>
    <t>oxygen</t>
  </si>
  <si>
    <t>palmitate</t>
  </si>
  <si>
    <t>palmitoyl-CoA</t>
  </si>
  <si>
    <t>4'-phosphopantetheine</t>
  </si>
  <si>
    <t>(R)-pantothenate</t>
  </si>
  <si>
    <t>L-phenylalanine</t>
  </si>
  <si>
    <t>phosphoenolpyruvate</t>
  </si>
  <si>
    <t>diphosphate</t>
  </si>
  <si>
    <t>L-proline</t>
  </si>
  <si>
    <t>H+</t>
  </si>
  <si>
    <t>5-phospho-alpha-D-ribose 1-diphosphate</t>
  </si>
  <si>
    <t>pyridoxal</t>
  </si>
  <si>
    <t>pyridoxal 5'-phosphate</t>
  </si>
  <si>
    <t>pyruvate</t>
  </si>
  <si>
    <t>phosphate</t>
  </si>
  <si>
    <t>queuine</t>
  </si>
  <si>
    <t>alpha-D-ribose-1-phosphate</t>
  </si>
  <si>
    <t>RIBOSE-5P</t>
  </si>
  <si>
    <t>D-ribulose 5-phosphate</t>
  </si>
  <si>
    <t>S-ADENOSYLMETHIONINE</t>
  </si>
  <si>
    <t>L-serine</t>
  </si>
  <si>
    <t>superoxide</t>
  </si>
  <si>
    <t>L-threonine</t>
  </si>
  <si>
    <t>thymidine</t>
  </si>
  <si>
    <t>dTMP</t>
  </si>
  <si>
    <t>L-tryptophan</t>
  </si>
  <si>
    <t>L-tyrosine</t>
  </si>
  <si>
    <t>UDP</t>
  </si>
  <si>
    <t>UDP-N-acetyl-alpha-D-muramoyl-L-alanyl-D-glutamate</t>
  </si>
  <si>
    <t>UDP-N-acetyl-alpha-D-glucosamine-enolpyruvate</t>
  </si>
  <si>
    <t>UDP-N-acetyl-alpha-D-glucosamine</t>
  </si>
  <si>
    <t>UDP-N-acetyl-alpha-D-muramate</t>
  </si>
  <si>
    <t>UMP</t>
  </si>
  <si>
    <t>di-trans,octa-cis-undecaprenyl diphosphate</t>
  </si>
  <si>
    <t>uridine</t>
  </si>
  <si>
    <t>UTP</t>
  </si>
  <si>
    <t>L-valine</t>
  </si>
  <si>
    <t>H2O</t>
  </si>
  <si>
    <t>XMP</t>
  </si>
  <si>
    <t>ABBREVIATION</t>
  </si>
  <si>
    <t>INSIDE</t>
  </si>
  <si>
    <t>SHORT NAME</t>
  </si>
  <si>
    <t>BB_0005</t>
  </si>
  <si>
    <t>BB_0020</t>
  </si>
  <si>
    <t>BB_0120</t>
  </si>
  <si>
    <t>BB_0135</t>
  </si>
  <si>
    <t>BB_0137</t>
  </si>
  <si>
    <t>BB_0201</t>
  </si>
  <si>
    <t>BB_0243</t>
  </si>
  <si>
    <t>BB_0249</t>
  </si>
  <si>
    <t>BB_0258</t>
  </si>
  <si>
    <t>BB_0303</t>
  </si>
  <si>
    <t>BB_0304</t>
  </si>
  <si>
    <t>BB_0314</t>
  </si>
  <si>
    <t>BB_0348</t>
  </si>
  <si>
    <t>BB_0368</t>
  </si>
  <si>
    <t>BB_0371</t>
  </si>
  <si>
    <t>BB_0402</t>
  </si>
  <si>
    <t>BB_0407</t>
  </si>
  <si>
    <t>BB_0417</t>
  </si>
  <si>
    <t>BB_0445</t>
  </si>
  <si>
    <t>BB_0533</t>
  </si>
  <si>
    <t>BB_0561</t>
  </si>
  <si>
    <t>BB_0575</t>
  </si>
  <si>
    <t>BB_0593</t>
  </si>
  <si>
    <t>BB_0598</t>
  </si>
  <si>
    <t>BB_0619</t>
  </si>
  <si>
    <t>BB_0620</t>
  </si>
  <si>
    <t>BB_0630</t>
  </si>
  <si>
    <t>BB_0635</t>
  </si>
  <si>
    <t>BB_0636</t>
  </si>
  <si>
    <t>BB_0657</t>
  </si>
  <si>
    <t>BB_0658</t>
  </si>
  <si>
    <t>BB_0659</t>
  </si>
  <si>
    <t>BB_0685</t>
  </si>
  <si>
    <t>BB_0686</t>
  </si>
  <si>
    <t>BB_0702</t>
  </si>
  <si>
    <t>BB_0727</t>
  </si>
  <si>
    <t>BB_0730</t>
  </si>
  <si>
    <t>BB_0767</t>
  </si>
  <si>
    <t>BB_0777</t>
  </si>
  <si>
    <t>BB_0782</t>
  </si>
  <si>
    <t>BB_0835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</si>
  <si>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</si>
  <si>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</si>
  <si>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</si>
  <si>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</si>
  <si>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</si>
  <si>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</si>
  <si>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</si>
  <si>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</si>
  <si>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</si>
  <si>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flavin-dependent thymidylate synthase</t>
  </si>
  <si>
    <t>ec-code/2.1.1.148</t>
  </si>
  <si>
    <t>rhea/29044;kegg.reaction/R06613</t>
  </si>
  <si>
    <t>biomass production</t>
  </si>
  <si>
    <t>BM_gene</t>
  </si>
  <si>
    <t>DALADALA_LIGASE</t>
  </si>
  <si>
    <t>CDP-diacylglycerol</t>
  </si>
  <si>
    <t>elemental sulfur</t>
  </si>
  <si>
    <t>valine tRNA ligase</t>
  </si>
  <si>
    <t>threonine tRNA ligase</t>
  </si>
  <si>
    <t>methionine tRNA ligase</t>
  </si>
  <si>
    <t>isoleucine tRNA ligase</t>
  </si>
  <si>
    <t>tryptophan tRNA ligase</t>
  </si>
  <si>
    <t>aspartate tRNA ligase</t>
  </si>
  <si>
    <t>alanine tRNA ligase</t>
  </si>
  <si>
    <t>leucine tRNA ligase</t>
  </si>
  <si>
    <t>tyrosine tRNA ligase</t>
  </si>
  <si>
    <t>seryl-tRNAser synthetase</t>
  </si>
  <si>
    <t>cysteine tRNA ligase</t>
  </si>
  <si>
    <t>arginine tRNA ligase</t>
  </si>
  <si>
    <t>alpha-D-mannose 6-phosphate</t>
  </si>
  <si>
    <t>glycine tRNA ligase</t>
  </si>
  <si>
    <t>histidine tRNA ligase</t>
  </si>
  <si>
    <t>lysine tRNA ligase</t>
  </si>
  <si>
    <t>phenylalanine tRNA ligase</t>
  </si>
  <si>
    <t>proline tRNA ligase</t>
  </si>
  <si>
    <t>GTP diphosphatase</t>
  </si>
  <si>
    <t>dGTP diphosphatase</t>
  </si>
  <si>
    <t>n-acetyl-alpha-d-muramoyl-L-alanine hydrolase</t>
  </si>
  <si>
    <t>atp-forming phosphoenolpyruvate phosphatase</t>
  </si>
  <si>
    <t>beta-D-glucose-1-phosphate</t>
  </si>
  <si>
    <t>alpha-D-Glucose 1-phosphate</t>
  </si>
  <si>
    <t>beta-D-glucose 1,6-phosphomutase</t>
  </si>
  <si>
    <t>spontaneous</t>
  </si>
  <si>
    <t>palmitate [acyl-carrier-protein] ligase</t>
  </si>
  <si>
    <t>Phosphatidate cytidylyltransferase</t>
  </si>
  <si>
    <t>galactosyldiacylglycerol</t>
  </si>
  <si>
    <t>ec-code/2.4.1.173</t>
  </si>
  <si>
    <t>cholesterol galactotransferase</t>
  </si>
  <si>
    <t>c</t>
  </si>
  <si>
    <t>isopentenyl diphosphate[c] &lt;=&gt; dimethylallyl diphosphate[c]</t>
  </si>
  <si>
    <t>acetoacetyl-CoA[c] + acetyl-CoA[c] + H2O[c] &lt;=&gt; (S)-3-hydroxy-3-methylglutaryl-CoA[c] + CoA[c] + H+[c]</t>
  </si>
  <si>
    <t>2-phospho-D-glycerate[c] &lt;=&gt; 3-phospho-D-glycerate[c]</t>
  </si>
  <si>
    <t>ATP[c] + glycerol[c] &lt;=&gt; ADP[c] + sn-glycerol 3-phosphate[c] + H+[c]</t>
  </si>
  <si>
    <t>D-glyceraldehyde 3-phosphate[c] + NAD+[c] + phosphate[c] &lt;=&gt; 3-phospho-D-glyceroyl-phosphate[c] + NADH[c] + H+[c]</t>
  </si>
  <si>
    <t>methylglyoxal[c] + NADH[c] + H+[c] =&gt; acetol[c] + NAD+[c]</t>
  </si>
  <si>
    <t>dimethylallyl diphosphate[c] + isopentenyl diphosphate[c] =&gt; neryl diphosphate[c] + diphosphate[c]</t>
  </si>
  <si>
    <t>D-gluconate 6-phosphate[c] + NADP+[c] =&gt; CO2[c] + NADPH[c] + alpha-D-ribulose 5-phosphate[c]</t>
  </si>
  <si>
    <t>2'-deoxycytidine[c] + ATP[c] =&gt; dCMP[c] + ADP[c] + H+[c]</t>
  </si>
  <si>
    <t>ATP[c] + dAMP[c] =&gt; ADP[c] + dADP[c]</t>
  </si>
  <si>
    <t>ATP[c] + 2'-deoxyadenosine[c] =&gt; ADP[c] + dAMP[c] + H+[c]</t>
  </si>
  <si>
    <t>ATP[c] + 2 D-alanine[c] =&gt; ADP[c] + D-alanyl-D-alanine[c] + H+[c] + phosphate[c]</t>
  </si>
  <si>
    <t>ATP[c] + L-glutamine[c] + UTP[c] + H2O[c] =&gt; ADP[c] + CTP[c] + L-glutamate[c] + 2 H+[c] + phosphate[c]</t>
  </si>
  <si>
    <t>L-arginine[c] + H2O[c] &lt;=&gt; ammonium[c] + L-citrulline[c]</t>
  </si>
  <si>
    <t>L-alanine[c] &lt;=&gt; D-alanine[c]</t>
  </si>
  <si>
    <t>(R)-4'-phosphopantothenate[c] + CTP[c] + L-cysteine[c] =&gt; CMP[c] + diphosphate[c] + H+[c] + (R)-4'-phosphopantothenoyl-L-cysteine[c]</t>
  </si>
  <si>
    <t>pyridoxal 5'-phosphate[c] + H2O[c] =&gt; pyridoxal[c] + phosphate[c]</t>
  </si>
  <si>
    <t>2-phospho-D-glycerate[c] &lt;=&gt; phosphoenolpyruvate[c] + H2O[c]</t>
  </si>
  <si>
    <t>CoA[c] + (R)-mevalonate[c] + 2 NADP+[c] &lt;=&gt; (S)-3-hydroxy-3-methylglutaryl-CoA[c] + 2 NADPH[c] + 2 H+[c]</t>
  </si>
  <si>
    <t>S-ribosyl-L-homocysteine[c] =&gt; autoinducer 2[c] + L-homocysteine[c]</t>
  </si>
  <si>
    <t>D-glyceraldehyde 3-phosphate[c] &lt;=&gt; glycerone phosphate[c]</t>
  </si>
  <si>
    <t>2 H+[c] + 2 superoxide[c] =&gt; hydrogen peroxide[c] + oxygen[c]</t>
  </si>
  <si>
    <t>ATP[c] + 3-phospho-D-glycerate[c] &lt;=&gt; ADP[c] + 3-phospho-D-glyceroyl-phosphate[c]</t>
  </si>
  <si>
    <t>2 acetyl-CoA[c] &lt;=&gt; acetoacetyl-CoA[c] + CoA[c]</t>
  </si>
  <si>
    <t>acetyl-CoA[c] + phosphate[c] &lt;=&gt; acetyl phosphate[c] + CoA[c]</t>
  </si>
  <si>
    <t>ADP[c] + phosphoenolpyruvate[c] + H+[c] =&gt; ATP[c] + pyruvate[c]</t>
  </si>
  <si>
    <t>H+[c] + (R)-4'-phosphopantothenoyl-L-cysteine[c] =&gt; CO2[c] + 4'-phosphopantetheine[c]</t>
  </si>
  <si>
    <t>ATP[c] + L-methionine[c] + H2O[c] =&gt; diphosphate[c] + phosphate[c] + S-adenosylmethionine[c]</t>
  </si>
  <si>
    <t>ATP[c] + NAD+[c] =&gt; ADP[c] + NADP+[c] + H+[c]</t>
  </si>
  <si>
    <t>glycerone phosphate[c] =&gt; methylglyoxal[c] + phosphate[c]</t>
  </si>
  <si>
    <t>adenosine 3',5'-bisphosphate[c] + H2O[c] =&gt; AMP[c] + phosphate[c]</t>
  </si>
  <si>
    <t>GDP[c] + phosphoenolpyruvate[c] + H+[c] =&gt; GTP[c] + pyruvate[c]</t>
  </si>
  <si>
    <t>ATP[c] + (R)-mevalonate diphosphate[c] =&gt; ADP[c] + CO2[c] + isopentenyl diphosphate[c] + phosphate[c]</t>
  </si>
  <si>
    <t>dADP[c] + phosphoenolpyruvate[c] + H+[c] =&gt; dATP[c] + pyruvate[c]</t>
  </si>
  <si>
    <t>ATP[c] + CoA[c] + palmitate[c] =&gt; AMP[c] + acyl-CoA[c] + diphosphate[c]</t>
  </si>
  <si>
    <t>alpha-D-mannose 1-phosphate[c] &lt;=&gt; alpha-D-mannose 6-phosphate[c]</t>
  </si>
  <si>
    <t>ATP[c] + beta-D-fructose 1-phosphate[c] =&gt; ADP[c] + beta-D-fructose 1,6-bisphosphate[c] + H+[c]</t>
  </si>
  <si>
    <t>CoA[c] + (R)-mevalonate[c] + 2 NAD+[c] &lt;=&gt; (S)-3-hydroxy-3-methylglutaryl-CoA[c] + 2 NADH[c] + 2 H+[c]</t>
  </si>
  <si>
    <t>alpha-D-glucose 6-phosphate[c] &lt;=&gt; beta-D-glucose 6-phosphate[c]</t>
  </si>
  <si>
    <t>ATP[c] + beta-nicotinate D-ribonucleotide[c] + H+[c] =&gt; nicotinate adenine dinucleotide[c] + diphosphate[c]</t>
  </si>
  <si>
    <t>ATP[c] + 4'-phosphopantetheine[c] + H+[c] =&gt; 3'-dephospho-CoA[c] + diphosphate[c]</t>
  </si>
  <si>
    <t>2 GTP[c] =&gt; cyclic di-3',5'-guanylate[c] + 2 diphosphate[c]</t>
  </si>
  <si>
    <t>5 isopentenyl diphosphate[c] + (2E,6E)-farnesyl diphosphate[c] =&gt; all-trans-octaprenyl diphosphate[c] + 5 diphosphate[c]</t>
  </si>
  <si>
    <t>D-gluconate 6-phosphate[c] + NAD+[c] =&gt; CO2[c] + NADH[c] + alpha-D-ribulose 5-phosphate[c]</t>
  </si>
  <si>
    <t>ATP[c] + 3'-dephospho-CoA[c] =&gt; ADP[c] + CoA[c] + H+[c]</t>
  </si>
  <si>
    <t>ATP[c] + UDP[c] =&gt; ADP[c] + UTP[c]</t>
  </si>
  <si>
    <t>ATP[c] + pyridoxal[c] =&gt; ADP[c] + H+[c] + pyridoxal 5'-phosphate[c]</t>
  </si>
  <si>
    <t>L-glutamate[c] &lt;=&gt; D-glutamate[c]</t>
  </si>
  <si>
    <t>ATP[c] + GDP[c] =&gt; ADP[c] + GTP[c]</t>
  </si>
  <si>
    <t>ATP[c] + CDP[c] =&gt; ADP[c] + CTP[c]</t>
  </si>
  <si>
    <t>ATP[c] + dADP[c] =&gt; ADP[c] + dATP[c]</t>
  </si>
  <si>
    <t>ATP[c] + L-glutamine[c] + H2O[c] + XMP[c] =&gt; AMP[c] + L-glutamate[c] + GMP[c] + diphosphate[c] + 2 H+[c]</t>
  </si>
  <si>
    <t>nicotinamide[c] + H2O[c] =&gt; ammonium[c] + nicotinate[c]</t>
  </si>
  <si>
    <t>2-phosphoglycolate[c] + H2O[c] =&gt; glycolate[c] + phosphate[c]</t>
  </si>
  <si>
    <t>ATP[c] + dGDP[c] =&gt; ADP[c] + dGTP[c]</t>
  </si>
  <si>
    <t>6-phospho D-glucono-1,5-lactone[c] + H2O[c] =&gt; D-gluconate 6-phosphate[c] + H+[c]</t>
  </si>
  <si>
    <t>ATP[c] + dCDP[c] =&gt; ADP[c] + dCTP[c]</t>
  </si>
  <si>
    <t>ATP[c] + pantetheine[c] &lt;=&gt; ADP[c] + 4'-phosphopantetheine[c] + H+[c]</t>
  </si>
  <si>
    <t>ATP[c] + (R)-pantothenate[c] =&gt; (R)-4'-phosphopantothenate[c] + ADP[c] + H+[c]</t>
  </si>
  <si>
    <t>ATP[c] + (R)-mevalonate 5-phosphate[c] &lt;=&gt; ADP[c] + (R)-mevalonate diphosphate[c]</t>
  </si>
  <si>
    <t>beta-D-fructose 1,6-bisphosphate[c] &lt;=&gt; D-glyceraldehyde 3-phosphate[c] + glycerone phosphate[c]</t>
  </si>
  <si>
    <t>alpha-D-mannose 6-phosphate[c] &lt;=&gt; beta-D-fructose 6-phosphate[c]</t>
  </si>
  <si>
    <t>alpha-D-glucose 6-phosphate[c] &lt;=&gt; beta-D-fructose 6-phosphate[c]</t>
  </si>
  <si>
    <t>beta-D-glucose 6-phosphate[c] &lt;=&gt; beta-D-fructose 6-phosphate[c]</t>
  </si>
  <si>
    <t>alpha-D-glucose 1-phosphate[c] &lt;=&gt; alpha-D-glucose 6-phosphate[c]</t>
  </si>
  <si>
    <t>beta-D-glucose 1-phosphate[c] &lt;=&gt; beta-D-glucose 6-phosphate[c]</t>
  </si>
  <si>
    <t>CDP-diacylglycerol[c] + sn-glycerol 3-phosphate[c] =&gt; CMP[c] + phosphatidylglycerol[c] + H+[c]</t>
  </si>
  <si>
    <t>ACP[c] + ATP[c] + palmitate[c] =&gt; AMP[c] + diphosphate[c] + acyl-ACP[c]</t>
  </si>
  <si>
    <t>CDP-diacylglycerol[c] + choline[c] =&gt; CMP[c] + phosphatidylcholine[c] + H+[c]</t>
  </si>
  <si>
    <t>acyl-ACP[c] + sn-glycerol 3-phosphate[c] =&gt; ACP[c] + acyl-sn-glycerol-3P[c]</t>
  </si>
  <si>
    <t>CDP-diacylglycerol[c] + UDP-galactose[c] &lt;=&gt; galactosyldiacylglycerol[c] + UDP[c]</t>
  </si>
  <si>
    <t>cholesterol[c] + UDP-galactose[c] &lt;=&gt; galactosylcholesterol[c]</t>
  </si>
  <si>
    <t>CTP[c] + phosphatidic acid[c] =&gt; CDP-diacylglycerol[c] + diphosphate[c]</t>
  </si>
  <si>
    <t>2-phospho-D-glycerate[c]</t>
  </si>
  <si>
    <t>adenosine 3',5'-bisphosphate[c]</t>
  </si>
  <si>
    <t>(S)-3-hydroxy-3-methylglutaryl-CoA[c]</t>
  </si>
  <si>
    <t>(R)-4'-phosphopantothenate[c]</t>
  </si>
  <si>
    <t>acetoacetyl-CoA[c]</t>
  </si>
  <si>
    <t>acetol[c]</t>
  </si>
  <si>
    <t>acetyl-CoA[c]</t>
  </si>
  <si>
    <t>acetyl phosphate[c]</t>
  </si>
  <si>
    <t>ACP[c]</t>
  </si>
  <si>
    <t>acyl-ACP[c]</t>
  </si>
  <si>
    <t>acyl-sn-glycerol-3P[c]</t>
  </si>
  <si>
    <t>ADP[c]</t>
  </si>
  <si>
    <t>alpha-D-glucose 6-phosphate[c]</t>
  </si>
  <si>
    <t>ammonium[c]</t>
  </si>
  <si>
    <t>AMP[c]</t>
  </si>
  <si>
    <t>L-arginine[c]</t>
  </si>
  <si>
    <t>L-asparagine[c]</t>
  </si>
  <si>
    <t>ATP[c]</t>
  </si>
  <si>
    <t>cyclic di-3',5'-guanylate[c]</t>
  </si>
  <si>
    <t>carbamoyl phosphate[c]</t>
  </si>
  <si>
    <t>CO2[c]</t>
  </si>
  <si>
    <t>CDP[c]</t>
  </si>
  <si>
    <t>CDP-diacylglycerol[c]</t>
  </si>
  <si>
    <t>choline[c]</t>
  </si>
  <si>
    <t>CMP[c]</t>
  </si>
  <si>
    <t>CoA[c]</t>
  </si>
  <si>
    <t>alpha-D-mannose 6-phosphate[c]</t>
  </si>
  <si>
    <t>D-gluconate 6-phosphate[c]</t>
  </si>
  <si>
    <t>dimethylallyl diphosphate[c]</t>
  </si>
  <si>
    <t>neryl diphosphate[c]</t>
  </si>
  <si>
    <t>(R)-mevalonate 5-phosphate[c]</t>
  </si>
  <si>
    <t>pantetheine[c]</t>
  </si>
  <si>
    <t>S-ribosyl-L-homocysteine[c]</t>
  </si>
  <si>
    <t>(R)-mevalonate diphosphate[c]</t>
  </si>
  <si>
    <t>2-phosphoglycolate[c]</t>
  </si>
  <si>
    <t>CTP[c]</t>
  </si>
  <si>
    <t>L-cysteine[c]</t>
  </si>
  <si>
    <t>cytidine[c]</t>
  </si>
  <si>
    <t>6-phospho D-glucono-1,5-lactone[c]</t>
  </si>
  <si>
    <t>D-alanyl-D-alanine[c]</t>
  </si>
  <si>
    <t>D-alanine[c]</t>
  </si>
  <si>
    <t>D-glutamate[c]</t>
  </si>
  <si>
    <t>D-glucosamine-6-P[c]</t>
  </si>
  <si>
    <t>alpha-D-glucose 1-phosphate[c]</t>
  </si>
  <si>
    <t>D-serine[c]</t>
  </si>
  <si>
    <t>dADP[c]</t>
  </si>
  <si>
    <t>dAMP[c]</t>
  </si>
  <si>
    <t>dATP[c]</t>
  </si>
  <si>
    <t>dCDP[c]</t>
  </si>
  <si>
    <t>dCMP[c]</t>
  </si>
  <si>
    <t>dCTP[c]</t>
  </si>
  <si>
    <t>nicotinate adenine dinucleotide[c]</t>
  </si>
  <si>
    <t>isopentenyl diphosphate[c]</t>
  </si>
  <si>
    <t>2'-deoxyadenosine[c]</t>
  </si>
  <si>
    <t>2'-deoxycytidine[c]</t>
  </si>
  <si>
    <t>3'-dephospho-CoA[c]</t>
  </si>
  <si>
    <t>dGDP[c]</t>
  </si>
  <si>
    <t>dGMP[c]</t>
  </si>
  <si>
    <t>dGTP[c]</t>
  </si>
  <si>
    <t>glycerone phosphate[c]</t>
  </si>
  <si>
    <t>autoinducer 2[c]</t>
  </si>
  <si>
    <t>3-phospho-D-glyceroyl-phosphate[c]</t>
  </si>
  <si>
    <t>dUMP[c]</t>
  </si>
  <si>
    <t>sulfur[c]</t>
  </si>
  <si>
    <t>FAD[c]</t>
  </si>
  <si>
    <t>(2E,6E)-farnesyl diphosphate[c]</t>
  </si>
  <si>
    <t>beta-D-fructose 1,6-bisphosphate[c]</t>
  </si>
  <si>
    <t>3-phospho-D-glycerate[c]</t>
  </si>
  <si>
    <t>D-glyceraldehyde 3-phosphate[c]</t>
  </si>
  <si>
    <t>GDP[c]</t>
  </si>
  <si>
    <t>pppGpp[c]</t>
  </si>
  <si>
    <t>geranylgeranyl diphosphate[c]</t>
  </si>
  <si>
    <t>beta-D-glucose 6-phosphate[c]</t>
  </si>
  <si>
    <t>L-glutamine[c]</t>
  </si>
  <si>
    <t>L-glutamate[c]</t>
  </si>
  <si>
    <t>glycine[c]</t>
  </si>
  <si>
    <t>glycerol[c]</t>
  </si>
  <si>
    <t>sn-glycerol 3-phosphate[c]</t>
  </si>
  <si>
    <t>glycolate[c]</t>
  </si>
  <si>
    <t>GMP[c]</t>
  </si>
  <si>
    <t>GTP[c]</t>
  </si>
  <si>
    <t>ppGpp[c]</t>
  </si>
  <si>
    <t>L-histidine[c]</t>
  </si>
  <si>
    <t>L-homocysteine[c]</t>
  </si>
  <si>
    <t>hydrogen sulfide[c]</t>
  </si>
  <si>
    <t>hydrogen peroxide[c]</t>
  </si>
  <si>
    <t>hypoxanthine[c]</t>
  </si>
  <si>
    <t>L-isoleucine[c]</t>
  </si>
  <si>
    <t>phosphatidylglycerol[c]</t>
  </si>
  <si>
    <t>L-alanine[c]</t>
  </si>
  <si>
    <t>L-aspartate[c]</t>
  </si>
  <si>
    <t>L-citrulline[c]</t>
  </si>
  <si>
    <t>L-ornithine[c]</t>
  </si>
  <si>
    <t>phosphatidic acid[c]</t>
  </si>
  <si>
    <t>L-leucine[c]</t>
  </si>
  <si>
    <t>L-lysine[c]</t>
  </si>
  <si>
    <t>alpha-D-mannose 1-phosphate[c]</t>
  </si>
  <si>
    <t>L-methionine[c]</t>
  </si>
  <si>
    <t>methylglyoxal[c]</t>
  </si>
  <si>
    <t>(R)-mevalonate[c]</t>
  </si>
  <si>
    <t>myo-inositol[c]</t>
  </si>
  <si>
    <t>N-acetyl-D-mannosamine 6-phosphate[c]</t>
  </si>
  <si>
    <t>NAD+[c]</t>
  </si>
  <si>
    <t>NADH[c]</t>
  </si>
  <si>
    <t>NADP+[c]</t>
  </si>
  <si>
    <t>NADPH[c]</t>
  </si>
  <si>
    <t>nicotinamide[c]</t>
  </si>
  <si>
    <t>nicotinate[c]</t>
  </si>
  <si>
    <t>beta-nicotinate D-ribonucleotide[c]</t>
  </si>
  <si>
    <t>all-trans-octaprenyl diphosphate[c]</t>
  </si>
  <si>
    <t>oxygen[c]</t>
  </si>
  <si>
    <t>palmitate[c]</t>
  </si>
  <si>
    <t>acyl-CoA[c]</t>
  </si>
  <si>
    <t>4'-phosphopantetheine[c]</t>
  </si>
  <si>
    <t>(R)-pantothenate[c]</t>
  </si>
  <si>
    <t>L-phenylalanine[c]</t>
  </si>
  <si>
    <t>phosphatidylcholine[c]</t>
  </si>
  <si>
    <t>phosphoenolpyruvate[c]</t>
  </si>
  <si>
    <t>diphosphate[c]</t>
  </si>
  <si>
    <t>L-proline[c]</t>
  </si>
  <si>
    <t>H+[c]</t>
  </si>
  <si>
    <t>alpha-D-ribose 1,5-bisphosphate[c]</t>
  </si>
  <si>
    <t>pyridoxal[c]</t>
  </si>
  <si>
    <t>pyridoxal 5'-phosphate[c]</t>
  </si>
  <si>
    <t>pyruvate[c]</t>
  </si>
  <si>
    <t>phosphate[c]</t>
  </si>
  <si>
    <t>queuine[c]</t>
  </si>
  <si>
    <t>alpha-D-ribulose 5-phosphate[c]</t>
  </si>
  <si>
    <t>S-adenosylmethionine[c]</t>
  </si>
  <si>
    <t>L-serine[c]</t>
  </si>
  <si>
    <t>superoxide[c]</t>
  </si>
  <si>
    <t>Selenite[c]</t>
  </si>
  <si>
    <t>L-threonine[c]</t>
  </si>
  <si>
    <t>thymidine[c]</t>
  </si>
  <si>
    <t>dTMP[c]</t>
  </si>
  <si>
    <t>L-tryptophan[c]</t>
  </si>
  <si>
    <t>L-tyrosine[c]</t>
  </si>
  <si>
    <t>UDP[c]</t>
  </si>
  <si>
    <t>UDP-galactose[c]</t>
  </si>
  <si>
    <t>UMP[c]</t>
  </si>
  <si>
    <t>uridine[c]</t>
  </si>
  <si>
    <t>UTP[c]</t>
  </si>
  <si>
    <t>L-valine[c]</t>
  </si>
  <si>
    <t>H2O[c]</t>
  </si>
  <si>
    <t>XMP[c]</t>
  </si>
  <si>
    <t>alpha-D-Ribose 1,2-cyclic phosphate 5-phosphate[c]</t>
  </si>
  <si>
    <t>beta-D-fructose 6-phosphate[c]</t>
  </si>
  <si>
    <t>beta-D-Fructose 6-phosphate[c]</t>
  </si>
  <si>
    <t>galactosyldiacylglycerol[c]</t>
  </si>
  <si>
    <t>ATP[c] + L-serine[c] + tRNA[c] =&gt; AMP[c] + ser-tRNA[c] + diphosphate[c]</t>
  </si>
  <si>
    <t>tRNA[c] + ATP[c] + L-alanine[c] =&gt; AMP[c] + ala-tRNA[c] + diphosphate[c]</t>
  </si>
  <si>
    <t xml:space="preserve"> ATP[c] + L-aspartate[c] + tRNA[c] =&gt; AMP[c] + asp-tRNA[c] + diphosphate[c]</t>
  </si>
  <si>
    <t>ATP[c] + L-tryptophan[c] + tRNA[c] =&gt; AMP[c] + trp-tRNA[c] + diphosphate[c]</t>
  </si>
  <si>
    <t>ATP[c] + L-isoleucine[c] + tRNA[c] =&gt; AMP[c] + ile-tRNA[c] + diphosphate[c]</t>
  </si>
  <si>
    <t>L-asparagine[c] + tRNA[c] + ATP[c] =&gt; AMP[c] + asn-tRNA[c] + diphosphate[c]</t>
  </si>
  <si>
    <t>ATP[c] + L-threonine[c] + tRNA[c] =&gt; AMP[c] + thr-tRNA[c] + diphosphate[c]</t>
  </si>
  <si>
    <t>ATP[c] + L-glutamate[c] + tRNA[c] =&gt; AMP[c] + glu-tRNA[c] + diphosphate[c]</t>
  </si>
  <si>
    <t>ATP[c] + L-cysteine[c] + tRNA[c] =&gt; AMP[c] + cys-tRNA[c] + diphosphate[c]</t>
  </si>
  <si>
    <t>L-arginine[c] + tRNA[c] + ATP[c] =&gt; AMP[c] + arg-tRNA[c] + diphosphate[c]</t>
  </si>
  <si>
    <t>ATP[c] + glycine[c] + tRNA[c] =&gt; AMP[c] + gly-tRNA[c] + diphosphate[c]</t>
  </si>
  <si>
    <t>ATP[c] + L-lysine[c] + tRNA[c] =&gt; AMP[c] + lys-tRNA[c] + diphosphate[c]</t>
  </si>
  <si>
    <t>ala-tRNA[c]</t>
  </si>
  <si>
    <t>arg-tRNA[c]</t>
  </si>
  <si>
    <t>asn-tRNA[c]</t>
  </si>
  <si>
    <t>asp-tRNA[c]</t>
  </si>
  <si>
    <t>cys-tRNA[c]</t>
  </si>
  <si>
    <t>gln-tRNA[c]</t>
  </si>
  <si>
    <t>glu-tRNA[c]</t>
  </si>
  <si>
    <t>gly-tRNA[c]</t>
  </si>
  <si>
    <t>his-tRNA[c]</t>
  </si>
  <si>
    <t>ile-tRNA[c]</t>
  </si>
  <si>
    <t>leu-tRNA[c]</t>
  </si>
  <si>
    <t>lys-tRNA[c]</t>
  </si>
  <si>
    <t>phe-tRNA[c]</t>
  </si>
  <si>
    <t>pro-tRNA[c]</t>
  </si>
  <si>
    <t>thr-tRNA[c]</t>
  </si>
  <si>
    <t>trp-tRNA[c]</t>
  </si>
  <si>
    <t>tyr-tRNA[c]</t>
  </si>
  <si>
    <t>val-tRNA[c]</t>
  </si>
  <si>
    <t>tRNA[c]</t>
  </si>
  <si>
    <t>a generic covering all uncharged tRNAs</t>
  </si>
  <si>
    <t>asparagine tRNA ligase</t>
  </si>
  <si>
    <t>glutamyl-tRNAGlu synthetase</t>
  </si>
  <si>
    <t>ATP[c] + tRNA[c] + L-methionine[c] =&gt; AMP[c] + met-tRNA[c] + diphosphate[c]</t>
  </si>
  <si>
    <t>fmet-tRNA[c]</t>
  </si>
  <si>
    <t>ATP[c] + L-glutamine[c] + asp-tRNA[c] + H2O[c] =&gt; ADP[c] + asn-tRNA[c] + L-glutamate[c] + H+[c] + phosphate[c]</t>
  </si>
  <si>
    <t>glutamyl-tRNAGln amidotransferase</t>
  </si>
  <si>
    <t>ATP[c] + L-glutamine[c] + glu-tRNA[c] + H2O[c] =&gt; ADP[c] + gln-tRNA[c] + L-glutamate[c] + H+[c] + phosphate[c]</t>
  </si>
  <si>
    <t>MURA</t>
  </si>
  <si>
    <t>MURB</t>
  </si>
  <si>
    <t>MURC</t>
  </si>
  <si>
    <t>MURD</t>
  </si>
  <si>
    <t>MURF</t>
  </si>
  <si>
    <t>N-acetyl-D-mannosamine 6-phosphate[c] &lt;=&gt; glcNacP[c]</t>
  </si>
  <si>
    <t>phosphoenolpyruvate[c] + UDP-glcNac[c] =&gt; phosphate[c] + UDP-glcNac-enolpyruvate[c]</t>
  </si>
  <si>
    <t>ATP[c] + UDP-murNac-Lala[c] + D-glutamate[c] =&gt; ADP[c] + H+[c] + phosphate[c] + UDP-murNac-dipeptide[c]</t>
  </si>
  <si>
    <t>UDP-murNac-pentapeptide[c] + undecaprenyl phosphate[c] &lt;=&gt; undecaprenyl-murNac-pentapeptide[c] + UMP[c]</t>
  </si>
  <si>
    <t>undecaprenyl-murNac-pentapeptide[c] + UDP-glcNac[c] =&gt; undecaprenyl-glcNac-murNac-pentapeptide[c] + H+[c] + UDP[c]</t>
  </si>
  <si>
    <t>muramoyl pentapeptide carboxypeptidase</t>
  </si>
  <si>
    <t>glcNacP[c]</t>
  </si>
  <si>
    <t>UDP-murNac-dipeptide[c]</t>
  </si>
  <si>
    <t>UDP-murNac-tripeptide[c]</t>
  </si>
  <si>
    <t>UDP-glcNac-enolpyruvate[c]</t>
  </si>
  <si>
    <t>UDP-glcNac[c]</t>
  </si>
  <si>
    <t>UDP-murNac[c]</t>
  </si>
  <si>
    <t>UDP-murNac-pentapeptide[c]</t>
  </si>
  <si>
    <t>undecaprenyl-glcNac-murNac-pentapeptide[c]</t>
  </si>
  <si>
    <t>UDP-murNac-L-alanine</t>
  </si>
  <si>
    <t>peptidoglycan subunit[c]</t>
  </si>
  <si>
    <t>peptidoglycan[c]</t>
  </si>
  <si>
    <t>methylene-THF[c] + NADP+[c] &lt;=&gt; methenyl-THF[c] + NADPH[c]</t>
  </si>
  <si>
    <t>methenyl-THF[c] + H2O[c] &lt;=&gt; formyl-THF[c] + H+[c]</t>
  </si>
  <si>
    <t>methenyl-THF[c]</t>
  </si>
  <si>
    <t>formyl-THF[c]</t>
  </si>
  <si>
    <t>methylene-THF[c]</t>
  </si>
  <si>
    <t>THF[c]</t>
  </si>
  <si>
    <t>L-lactate[c] + NAD+[c] &lt;=&gt; NADH[c] + H+[c] + pyruvate[c]</t>
  </si>
  <si>
    <t>L-lactate[c]</t>
  </si>
  <si>
    <t>L-serine[c] &lt;=&gt; D-serine[c]</t>
  </si>
  <si>
    <t>BB_0454</t>
  </si>
  <si>
    <t>BB_0572</t>
  </si>
  <si>
    <t>glycerone phosphate[c] + NADPH[c] + H+[c] =&gt; sn-glycerol 3-phosphate[c] + NADP+[c]</t>
  </si>
  <si>
    <t>alpha-D-glucose 6-phosphate[c] + NADP+[c] &lt;=&gt; 6-phospho D-glucono-1,5-lactone[c] + NADPH[c] + H+[c]</t>
  </si>
  <si>
    <t>beta-D-glucose 6-phosphate[c] + NADP+[c] &lt;=&gt; 6-phospho D-glucono-1,5-lactone[c] + NADPH[c] + H+[c]</t>
  </si>
  <si>
    <t>sulfur[c] + NADPH[c] + H+[c] =&gt; hydrogen sulfide[c] + NADP+[c]</t>
  </si>
  <si>
    <t>alpha-D-ribose 1-phosphate[c]</t>
  </si>
  <si>
    <t>alpha-D-ribose 5-phosphate[c]</t>
  </si>
  <si>
    <t>alpha-D-ribose 1-phosphate[c] &lt;=&gt; alpha-D-ribose 5-phosphate[c]</t>
  </si>
  <si>
    <t>alpha-D-ribose 5-phosphate[c] &lt;=&gt; alpha-D-ribulose 5-phosphate[c]</t>
  </si>
  <si>
    <t>beta-D-fructose 1-phosphate[c]</t>
  </si>
  <si>
    <t>undecaprenyl diphosphate[c] + H2O[c] =&gt; undecaprenyl phosphate[c] + H+[c] + phosphate[c]</t>
  </si>
  <si>
    <t>undecaprenyl diphosphate[c]</t>
  </si>
  <si>
    <t>undecaprenyl phosphate[c]</t>
  </si>
  <si>
    <t>beta-D-glucose 1-phosphate[c]</t>
  </si>
  <si>
    <t>L-serine[c] + THF[c] &lt;=&gt; glycine[c] + methylene-THF[c] + H2O[c]</t>
  </si>
  <si>
    <t>ATP[c] + L-valine[c] + tRNA[c] =&gt; AMP[c] + val-tRNA[c] + diphosphate[c]</t>
  </si>
  <si>
    <t>met-tRNA[c]</t>
  </si>
  <si>
    <t>ser-tRNA[c]</t>
  </si>
  <si>
    <t>ATP[c] + L-leucine[c] + tRNA[c] =&gt; AMP[c] + leu-tRNA[c] + diphosphate[c]</t>
  </si>
  <si>
    <t>ATP[c] + L-tyrosine[c] + tRNA[c] =&gt; AMP[c] + tyr-tRNA[c] + diphosphate[c]</t>
  </si>
  <si>
    <t>ATP[c] + L-histidine[c] + tRNA[c] =&gt; AMP[c] + his-tRNA[c] + diphosphate[c]</t>
  </si>
  <si>
    <t>ATP[c] + L-phenylalanine[c] + tRNA[c] =&gt; AMP[c] + phe-tRNA[c] + diphosphate[c]</t>
  </si>
  <si>
    <t>ATP[c] + L-proline[c] + tRNA[c] =&gt; AMP[c] + pro-tRNA[c] + diphosphate[c]</t>
  </si>
  <si>
    <t>formyl-THF[c] + met-tRNA[c] =&gt; fmet-tRNA[c] + H+[c] + THF[c]</t>
  </si>
  <si>
    <t>acyl-CoA[c] + sn-glycerol 3-phosphate[c] =&gt; acyl-sn-glycerol-3P[c] + CoA[c]</t>
  </si>
  <si>
    <t>cholesterol[c]</t>
  </si>
  <si>
    <t>cholesterol</t>
  </si>
  <si>
    <t>galactosylcholesterol[c]</t>
  </si>
  <si>
    <t>galactosylcholesterol</t>
  </si>
  <si>
    <t>NADPH[c] + H+[c] + UDP-glcNac-enolpyruvate[c] =&gt; NADP+[c] + UDP-murNac[c]</t>
  </si>
  <si>
    <t>UDP-murNac-Lala[c]</t>
  </si>
  <si>
    <t>ATP[c] + L-alanine[c] + UDP-murNac[c] =&gt; ADP[c] + UDP-murNac-Lala[c] + H+[c] + phosphate[c]</t>
  </si>
  <si>
    <t>undecaprenyl-murNac-pentapeptide[c]</t>
  </si>
  <si>
    <t>peptidoglycan crosslinking precursor</t>
  </si>
  <si>
    <t>biomass[c]</t>
  </si>
  <si>
    <t>pseudo biomass</t>
  </si>
  <si>
    <t>protein[c]</t>
  </si>
  <si>
    <t>pseudo proteins</t>
  </si>
  <si>
    <t>C2H3O2</t>
  </si>
  <si>
    <t>C6H11O9P</t>
  </si>
  <si>
    <t>C10H12N5O13P3</t>
  </si>
  <si>
    <t>C20H22N10O14P2</t>
  </si>
  <si>
    <t>CH2NO5P</t>
  </si>
  <si>
    <t>C5H14NO</t>
  </si>
  <si>
    <t>C11H22N2O4S</t>
  </si>
  <si>
    <t>C9H17NO6S</t>
  </si>
  <si>
    <t>C3H7NO2S</t>
  </si>
  <si>
    <t>C9H13N3O5</t>
  </si>
  <si>
    <t>C4H6NO4</t>
  </si>
  <si>
    <t>C5H10N2O3</t>
  </si>
  <si>
    <t>C6H9N3O2</t>
  </si>
  <si>
    <t>C6H13NO2</t>
  </si>
  <si>
    <t>C5H11NO2S</t>
  </si>
  <si>
    <t>C9H11NO2</t>
  </si>
  <si>
    <t>C5H9NO2</t>
  </si>
  <si>
    <t>C3H7NO3</t>
  </si>
  <si>
    <t>C4H9NO3</t>
  </si>
  <si>
    <t>C11H12N2O2</t>
  </si>
  <si>
    <t>C9H11NO3</t>
  </si>
  <si>
    <t>C5H11NO2</t>
  </si>
  <si>
    <t>C6H12N2O3</t>
  </si>
  <si>
    <t>C10H13N5O3</t>
  </si>
  <si>
    <t>C9H13N3O4</t>
  </si>
  <si>
    <t>C9H12N2O5</t>
  </si>
  <si>
    <t>C3H7O6P</t>
  </si>
  <si>
    <t>C3H8O3</t>
  </si>
  <si>
    <t>C4H9NO2S</t>
  </si>
  <si>
    <t>H2S</t>
  </si>
  <si>
    <t>C5H4N4O</t>
  </si>
  <si>
    <t>H2Se</t>
  </si>
  <si>
    <t>C6H13N3O3</t>
  </si>
  <si>
    <t>C3H4O2</t>
  </si>
  <si>
    <t>C6H12O6</t>
  </si>
  <si>
    <t>C8H15NO6</t>
  </si>
  <si>
    <t>C21H27N7O14P2</t>
  </si>
  <si>
    <t>translation reaction</t>
  </si>
  <si>
    <t>C6H6N2O</t>
  </si>
  <si>
    <t>nitrite[c]</t>
  </si>
  <si>
    <t>NO2</t>
  </si>
  <si>
    <t>O2</t>
  </si>
  <si>
    <t>C3H5O6P</t>
  </si>
  <si>
    <t>C3H6O2</t>
  </si>
  <si>
    <t>H</t>
  </si>
  <si>
    <t>C8H9NO3</t>
  </si>
  <si>
    <t>C19H21N7O6</t>
  </si>
  <si>
    <t>C10H14N2O5</t>
  </si>
  <si>
    <t>C9H12N2O6</t>
  </si>
  <si>
    <t>C27H46O</t>
  </si>
  <si>
    <t>C9H12N3O8P</t>
  </si>
  <si>
    <t>C15H22N2O17P2</t>
  </si>
  <si>
    <t>biomass[e]</t>
  </si>
  <si>
    <t>PROD_PTN</t>
  </si>
  <si>
    <t>PROD_BM</t>
  </si>
  <si>
    <t>TR_BM</t>
  </si>
  <si>
    <t>biomass[c] &lt;=&gt; biomass[e]</t>
  </si>
  <si>
    <t>e</t>
  </si>
  <si>
    <t>TR_PI</t>
  </si>
  <si>
    <t>TR_DIPI</t>
  </si>
  <si>
    <t>phosphate transport</t>
  </si>
  <si>
    <t>biomass transport</t>
  </si>
  <si>
    <t>diphosphate transport</t>
  </si>
  <si>
    <t>phosphate[c] &lt;=&gt; phosphate[e]</t>
  </si>
  <si>
    <t>diphosphate[c] &lt;=&gt; diphosphate[e]</t>
  </si>
  <si>
    <t>phosphate[e]</t>
  </si>
  <si>
    <t>diphosphate[e]</t>
  </si>
  <si>
    <t>TR_CO2</t>
  </si>
  <si>
    <t>CO2 transport</t>
  </si>
  <si>
    <t>CO2[c] &lt;=&gt; CO2[e]</t>
  </si>
  <si>
    <t>CO2[e]</t>
  </si>
  <si>
    <t>TR_ALA</t>
  </si>
  <si>
    <t>TR_ASP</t>
  </si>
  <si>
    <t>TR_ASN</t>
  </si>
  <si>
    <t>TR_ARG</t>
  </si>
  <si>
    <t>TR_CYS</t>
  </si>
  <si>
    <t>TR_GLN</t>
  </si>
  <si>
    <t>TR_GLU</t>
  </si>
  <si>
    <t>TR_GLY</t>
  </si>
  <si>
    <t>TR_HIS</t>
  </si>
  <si>
    <t>TR_ILE</t>
  </si>
  <si>
    <t>TR_LEU</t>
  </si>
  <si>
    <t>TR_LYS</t>
  </si>
  <si>
    <t>TR_MET</t>
  </si>
  <si>
    <t>TR_PHE</t>
  </si>
  <si>
    <t>TR_PRO</t>
  </si>
  <si>
    <t>TR_SER</t>
  </si>
  <si>
    <t>TR_THR</t>
  </si>
  <si>
    <t>TR_TRP</t>
  </si>
  <si>
    <t>TR_TYR</t>
  </si>
  <si>
    <t>TR_VAL</t>
  </si>
  <si>
    <t>ala transport</t>
  </si>
  <si>
    <t>arg transport</t>
  </si>
  <si>
    <t>asn transport</t>
  </si>
  <si>
    <t>asp transport</t>
  </si>
  <si>
    <t>cys transport</t>
  </si>
  <si>
    <t>gln transport</t>
  </si>
  <si>
    <t>glu transport</t>
  </si>
  <si>
    <t>gly transport</t>
  </si>
  <si>
    <t>his transport</t>
  </si>
  <si>
    <t>ile transport</t>
  </si>
  <si>
    <t>leu transport</t>
  </si>
  <si>
    <t>lys transport</t>
  </si>
  <si>
    <t>met transport</t>
  </si>
  <si>
    <t>phe transport</t>
  </si>
  <si>
    <t>pro transport</t>
  </si>
  <si>
    <t>ser transport</t>
  </si>
  <si>
    <t>thr transport</t>
  </si>
  <si>
    <t>trp transport</t>
  </si>
  <si>
    <t>tyr transport</t>
  </si>
  <si>
    <t>val transport</t>
  </si>
  <si>
    <t>acetate[c] + ATP[c] &lt;=&gt; acetyl phosphate[c] + ADP[c]</t>
  </si>
  <si>
    <t>acetate[c]</t>
  </si>
  <si>
    <t>S-adenosylhomocysteine[c]</t>
  </si>
  <si>
    <t>L-alanine[c] &lt;=&gt; L-alanine[e]</t>
  </si>
  <si>
    <t>L-alanine[e]</t>
  </si>
  <si>
    <t>L-arginine[c] &lt;=&gt; L-arginine[e]</t>
  </si>
  <si>
    <t>L-arginine[e]</t>
  </si>
  <si>
    <t>L-asparagine[c] &lt;=&gt; L-asparagine[e]</t>
  </si>
  <si>
    <t>L-asparagine[e]</t>
  </si>
  <si>
    <t>L-aspartate[c] &lt;=&gt; L-aspartate[e]</t>
  </si>
  <si>
    <t>L-aspartate[e]</t>
  </si>
  <si>
    <t>L-cysteine[c] &lt;=&gt; L-cysteine[e]</t>
  </si>
  <si>
    <t>L-cysteine[e]</t>
  </si>
  <si>
    <t>L-glutamine[c] &lt;=&gt; L-glutamine[e]</t>
  </si>
  <si>
    <t>L-glutamine[e]</t>
  </si>
  <si>
    <t>L-glutamate[c] &lt;=&gt; L-glutamate[e]</t>
  </si>
  <si>
    <t>L-glutamate[e]</t>
  </si>
  <si>
    <t>glycine[e]</t>
  </si>
  <si>
    <t>glycine[c] &lt;=&gt; glycine[e]</t>
  </si>
  <si>
    <t>L-histidine[c] &lt;=&gt; L-histidine[e]</t>
  </si>
  <si>
    <t>L-histidine[e]</t>
  </si>
  <si>
    <t>L-isoleucine[e]</t>
  </si>
  <si>
    <t>L-isoleucine[c] &lt;=&gt; L-isoleucine[e]</t>
  </si>
  <si>
    <t>L-leucine[c] &lt;=&gt; L-leucine[e]</t>
  </si>
  <si>
    <t>L-lysine[c] &lt;=&gt; L-lysine[e]</t>
  </si>
  <si>
    <t>L-lysine[e]</t>
  </si>
  <si>
    <t>L-methionine[e]</t>
  </si>
  <si>
    <t>L-methionine[c] &lt;=&gt; L-methionine[e]</t>
  </si>
  <si>
    <t>L-phenylalanine[c] &lt;=&gt; L-phenylalanine[e]</t>
  </si>
  <si>
    <t>L-phenylalanine[e]</t>
  </si>
  <si>
    <t>L-proline[c] &lt;=&gt; L-proline[e]</t>
  </si>
  <si>
    <t>L-serine[c] &lt;=&gt; L-serine[e]</t>
  </si>
  <si>
    <t>L-serine[e]</t>
  </si>
  <si>
    <t>L-proline[e]</t>
  </si>
  <si>
    <t>L-threonine[e]</t>
  </si>
  <si>
    <t>L-threonine[c] &lt;=&gt; L-threonine[e]</t>
  </si>
  <si>
    <t>L-tryptophan[c] &lt;=&gt; L-tryptophan[e]</t>
  </si>
  <si>
    <t>L-tryptophan[e]</t>
  </si>
  <si>
    <t>L-tyrosine[c] &lt;=&gt; L-tyrosine[e]</t>
  </si>
  <si>
    <t>L-tyrosine[e]</t>
  </si>
  <si>
    <t>L-valine[e]</t>
  </si>
  <si>
    <t>L-valine[c] &lt;=&gt; L-valine[e]</t>
  </si>
  <si>
    <t>L-leucine[e]</t>
  </si>
  <si>
    <t xml:space="preserve">pseudo metabolite for nascent peptidoglycan </t>
  </si>
  <si>
    <t>pseudo metabolite for cross-linked peptidoglycan</t>
  </si>
  <si>
    <t>glucose transport</t>
  </si>
  <si>
    <t>fructose transport</t>
  </si>
  <si>
    <t>palmitate transport</t>
  </si>
  <si>
    <t>cholesterol transport</t>
  </si>
  <si>
    <t>palmitate[c] &lt;=&gt; palmitate[e]</t>
  </si>
  <si>
    <t>cholesterol[c] &lt;=&gt; cholesterol[e]</t>
  </si>
  <si>
    <t>chitobiose[e]</t>
  </si>
  <si>
    <t>palmitate[e]</t>
  </si>
  <si>
    <t>cholesterol[e]</t>
  </si>
  <si>
    <t>adenine transport</t>
  </si>
  <si>
    <t>thymidine transport</t>
  </si>
  <si>
    <t>cytidine transport</t>
  </si>
  <si>
    <t>guanine transport</t>
  </si>
  <si>
    <t>uridine transport</t>
  </si>
  <si>
    <t>thymidine[c] &lt;=&gt; thymidine[e]</t>
  </si>
  <si>
    <t>cytidine[c] &lt;=&gt; cytidine[e]</t>
  </si>
  <si>
    <t>uridine[c] &lt;=&gt; uridine[e]</t>
  </si>
  <si>
    <t>cytidine[e]</t>
  </si>
  <si>
    <t>uridine[e]</t>
  </si>
  <si>
    <t>thymidine[e]</t>
  </si>
  <si>
    <t>lactate transport</t>
  </si>
  <si>
    <t>L-lactate[e]</t>
  </si>
  <si>
    <t>L-lactate[c] &lt;=&gt; L-lactate[e]</t>
  </si>
  <si>
    <t>TR_H</t>
  </si>
  <si>
    <t>TR_NITRITE</t>
  </si>
  <si>
    <t>TR_H2O</t>
  </si>
  <si>
    <t>hydrogen selenide[c]</t>
  </si>
  <si>
    <t>H+ transport</t>
  </si>
  <si>
    <t>S transport</t>
  </si>
  <si>
    <t>NO2 transport</t>
  </si>
  <si>
    <t>O2 transport</t>
  </si>
  <si>
    <t>hydrogen selenide transport</t>
  </si>
  <si>
    <t>H+[c] &lt;=&gt; H+[e]</t>
  </si>
  <si>
    <t>hydrogen selenide[c] &lt;=&gt; hydrogen selenide[e]</t>
  </si>
  <si>
    <t>hydrogen selenide[e]</t>
  </si>
  <si>
    <t>sulfur[c] &lt;=&gt; sulfur[e]</t>
  </si>
  <si>
    <t>nitrite[c] &lt;=&gt; nitrite[e]</t>
  </si>
  <si>
    <t>oxygen[c] &lt;=&gt; oxygen[e]</t>
  </si>
  <si>
    <t>sulfur[e]</t>
  </si>
  <si>
    <t>H2O[c] &lt;=&gt; H2O[e]</t>
  </si>
  <si>
    <t>H2O[e]</t>
  </si>
  <si>
    <t>ATP[c] + nicotinamide mononucleide[c] + H+[c] =&gt; NAD+[c] + diphosphate[c]</t>
  </si>
  <si>
    <t>TR_NMN</t>
  </si>
  <si>
    <t>TR_THF</t>
  </si>
  <si>
    <t>TR_FAD</t>
  </si>
  <si>
    <t>pantothenate transport</t>
  </si>
  <si>
    <t>nicotinamide transport</t>
  </si>
  <si>
    <t>nmn transport</t>
  </si>
  <si>
    <t>thf transport</t>
  </si>
  <si>
    <t>fad transport</t>
  </si>
  <si>
    <t>nicotinamide[c] &lt;=&gt; nicotinamide[e]</t>
  </si>
  <si>
    <t>THF[c] &lt;=&gt; THF[e]</t>
  </si>
  <si>
    <t>FAD[c] &lt;=&gt; FAD[e]</t>
  </si>
  <si>
    <t>nicotinamide[e]</t>
  </si>
  <si>
    <t>nicotinamide mononucleide[e]</t>
  </si>
  <si>
    <t>THF[e]</t>
  </si>
  <si>
    <t>FAD[e]</t>
  </si>
  <si>
    <t>H+[e]</t>
  </si>
  <si>
    <t>nitrite[e]</t>
  </si>
  <si>
    <t>oxygen[e]</t>
  </si>
  <si>
    <t>nicotinamide mononucleide[c]</t>
  </si>
  <si>
    <t>(R)-pantothenate[c] &lt;=&gt; pantothenate[e]</t>
  </si>
  <si>
    <t>pantothenate[e]</t>
  </si>
  <si>
    <t>nicotinamide mononucleide[c] &lt;=&gt; nicotinamide mononucleide[e]</t>
  </si>
  <si>
    <t>PROD_TRNA</t>
  </si>
  <si>
    <t>TRNA synthesis reaction</t>
  </si>
  <si>
    <t>threonylcarbamoyl-AMP synthase</t>
  </si>
  <si>
    <t>ec-code/2.7.7.87</t>
  </si>
  <si>
    <t>kegg.reaction/R10463;rhea/36410</t>
  </si>
  <si>
    <t>ATP[c] + hydrogencarbonate[c] + L-threonine[c] &lt;=&gt; (L-threonylcarbamoyl)adenylate[c] + diphosphate[c] + H2O[c]</t>
  </si>
  <si>
    <t>(L-threonylcarbamoyl)adenylate[c]</t>
  </si>
  <si>
    <t>(L-threonylcarbamoyl)adenylate</t>
  </si>
  <si>
    <t>hydrogencarbonate[c]</t>
  </si>
  <si>
    <t>hydrogencarbonate[c] &lt;=&gt; hydrogencarbonate[e]</t>
  </si>
  <si>
    <t>TR_HCO3</t>
  </si>
  <si>
    <t>hydrogencarbonate transport</t>
  </si>
  <si>
    <t>hydrogencarbonate[e]</t>
  </si>
  <si>
    <t>hydrogencarbonate</t>
  </si>
  <si>
    <t>HCO3</t>
  </si>
  <si>
    <t>queuine transport</t>
  </si>
  <si>
    <t>queuine[c] &lt;=&gt; queuine[e]</t>
  </si>
  <si>
    <t>queuine[e]</t>
  </si>
  <si>
    <t>BB_0688</t>
  </si>
  <si>
    <t>mevalonate kinase</t>
  </si>
  <si>
    <t>ec-code/2.7.1.36</t>
  </si>
  <si>
    <t>8 isopentenyl diphosphate[c] + (2E,6E)-farnesyl diphosphate[c] &lt;=&gt; 8 diphosphate[c] + undecaprenyl diphosphate[c]</t>
  </si>
  <si>
    <t>choline transport</t>
  </si>
  <si>
    <t>choline[c] &lt;=&gt; choline[e]</t>
  </si>
  <si>
    <t>choline[e]</t>
  </si>
  <si>
    <t>deoxyadenosine transport</t>
  </si>
  <si>
    <t>deoxycytidine transport</t>
  </si>
  <si>
    <t>deoxyuridine transport</t>
  </si>
  <si>
    <t>2'-deoxycytidine[c] &lt;=&gt; 2'-deoxycytidine[e]</t>
  </si>
  <si>
    <t>2'-deoxyadenosine[c] &lt;=&gt; 2'-deoxyadenosine[e]</t>
  </si>
  <si>
    <t>adenosine 3',5'-bisphosphate[c] &lt;=&gt; adenosine 3',5'-bisphosphate[e]</t>
  </si>
  <si>
    <t>adenosine 3',5'-bisphosphate[e]</t>
  </si>
  <si>
    <t>2'-deoxyadenosine[e]</t>
  </si>
  <si>
    <t>2'-deoxycytidine[e]</t>
  </si>
  <si>
    <t>myo-inositol phosphate[c]</t>
  </si>
  <si>
    <t>myo-inositol phosphate[c] + H2O[c] =&gt; myo-inositol[c] + phosphate[c]</t>
  </si>
  <si>
    <t>ribosome</t>
  </si>
  <si>
    <t>TR_MANNAC</t>
  </si>
  <si>
    <t>beta-D-fructose 1-phosphate[c] &lt;=&gt; beta-D-fructose 1-phosphate[e]</t>
  </si>
  <si>
    <t>beta-D-fructose 1-phosphate[e]</t>
  </si>
  <si>
    <t>myo-inositol phosphate[c] &lt;=&gt; myo-inositol phosphate[e]</t>
  </si>
  <si>
    <t>N-acetyl-D-mannosamine 6-phosphate[c] &lt;=&gt; N-acetyl-D-mannosamine 6-phosphate[e]</t>
  </si>
  <si>
    <t>n-acetyl mannosamine phosphate transport</t>
  </si>
  <si>
    <t>inositol phosphate transport</t>
  </si>
  <si>
    <t>quinone transport</t>
  </si>
  <si>
    <t>myo-inositol phosphate[e]</t>
  </si>
  <si>
    <t>N-acetyl-D-mannosamine 6-phosphate[e]</t>
  </si>
  <si>
    <t>(R)-4'-phosphopantothenoyl-L-cysteine[c]</t>
  </si>
  <si>
    <t>(R)-4'-phosphopantothenoyl-L-cysteine</t>
  </si>
  <si>
    <t xml:space="preserve"> =&gt; superoxide[c]</t>
  </si>
  <si>
    <t>bigg.metabolite/h;biocyc/META:PROTON;chebi/CHEBI:5584;chebi/CHEBI:13357;chebi/CHEBI:15378;chebi/CHEBI:10744;hmdb/HMDB59597;kegg.compound/C00080;metanetx.chemical/MNXM1;reactome.compound/2000349;reactome.compound/425978;reactome.compound/74722;reactome.compound/428040;reactome.compound/427899;reactome.compound/428548;reactome.compound/156540;reactome.compound/70106;reactome.compound/425969;reactome.compound/1132304;reactome.compound/5668577;reactome.compound/1470067;reactome.compound/163953;reactome.compound/193465;reactome.compound/113529;reactome.compound/351626;reactome.compound/425999;reactome.compound/194688;reactome.compound/374900;reactome.compound/2872447;reactome.compound/372511;sabiork/39;seed.compound/cpd00067</t>
  </si>
  <si>
    <t>tRNA_synthase</t>
  </si>
  <si>
    <t>acetol transport</t>
  </si>
  <si>
    <t>acetol[e]</t>
  </si>
  <si>
    <t>acetol[c] &lt;=&gt; acetol[e]</t>
  </si>
  <si>
    <t>TR_AI2</t>
  </si>
  <si>
    <t>autoinducer 2 transport</t>
  </si>
  <si>
    <t>autoinducer 2[c] &lt;=&gt; autoinducer 2[e]</t>
  </si>
  <si>
    <t>autoinducer 2[e]</t>
  </si>
  <si>
    <t>hydrogen sulfide transport</t>
  </si>
  <si>
    <t>hydrogen sulfide[c] &lt;=&gt; hydrogen sulfide[e]</t>
  </si>
  <si>
    <t>hydrogen sulfide[e]</t>
  </si>
  <si>
    <t>L-homocysteine transport</t>
  </si>
  <si>
    <t>L-homocysteine[c] &lt;=&gt; L-homocysteine[e]</t>
  </si>
  <si>
    <t>L-homocysteine[e]</t>
  </si>
  <si>
    <t>glycolate transport</t>
  </si>
  <si>
    <t>glycolate[e]</t>
  </si>
  <si>
    <t>BB_0522</t>
  </si>
  <si>
    <t>nicotinate adenine dinucleotide-dependent NAD synthase</t>
  </si>
  <si>
    <t>3 H2O[c] + hydrogen selenide[c] + 3 NADP+[c] =&gt; 5 H+[c] + 3 NADPH[c] + selenite[c]</t>
  </si>
  <si>
    <t>selenite[c]</t>
  </si>
  <si>
    <t>selenite transport</t>
  </si>
  <si>
    <t>selenite[e]</t>
  </si>
  <si>
    <t>ATP[c] + nicotinate adenine dinucleotide[c] + ammonium[c] &lt;=&gt; NAD+[c] + diphosphate[c] + AMP[c] + H+[c]</t>
  </si>
  <si>
    <t>multifunction (deoxy)nucleotide monophosphate kinase</t>
  </si>
  <si>
    <t>multifunction nucleotide diphosphate kinase</t>
  </si>
  <si>
    <t>multifunction nucleotide (deoxy)ribosyl transferase</t>
  </si>
  <si>
    <t>ec-code/2.4.2.6</t>
  </si>
  <si>
    <t>BB_0426</t>
  </si>
  <si>
    <t>multifunction (deoxy)nucleotide kinase</t>
  </si>
  <si>
    <t>BB_0239 or BB_0791 or BB_0015</t>
  </si>
  <si>
    <t>BB_0239 or BB_0015</t>
  </si>
  <si>
    <t>ATP[c] + uridine[c] =&gt; ADP[c] + UMP[c] + H+[c]</t>
  </si>
  <si>
    <t>BB_0417 or BB_0128 or BB_0571 or BB_0819</t>
  </si>
  <si>
    <t>BB_0239 or BB_0128 or BB_0791 or BB_0015</t>
  </si>
  <si>
    <t>cytidine[c] + ATP[c] =&gt; CMP[c] + ADP[c] + H+[c]</t>
  </si>
  <si>
    <t>BB_0239</t>
  </si>
  <si>
    <t>ATP[c] + 2'-deoxyinosine[c] =&gt; ADP[c] + dIMP[c] + H+[c]</t>
  </si>
  <si>
    <t>IMP dehydrogenase;inosine-5'-monophosphate dehydrogenase;inosine 5'-monophosphate dehydrogenase</t>
  </si>
  <si>
    <t>dIMP[c] + NAD+[c] + H2O[c] =&gt; NADH[c] + H+[c] + dXMP[c]</t>
  </si>
  <si>
    <t>ec-code/1.1.1.205</t>
  </si>
  <si>
    <t>BB_B17</t>
  </si>
  <si>
    <t>rhea/11711;kegg.reaction/R01130</t>
  </si>
  <si>
    <t>ATP[c] + L-glutamine[c] + H2O[c] + dXMP[c] =&gt; AMP[c] + L-glutamate[c] + dGMP[c] + diphosphate[c] + 2 H+[c]</t>
  </si>
  <si>
    <t>hx-dependent IMP synthase</t>
  </si>
  <si>
    <t>BB_0103</t>
  </si>
  <si>
    <t>dGTP[c] + H2O[c] =&gt; dGMP[c] + diphosphate[c] + H+[c]</t>
  </si>
  <si>
    <t>GTP[c] + H2O[c] =&gt; GMP[c] + diphosphate[c] + H+[c]</t>
  </si>
  <si>
    <t>CDP[c] + phosphoenolpyruvate[c] + H+[c] =&gt; CTP[c] + pyruvate[c]</t>
  </si>
  <si>
    <t>dCDP[c] + phosphoenolpyruvate[c] + H+[c] =&gt; dCTP[c] + pyruvate[c]</t>
  </si>
  <si>
    <t>UDP[c] + phosphoenolpyruvate[c] + H+[c] =&gt; UTP[c] + pyruvate[c]</t>
  </si>
  <si>
    <t>dIMP[c]</t>
  </si>
  <si>
    <t>dIMP</t>
  </si>
  <si>
    <t>chebi/CHEBI:1194;pubchem.compound/22841129;SMILES/C(OP(=O)([O-])[O-])C1(OC(CC(O)1)N3(C=NC2(C(=O)NC=NC=23)))</t>
  </si>
  <si>
    <t>dXMP[c]</t>
  </si>
  <si>
    <t>dXMP</t>
  </si>
  <si>
    <t>IMP[c] + NAD+[c] + H2O[c] =&gt; NADH[c] + H+[c] + XMP[c]</t>
  </si>
  <si>
    <t>BB_0417 or BB_0128 or BB_0819</t>
  </si>
  <si>
    <t>AMP[c] + ATP[c] =&gt; 2 ADP[c]</t>
  </si>
  <si>
    <t>2'deoxyguanosine</t>
  </si>
  <si>
    <t>2'-deoxyguanosine[c]</t>
  </si>
  <si>
    <t>2'-deoxyguanosine[c] + ATP[c] =&gt; dGMP[c] + ADP[c] + H+[c]</t>
  </si>
  <si>
    <t>guanosine[c] + ATP[c] =&gt; GMP[c] + ADP[c] + H+[c]</t>
  </si>
  <si>
    <t>guanosine[c]</t>
  </si>
  <si>
    <t>guanosine</t>
  </si>
  <si>
    <t>C10H13N5O5</t>
  </si>
  <si>
    <t>dCMP[c] + ATP[c] =&gt; ADP[c] + dCDP[c]</t>
  </si>
  <si>
    <t>CMP[c] + ATP[c] =&gt; ADP[c] + CDP[c]</t>
  </si>
  <si>
    <t>UMP[c] + ATP[c] =&gt; ADP[c] + UDP[c]</t>
  </si>
  <si>
    <t>dGMP[c] + ATP[c] =&gt; ADP[c] + dGDP[c]</t>
  </si>
  <si>
    <t>GMP[c] + ATP[c] =&gt; ADP[c] + GDP[c]</t>
  </si>
  <si>
    <t>TDP</t>
  </si>
  <si>
    <t>TTP</t>
  </si>
  <si>
    <t>2'-deoxyinosine[c]</t>
  </si>
  <si>
    <t>deoxyinosine</t>
  </si>
  <si>
    <t>IMP</t>
  </si>
  <si>
    <t>IMP[c]</t>
  </si>
  <si>
    <t>hypoxanthine transport</t>
  </si>
  <si>
    <t>hypoxanthine[c] &lt;=&gt; hypoxanthine[e]</t>
  </si>
  <si>
    <t>hypoxanthine[e]</t>
  </si>
  <si>
    <t>ATP[c] + UTP[c] + CTP[c] + GTP[c] + queuine[c] + (L-threonylcarbamoyl)adenylate[c] + 2 S-adenosylmethionine[c] + dimethylallyl diphosphate[c] + glycine[c] + methylene-THF[c] + H2O[c] =&gt; tRNA[c] + guanosine[c] + 2 S-adenosylhomocysteine[c] + GDP[c] + H+[c] + phosphate[c] + THF[c]</t>
  </si>
  <si>
    <t>autoinducer 3</t>
  </si>
  <si>
    <t>beta-D-fructose 1-phosphate</t>
  </si>
  <si>
    <t>CO3</t>
  </si>
  <si>
    <t>BB_0119</t>
  </si>
  <si>
    <t>ubiquinone[c] &lt;=&gt; ubiquinone[e]</t>
  </si>
  <si>
    <t>ubiquinone[c] + sn-glycerol 3-phosphate[c] =&gt; glycerone phosphate[c] + ubiquinol[c]</t>
  </si>
  <si>
    <t>ubiquinol[c]</t>
  </si>
  <si>
    <t>ubiquinone[c]</t>
  </si>
  <si>
    <t>ubiquinone[e]</t>
  </si>
  <si>
    <t>BB_0684</t>
  </si>
  <si>
    <t>glycerol[c] &lt;=&gt; glycerol[e]</t>
  </si>
  <si>
    <t>glycerol[e]</t>
  </si>
  <si>
    <t>alpha-D-ribose 1-phosphate[c] &lt;=&gt; alpha-D-ribose 1-phosphate[e]</t>
  </si>
  <si>
    <t>ribose transport</t>
  </si>
  <si>
    <t>alpha-D-ribose 1-phosphate[e]</t>
  </si>
  <si>
    <t>C3H7NO2</t>
  </si>
  <si>
    <t>D-serine[e]</t>
  </si>
  <si>
    <t>D-serine[c] &lt;=&gt; D-serine[e]</t>
  </si>
  <si>
    <t>TR_DSER</t>
  </si>
  <si>
    <t>d-ser transport</t>
  </si>
  <si>
    <t>ATP[c] + thymidine[c] =&gt; ADP[c] + dTMP[c] + H+[c]</t>
  </si>
  <si>
    <t>dTMP[c] + ATP[c] =&gt; ADP[c] + dTDP[c]</t>
  </si>
  <si>
    <t>ATP[c] + dTDP[c] =&gt; ADP[c] + dTTP[c]</t>
  </si>
  <si>
    <t>dTDP[c] + phosphoenolpyruvate[c] + H+[c] =&gt; dTTP[c] + pyruvate[c]</t>
  </si>
  <si>
    <t>ec-code/2.7.1.74;ec-code/2.7.1.76;ec-code/2.7.1.144</t>
  </si>
  <si>
    <t>rhea/23453;kegg.reaction/R02088</t>
  </si>
  <si>
    <t>deoxyuridine[c] &lt;=&gt; deoxyuridine[e]</t>
  </si>
  <si>
    <t>ATP[c] + deoxyuridine[c] =&gt; ADP[c] + dUMP[c] + H+[c]</t>
  </si>
  <si>
    <t>deoxyuridine[c]</t>
  </si>
  <si>
    <t>deoxyuridine</t>
  </si>
  <si>
    <t>deoxyuridine[e]</t>
  </si>
  <si>
    <t>pantetheine[c] &lt;=&gt; pantetheine[e]</t>
  </si>
  <si>
    <t>pantetheine transport</t>
  </si>
  <si>
    <t>pantetheine[e]</t>
  </si>
  <si>
    <t>C10H13N5O4</t>
  </si>
  <si>
    <t>C10H12N4O4</t>
  </si>
  <si>
    <t>C2H5NO2</t>
  </si>
  <si>
    <t>C4H8N2O3</t>
  </si>
  <si>
    <t>C14H20N6O5S</t>
  </si>
  <si>
    <t>BB_0544</t>
  </si>
  <si>
    <t>BB_0444</t>
  </si>
  <si>
    <t>BB_0528</t>
  </si>
  <si>
    <t>BB_0364</t>
  </si>
  <si>
    <t>BB_0622</t>
  </si>
  <si>
    <t>BB_0207</t>
  </si>
  <si>
    <t>BB_0152</t>
  </si>
  <si>
    <t>BB_0241</t>
  </si>
  <si>
    <t>BB_0055 or BB_0056</t>
  </si>
  <si>
    <t>BB_0057</t>
  </si>
  <si>
    <t>BB_0337</t>
  </si>
  <si>
    <t>BB_0087</t>
  </si>
  <si>
    <t>beta-D-glucose 1-phosphate[c] + H+[c] + UTP[c] &lt;=&gt; UDP-glucose[c] + diphosphate[c]</t>
  </si>
  <si>
    <t>alpha-D-glucose 1-phosphate[c] + H+[c] + UTP[c] &lt;=&gt; UDP-glucose[c] + diphosphate[c]</t>
  </si>
  <si>
    <t>UDP-glucose[c] &lt;=&gt; UDP-galactose[c]</t>
  </si>
  <si>
    <t>UDP-glucose[c]</t>
  </si>
  <si>
    <t>UDP-alpha or beta-D-glucose</t>
  </si>
  <si>
    <t>UDP-alpha-D-galactose</t>
  </si>
  <si>
    <t>NAD+[c] + beta-D-glucose 6-phosphate[c] &lt;=&gt; 6-phospho D-glucono-1,5-lactone[c] + H+[c] + NADH[c]</t>
  </si>
  <si>
    <t>phosphochitobiose[c]</t>
  </si>
  <si>
    <t>1,4-alpha-D-Glucan:orthophosphate alpha-D-glucosyltransferase</t>
  </si>
  <si>
    <t>ec-code/2.4.1.1</t>
  </si>
  <si>
    <t>kegg.reaction/R02111;kegg.pathway/rn00500;kegg.module/M00855;kegg.orthology/K00705</t>
  </si>
  <si>
    <t>BB_0620 or BB_0002</t>
  </si>
  <si>
    <t>BB_0166</t>
  </si>
  <si>
    <t>TR_GLCNACP</t>
  </si>
  <si>
    <t>glcNac PTS system</t>
  </si>
  <si>
    <t>chitobiose PTS system</t>
  </si>
  <si>
    <t>glcNac[e]</t>
  </si>
  <si>
    <t>dTDP[c]</t>
  </si>
  <si>
    <t>dTTP[c]</t>
  </si>
  <si>
    <t>pantothenate</t>
  </si>
  <si>
    <t>carbamoyl phosphate transport</t>
  </si>
  <si>
    <t>phosphomannomutase;phosphomannose mutase</t>
  </si>
  <si>
    <t>ec-code/5.4.2.8</t>
  </si>
  <si>
    <t>rhea/11143;kegg.reaction/R01818</t>
  </si>
  <si>
    <t>inositol transport</t>
  </si>
  <si>
    <t>myo-inositol[c] &lt;=&gt; myo-inositol[e]</t>
  </si>
  <si>
    <t>carbamoyl phosphate[e]</t>
  </si>
  <si>
    <t>myo-inositol[e]</t>
  </si>
  <si>
    <t>myo-inositol-P</t>
  </si>
  <si>
    <t>carbamoyl phosphate[c] &lt;=&gt; carbamoyl phosphate[e]</t>
  </si>
  <si>
    <t>TR_GGPP</t>
  </si>
  <si>
    <t>geranylgeranyl pyrophosphate transport</t>
  </si>
  <si>
    <t>all-trans-octaprenyl-diphosphate transport</t>
  </si>
  <si>
    <t>neryl diphosphate transport</t>
  </si>
  <si>
    <t>all-trans-octaprenyl diphosphate[c] &lt;=&gt; all-trans-octaprenyl diphosphate[e]</t>
  </si>
  <si>
    <t>geranylgeranyl diphosphate[c] &lt;=&gt; geranylgeranyl diphosphate[e]</t>
  </si>
  <si>
    <t>geranylgeranyl diphosphate[e]</t>
  </si>
  <si>
    <t>all-trans-octaprenyl diphosphate[e]</t>
  </si>
  <si>
    <t>cyclic riboseP transport</t>
  </si>
  <si>
    <t>alpha-D-Ribose 1,2-cyclic phosphate 5-phosphate[c] &lt;=&gt; alpha-D-Ribose 1,2-cyclic phosphate 5-phosphate[e]</t>
  </si>
  <si>
    <t>alpha-D-Ribose 1,2-cyclic phosphate 5-phosphate[e]</t>
  </si>
  <si>
    <t>alpha-D-Ribose 1,2-cyclic phosphate 5-phosphate</t>
  </si>
  <si>
    <t>alpha-D-mannose[e]</t>
  </si>
  <si>
    <t>alpha-D-mannose</t>
  </si>
  <si>
    <t>mannose PTS</t>
  </si>
  <si>
    <t>false reaction for energy maintenance</t>
  </si>
  <si>
    <t>ATP_gene</t>
  </si>
  <si>
    <t>spontaneous generation of superoxide</t>
  </si>
  <si>
    <t>spontaneous redox of ubiquinol</t>
  </si>
  <si>
    <t>representative of phosphoglycolate in DNA single strand breaks</t>
  </si>
  <si>
    <t xml:space="preserve"> =&gt; 2-phosphoglycolate[c]</t>
  </si>
  <si>
    <t>R</t>
  </si>
  <si>
    <t>C9H16NO5</t>
  </si>
  <si>
    <t>C15H23N6O5S</t>
  </si>
  <si>
    <t>C10H13N2O14P3</t>
  </si>
  <si>
    <t>trehalose[e]</t>
  </si>
  <si>
    <t>trehalose transport</t>
  </si>
  <si>
    <t>C12H22O11</t>
  </si>
  <si>
    <t>trehalose</t>
  </si>
  <si>
    <t>glycolate[c] &lt;=&gt; glycolate[e]</t>
  </si>
  <si>
    <t>selenite[c] &lt;=&gt; selenite[e]</t>
  </si>
  <si>
    <t>neryl diphosphate[e]</t>
  </si>
  <si>
    <t>neryl diphosphate[c] &lt;=&gt; neryl diphosphate[e]</t>
  </si>
  <si>
    <t>BB_0198</t>
  </si>
  <si>
    <t>BB_0601</t>
  </si>
  <si>
    <t>BB_0841</t>
  </si>
  <si>
    <t>BB_0160</t>
  </si>
  <si>
    <t>BB_0812</t>
  </si>
  <si>
    <t>BB_0421</t>
  </si>
  <si>
    <t>BB_0728</t>
  </si>
  <si>
    <t>BB_0377</t>
  </si>
  <si>
    <t>BB_0153</t>
  </si>
  <si>
    <t>BB_0842</t>
  </si>
  <si>
    <t>BB_0151</t>
  </si>
  <si>
    <t>BB_0200</t>
  </si>
  <si>
    <t>BB_0376</t>
  </si>
  <si>
    <t>BB_0311</t>
  </si>
  <si>
    <t>BB_0026</t>
  </si>
  <si>
    <t>BB_0220</t>
  </si>
  <si>
    <t>BB_0594</t>
  </si>
  <si>
    <t>BB_0446</t>
  </si>
  <si>
    <t>BB_0599</t>
  </si>
  <si>
    <t>BB_0372</t>
  </si>
  <si>
    <t>BB_0833</t>
  </si>
  <si>
    <t>BB_0251</t>
  </si>
  <si>
    <t>BB_0587</t>
  </si>
  <si>
    <t>BB_0513 or BB_0514</t>
  </si>
  <si>
    <t>BB_0226</t>
  </si>
  <si>
    <t>BB_0720</t>
  </si>
  <si>
    <t>BB_0370</t>
  </si>
  <si>
    <t>BB_0738</t>
  </si>
  <si>
    <t>BB_0064</t>
  </si>
  <si>
    <t>BB_0341 or BB_0342</t>
  </si>
  <si>
    <t>BB_0101</t>
  </si>
  <si>
    <t>BB_0472</t>
  </si>
  <si>
    <t>BB_0817</t>
  </si>
  <si>
    <t>BB_0585</t>
  </si>
  <si>
    <t>BB_0605</t>
  </si>
  <si>
    <t>BB_0136 or BB_0718</t>
  </si>
  <si>
    <t>BB_0732</t>
  </si>
  <si>
    <t>BB_0644</t>
  </si>
  <si>
    <t>BB_0419</t>
  </si>
  <si>
    <t>BB_0683</t>
  </si>
  <si>
    <t>BB_0589</t>
  </si>
  <si>
    <t>BB_A76</t>
  </si>
  <si>
    <t>BB_0363</t>
  </si>
  <si>
    <t>BB_0734 or BB_T06 or BB_U11</t>
  </si>
  <si>
    <t>BB_0341 or BB_0342 or BB_0343</t>
  </si>
  <si>
    <t>false reaction to test protein production</t>
  </si>
  <si>
    <t>protease</t>
  </si>
  <si>
    <t>BB_0375</t>
  </si>
  <si>
    <t>BB_0588</t>
  </si>
  <si>
    <t>BB_0625</t>
  </si>
  <si>
    <t>BB_0666</t>
  </si>
  <si>
    <t>BB_0002</t>
  </si>
  <si>
    <t>BB_0734</t>
  </si>
  <si>
    <t>BB_U11</t>
  </si>
  <si>
    <t>BB_T06</t>
  </si>
  <si>
    <t>BB_0513</t>
  </si>
  <si>
    <t>BB_0342</t>
  </si>
  <si>
    <t>BB_0343</t>
  </si>
  <si>
    <t>BB_0341</t>
  </si>
  <si>
    <t>BB_0136</t>
  </si>
  <si>
    <t>BB_0718</t>
  </si>
  <si>
    <t>BB_0015</t>
  </si>
  <si>
    <t>BB_0014</t>
  </si>
  <si>
    <t>BB_0791</t>
  </si>
  <si>
    <t>BB_0514</t>
  </si>
  <si>
    <t>BB_0055</t>
  </si>
  <si>
    <t>BB_0056</t>
  </si>
  <si>
    <t>unknown</t>
  </si>
  <si>
    <t>BB_0819</t>
  </si>
  <si>
    <t>BB_0128</t>
  </si>
  <si>
    <t>BB_0571</t>
  </si>
  <si>
    <t>BB_0515</t>
  </si>
  <si>
    <t>dGDP[c] + phosphoenolpyruvate[c] + H+[c] =&gt; dGTP[c] + pyruvate[c]</t>
  </si>
  <si>
    <t>BB_0375 or BB_0588 or BB_I06</t>
  </si>
  <si>
    <t>BB_I06</t>
  </si>
  <si>
    <t>carbamoyl phosphate[c] + L-ornithine[c] &lt;=&gt; L-citrulline[c] + H+[c] + phosphate[c]</t>
  </si>
  <si>
    <t>cytosol</t>
  </si>
  <si>
    <t>thrcarbad</t>
  </si>
  <si>
    <t>ppant</t>
  </si>
  <si>
    <t>ppantcys</t>
  </si>
  <si>
    <t>mevp</t>
  </si>
  <si>
    <t>farnpp</t>
  </si>
  <si>
    <t>mevpp</t>
  </si>
  <si>
    <t>mev</t>
  </si>
  <si>
    <t>pant</t>
  </si>
  <si>
    <t>hmgcoa</t>
  </si>
  <si>
    <t>daden</t>
  </si>
  <si>
    <t>dcytid</t>
  </si>
  <si>
    <t>dguan</t>
  </si>
  <si>
    <t>dinos</t>
  </si>
  <si>
    <t>dpcoa</t>
  </si>
  <si>
    <t>2pglycer</t>
  </si>
  <si>
    <t>2pglycol</t>
  </si>
  <si>
    <t>3pglycer</t>
  </si>
  <si>
    <t>3pglycolp</t>
  </si>
  <si>
    <t>ppanth</t>
  </si>
  <si>
    <t>pglulac</t>
  </si>
  <si>
    <t>ac</t>
  </si>
  <si>
    <t>acaccoa</t>
  </si>
  <si>
    <t>acol</t>
  </si>
  <si>
    <t>acp</t>
  </si>
  <si>
    <t>accoa</t>
  </si>
  <si>
    <t>acyacp</t>
  </si>
  <si>
    <t>acycoa</t>
  </si>
  <si>
    <t>acyg3p</t>
  </si>
  <si>
    <t>adenpp</t>
  </si>
  <si>
    <t>adp</t>
  </si>
  <si>
    <t>alatrna</t>
  </si>
  <si>
    <t>octappp</t>
  </si>
  <si>
    <t>aglu1p</t>
  </si>
  <si>
    <t>aglu6p</t>
  </si>
  <si>
    <t>aman1p</t>
  </si>
  <si>
    <t>aman6p</t>
  </si>
  <si>
    <t>aribcpp</t>
  </si>
  <si>
    <t>aribpp</t>
  </si>
  <si>
    <t>arib1p</t>
  </si>
  <si>
    <t>arib5p</t>
  </si>
  <si>
    <t>aribu5p</t>
  </si>
  <si>
    <t>nh4</t>
  </si>
  <si>
    <t>amp</t>
  </si>
  <si>
    <t>argtrna</t>
  </si>
  <si>
    <t>asntrna</t>
  </si>
  <si>
    <t>asptrna</t>
  </si>
  <si>
    <t>atp</t>
  </si>
  <si>
    <t>ai2</t>
  </si>
  <si>
    <t>bfrucpp</t>
  </si>
  <si>
    <t>bfruc1p</t>
  </si>
  <si>
    <t>bfruc6p</t>
  </si>
  <si>
    <t>bgluc1p</t>
  </si>
  <si>
    <t>bgluc6p</t>
  </si>
  <si>
    <t>nicnuc</t>
  </si>
  <si>
    <t>bm</t>
  </si>
  <si>
    <t>carbp</t>
  </si>
  <si>
    <t>cdp</t>
  </si>
  <si>
    <t>cdpdag</t>
  </si>
  <si>
    <t>pchit</t>
  </si>
  <si>
    <t>cho</t>
  </si>
  <si>
    <t>cmp</t>
  </si>
  <si>
    <t>co2</t>
  </si>
  <si>
    <t>coa</t>
  </si>
  <si>
    <t>ctp</t>
  </si>
  <si>
    <t>cdgmp</t>
  </si>
  <si>
    <t>cystrna</t>
  </si>
  <si>
    <t>cytn</t>
  </si>
  <si>
    <t>dadp</t>
  </si>
  <si>
    <t>dala</t>
  </si>
  <si>
    <t>dalaala</t>
  </si>
  <si>
    <t>damp</t>
  </si>
  <si>
    <t>datp</t>
  </si>
  <si>
    <t>dcdp</t>
  </si>
  <si>
    <t>dcmp</t>
  </si>
  <si>
    <t>dctp</t>
  </si>
  <si>
    <t>dgdp</t>
  </si>
  <si>
    <t>dglucp</t>
  </si>
  <si>
    <t>dglcnp</t>
  </si>
  <si>
    <t>dglu</t>
  </si>
  <si>
    <t>ga3p</t>
  </si>
  <si>
    <t>dgmp</t>
  </si>
  <si>
    <t>dgtp</t>
  </si>
  <si>
    <t>dimepp</t>
  </si>
  <si>
    <t>dimp</t>
  </si>
  <si>
    <t>pp</t>
  </si>
  <si>
    <t>dtmp</t>
  </si>
  <si>
    <t>dump</t>
  </si>
  <si>
    <t>dxmp</t>
  </si>
  <si>
    <t>fad</t>
  </si>
  <si>
    <t>fmettrna</t>
  </si>
  <si>
    <t>fthf</t>
  </si>
  <si>
    <t>galch</t>
  </si>
  <si>
    <t>galdag</t>
  </si>
  <si>
    <t>gdp</t>
  </si>
  <si>
    <t>gergerpp</t>
  </si>
  <si>
    <t>pgmon</t>
  </si>
  <si>
    <t>glcnacp</t>
  </si>
  <si>
    <t>glntrna</t>
  </si>
  <si>
    <t>glutrna</t>
  </si>
  <si>
    <t>gly</t>
  </si>
  <si>
    <t>glonep</t>
  </si>
  <si>
    <t>glyol</t>
  </si>
  <si>
    <t>glate</t>
  </si>
  <si>
    <t>glytrna</t>
  </si>
  <si>
    <t>gmp</t>
  </si>
  <si>
    <t>gtp</t>
  </si>
  <si>
    <t>guan</t>
  </si>
  <si>
    <t>h</t>
  </si>
  <si>
    <t>h2o</t>
  </si>
  <si>
    <t>histrna</t>
  </si>
  <si>
    <t>h2o2</t>
  </si>
  <si>
    <t>h2se</t>
  </si>
  <si>
    <t>h2s</t>
  </si>
  <si>
    <t>hco3</t>
  </si>
  <si>
    <t>hxan</t>
  </si>
  <si>
    <t>iletrna</t>
  </si>
  <si>
    <t>imp</t>
  </si>
  <si>
    <t>isopenpp</t>
  </si>
  <si>
    <t>ala</t>
  </si>
  <si>
    <t>arg</t>
  </si>
  <si>
    <t>asp</t>
  </si>
  <si>
    <t>asn</t>
  </si>
  <si>
    <t>cit</t>
  </si>
  <si>
    <t>cys</t>
  </si>
  <si>
    <t>leutrna</t>
  </si>
  <si>
    <t>glu</t>
  </si>
  <si>
    <t>gln</t>
  </si>
  <si>
    <t>his</t>
  </si>
  <si>
    <t>homocys</t>
  </si>
  <si>
    <t>ile</t>
  </si>
  <si>
    <t>lac</t>
  </si>
  <si>
    <t>leu</t>
  </si>
  <si>
    <t>lys</t>
  </si>
  <si>
    <t>met</t>
  </si>
  <si>
    <t>orn</t>
  </si>
  <si>
    <t>phe</t>
  </si>
  <si>
    <t>pro</t>
  </si>
  <si>
    <t>dser</t>
  </si>
  <si>
    <t>ser</t>
  </si>
  <si>
    <t>thr</t>
  </si>
  <si>
    <t>tyr</t>
  </si>
  <si>
    <t>val</t>
  </si>
  <si>
    <t>trp</t>
  </si>
  <si>
    <t>trehe</t>
  </si>
  <si>
    <t>lystrna</t>
  </si>
  <si>
    <t>mettrna</t>
  </si>
  <si>
    <t>treh</t>
  </si>
  <si>
    <t>mythf</t>
  </si>
  <si>
    <t>menethf</t>
  </si>
  <si>
    <t>meglx</t>
  </si>
  <si>
    <t>inosp</t>
  </si>
  <si>
    <t>inos</t>
  </si>
  <si>
    <t>mannacp</t>
  </si>
  <si>
    <t>nad</t>
  </si>
  <si>
    <t>nadh</t>
  </si>
  <si>
    <t>nadp</t>
  </si>
  <si>
    <t>nadph</t>
  </si>
  <si>
    <t>nerpp</t>
  </si>
  <si>
    <t>nerppe</t>
  </si>
  <si>
    <t>nmn</t>
  </si>
  <si>
    <t>nicn</t>
  </si>
  <si>
    <t>nican</t>
  </si>
  <si>
    <t>nic</t>
  </si>
  <si>
    <t>no2</t>
  </si>
  <si>
    <t>o2</t>
  </si>
  <si>
    <t>fa</t>
  </si>
  <si>
    <t>pantt</t>
  </si>
  <si>
    <t>pa</t>
  </si>
  <si>
    <t>pe</t>
  </si>
  <si>
    <t>pg</t>
  </si>
  <si>
    <t>pc</t>
  </si>
  <si>
    <t>pgxl</t>
  </si>
  <si>
    <t>phetrna</t>
  </si>
  <si>
    <t>protrna</t>
  </si>
  <si>
    <t>p</t>
  </si>
  <si>
    <t>pep</t>
  </si>
  <si>
    <t>ppgpp</t>
  </si>
  <si>
    <t>pppgpp</t>
  </si>
  <si>
    <t>ptn</t>
  </si>
  <si>
    <t>pyr</t>
  </si>
  <si>
    <t>que</t>
  </si>
  <si>
    <t>pxalp</t>
  </si>
  <si>
    <t>pxal</t>
  </si>
  <si>
    <t>s</t>
  </si>
  <si>
    <t>ubiqol</t>
  </si>
  <si>
    <t>sahcys</t>
  </si>
  <si>
    <t>samet</t>
  </si>
  <si>
    <t>se</t>
  </si>
  <si>
    <t>sertrna</t>
  </si>
  <si>
    <t>gol3p</t>
  </si>
  <si>
    <t>ribhcys</t>
  </si>
  <si>
    <t>ho2</t>
  </si>
  <si>
    <t>dtdp</t>
  </si>
  <si>
    <t>thf</t>
  </si>
  <si>
    <t>thrtrna</t>
  </si>
  <si>
    <t>trptrna</t>
  </si>
  <si>
    <t>dttp</t>
  </si>
  <si>
    <t>tyrtrna</t>
  </si>
  <si>
    <t>udp</t>
  </si>
  <si>
    <t>ump</t>
  </si>
  <si>
    <t>utp</t>
  </si>
  <si>
    <t>valtrna</t>
  </si>
  <si>
    <t>xmp</t>
  </si>
  <si>
    <t>tmdn</t>
  </si>
  <si>
    <t>trna</t>
  </si>
  <si>
    <t>udpglu</t>
  </si>
  <si>
    <t>udpgal</t>
  </si>
  <si>
    <t>udpglcnac</t>
  </si>
  <si>
    <t>ugnacpep</t>
  </si>
  <si>
    <t>umurnac</t>
  </si>
  <si>
    <t>u2murnac</t>
  </si>
  <si>
    <t>umurnacala</t>
  </si>
  <si>
    <t>umurnac5</t>
  </si>
  <si>
    <t>umurnac3</t>
  </si>
  <si>
    <t>undp</t>
  </si>
  <si>
    <t>undpp</t>
  </si>
  <si>
    <t>und2ac5</t>
  </si>
  <si>
    <t>undac5</t>
  </si>
  <si>
    <t>duri</t>
  </si>
  <si>
    <t>uri</t>
  </si>
  <si>
    <t>dadene</t>
  </si>
  <si>
    <t>dcytide</t>
  </si>
  <si>
    <t>acole</t>
  </si>
  <si>
    <t>adenppe</t>
  </si>
  <si>
    <t>octappe</t>
  </si>
  <si>
    <t>aman6pe</t>
  </si>
  <si>
    <t>acribppe</t>
  </si>
  <si>
    <t>arib1pe</t>
  </si>
  <si>
    <t>ai2e</t>
  </si>
  <si>
    <t>bruc1pe</t>
  </si>
  <si>
    <t>bme</t>
  </si>
  <si>
    <t>carbpe</t>
  </si>
  <si>
    <t>choe</t>
  </si>
  <si>
    <t>cholinee</t>
  </si>
  <si>
    <t>co2e</t>
  </si>
  <si>
    <t>cytne</t>
  </si>
  <si>
    <t>durie</t>
  </si>
  <si>
    <t>ppe</t>
  </si>
  <si>
    <t>dsere</t>
  </si>
  <si>
    <t>fade</t>
  </si>
  <si>
    <t>gergerppe</t>
  </si>
  <si>
    <t>glcnace</t>
  </si>
  <si>
    <t>glyole</t>
  </si>
  <si>
    <t>glye</t>
  </si>
  <si>
    <t>glatee</t>
  </si>
  <si>
    <t>he</t>
  </si>
  <si>
    <t>h2oe</t>
  </si>
  <si>
    <t>h2see</t>
  </si>
  <si>
    <t>hco3e</t>
  </si>
  <si>
    <t>hxane</t>
  </si>
  <si>
    <t>alae</t>
  </si>
  <si>
    <t>arge</t>
  </si>
  <si>
    <t>aspe</t>
  </si>
  <si>
    <t>cyse</t>
  </si>
  <si>
    <t>glue</t>
  </si>
  <si>
    <t>hise</t>
  </si>
  <si>
    <t>asne</t>
  </si>
  <si>
    <t>glne</t>
  </si>
  <si>
    <t>homocyse</t>
  </si>
  <si>
    <t>ilee</t>
  </si>
  <si>
    <t>lace</t>
  </si>
  <si>
    <t>leue</t>
  </si>
  <si>
    <t>lyse</t>
  </si>
  <si>
    <t>mete</t>
  </si>
  <si>
    <t>phee</t>
  </si>
  <si>
    <t>proe</t>
  </si>
  <si>
    <t>sere</t>
  </si>
  <si>
    <t>thre</t>
  </si>
  <si>
    <t>trpe</t>
  </si>
  <si>
    <t>tyre</t>
  </si>
  <si>
    <t>vale</t>
  </si>
  <si>
    <t>inospe</t>
  </si>
  <si>
    <t>inose</t>
  </si>
  <si>
    <t>mannacpe</t>
  </si>
  <si>
    <t>nmne</t>
  </si>
  <si>
    <t>nicne</t>
  </si>
  <si>
    <t>no2e</t>
  </si>
  <si>
    <t>o2e</t>
  </si>
  <si>
    <t>see</t>
  </si>
  <si>
    <t>fae</t>
  </si>
  <si>
    <t>quee</t>
  </si>
  <si>
    <t>pante</t>
  </si>
  <si>
    <t>pantne</t>
  </si>
  <si>
    <t>thfe</t>
  </si>
  <si>
    <t>tmdne</t>
  </si>
  <si>
    <t>urie</t>
  </si>
  <si>
    <t>acptn</t>
  </si>
  <si>
    <t>h2sex</t>
  </si>
  <si>
    <t>pgm</t>
  </si>
  <si>
    <t>sex</t>
  </si>
  <si>
    <t>pseudo</t>
  </si>
  <si>
    <t>uridine exchange</t>
  </si>
  <si>
    <t>quinone exchange</t>
  </si>
  <si>
    <t>trehalose exchange</t>
  </si>
  <si>
    <t>thymidine exchange</t>
  </si>
  <si>
    <t>thf exchange</t>
  </si>
  <si>
    <t>EX_THF</t>
  </si>
  <si>
    <t>S exchange</t>
  </si>
  <si>
    <t>queuine exchange</t>
  </si>
  <si>
    <t>phosphate exchange</t>
  </si>
  <si>
    <t>EX_PI</t>
  </si>
  <si>
    <t>pantothenate exchange</t>
  </si>
  <si>
    <t>palmitate exchange</t>
  </si>
  <si>
    <t>O2 exchange</t>
  </si>
  <si>
    <t>NO2 exchange</t>
  </si>
  <si>
    <t>EX_NITRITE</t>
  </si>
  <si>
    <t>nicotinamide exchange</t>
  </si>
  <si>
    <t>nmn exchange</t>
  </si>
  <si>
    <t>EX_NMN</t>
  </si>
  <si>
    <t>neryl diphosphate exchange</t>
  </si>
  <si>
    <t>n-acetyl mannosamine phosphate exchange</t>
  </si>
  <si>
    <t>EX_MANNAC</t>
  </si>
  <si>
    <t>myo-inositol exchange</t>
  </si>
  <si>
    <t>myo-inositol phosphate exchange</t>
  </si>
  <si>
    <t>val exchange</t>
  </si>
  <si>
    <t>EX_VAL</t>
  </si>
  <si>
    <t>trp exchange</t>
  </si>
  <si>
    <t>EX_TYR</t>
  </si>
  <si>
    <t>EX_TRP</t>
  </si>
  <si>
    <t>thr exchange</t>
  </si>
  <si>
    <t>EX_THR</t>
  </si>
  <si>
    <t>ser exchange</t>
  </si>
  <si>
    <t>EX_SER</t>
  </si>
  <si>
    <t>pro exchange</t>
  </si>
  <si>
    <t>EX_PRO</t>
  </si>
  <si>
    <t>phe exchange</t>
  </si>
  <si>
    <t>EX_PHE</t>
  </si>
  <si>
    <t>met exchange</t>
  </si>
  <si>
    <t>EX_MET</t>
  </si>
  <si>
    <t>lys exchange</t>
  </si>
  <si>
    <t>EX_LYS</t>
  </si>
  <si>
    <t>leu exchange</t>
  </si>
  <si>
    <t>EX_LEU</t>
  </si>
  <si>
    <t>lactate exchange</t>
  </si>
  <si>
    <t>ile exchange</t>
  </si>
  <si>
    <t>EX_ILE</t>
  </si>
  <si>
    <t>L-homocysteine exchange</t>
  </si>
  <si>
    <t>his exchange</t>
  </si>
  <si>
    <t>EX_HIS</t>
  </si>
  <si>
    <t>gln exchange</t>
  </si>
  <si>
    <t>EX_GLN</t>
  </si>
  <si>
    <t>glu exchange</t>
  </si>
  <si>
    <t>EX_GLU</t>
  </si>
  <si>
    <t>cys exchange</t>
  </si>
  <si>
    <t>EX_CYS</t>
  </si>
  <si>
    <t>asp exchange</t>
  </si>
  <si>
    <t>EX_ASP</t>
  </si>
  <si>
    <t>asn exchange</t>
  </si>
  <si>
    <t>EX_ASN</t>
  </si>
  <si>
    <t>arg exchange</t>
  </si>
  <si>
    <t>EX_ARG</t>
  </si>
  <si>
    <t>ala exchange</t>
  </si>
  <si>
    <t>EX_ALA</t>
  </si>
  <si>
    <t>hypoxanthine exchange</t>
  </si>
  <si>
    <t>hydrogencarbonate exchange</t>
  </si>
  <si>
    <t>EX_HCO3</t>
  </si>
  <si>
    <t>hydrogen sulfide exchange</t>
  </si>
  <si>
    <t>hydrogen selenide exchange</t>
  </si>
  <si>
    <t>EX_H2O</t>
  </si>
  <si>
    <t>H+ exchange</t>
  </si>
  <si>
    <t>EX_H</t>
  </si>
  <si>
    <t>guanine exchange</t>
  </si>
  <si>
    <t>glycolate exchange</t>
  </si>
  <si>
    <t>gly exchange</t>
  </si>
  <si>
    <t>EX_GLY</t>
  </si>
  <si>
    <t>glycerol exchange</t>
  </si>
  <si>
    <t>glcNac exchange</t>
  </si>
  <si>
    <t>geranylgeranyl pyrophosphate exchange</t>
  </si>
  <si>
    <t>EX_GGPP</t>
  </si>
  <si>
    <t>fad exchange</t>
  </si>
  <si>
    <t>EX_FAD</t>
  </si>
  <si>
    <t>dser exchange</t>
  </si>
  <si>
    <t>EX_DSER</t>
  </si>
  <si>
    <t>diphosphate exchange</t>
  </si>
  <si>
    <t>EX_DIPI</t>
  </si>
  <si>
    <t>deoxyuridine exchange</t>
  </si>
  <si>
    <t>cytidine exchange</t>
  </si>
  <si>
    <t>CO2 echange</t>
  </si>
  <si>
    <t>EX_CO2</t>
  </si>
  <si>
    <t>choline exchange</t>
  </si>
  <si>
    <t>cholesterol exchange</t>
  </si>
  <si>
    <t>chitobiose exchange</t>
  </si>
  <si>
    <t>carbamoyl phosphate exchange</t>
  </si>
  <si>
    <t>biomass exchange</t>
  </si>
  <si>
    <t>EX_BM</t>
  </si>
  <si>
    <t>fructose exchange</t>
  </si>
  <si>
    <t>autoinducer 2 exchange</t>
  </si>
  <si>
    <t>EX_AI2</t>
  </si>
  <si>
    <t>bigg.reaction/EX_h_e;biocyc/META:RXN-14452;metanetx.reaction/MNXR100765;reactome.reaction/R-HSA-2534378;reactome.reaction/R-DDI-74723;reactome.reaction/R-BTA-170026;reactome.reaction/R-CFA-170026;reactome.reaction/R-SCE-74723;reactome.reaction/R-DRE-74723;reactome.reaction/R-HSA-170026;reactome.reaction/R-TGU-2534378;reactome.reaction/R-HSA-74723;reactome.reaction/R-CFA-2534378;reactome.reaction/R-TGU-74723;reactome.reaction/R-OSA-170026;reactome.reaction/R-RNO-2534378;reactome.reaction/R-GGA-2534378;reactome.reaction/R-MMU-2534378;reactome.reaction/R-BTA-2534378;reactome.reaction/R-SSC-2534378;reactome.reaction/R-DRE-170026;reactome.reaction/R-TGU-170026;reactome.reaction/R-GGA-170026;reactome.reaction/R-SCE-170026;reactome.reaction/R-DRE-2534378;reactome.reaction/R-BTA-74723;reactome.reaction/R-SPO-74723;reactome.reaction/R-XTR-74723;reactome.reaction/R-RNO-74723;reactome.reaction/R-XTR-2534378;reactome.reaction/R-MMU-74723;reactome.reaction/R-CFA-74723;reactome.reaction/R-GGA-74723;reactome.reaction/R-CEL-170026;reactome.reaction/R-MMU-170026;reactome.reaction/R-ATH-74723;reactome.reaction/R-DME-74723;reactome.reaction/R-PFA-74723;reactome.reaction/R-SSC-74723;reactome.reaction/R-XTR-170026;reactome.reaction/R-SSC-170026;reactome.reaction/R-CEL-74723;reactome.reaction/R-ATH-170026;reactome.reaction/R-RNO-170026;reactome.reaction/R-DME-170026;rhea/34980;rhea/34981;rhea/34982;rhea/34979;seed.reaction/rxn11009;seed.reaction/rxn08730;sbo/SBO:0000627</t>
  </si>
  <si>
    <t>ribose exchange</t>
  </si>
  <si>
    <t>mannose exchange</t>
  </si>
  <si>
    <t>all-trans-octaprenyl-diphosphate exchange</t>
  </si>
  <si>
    <t>adenine exchange</t>
  </si>
  <si>
    <t>acetol exchange</t>
  </si>
  <si>
    <t>deoxycytidine exchange</t>
  </si>
  <si>
    <t>deoxyadenosine exchange</t>
  </si>
  <si>
    <t>exchange</t>
  </si>
  <si>
    <t>transport</t>
  </si>
  <si>
    <t>see lawrence et al 2009,  doi: 10.1111/j.1365-2958.2009.06740.x</t>
  </si>
  <si>
    <t>(deoxy)nucleotides</t>
  </si>
  <si>
    <t>mevalonate pathway</t>
  </si>
  <si>
    <t>peptidoglycan</t>
  </si>
  <si>
    <t>lipids</t>
  </si>
  <si>
    <t>carbon</t>
  </si>
  <si>
    <t>glycolysis</t>
  </si>
  <si>
    <t>tRNA charging</t>
  </si>
  <si>
    <t xml:space="preserve">This reaction combines tRNA synthesis and several modifications. Queuosine incorporation is by bb_0809. Dimethylallyltransferase is bb_0821. CMAM uridine synthase is bb_0178. guanine methyltransferase is bb_0698. threonylcarbamoyladenylate synthase is bb_0769. This was done to a) include modifications in the model and b) avoid the presence of modified tRNA metabolites with uncertain contribution to biomass. </t>
  </si>
  <si>
    <t>X</t>
  </si>
  <si>
    <t>pubmed/23072323</t>
  </si>
  <si>
    <t>This gene is frameshifted in the sequenced B31, but present intact in a lot of other B. burgdorferis.</t>
  </si>
  <si>
    <t>pubmed/365225</t>
  </si>
  <si>
    <t>From HMM</t>
  </si>
  <si>
    <t>From Metacyc</t>
  </si>
  <si>
    <t>From KEGG</t>
  </si>
  <si>
    <t>ubi</t>
  </si>
  <si>
    <t>ubie</t>
  </si>
  <si>
    <t>chite</t>
  </si>
  <si>
    <t>extracellular</t>
  </si>
  <si>
    <t>kegg.genes/bbu:BB_0119</t>
  </si>
  <si>
    <t>kegg.genes/bbu:BB_0207</t>
  </si>
  <si>
    <t>kegg.genes/bbu:BB_0522</t>
  </si>
  <si>
    <t>SBO:0000628</t>
  </si>
  <si>
    <t>SBO:0000629</t>
  </si>
  <si>
    <t>SBO:0000185</t>
  </si>
  <si>
    <t>SBO:0000185;SBO:0000627</t>
  </si>
  <si>
    <t>chebi/CHEBI:75763;pubchem.compound/15983959;SMILES/CC(=CCCC(=CCCC(=CCOP(OP([O-])(=O)[O-])(=O)[O-])C)C)C</t>
  </si>
  <si>
    <t>chebi/CHEBI:8146;pubchem.compound/25244548;SMILES/CC(O)(CCOP(=O)([O-])[O-])CC(=O)[O-]</t>
  </si>
  <si>
    <t>chebi/CHEBI:7557;pubchem.compound/24916915;SMILES/CC(O)(CCOP(=O)([O-])OP([O-])([O-])=O)CC(=O)[O-]</t>
  </si>
  <si>
    <t>pubchem.compound/5288798;chebi/CHEBI:6464;SMILES/CC(O)(CCO)CC(=O)[O-]</t>
  </si>
  <si>
    <t>pubchem.compound/167945;chebi/CHEBI:9032;SMILES/CC(C)(CO)C(O)C(=O)NCCC(=O)[O-]</t>
  </si>
  <si>
    <t>pubchem.compound/5288565;chebi/CHEBI:3074;SMILES/CC(C)(C(O)C(=O)NCCC(=O)NCCSC(=O)CC(C)(O)CC(=O)[O-])COP(=O)(OP(=O)(OCC1(C(OP([O-])(=O)[O-])C(O)C(O1)N3(C2(=C(C(N)=NC=N2)N=C3))))[O-])[O-]</t>
  </si>
  <si>
    <t>chebi/CHEBI:7256;pubchem.compound/13730;SMILES/C(O)C1(OC(CC(O)1)N3(C=NC2(=C(N)N=CN=C23)))</t>
  </si>
  <si>
    <t>pubchem.compound/13711;chebi/CHEBI:5698;SMILES/C1(=CN(C(=O)N=C(N)1)C2(CC(O)C(CO)O2))</t>
  </si>
  <si>
    <t>chebi/CHEBI:8289;pubchem.compound/40467846;SMILES/C(=O)([O-])C(OP(=O)([O-])[O-])CO</t>
  </si>
  <si>
    <t>chebi/CHEBI:8033;pubchem.compound/24916760;SMILES/C(OP([O-])(=O)[O-])C([O-])=O</t>
  </si>
  <si>
    <t>chebi/CHEBI:7328;pubchem.compound/45266562;SMILES/CC(C)(COP(=O)([O-])OP(=O)([O-])OCC1(OC(C(O)C(O)1)N3(C=NC2(C(N)=NC=NC=23))))C(O)C(=O)NCCC(=O)NCCS</t>
  </si>
  <si>
    <t>chebi/CHEBI:8272;pubchem.compound/25245548;SMILES/C(OP(=O)([O-])[O-])C(O)C(=O)[O-]</t>
  </si>
  <si>
    <t>pubchem.compound/46878409;chebi/CHEBI:7604;SMILES/C(C(O)C(OP(=O)([O-])[O-])=O)OP(=O)([O-])[O-]</t>
  </si>
  <si>
    <t>chebi/CHEBI:1723;pubchem.compound/25245905;SMILES/CC(C(O)C(=O)NCCC(NCCS)=O)(C)COP([O-])(=O)[O-]</t>
  </si>
  <si>
    <t>chebi/CHEBI:7955;pubchem.compound/46926335;SMILES/C(OP([O-])(=O)[O-])C1(C(O)C(O)C(O)C(=O)O1)</t>
  </si>
  <si>
    <t>pubchem.compound/175;chebi/CHEBI:0089;SMILES/CC([O-])=O</t>
  </si>
  <si>
    <t>pubchem.compound/45266540;chebi/CHEBI:7286;SMILES/CC(=O)CC(=O)SCCNC(=O)CCNC(=O)C(O)C(C)(C)COP(=O)(OP(=O)(OCC1(C(OP([O-])(=O)[O-])C(O)C(O1)N3(C2(=C(C(N)=NC=N2)N=C3))))[O-])[O-]</t>
  </si>
  <si>
    <t>pubchem.compound/8299;chebi/CHEBI:7957;SMILES/CC(=O)CO</t>
  </si>
  <si>
    <t>pubchem.compound/4183249;chebi/CHEBI:2191;SMILES/CC(OP([O-])(=O)[O-])=O</t>
  </si>
  <si>
    <t>chebi/CHEBI:7288;pubchem.compound/45266541;SMILES/CC(=O)SCCNC(=O)CCNC(=O)C(O)C(C)(C)COP(=O)(OP(=O)(OCC1(C(OP([O-])(=O)[O-])C(O)C(O1)N3(C2(=C(C(N)=NC=N2)N=C3))))[O-])[O-]</t>
  </si>
  <si>
    <t>chebi/CHEBI:7379;pubchem.compound/45266605;SMILES/CCCCCCCCCCCCCCCC(SCCNC(=O)CCNC(=O)C(O)C(C)(C)COP(=O)(OP(=O)(OCC1(C(OP([O-])(=O)[O-])C(O)C(O1)N3(C2(=C(C(N)=NC=N2)N=C3))))[O-])[O-])=O</t>
  </si>
  <si>
    <t>chebi/CHEBI:8343;pubchem.compound/23615194;SMILES/C(C3(C(C(C(N2(C1(=C(C(=NC=N1)N)N=C2)))O3)O)OP(=O)([O-])[O-]))OP([O-])([O-])=O</t>
  </si>
  <si>
    <t>chebi/CHEBI:56216;pubchem.compound/7058055;SMILES/C(C3(C(C(C(N2(C1(=C(C(=NC=N1)N)N=C2)))O3)O)O))OP(OP(=O)([O-])[O-])([O-])=O</t>
  </si>
  <si>
    <t>chebi/CHEBI:7711;pubchem.compound/25245331;SMILES/CC(C)=CCCC(C)=CCCC(C)=CCCC(C)=CCCC(C)=CCCC(C)=CCCC(C)=CCCC(C)=CCOP(=O)([O-])OP(=O)([O-])[O-]</t>
  </si>
  <si>
    <t>chebi/CHEBI:8225;pubchem.compound/21604864;SMILES/C(OP(=O)([O-])[O-])C1(OC(O)C(O)C(O)C(O)1)</t>
  </si>
  <si>
    <t>chebi/CHEBI:8409;pubchem.compound/25245607;SMILES/C(O)C1(OC(OP(=O)([O-])[O-])C(O)C(O)C(O)1)</t>
  </si>
  <si>
    <t>chebi/CHEBI:8017;pubchem.compound/20848918;SMILES/C(OP(=O)([O-])[O-])C1(OC(OP([O-])(=O)OP([O-])(=O)[O-])C(O)C(O)1)</t>
  </si>
  <si>
    <t>chebi/CHEBI:7720;pubchem.compound/23615443;SMILES/C(O)C1(C(O)C(O)C(OP(=O)([O-])[O-])O1)</t>
  </si>
  <si>
    <t>chebi/CHEBI:8121;pubchem.compound/21144996;SMILES/C(C(C(C(CO)=O)O)O)OP([O-])([O-])=O</t>
  </si>
  <si>
    <t>chebi/CHEBI:8938;pubchem.compound/223;SMILES/[NH4+]</t>
  </si>
  <si>
    <t>chebi/CHEBI:56215;pubchem.compound/15938965;SMILES/C(C3(C(C(C(N2(C1(=C(C(=NC=N1)N)N=C2)))O3)O)O))OP([O-])([O-])=O</t>
  </si>
  <si>
    <t>chebi/CHEBI:0616;pubchem.compound/5461108;SMILES/C(C3(C(C(C(N2(C1(=C(C(=NC=N1)N)N=C2)))O3)O)O))OP([O-])(=O)OP([O-])(=O)OP([O-])(=O)[O-]</t>
  </si>
  <si>
    <t>chebi/CHEBI:9484;pubchem.compound/11170991;SMILES/CC(C(C(CO)O)=O)=O</t>
  </si>
  <si>
    <t>pubchem.compound/5460765;chebi/CHEBI:2966;SMILES/C(C1(C(C(C(O1)(COP(=O)([O-])[O-])O)O)O))OP([O-])(=O)[O-]</t>
  </si>
  <si>
    <t>chebi/CHEBI:7634;pubchem.compound/21604863;SMILES/C(OP(=O)([O-])[O-])C1(OC(CO)(O)C(O)C(O)1)</t>
  </si>
  <si>
    <t>chebi/CHEBI:8247;pubchem.compound/21604865;SMILES/C(C1(OC(C(C(C1O)O)O)O))OP([O-])([O-])=O</t>
  </si>
  <si>
    <t>chebi/CHEBI:7502;pubchem.compound/46878382;SMILES/C(OP([O-])(=O)[O-])C1(C(O)C(O)C(O1)[N+]2(C=CC=C(C(=O)[O-])C=2))</t>
  </si>
  <si>
    <t>chebi/CHEBI:8228;pubchem.compound/3423467;SMILES/C(=O)(N)OP(=O)([O-])[O-]</t>
  </si>
  <si>
    <t>chebi/CHEBI:8069;pubchem.compound/20056867;SMILES/C(C2(C(C(C(N1(C(N=C(C=C1)N)=O))O2)O)O))OP(OP([O-])([O-])=O)([O-])=O</t>
  </si>
  <si>
    <t>pubchem.compound/305;chebi/CHEBI:5354;SMILES/C(CO)[N+](C)(C)C</t>
  </si>
  <si>
    <t>chebi/CHEBI:0377;pubchem.compound/7058165;SMILES/C(C2(C(C(C(N1(C(N=C(C=C1)N)=O))O2)O)O))OP([O-])([O-])=O</t>
  </si>
  <si>
    <t>chebi/CHEBI:6526;pubchem.compound/280;SMILES/C(=O)=O</t>
  </si>
  <si>
    <t>chebi/CHEBI:7287;pubchem.compound/25113190;SMILES/CC(C)(C(O)C(=O)NCCC(=O)NCCS)COP(=O)(OP(=O)(OCC1(OC(C(C1OP([O-])(=O)[O-])O)N3(C2(=C(C(N)=NC=N2)N=C3))))[O-])[O-]</t>
  </si>
  <si>
    <t>pubchem.compound/7058166;chebi/CHEBI:7563;SMILES/C(OP([O-])(=O)OP([O-])(=O)OP([O-])(=O)[O-])C1(OC(C(O)C(O)1)N2(C=CC(N)=NC(=O)2))</t>
  </si>
  <si>
    <t>chebi/CHEBI:8805;pubchem.compound/25245336;SMILES/C1(C7(C(OP([O-])(=O)OCC4(C(OP([O-])(=O)O1)C(O)C(N3(C2(N=C(N)NC(=O)C=2N=C3)))O4))C(O)C(N6(C5(N=C(N)NC(=O)C=5N=C6)))O7))</t>
  </si>
  <si>
    <t>pubchem.compound/6175;chebi/CHEBI:7562;SMILES/C(C2(C(C(C(N1(C(N=C(C=C1)N)=O))O2)O)O))O</t>
  </si>
  <si>
    <t>chebi/CHEBI:7667;pubchem.compound/21125569;SMILES/C(C3(C(CC(N2(C1(=C(C(=NC=N1)N)N=C2)))O3)O))OP(OP([O-])([O-])=O)([O-])=O</t>
  </si>
  <si>
    <t>chebi/CHEBI:7416;pubchem.compound/7311725;SMILES/CC([N+])C([O-])=O</t>
  </si>
  <si>
    <t>chebi/CHEBI:7822;pubchem.compound/6992112;SMILES/CC([N+])C(=O)NC(C)C([O-])=O</t>
  </si>
  <si>
    <t>chebi/CHEBI:8245;pubchem.compound/22848660;SMILES/C(C3(C(CC(N2(C1(=C(C(=NC=N1)N)N=C2)))O3)O))OP([O-])([O-])=O</t>
  </si>
  <si>
    <t>chebi/CHEBI:1404;pubchem.compound/25320183;SMILES/C(C3(C(CC(N2(C1(=C(C(=NC=N1)N)N=C2)))O3)O))OP(OP(OP([O-])(=O)[O-])([O-])=O)([O-])=O</t>
  </si>
  <si>
    <t>chebi/CHEBI:8593;pubchem.compound/21122964;SMILES/C(C2(C(CC(N1(C(N=C(C=C1)N)=O))O2)O))OP(OP(=O)([O-])[O-])([O-])=O</t>
  </si>
  <si>
    <t>chebi/CHEBI:7566;pubchem.compound/7058169;SMILES/C(C2(C(CC(N1(C(N=C(C=C1)N)=O))O2)O))OP([O-])([O-])=O</t>
  </si>
  <si>
    <t>chebi/CHEBI:1481;pubchem.compound/25244665;SMILES/C(C2(C(CC(N1(C(N=C(C=C1)N)=O))O2)O))OP(OP(OP(=O)([O-])[O-])([O-])=O)([O-])=O</t>
  </si>
  <si>
    <t>chebi/CHEBI:8595;pubchem.compound/25245673;SMILES/C(OP(=O)([O-])OP(=O)([O-])[O-])C1(OC(CC(O)1)N3(C=NC2(C(=O)NC(N)=NC=23)))</t>
  </si>
  <si>
    <t>chebi/CHEBI:8759;pubchem.compound/36688186;SMILES/C(C(C(C(C(C([O-])=O)O)O)O)O)OP([O-])([O-])=O</t>
  </si>
  <si>
    <t>chebi/CHEBI:9986;pubchem.compound/5460297;SMILES/C(CCC(C(=O)[O-])[N+])([O-])=O</t>
  </si>
  <si>
    <t>chebi/CHEBI:9776;pubchem.compound/24794350;SMILES/[CH](=O)C(O)COP(=O)([O-])[O-]</t>
  </si>
  <si>
    <t>chebi/CHEBI:7673;pubchem.compound/6994968;SMILES/C(OP(=O)([O-])[O-])C1(OC(CC(O)1)N3(C=NC2(C(=O)NC(N)=NC=23)))</t>
  </si>
  <si>
    <t>chebi/CHEBI:1429;pubchem.compound/25246112;SMILES/C(OP(=O)([O-])OP(=O)(OP([O-])([O-])=O)[O-])C1(OC(CC(O)1)N3(C=NC2(C(=O)NC(N)=NC=23)))</t>
  </si>
  <si>
    <t>chebi/CHEBI:7623;pubchem.compound/15983958;SMILES/CC(C)=CCOP(=O)([O-])OP(=O)([O-])[O-]</t>
  </si>
  <si>
    <t>chebi/CHEBI:9888;pubchem.compound/1023;SMILES/O=P(O)(OP([O-])([O-])=O)[O-]</t>
  </si>
  <si>
    <t>chebi/CHEBI:8369;pubchem.compound/21124327;SMILES/CC1(=CN(C(=O)NC(=O)1)C2(CC(O)C(COP(=O)([O-])OP(=O)([O-])[O-])O2))</t>
  </si>
  <si>
    <t>chebi/CHEBI:3528;pubchem.compound/16755631;SMILES/CC1(=CN(C(=O)NC(=O)1)C2(CC(O)C(COP(=O)([O-])[O-])O2))</t>
  </si>
  <si>
    <t>chebi/CHEBI:46422;pubchem.compound/18601100;SMILES/C(OP(=O)([O-])[O-])C1(OC(CC(O)1)N2(C=CC(=O)NC(=O)2))</t>
  </si>
  <si>
    <t>chebi/CHEBI:7692;pubchem.compound/46906035;SMILES/CC6(=C(C)C=C5(C(N=C1(C(=O)[N-]C(=O)N=C1N(CC(C(O)C(O)COP(OP([O-])(OCC4(C(O)C(O)C(N3(C=NC2(C(N)=NC=NC=23)))O4))=O)([O-])=O)O)5))=C6))</t>
  </si>
  <si>
    <t>chebi/CHEBI:8189;pubchem.compound/21604868;SMILES/C(OP(=O)([O-])OP(=O)([O-])[O-])C1(OC(C(O)C(O)1)N3(C=NC2(C(=O)NC(N)=NC=23)))</t>
  </si>
  <si>
    <t>chebi/CHEBI:8756;pubchem.compound/5497105;SMILES/CC(C)=CCCC(C)=CCCC(C)=CCCC(C)=CCOP(=O)([O-])OP(=O)([O-])[O-]</t>
  </si>
  <si>
    <t>chebi/CHEBI:8009;pubchem.compound/24139;SMILES/CC(=O)NC1(C(O)OC(CO)C(O)C(O)1)</t>
  </si>
  <si>
    <t>pubchem.compound/753;chebi/CHEBI:7754;SMILES/C(C(O)CO)O</t>
  </si>
  <si>
    <t>chebi/CHEBI:7642;pubchem.compound/4643300;SMILES/C(C(=O)CO)OP([O-])([O-])=O</t>
  </si>
  <si>
    <t>chebi/CHEBI:7305;pubchem.compound/5257127;SMILES/C([N+])C([O-])=O</t>
  </si>
  <si>
    <t>pubchem.compound/5460308;chebi/CHEBI:9805;SMILES/C(C(=O)[O-])O</t>
  </si>
  <si>
    <t>chebi/CHEBI:8115;pubchem.compound/1807035;SMILES/C(OP(=O)([O-])[O-])C1(OC(C(O)C(O)1)N3(C=NC2(C(=O)NC(N)=NC=23)))</t>
  </si>
  <si>
    <t>pubchem.compound/7058167;chebi/CHEBI:7565;SMILES/C(OP([O-])(=O)OP(=O)([O-])OP([O-])(=O)[O-])C1(OC(C(O)C(O)1)N3(C=NC2(C(=O)NC(N)=NC=23)))</t>
  </si>
  <si>
    <t>chebi/CHEBI:5377;pubchem.compound/962;SMILES/[OH2]</t>
  </si>
  <si>
    <t>pubchem.compound/784;chebi/CHEBI:6240;SMILES/OO</t>
  </si>
  <si>
    <t>pubchem.compound/402;chebi/CHEBI:6136;SMILES/[SH2]</t>
  </si>
  <si>
    <t>pubchem.compound/769;chebi/CHEBI:7544;SMILES/C([O-])(=O)O</t>
  </si>
  <si>
    <t>pubchem.compound/790;chebi/CHEBI:7368;SMILES/C1(NC2(=C(N=1)N=CNC(=O)2))</t>
  </si>
  <si>
    <t>chebi/CHEBI:8053;pubchem.compound/7140378;SMILES/C(OP(=O)([O-])[O-])C1(OC(C(O)C(O)1)N3(C=NC2(C(=O)NC=NC=23)))</t>
  </si>
  <si>
    <t>chebi/CHEBI:28769;pubchem.compound/15983957;SMILES/C=C(C)CCOP([O-])(=O)OP([O-])(=O)[O-]</t>
  </si>
  <si>
    <t>chebi/CHEBI:7972;pubchem.compound/7311724;SMILES/CC([N+])C([O-])=O</t>
  </si>
  <si>
    <t>chebi/CHEBI:2682;pubchem.compound/1549073;SMILES/C(NC(N)=[N+])CCC([N+])C(=O)[O-]</t>
  </si>
  <si>
    <t>chebi/CHEBI:8048;pubchem.compound/6992089;SMILES/C(CC(C(=O)[O-])[N+])(N)=O</t>
  </si>
  <si>
    <t>chebi/CHEBI:9991;pubchem.compound/5460294;SMILES/C(C(=O)[O-])C([N+])C(=O)[O-]</t>
  </si>
  <si>
    <t>chebi/CHEBI:7743;pubchem.compound/6992098;SMILES/C(NC(N)=O)CCC([N+])C(=O)[O-]</t>
  </si>
  <si>
    <t>chebi/CHEBI:5235;pubchem.compound/6419722;SMILES/C(S)C(C(=O)[O-])[N+]</t>
  </si>
  <si>
    <t>pubchem.compound/5460299;chebi/CHEBI:9985;SMILES/C(CCC(C(=O)[O-])[N+])([O-])=O</t>
  </si>
  <si>
    <t>chebi/CHEBI:8359;pubchem.compound/6992086;SMILES/C(=O)(N)CCC([N+])C([O-])=O</t>
  </si>
  <si>
    <t>chebi/CHEBI:7595;pubchem.compound/6971009;SMILES/C1(NC=NC=1CC(C(=O)[O-])[N+])</t>
  </si>
  <si>
    <t>chebi/CHEBI:8199;pubchem.compound/6971015;SMILES/C(C(CCS)[N+])(=O)[O-]</t>
  </si>
  <si>
    <t>chebi/CHEBI:8045;pubchem.compound/7043901;SMILES/CCC(C)C([N+])C(=O)[O-]</t>
  </si>
  <si>
    <t>pubchem.compound/5460161;chebi/CHEBI:6651;SMILES/CC(C([O-])=O)O</t>
  </si>
  <si>
    <t>chebi/CHEBI:7427;pubchem.compound/7045798;SMILES/CC(CC([N+])C([O-])=O)C</t>
  </si>
  <si>
    <t>chebi/CHEBI:2551;pubchem.compound/5460926;SMILES/C([N+])CCCC([N+])C([O-])=O</t>
  </si>
  <si>
    <t>chebi/CHEBI:7844;pubchem.compound/6992087;SMILES/CSCCC([N+])C([O-])=O</t>
  </si>
  <si>
    <t>chebi/CHEBI:6911;pubchem.compound/6992088;SMILES/C(=O)([O-])C([N+])CCC[N+]</t>
  </si>
  <si>
    <t>chebi/CHEBI:8095;pubchem.compound/6925665;SMILES/C([O-])(=O)C([N+])CC1(C=CC=CC=1)</t>
  </si>
  <si>
    <t>chebi/CHEBI:0039;pubchem.compound/6971047;SMILES/C1([N+]C(CC1)C(=O)[O-])</t>
  </si>
  <si>
    <t>chebi/CHEBI:3384;pubchem.compound/6857581;SMILES/C(O)C([N+])C(=O)[O-]</t>
  </si>
  <si>
    <t>chebi/CHEBI:7926;pubchem.compound/6971019;SMILES/CC(O)C([N+])C(=O)[O-]</t>
  </si>
  <si>
    <t>chebi/CHEBI:7912;pubchem.compound/6923516;SMILES/C2(NC1(C=CC=CC=1C(CC([N+])C(=O)[O-])=2))</t>
  </si>
  <si>
    <t>chebi/CHEBI:8315;pubchem.compound/6942100;SMILES/C(C(CC1(C=CC(O)=CC=1))[N+])(=O)[O-]</t>
  </si>
  <si>
    <t>chebi/CHEBI:7762;pubchem.compound/6971018;SMILES/CC(C)C([N+])C([O-])=O</t>
  </si>
  <si>
    <t>chebi/CHEBI:7268;pubchem.compound/892;SMILES/C1(C(C(C(C(C1O)O)O)O)O)O</t>
  </si>
  <si>
    <t>pubchem.compound/54758653;chebi/CHEBI:8273;SMILES/CC(=O)NC1(C(O)OC(COP([O-])(=O)[O-])C(O)C(O)1)</t>
  </si>
  <si>
    <t>chebi/CHEBI:7540;pubchem.compound/15938971;SMILES/C1(C(=CC=C[N+]=1C5(OC(COP(=O)([O-])OP(=O)([O-])OCC2(OC(C(O)C(O)2)N4(C=NC3(C(N)=NC=NC=34))))C(O)C(O)5))C(N)=O)</t>
  </si>
  <si>
    <t>chebi/CHEBI:7945;pubchem.compound/21604869;SMILES/C1(=C(CC=CN1C5(OC(COP(=O)([O-])OP(=O)([O-])OCC2(OC(C(O)C(O)2)N4(C=NC3(C(N)=NC=NC=34))))C(O)C(O)5))C(N)=O)</t>
  </si>
  <si>
    <t>chebi/CHEBI:8349;pubchem.compound/15938972;SMILES/C5(=[N+](C1(OC(C(C1O)O)COP(OP(OCC4(C(C(C(N3(C2(=C(C(=NC=N2)N)N=C3)))O4)OP([O-])([O-])=O)O))([O-])=O)(=O)[O-]))C=C(C=C5)C(=O)N)</t>
  </si>
  <si>
    <t>chebi/CHEBI:7783;pubchem.compound/15983949;SMILES/C5(N(C1(OC(C(C1O)O)COP(OP(OCC4(C(C(C(N3(C2(=C(C(=NC=N2)N)N=C3)))O4)OP([O-])([O-])=O)O))([O-])=O)(=O)[O-]))C=C(CC=5)C(=O)N)</t>
  </si>
  <si>
    <t>chebi/CHEBI:7665;pubchem.compound/25245689;SMILES/CC(=CCCC(=CCOP([O-])(OP([O-])([O-])=O)=O)C)C</t>
  </si>
  <si>
    <t>chebi/CHEBI:7154;pubchem.compound/936;SMILES/C1(=NC=C(C(=O)N)C=C1)</t>
  </si>
  <si>
    <t>pubchem.compound/937;chebi/CHEBI:2544;SMILES/C1(=CC=C(C([O-])=O)C=N1)</t>
  </si>
  <si>
    <t>pubchem.compound/45266646;chebi/CHEBI:8437;SMILES/C1(C(=CC=C[N+]=1C5(OC(COP(=O)([O-])OP(=O)([O-])OCC2(OC(C(O)C(O)2)N4(C=NC3(C(N)=NC=NC=34))))C(O)C(O)5))C([O-])=O)</t>
  </si>
  <si>
    <t>pubchem.compound/977;chebi/CHEBI:5379;SMILES/O=O</t>
  </si>
  <si>
    <t>chebi/CHEBI:896;pubchem.compound/504166;SMILES/CCCCCCCCCCCCCCCC([O-])=O</t>
  </si>
  <si>
    <t>pubchem.compound/439322;chebi/CHEBI:6753;SMILES/CC(C(O)C(=O)NCCC(NCCS)=O)(C)CO</t>
  </si>
  <si>
    <t>pubchem.compound/3681305;chebi/CHEBI:3474;SMILES/[O-]P(=O)(O)[O-]</t>
  </si>
  <si>
    <t>chebi/CHEBI:8702;pubchem.compound/3674425;SMILES/C=C(OP([O-])([O-])=O)C([O-])=O</t>
  </si>
  <si>
    <t>chebi/CHEBI:7828;pubchem.compound/15938967;SMILES/C(OP(=O)([O-])OP(=O)(O)[O-])C1(OC(C(O)C(OP([O-])(=O)OP([O-])([O-])=O)1)N3(C=NC2(C(=O)NC(N)=NC=23)))</t>
  </si>
  <si>
    <t>chebi/CHEBI:6690;pubchem.compound/46173549;SMILES/C(OP([O-])(=O)OP([O-])(=O)OP([O-])(=O)[O-])C1(OC(C(O)C(OP([O-])(=O)OP(O)([O-])=O)1)N3(C=NC2(C(=O)NC(N)=NC=23)))</t>
  </si>
  <si>
    <t>chebi/CHEBI:97326;pubchem.compound/644168;SMILES/CC1(N=CC(=C(C=1O)C=O)COP(=O)([O-])[O-])</t>
  </si>
  <si>
    <t>pubchem.compound/1050;chebi/CHEBI:7310;SMILES/CC1(N=CC(=C(C=1O)C=O)CO)</t>
  </si>
  <si>
    <t>pubchem.compound/107735;chebi/CHEBI:5361;SMILES/CC(=O)C(=O)[O-]</t>
  </si>
  <si>
    <t>chebi/CHEBI:7674;pubchem.compound/86289319;SMILES/C([N+]C1(C=CC(O)C(O)1))C2(=CNC3(N=C(NC(=O)C2=3)N))</t>
  </si>
  <si>
    <t>pubchem.compound/25246222;chebi/CHEBI:7856;SMILES/C(SCC3(C(O)C(O)C(N2(C1(N=CN=C(N)C=1N=C2)))O3))CC(C([O-])=O)[N+]</t>
  </si>
  <si>
    <t>pubchem.compound/7048686;chebi/CHEBI:7597;SMILES/C(OP([O-])(=O)[O-])C(O)CO</t>
  </si>
  <si>
    <t>chebi/CHEBI:7575;pubchem.compound/25245776;SMILES/C(CC([N+])C(=O)[O-])SCC1(OC(O)C(O)C(O)1)</t>
  </si>
  <si>
    <t>chebi/CHEBI:7909;SMILES/S</t>
  </si>
  <si>
    <t>pubchem.compound/5359597;chebi/CHEBI:8421;SMILES/[O-]O</t>
  </si>
  <si>
    <t>chebi/CHEBI:7748;pubchem.compound/5789;SMILES/CC1(=CN(C(=O)NC(=O)1)C2(CC(O)C(CO)O2))</t>
  </si>
  <si>
    <t>pubchem.compound/20056717;chebi/CHEBI:8223;SMILES/C(OP(=O)([O-])OP(=O)([O-])[O-])C1(OC(C(O)C(O)1)N2(C=CC(=O)NC(=O)2))</t>
  </si>
  <si>
    <t>chebi/CHEBI:7635;pubchem.compound/25244587;SMILES/C(OP(=O)([O-])OP(=O)([O-])OC1(OC(C([O-])=O)C(O)C(O)C(O)1))C2(OC(C(O)C(O)2)N3(C=CC(=O)NC(=O)3))</t>
  </si>
  <si>
    <t>pubchem.compound/16667346;chebi/CHEBI:8885;SMILES/C(O)C1(C(O)C(O)C(O)C(O1)OP(OP(=O)([O-])OCC2(OC(C(O)C(O)2)N3(C=CC(=O)NC(=O)3)))([O-])=O)</t>
  </si>
  <si>
    <t>chebi/CHEBI:7705;pubchem.compound/16667373;SMILES/CC(=O)NC3(C(OP(OP(OCC1(C(C(C(O1)N2(C=CC(NC2=O)=O))O)O))([O-])=O)([O-])=O)OC(C(C3O)O)CO)</t>
  </si>
  <si>
    <t>chebi/CHEBI:8483;pubchem.compound/25244881;SMILES/C=C(OC3(C(O)C(CO)OC(OP(=O)([O-])OP(=O)([O-])OCC1(OC(C(O)C(O)1)N2(C=CC(=O)NC(=O)2)))C(NC(C)=O)3))C(=O)[O-]</t>
  </si>
  <si>
    <t>chebi/CHEBI:0757;pubchem.compound/24772978;SMILES/CC(C([O-])=O)OC3(C(O)C(CO)OC(OP(=O)([O-])OP(=O)([O-])OCC1(OC(C(O)C(O)1)N2(C=CC(=O)NC(=O)2)))C(NC(C)=O)3)</t>
  </si>
  <si>
    <t>chebi/CHEBI:7865;pubchem.compound/1778309;SMILES/C(OP(=O)([O-])[O-])C1(OC(C(O)C(O)1)N2(C=CC(=O)NC(=O)2))</t>
  </si>
  <si>
    <t>chebi/CHEBI:8405;pubchem.compound/25245563;SMILES/CC(=CCCC(=CCCC(=CCCC(C)=CCCC(C)=CCCC(C)=CCCC(C)=CCCC(C)=CCCC(C)=CCCC(C)=CCCC(C)=CCOP(=O)([O-])OP(=O)([O-])[O-])C)C)C</t>
  </si>
  <si>
    <t>chebi/CHEBI:0392;pubchem.compound/25245635;SMILES/CC(=CCCC(=CCCC(=CCCC(C)=CCCC(C)=CCCC(C)=CCCC(C)=CCCC(C)=CCCC(C)=CCCC(C)=CCCC(C)=CCOP(=O)([O-])[O-])C)C)C</t>
  </si>
  <si>
    <t>pubchem.compound/6029;chebi/CHEBI:6704;SMILES/C(O)C1(OC(C(O)C(O)1)N2(C=CC(=O)NC(=O)2))</t>
  </si>
  <si>
    <t>pubchem.compound/7058168;chebi/CHEBI:6398;SMILES/C(OP(=O)([O-])OP(=O)([O-])OP(=O)([O-])[O-])C1(OC(C(O)C(O)1)N2(C=CC(=O)NC(=O)2))</t>
  </si>
  <si>
    <t>pubchem.compound/23421208;chebi/CHEBI:7464;SMILES/C(OP(=O)([O-])[O-])C1(C(O)C(O)C(O1)N3(C=NC2(C(=O)NC(=O)NC=23)))</t>
  </si>
  <si>
    <t>C9H11N2O8P</t>
  </si>
  <si>
    <t xml:space="preserve">uridine[e] &lt;=&gt; </t>
  </si>
  <si>
    <t xml:space="preserve">ubiquinone[e] &lt;=&gt; </t>
  </si>
  <si>
    <t xml:space="preserve">trehalose[e] &lt;=&gt; </t>
  </si>
  <si>
    <t xml:space="preserve">thymidine[e] &lt;=&gt; </t>
  </si>
  <si>
    <t xml:space="preserve">THF[e] &lt;=&gt; </t>
  </si>
  <si>
    <t xml:space="preserve">sulfur[e] &lt;=&gt; </t>
  </si>
  <si>
    <t xml:space="preserve">selenite[e] &lt;=&gt; </t>
  </si>
  <si>
    <t xml:space="preserve">queuine[e] &lt;=&gt; </t>
  </si>
  <si>
    <t xml:space="preserve">phosphate[e] &lt;=&gt; </t>
  </si>
  <si>
    <t xml:space="preserve">pantothenate[e] &lt;=&gt; </t>
  </si>
  <si>
    <t xml:space="preserve">pantetheine[e] &lt;=&gt; </t>
  </si>
  <si>
    <t xml:space="preserve">palmitate[e] &lt;=&gt; </t>
  </si>
  <si>
    <t xml:space="preserve">oxygen[e] &lt;=&gt; </t>
  </si>
  <si>
    <t xml:space="preserve">nitrite[e] &lt;=&gt; </t>
  </si>
  <si>
    <t xml:space="preserve">nicotinamide[e] &lt;=&gt; </t>
  </si>
  <si>
    <t xml:space="preserve">nicotinamide mononucleide[e] &lt;=&gt; </t>
  </si>
  <si>
    <t xml:space="preserve">2'-deoxyadenosine[e] &lt;=&gt; </t>
  </si>
  <si>
    <t xml:space="preserve">2'-deoxycytidine[e] &lt;=&gt; </t>
  </si>
  <si>
    <t xml:space="preserve">acetol[e] &lt;=&gt; </t>
  </si>
  <si>
    <t xml:space="preserve">adenosine 3',5'-bisphosphate[e] &lt;=&gt; </t>
  </si>
  <si>
    <t xml:space="preserve">all-trans-octaprenyl diphosphate[e] &lt;=&gt; </t>
  </si>
  <si>
    <t xml:space="preserve">alpha-D-mannose[e] &lt;=&gt; </t>
  </si>
  <si>
    <t xml:space="preserve">alpha-D-Ribose 1,2-cyclic phosphate 5-phosphate[e] &lt;=&gt; </t>
  </si>
  <si>
    <t xml:space="preserve">alpha-D-ribose 1-phosphate[e] &lt;=&gt; </t>
  </si>
  <si>
    <t xml:space="preserve">autoinducer 2[e] &lt;=&gt; </t>
  </si>
  <si>
    <t xml:space="preserve">beta-D-fructose 1-phosphate[e] &lt;=&gt; </t>
  </si>
  <si>
    <t xml:space="preserve">biomass[e] =&gt; </t>
  </si>
  <si>
    <t xml:space="preserve">carbamoyl phosphate[e] &lt;=&gt; </t>
  </si>
  <si>
    <t xml:space="preserve">chitobiose[e] &lt;=&gt; </t>
  </si>
  <si>
    <t xml:space="preserve">cholesterol[e] &lt;=&gt; </t>
  </si>
  <si>
    <t xml:space="preserve">choline[e] &lt;=&gt; </t>
  </si>
  <si>
    <t xml:space="preserve">CO2[e] &lt;=&gt; </t>
  </si>
  <si>
    <t xml:space="preserve">cytidine[e] &lt;=&gt; </t>
  </si>
  <si>
    <t xml:space="preserve">deoxyuridine[e] &lt;=&gt; </t>
  </si>
  <si>
    <t xml:space="preserve">diphosphate[e] &lt;=&gt; </t>
  </si>
  <si>
    <t xml:space="preserve">D-serine[e] &lt;=&gt; </t>
  </si>
  <si>
    <t xml:space="preserve">FAD[e] &lt;=&gt; </t>
  </si>
  <si>
    <t xml:space="preserve">geranylgeranyl diphosphate[e] &lt;=&gt; </t>
  </si>
  <si>
    <t xml:space="preserve">glcNac[e] &lt;=&gt; </t>
  </si>
  <si>
    <t xml:space="preserve">glycerol[e] &lt;=&gt; </t>
  </si>
  <si>
    <t xml:space="preserve">glycine[e] &lt;=&gt; </t>
  </si>
  <si>
    <t xml:space="preserve">glycolate[e] &lt;=&gt; </t>
  </si>
  <si>
    <t xml:space="preserve">H+[e] &lt;=&gt; </t>
  </si>
  <si>
    <t xml:space="preserve">H2O[e] &lt;=&gt; </t>
  </si>
  <si>
    <t xml:space="preserve">hydrogen selenide[e] &lt;=&gt; </t>
  </si>
  <si>
    <t xml:space="preserve">hydrogen sulfide[e] &lt;=&gt; </t>
  </si>
  <si>
    <t xml:space="preserve">hydrogencarbonate[e] &lt;=&gt; </t>
  </si>
  <si>
    <t xml:space="preserve">neryl diphosphate[e] &lt;=&gt; </t>
  </si>
  <si>
    <t xml:space="preserve">N-acetyl-D-mannosamine 6-phosphate[e] &lt;=&gt; </t>
  </si>
  <si>
    <t xml:space="preserve">myo-inositol[e] &lt;=&gt; </t>
  </si>
  <si>
    <t xml:space="preserve">myo-inositol phosphate[e] &lt;=&gt; </t>
  </si>
  <si>
    <t xml:space="preserve">L-valine[e] &lt;=&gt; </t>
  </si>
  <si>
    <t xml:space="preserve">L-tyrosine[e] &lt;=&gt; </t>
  </si>
  <si>
    <t xml:space="preserve">L-tryptophan[e] &lt;=&gt; </t>
  </si>
  <si>
    <t xml:space="preserve">L-threonine[e] &lt;=&gt; </t>
  </si>
  <si>
    <t xml:space="preserve">L-serine[e] &lt;=&gt; </t>
  </si>
  <si>
    <t xml:space="preserve">L-lysine[e] &lt;=&gt; </t>
  </si>
  <si>
    <t xml:space="preserve">L-methionine[e] &lt;=&gt; </t>
  </si>
  <si>
    <t xml:space="preserve">L-phenylalanine[e] &lt;=&gt; </t>
  </si>
  <si>
    <t xml:space="preserve">L-proline[e] &lt;=&gt; </t>
  </si>
  <si>
    <t xml:space="preserve">L-histidine[e] &lt;=&gt; </t>
  </si>
  <si>
    <t xml:space="preserve">L-homocysteine[e] &lt;=&gt; </t>
  </si>
  <si>
    <t xml:space="preserve">L-isoleucine[e] &lt;=&gt; </t>
  </si>
  <si>
    <t xml:space="preserve">L-lactate[e] &lt;=&gt; </t>
  </si>
  <si>
    <t xml:space="preserve">L-leucine[e] &lt;=&gt; </t>
  </si>
  <si>
    <t xml:space="preserve">L-glutamine[e] &lt;=&gt; </t>
  </si>
  <si>
    <t xml:space="preserve">L-glutamate[e] &lt;=&gt; </t>
  </si>
  <si>
    <t xml:space="preserve">L-cysteine[e] &lt;=&gt; </t>
  </si>
  <si>
    <t xml:space="preserve">L-aspartate[e] &lt;=&gt; </t>
  </si>
  <si>
    <t xml:space="preserve">L-asparagine[e] &lt;=&gt; </t>
  </si>
  <si>
    <t xml:space="preserve">L-arginine[e] &lt;=&gt; </t>
  </si>
  <si>
    <t xml:space="preserve">L-alanine[e] &lt;=&gt; </t>
  </si>
  <si>
    <t xml:space="preserve">hypoxanthine[e] &lt;=&gt; </t>
  </si>
  <si>
    <t xml:space="preserve">protein[c] =&gt; </t>
  </si>
  <si>
    <t>acetyl phosphate[c] + H2O[c] &lt;=&gt; acetate[c] + phosphate[c] + H+[c]</t>
  </si>
  <si>
    <t>2 hydrogen peroxide[c] =&gt; 2 H2O[c] + oxygen[c]</t>
  </si>
  <si>
    <t>spontaneous degredation of H2O2</t>
  </si>
  <si>
    <t>C10H12N5O7P</t>
  </si>
  <si>
    <t>HO7P2</t>
  </si>
  <si>
    <t>HO4P</t>
  </si>
  <si>
    <t>C5H8NO4</t>
  </si>
  <si>
    <t>C6H15N4O2</t>
  </si>
  <si>
    <t>C3H5O3</t>
  </si>
  <si>
    <t>C6H15N2O2</t>
  </si>
  <si>
    <t>C5H13N2O2</t>
  </si>
  <si>
    <t>C15H25O7P2</t>
  </si>
  <si>
    <t>C9H15NO8P</t>
  </si>
  <si>
    <t>C12H20N2O9PS</t>
  </si>
  <si>
    <t>C15H19N6O11P</t>
  </si>
  <si>
    <t>C6H10O7P</t>
  </si>
  <si>
    <t>C6H10O10P2</t>
  </si>
  <si>
    <t>C6H11O4</t>
  </si>
  <si>
    <t>C27H39N7O20P3S</t>
  </si>
  <si>
    <t>C3H4O7P</t>
  </si>
  <si>
    <t>C2H2O6P</t>
  </si>
  <si>
    <t>C21H33N7O13P2S</t>
  </si>
  <si>
    <t>C3H4O10P2</t>
  </si>
  <si>
    <t>C11H21N2O7PS</t>
  </si>
  <si>
    <t>C6H9O9P</t>
  </si>
  <si>
    <t>C25H36N7O18P3S</t>
  </si>
  <si>
    <t>C2H3O5P</t>
  </si>
  <si>
    <t>C23H34N7O17P3S</t>
  </si>
  <si>
    <t>C16H31O2</t>
  </si>
  <si>
    <t>C10H11N5O10P2</t>
  </si>
  <si>
    <t>C10H12N5O10P2</t>
  </si>
  <si>
    <t>C40H65O7P2</t>
  </si>
  <si>
    <t>C5H7O10P2</t>
  </si>
  <si>
    <t>C5H8O11P2</t>
  </si>
  <si>
    <t>C5H9O8P</t>
  </si>
  <si>
    <t>H4N</t>
  </si>
  <si>
    <t>C5H8O4</t>
  </si>
  <si>
    <t>C6H10O12P2</t>
  </si>
  <si>
    <t>C11H12NO9P</t>
  </si>
  <si>
    <t>C9H12N3O11P2</t>
  </si>
  <si>
    <t>O2C</t>
  </si>
  <si>
    <t>C21H32N7O16P3S</t>
  </si>
  <si>
    <t>C9H12N3O14P3</t>
  </si>
  <si>
    <t>C10H12N5O9P2</t>
  </si>
  <si>
    <t>C10H12N5O6P</t>
  </si>
  <si>
    <t>C10H12N5O12P3</t>
  </si>
  <si>
    <t>C9H12N3O10P2</t>
  </si>
  <si>
    <t>C9H12N3O7P</t>
  </si>
  <si>
    <t>C9H12N3O13P3</t>
  </si>
  <si>
    <t>C6H10O10P</t>
  </si>
  <si>
    <t>C6H13NO8P</t>
  </si>
  <si>
    <t>C5H9O7P2</t>
  </si>
  <si>
    <t>C10H11N4O7P</t>
  </si>
  <si>
    <t>C10H13N2O11P2</t>
  </si>
  <si>
    <t>C10H13N2O8P</t>
  </si>
  <si>
    <t>C10H11N4O8P</t>
  </si>
  <si>
    <t>C27H30N9O15P2</t>
  </si>
  <si>
    <t>C10H12N5O11P2</t>
  </si>
  <si>
    <t>C20H33O7P2</t>
  </si>
  <si>
    <t>C8H14NO9P</t>
  </si>
  <si>
    <t>C2H3O3</t>
  </si>
  <si>
    <t>C10H12N5O8P</t>
  </si>
  <si>
    <t>C10H12N5O14P3</t>
  </si>
  <si>
    <t>C21H26N7O14P2</t>
  </si>
  <si>
    <t>C21H25N7O17P3</t>
  </si>
  <si>
    <t>C21H26N7O17P3</t>
  </si>
  <si>
    <t>C10H17O7P2</t>
  </si>
  <si>
    <t>C11H14N2O8P</t>
  </si>
  <si>
    <t>C21H24N6O15P2</t>
  </si>
  <si>
    <t>C6H4NO2</t>
  </si>
  <si>
    <t>C3H2O6P</t>
  </si>
  <si>
    <t>C10H11N5O17P4</t>
  </si>
  <si>
    <t>C10H11N5O20P5</t>
  </si>
  <si>
    <t>C8H8NO6P</t>
  </si>
  <si>
    <t>C3H3O3</t>
  </si>
  <si>
    <t>C12H16N5O3</t>
  </si>
  <si>
    <t>O3Se</t>
  </si>
  <si>
    <t>C14H20O4</t>
  </si>
  <si>
    <t>C14H18O4</t>
  </si>
  <si>
    <t>C9H11N2O12P2</t>
  </si>
  <si>
    <t>C17H25N3O17P2</t>
  </si>
  <si>
    <t>C20H26N3O19P2</t>
  </si>
  <si>
    <t>C9H11N2O9P</t>
  </si>
  <si>
    <t>C55H89O7P2</t>
  </si>
  <si>
    <t>C9H11N2O15P3</t>
  </si>
  <si>
    <t>C10H11N4O9P</t>
  </si>
  <si>
    <t>C35H66O8P</t>
  </si>
  <si>
    <t>RC16H30O</t>
  </si>
  <si>
    <t>RC3H6NO</t>
  </si>
  <si>
    <t>RC6H14N4O</t>
  </si>
  <si>
    <t>RC4H7N2O2</t>
  </si>
  <si>
    <t>RC4H5NO3</t>
  </si>
  <si>
    <t>RC3H6NOS</t>
  </si>
  <si>
    <t>RC5H9N2O2</t>
  </si>
  <si>
    <t>RC5H7NO3</t>
  </si>
  <si>
    <t>RC6H8N3O</t>
  </si>
  <si>
    <t>RC6H12NO</t>
  </si>
  <si>
    <t>RC6H14N2O</t>
  </si>
  <si>
    <t>RC5H10NOS</t>
  </si>
  <si>
    <t>RC9H10NO</t>
  </si>
  <si>
    <t>RC5H8NO</t>
  </si>
  <si>
    <t>RC3H6NO2</t>
  </si>
  <si>
    <t>RC4H8NO2</t>
  </si>
  <si>
    <t>RC11H11N2O</t>
  </si>
  <si>
    <t>RC9H10NO2</t>
  </si>
  <si>
    <t>RC5H10NO</t>
  </si>
  <si>
    <t>C44H77N3O15P2</t>
  </si>
  <si>
    <t>alpha-D-mannose 1-phosphate[c] + H2O[c] &lt;=&gt; alpha-D-mannose[e] + phosphate[e]</t>
  </si>
  <si>
    <t>phosphochitobiose[c] + H2O[c] &lt;=&gt; chitobiose[e] + phosphate[e]</t>
  </si>
  <si>
    <t>glcNacP[c] + H2O[c] &lt;=&gt; glcNac[e] + phosphate[e]</t>
  </si>
  <si>
    <t>ATP[c] + (R)-mevalonate[c] &lt;=&gt; ADP[c] + (R)-mevalonate 5-phosphate[c] + H+[c]</t>
  </si>
  <si>
    <t>S</t>
  </si>
  <si>
    <t>L-cysteine[c] =&gt; L-alanine[c] + sulfur[c]</t>
  </si>
  <si>
    <t>C55H89O4P</t>
  </si>
  <si>
    <t>S-adenosylhomocysteine[c] + H2O[c] =&gt; adenine[c] + S-ribosyl-L-homocysteine[c]</t>
  </si>
  <si>
    <t>adenine[c]</t>
  </si>
  <si>
    <t>adenine[e]</t>
  </si>
  <si>
    <t>chebi/CHEBI:6708;pubchem.compound/190;SMILES/C1(N)(N=CN=C2(NC=NC=12))</t>
  </si>
  <si>
    <t>adenine[c] &lt;=&gt; adenine[e]</t>
  </si>
  <si>
    <t xml:space="preserve">adenine[e] &lt;=&gt; </t>
  </si>
  <si>
    <t>phosphate[c] + trehalose-6-phosphate[c] =&gt; alpha-D-glucose 6-phosphate[c] + beta-D-glucose 6-phosphate[c]</t>
  </si>
  <si>
    <t>trehalose-6-phosphate[c]</t>
  </si>
  <si>
    <t>C12H21O14P</t>
  </si>
  <si>
    <t>ATP[c] + GTP[c] =&gt; AMP[c] + pppGpp[c] + H+[c]</t>
  </si>
  <si>
    <t>ATP[c] + GDP[c] =&gt; AMP[c] + ppGpp[c] + H+[c]</t>
  </si>
  <si>
    <t>pppGpp[c] + H2O[c] =&gt; GTP[c] + diphosphate[c]</t>
  </si>
  <si>
    <t>ppGpp[c] + H2O[c] =&gt; GDP[c] + diphosphate[c]</t>
  </si>
  <si>
    <t>adenine</t>
  </si>
  <si>
    <t>C5H5N5</t>
  </si>
  <si>
    <t>adnn</t>
  </si>
  <si>
    <t>adnne</t>
  </si>
  <si>
    <t>trehalose-6-phosphate[c] + H2O[c] &lt;=&gt; trehalose[e] + phosphate[e]</t>
  </si>
  <si>
    <t>diguanylate[c]</t>
  </si>
  <si>
    <t>diguanylate[e]</t>
  </si>
  <si>
    <t>linear diguanylate</t>
  </si>
  <si>
    <t>chebi/CHEBI:58754</t>
  </si>
  <si>
    <t>C20H23N10O15P2</t>
  </si>
  <si>
    <t>diguan</t>
  </si>
  <si>
    <t>diguane</t>
  </si>
  <si>
    <t>cyclic di-3',5'-guanylate[c] + H2O[c] =&gt; diguanylate[c] + H+[c]</t>
  </si>
  <si>
    <t>guanylate transport</t>
  </si>
  <si>
    <t>diguanylate[c] &lt;=&gt; diguanylate[e]</t>
  </si>
  <si>
    <t>C5H8O14P3</t>
  </si>
  <si>
    <t>ATP[c] + nicotinate[c] + 5'-phospho-alpha-D-ribose 1-diphosphate[c] + H2O[c] =&gt; ADP[c] + beta-nicotinate D-ribonucleotide[c] + diphosphate[c] + phosphate[c]</t>
  </si>
  <si>
    <t>5'-phospho-alpha-D-ribose 1-diphosphate[c]</t>
  </si>
  <si>
    <t>phospho-ribose-diphosphate</t>
  </si>
  <si>
    <t>pribpp</t>
  </si>
  <si>
    <t>adenine[c] + 5'-phospho-alpha-D-ribose 1-diphosphate[c] =&gt; AMP[c] + diphosphate[c]</t>
  </si>
  <si>
    <t>ATP[c] + alpha-D-ribose 5-phosphate[c] &lt;=&gt; AMP[c] + H+[c] + 5'-phospho-alpha-D-ribose 1-diphosphate[c]</t>
  </si>
  <si>
    <t>guanine[c] + 5'-phospho-alpha-D-ribose 1-diphosphate[c] =&gt; GMP[c] + diphosphate[c]</t>
  </si>
  <si>
    <t>guanine[c]</t>
  </si>
  <si>
    <t>guanine</t>
  </si>
  <si>
    <t>guani</t>
  </si>
  <si>
    <t>guanine[e]</t>
  </si>
  <si>
    <t>C5H5N5O</t>
  </si>
  <si>
    <t>chebi/CHEBI:16235</t>
  </si>
  <si>
    <t xml:space="preserve">guanine[e] &lt;=&gt; </t>
  </si>
  <si>
    <t>guanine[c] &lt;=&gt; guanine[e]</t>
  </si>
  <si>
    <t>guanie</t>
  </si>
  <si>
    <t>ammonium[c] + 2 H2O[c] + 3 NAD+[c] &lt;=&gt; 5 H+[c] + 3 NADH[c] + nitrite[c]</t>
  </si>
  <si>
    <t>H2O[c] + alpha-D-Ribose 1,2-cyclic phosphate 5-phosphate[c] &lt;=&gt; alpha-D-ribose 1,5-bisphosphate[c] + H+[c]</t>
  </si>
  <si>
    <t>5,6,7,8-Tetrahydrofolate</t>
  </si>
  <si>
    <t>C20H20N7O6</t>
  </si>
  <si>
    <t>C20H21N7O6</t>
  </si>
  <si>
    <t>C20H21N7O7</t>
  </si>
  <si>
    <t>C19H37O7P</t>
  </si>
  <si>
    <t>acyl-ACP[c] + acyl-sn-glycerol-3P[c] =&gt; ACP[c] + phosphatidic acid[c] + H+[c]</t>
  </si>
  <si>
    <t>ec-code/2.7.7.23</t>
  </si>
  <si>
    <t>N-acetylglucosamine uridyltransferase</t>
  </si>
  <si>
    <t>glcNacP[c] + UTP[c] + H+[c] =&gt; UDP-glcNac[c] + diphosphate[c]</t>
  </si>
  <si>
    <t>doi.org/10.1128/JB.183.19.5544-5553.2001</t>
  </si>
  <si>
    <t>C16H27N2O14P</t>
  </si>
  <si>
    <t>phosphodiacetylchitobiose</t>
  </si>
  <si>
    <t>ATP[c] + H2O[c] =&gt; ADP[c] + phosphate[c] + H+[c]</t>
  </si>
  <si>
    <t>From Beck et al 1990 and Yanagihara et al 1984, ornithine is the only crosslinking diamino acid.</t>
  </si>
  <si>
    <t>doi.org/10.1111/j.1348-0421.1984.tb00706.x</t>
  </si>
  <si>
    <t>MURE</t>
  </si>
  <si>
    <t>undecaprenyl-glcNac-murNac-tetrapeptide[c]</t>
  </si>
  <si>
    <t>undecaprenyl-glcNac-murNac-pentapeptide[c] + H2O[c] =&gt; D-alanine[c] + undecaprenyl-glcNac-murNac-tetrapeptide[c]</t>
  </si>
  <si>
    <t>H2O2</t>
  </si>
  <si>
    <t>C38H71O13P2</t>
  </si>
  <si>
    <t>C40H78NO8P</t>
  </si>
  <si>
    <t>N-acetyl-D-glucosamine-6-P</t>
  </si>
  <si>
    <t>all-trans-undecaprenyldiphospho-[(N-acetyl-beta-D-glucosaminyl)-(1,4)-]-N-acetyl-alpha-D-muramoyl-L-alanyl-gamma-D-glutamyl-ornithine-D-alanyl-D-alanine</t>
  </si>
  <si>
    <t>undecaprenyldiphospho-N-acetylmuramoyl-L-alanyl-gamma-D-glutamyl-ornithine-D-alanyl-D-alanine</t>
  </si>
  <si>
    <t>RH4C2NO</t>
  </si>
  <si>
    <t>RH9C6NO2S</t>
  </si>
  <si>
    <t>C42H68N2O18P2</t>
  </si>
  <si>
    <t>chitobiose</t>
  </si>
  <si>
    <t>C37N7O17SP3H62</t>
  </si>
  <si>
    <t>palmitoyl-ACP</t>
  </si>
  <si>
    <t>acyl-CoA[c] + acyl-sn-glycerol-3P[c] =&gt; CoA[c] + phosphatidic acid[c] + H+[c]</t>
  </si>
  <si>
    <t>beta-D-fructose 6-phosphate[c] + diphosphate[c] &lt;=&gt; beta-D-fructose 1,6-bisphosphate[c] + phosphate[c] + H+[c]</t>
  </si>
  <si>
    <t>ATP[c] + beta-D-fructose 6-phosphate[c] &lt;=&gt; ADP[c] + beta-D-fructose 1,6-bisphosphate[c] + H+[c]</t>
  </si>
  <si>
    <t xml:space="preserve">hypoxanthine[c] + 2'-deoxyadenosine[c] =&gt; 2'-deoxyinosine[c] + adenine[c] </t>
  </si>
  <si>
    <t xml:space="preserve">hypoxanthine[c] + 2'-deoxyguanosine[c] =&gt; 2'-deoxyinosine[c] + guanine[c] </t>
  </si>
  <si>
    <t>x</t>
  </si>
  <si>
    <t>10.1128/JB.00450-09</t>
  </si>
  <si>
    <t>See Jewett et al. 2009</t>
  </si>
  <si>
    <t>adenine deaminase</t>
  </si>
  <si>
    <t>ec-code/3.5.4.2</t>
  </si>
  <si>
    <t>BB_K17</t>
  </si>
  <si>
    <t>Jewett et al 2007</t>
  </si>
  <si>
    <t>https://doi.org/10.1111/j.1365-2958.2007.05746.x</t>
  </si>
  <si>
    <t>hypoxanthine[c] + 5'-phospho-alpha-D-ribose 1-diphosphate[c] =&gt; IMP[c] + diphosphate[c]</t>
  </si>
  <si>
    <t>dUMP[c] + methylene-THF[c] + NADPH[c] + H+[c] &lt;=&gt; NADP+[c] + THF[c] + dTMP[c]</t>
  </si>
  <si>
    <t>FADH[c]</t>
  </si>
  <si>
    <t>FADH</t>
  </si>
  <si>
    <t>C27H32N9O15P2</t>
  </si>
  <si>
    <t>fadh</t>
  </si>
  <si>
    <t>sn-glycerol 3-phosphate[c] + FAD[c] &lt;=&gt; glycerone phosphate[c] + FADH[c]</t>
  </si>
  <si>
    <t>adenine[c] + H+[c] + H2O[c] =&gt; ammonium[c] + hypoxanthine[c]</t>
  </si>
  <si>
    <t>ubiquinol[c] =&gt; ubiquinone[c] + 2 H+[c]</t>
  </si>
  <si>
    <t>ATP[c] + ammonium[c] + UTP[c] &lt;=&gt; ADP[c] + CTP[c] + phosphate[c] + 2 H+[c]</t>
  </si>
  <si>
    <t>UDP-N-acetyl-alpha-D-muramoyl-L-alanyl-gamma-D-glutamyl-L-ornithine</t>
  </si>
  <si>
    <t>UDP-N-acetyl-alpha-D-muramoyl-L-alanyl-gamma-D-glutamyl-L-ornithyl-D-alanyl-D-alanine</t>
  </si>
  <si>
    <t>ATP[c] + D-alanyl-D-alanine[c] + UDP-murNac-tripeptide[c] =&gt; ADP[c] + UDP-murNac-pentapeptide[c] + phosphate[c]</t>
  </si>
  <si>
    <t>ATP[c] + L-ornithine[c] + UDP-murNac-dipeptide[c] =&gt; ADP[c] + phosphate[c] + UDP-murNac-tripeptide[c]</t>
  </si>
  <si>
    <t>C20N3O19P2H28</t>
  </si>
  <si>
    <t>C23N4O20P2H33</t>
  </si>
  <si>
    <t>C33N7O24P2H51</t>
  </si>
  <si>
    <t>C39N9O26P2H62</t>
  </si>
  <si>
    <t>C85N7O21P2H140</t>
  </si>
  <si>
    <t>C93N8O26P2H153</t>
  </si>
  <si>
    <t>C90N7O25P2H148</t>
  </si>
  <si>
    <t>C28N5O23P2H39</t>
  </si>
  <si>
    <t>peptidoglycan subunit[c] + undecaprenyl-glcNac-murNac-tetrapeptide[c] =&gt; peptidoglycan[c] + undecaprenyl diphosphate[c]</t>
  </si>
  <si>
    <t>2 undecaprenyl-glcNac-murNac-pentapeptide[c] =&gt; peptidoglycan subunit[c] + 2 undecaprenyl diphosphate[c]</t>
  </si>
  <si>
    <t>C76N16O38H128</t>
  </si>
  <si>
    <t>C111N23O56H187</t>
  </si>
  <si>
    <t>ADP[c] + UDP-murNac-Lala[c] + H+[c] + phosphate[c] =&gt; ATP[c] + L-alanine[c] + UDP-murNac[c]</t>
  </si>
  <si>
    <t>chebi/CHEBI:73682;pubchem.compound/71464565</t>
  </si>
  <si>
    <t>chebi/CHEBI:10986;pubchem.compound/16755653</t>
  </si>
  <si>
    <t>chebi/CHEBI:59458;pubchem.compound/25245609</t>
  </si>
  <si>
    <t>pubchem.compound/135398592;chebi/CHEBI:17172</t>
  </si>
  <si>
    <t>pubchem.compound/135398593;chebi/CHEBI:28997</t>
  </si>
  <si>
    <t>palmitoyl glycerol-3-phosphate</t>
  </si>
  <si>
    <t>chebi/CHEBI:58601;pubchem.compound/7091266</t>
  </si>
  <si>
    <t>chebi/CHEBI:60332;pubchem.compound/25244236</t>
  </si>
  <si>
    <t>chebi/CHEBI:68687;pubchem.compound/70678976</t>
  </si>
  <si>
    <t>chebi/CHEBI:140679;pubchem.compound/7098640</t>
  </si>
  <si>
    <t>chebi/CHEBI:138881;pubchem.compound/25244216</t>
  </si>
  <si>
    <t>chebi/CHEBI:57684;pubchem.compound/25244208</t>
  </si>
  <si>
    <t>chebi/CHEBI:50676;pubchem.compound/90657429</t>
  </si>
  <si>
    <t>chebi/CHEBI:16113;pubchem.compound/5997</t>
  </si>
  <si>
    <t>chebi/CHEBI:16450;pubchem.compound/13712</t>
  </si>
  <si>
    <t>chebi/CHEBI:75989;pubchem.compound/25244770</t>
  </si>
  <si>
    <t>chebi/CHEBI:35247;pubchem.compound/6857549</t>
  </si>
  <si>
    <t>pubchem.compound/25203219</t>
  </si>
  <si>
    <t>chebi/CHEBI:57513;pubchem.compound/25243963</t>
  </si>
  <si>
    <t>chebi/CHEBI:16750;pubchem.compound/135398635</t>
  </si>
  <si>
    <t>Hydrogen selenide</t>
  </si>
  <si>
    <t>chebi/CHEBI:16503;pubchem.compound/533;SMILES/[SeH2]</t>
  </si>
  <si>
    <t>chebi/CHEBI:17158;pubchem.compound/880</t>
  </si>
  <si>
    <t>chebi/CHEBI:64841;pubchem.compound/25203035</t>
  </si>
  <si>
    <t>chebi/CHEBI:14649;pubchem.compound/23617374</t>
  </si>
  <si>
    <t>nitrite</t>
  </si>
  <si>
    <t>chebi/CHEBI:16301;pubchem.compound/946;SMILES/N([O-])=O</t>
  </si>
  <si>
    <t>pubchem.compound/167945;chebi/CHEBI:29032</t>
  </si>
  <si>
    <t>dipalmmitoyl phosphatidic acid</t>
  </si>
  <si>
    <t>pubchem.compound/25201390;chebi/CHEBI:72859</t>
  </si>
  <si>
    <t>dipalmityl phosphatidylcholine</t>
  </si>
  <si>
    <t>chebi/CHEBI:66850</t>
  </si>
  <si>
    <t>dipalmitoyl phosphatidylglycerol</t>
  </si>
  <si>
    <t>chebi/CHEBI:141297</t>
  </si>
  <si>
    <t>chebi/CHEBI:59789;pubchem.compound/44229224</t>
  </si>
  <si>
    <t>kegg.reaction/R02245</t>
  </si>
  <si>
    <t>kegg.reaction/R06447</t>
  </si>
  <si>
    <t>chebi/CHEBI:18212;pubchem.compound/1090</t>
  </si>
  <si>
    <t>Selenite[e]</t>
  </si>
  <si>
    <t>pubchem.compound/135398649;chebi/CHEBI:57453</t>
  </si>
  <si>
    <t>chebi/CHEBI:15637;pubchem.compound/3533</t>
  </si>
  <si>
    <t>chebi/CHEBI:1989;pubchem.compound/3443</t>
  </si>
  <si>
    <t>chebi/CHEBI:15638;pubchem.compound/3733</t>
  </si>
  <si>
    <t>chebi/CHEBI:7748;pubchem.compound/10871590</t>
  </si>
  <si>
    <t>chebi/CHEBI:177490;pubchem.compound/447920</t>
  </si>
  <si>
    <t>chebi/CHEBI:46234;pubchem.compound/4462</t>
  </si>
  <si>
    <t>chebi/CHEBI:83898;pubchem.compound/25245974</t>
  </si>
  <si>
    <t>chebi/CHEBI:83900;pubchem.compound/25243858</t>
  </si>
  <si>
    <t>rhea/13484;kegg.reaction/R03659</t>
  </si>
  <si>
    <t>ec-code/2.7.7.64</t>
  </si>
  <si>
    <t>rhea/35618;kegg.reaction/R10718</t>
  </si>
  <si>
    <t>ec-code/1.1.1.21</t>
  </si>
  <si>
    <t>pyruvate:NAD+ 2-oxidoreductase (CoA-acetylating);</t>
  </si>
  <si>
    <t>kegg.reaction/R00209;kegg.module/M00307;kegg.orthology/K00382;rhea/28045</t>
  </si>
  <si>
    <t>this doesn't feel like the right prediction, but it's the only one that came out.</t>
  </si>
  <si>
    <t>this was annotated as starch + PP &lt;=&gt; amylose + Pglucose. Changed it to trehalose per Hoon-Hanks et al 2012 (10.1111/j.1574-695X.2012.00996.x) but i imagine has activity on other disaccharides as well.</t>
  </si>
  <si>
    <t xml:space="preserve">diguanylate[e] &lt;=&gt; </t>
  </si>
  <si>
    <t>To regenerate ubiquinone for G3PQUINONE_DEHYDROGENASE</t>
  </si>
  <si>
    <t>H2O2 from SUPEROXIDE_DISMUTASE has to go somewhere</t>
  </si>
  <si>
    <t>SPON_FADH</t>
  </si>
  <si>
    <t>Recycling of FADH</t>
  </si>
  <si>
    <t>For FADG3P_OXIDOREDUCTASE</t>
  </si>
  <si>
    <t>riobose bisphosphate transport</t>
  </si>
  <si>
    <t>alpha-D-ribose 1,5-bisphosphate[c] &lt;=&gt; alpha-D-ribose 1,5-bisphosphate[e]</t>
  </si>
  <si>
    <t xml:space="preserve">alpha-D-ribose 1,5-bisphosphate[e] &lt;=&gt; </t>
  </si>
  <si>
    <t>alpha-D-ribose 1,5-bisphosphate[e]</t>
  </si>
  <si>
    <t>aribppe</t>
  </si>
  <si>
    <t>FADH[c] =&gt; FAD[c] + 2 H+[c]</t>
  </si>
  <si>
    <t xml:space="preserve">0.208216 ala-tRNA[c] + 0.158226 arg-tRNA[c] + 0.303847 asn-tRNA[c] + 0.239948 asp-tRNA[c] + 0.036514 cys-tRNA[c] + 0.112150 gln-tRNA[c] + 0.289068 glu-tRNA[c] + 0.227777 gly-tRNA[c] + 0.060422 his-tRNA[c] + 0.449902 ile-tRNA[c] + 0.448163 leu-tRNA[c] + 0.428602 lys-tRNA[c] + 0.085199 met-tRNA[c] + 0.246033 phe-tRNA[c] + 0.099544 pro-tRNA[c] + 0.314280 ser-tRNA[c] + 0.189089 thr-tRNA[c] + 0.022604 trp-tRNA[c] + 0.183873 tyr-tRNA[c] + 0.242991 val-tRNA[c] + fmet-tRNA[c] + ATP[c] + S-adenosylmethionine[c] =&gt; protein[c] + ADP[c] + S-adenosylhomocysteine[c] + tRNA[c] </t>
  </si>
  <si>
    <t>diguanylate transport</t>
  </si>
  <si>
    <t>pyridoxal[e]</t>
  </si>
  <si>
    <t>pxale</t>
  </si>
  <si>
    <t>pyridoxal exchange</t>
  </si>
  <si>
    <t xml:space="preserve">pyridoxal[e] &lt;=&gt; </t>
  </si>
  <si>
    <t>pyridoxal transport</t>
  </si>
  <si>
    <t>pyridoxal[c] &lt;=&gt; pyridoxal[e]</t>
  </si>
  <si>
    <t xml:space="preserve">NAD+[c] + CoA[c] + pyruvate[c] &lt;=&gt; NADH[c] + CO2[c] + acetyl-CoA[c] </t>
  </si>
  <si>
    <t>ec-code/1.2.1.104</t>
  </si>
  <si>
    <t xml:space="preserve">alpha-D-glucose[e] &lt;=&gt; </t>
  </si>
  <si>
    <t>alpha-D-glucose 1-phosphate[c] + H2O[c] &lt;=&gt; alpha-D-glucose[e] + phosphate[e]</t>
  </si>
  <si>
    <t>beta-D-glucose 1-phosphate[c] + H2O[c] &lt;=&gt; beta-D-glucose[e] + phosphate[e]</t>
  </si>
  <si>
    <t>beta-D-glucose[e]</t>
  </si>
  <si>
    <t>beta-D-glucose[e] &lt;=&gt;</t>
  </si>
  <si>
    <t>alpha-D-glucose[e]</t>
  </si>
  <si>
    <t>alpha-d-glucose</t>
  </si>
  <si>
    <t>aglue</t>
  </si>
  <si>
    <t>chebi/CHEBI:17925;pubchem.compound/79025;SMILES/C(=O)[R]</t>
  </si>
  <si>
    <t>beta-d-glucose</t>
  </si>
  <si>
    <t>bglue</t>
  </si>
  <si>
    <t>chebi/CHEBI:15903;pubchem.compound/64689;SMILES/C(=O)[R]</t>
  </si>
  <si>
    <t>0.0979 phosphatidylcholine[c] + 0.09739 phosphatidylglycerol[c] + 0.053273 galactosyldiacylglycerol[c] + 0.168143 galactosylcholesterol[c] + 3.3997 protein[c] + 0.011919 peptidoglycan[c] + 0.000223 ubiquinone[c] + 0.000223 formyl-THF[c] + 0.000223 pyridoxal 5'-phosphate[c] + 0.000279 acetyl-CoA[c] + 0.000223 methylene-THF[c] + 0.001787 NAD+[c] + 0.012379 ammonium[c] + 0.000223 S-adenosylmethionine[c] + 0.000223 THF[c] + 2.4e-05 CO2[c] + 0.000112 NADP+[c] + 5.5e-05 undecaprenyl diphosphate[c] + 54.462 H2O[c] + 0.000335 NADPH[c] + 4.5e-05 NADH[c] + 0.000168 CoA[c] + 0.0001 FAD[c] + 0.19892 dATP[c] + 0.19892 dTTP[c] + 0.025732 dCTP[c] + 0.25732 dGTP[c] + 0.125851 UTP[c] + 0.162798 GTP[c] + 0.162798 CTP[c] + 59.9599 ATP[c] =&gt; biomass[c] + 75.3772 H+[c] + 59.9599 ADP[c] + 59.9599 phosphate[c] + 0.74983 diphosphate[c]</t>
  </si>
  <si>
    <t>glcNacP[c] + H2O[c] &lt;=&gt; acetate[c] + D-glucosamine-6-P[c]</t>
  </si>
  <si>
    <t>D-glucosamine-6-P[c] + H2O[c] =&gt; ammonium[c] + beta-D-fructose 6-phosphate[c]</t>
  </si>
  <si>
    <t>phosphochitobiose[c] + H2O[c] =&gt; 2 glcNacP[c]</t>
  </si>
  <si>
    <t>this gene was given a lot of reactions by the HMM. This seems most reasonable, and closest to the genbank annotation of a CoA-disulfide reductase, but kegg doesn't call it.</t>
  </si>
  <si>
    <t>there doesn't seem to be a glutaminyl tRNA ligase</t>
  </si>
  <si>
    <t>glycerone phosphate[c] + NADH[c] + H+[c] &lt;=&gt; sn-glycerol 3-phosphate[c] + NAD+[c]</t>
  </si>
  <si>
    <t>NAD+[c] + alpha-D-glucose 6-phosphate[c] &lt;=&gt; 6-phospho D-glucono-1,5-lactone[c] + H+[c] + NADH[c]</t>
  </si>
  <si>
    <t>Manually Curated</t>
  </si>
  <si>
    <t>rhea/45589;kegg.reaction/R01406</t>
  </si>
  <si>
    <t>ec-code/2.7.7.41</t>
  </si>
  <si>
    <t>rhea/16229;kegg.reaction/R01799</t>
  </si>
  <si>
    <t>https://doi.org/10.1111/j.1574-6968.2007.00728.x; https://doi.org/10.1099/mic.0.26752-0</t>
  </si>
  <si>
    <t>rhea/22725;kegg.reaction/R02113</t>
  </si>
  <si>
    <t>rhea/14945;kegg.reaction/R02691</t>
  </si>
  <si>
    <t>ec-code/2.7.1.213</t>
  </si>
  <si>
    <t>BB_0239 or BB_0791 or BB_0014 or BB_0015</t>
  </si>
  <si>
    <t>guanosine kinase</t>
  </si>
  <si>
    <t>Necessary but not predicted. 0119 seem a good candidate, but not experimentally tested</t>
  </si>
  <si>
    <t>doi: 10.1111/j.1365-2958.2009.06740.x</t>
  </si>
  <si>
    <t>Added for presumed nonspecific enzyme</t>
  </si>
  <si>
    <t>Possible that this enzyme acts on other (d)NTPs as well/instead of (d)GTP. Other examples are substrate specific, though, so i didn't add them.</t>
  </si>
  <si>
    <t>doi.org/10.1371/journal.pone.0117823</t>
  </si>
  <si>
    <t>GTPASE</t>
  </si>
  <si>
    <t>various GTPases</t>
  </si>
  <si>
    <t>ec-code/3.6.5.1</t>
  </si>
  <si>
    <t>BB_0088</t>
  </si>
  <si>
    <t>GTP[c] + H2O[c] =&gt; GDP[c] + H+[c] + phosphate[c]</t>
  </si>
  <si>
    <t>many genes carry out this function, obviously</t>
  </si>
  <si>
    <t>rhea/19670;kegg.reaction/R00335</t>
  </si>
  <si>
    <t>kegg.reaction/R00086;kegg.reaction/R00086;kegg.reaction/R00086;kegg.reaction/R00086;kegg.reaction/R00086;kegg.reaction/R00086;kegg.reaction/R00086;kegg.reaction/R00086;kegg.reaction/R00086;kegg.reaction/R00086;kegg.reaction/R00086;kegg.reaction/R00086;kegg.reaction/R00086;kegg.reaction/R00086;kegg.reaction/R00086;rhea/13065;rhea/13065</t>
  </si>
  <si>
    <t>ATPASE</t>
  </si>
  <si>
    <t>various ATPases</t>
  </si>
  <si>
    <t>ATP[c] + H2O[c] =&gt; ADP[c] + H+[c] + phosphate[c]</t>
  </si>
  <si>
    <t>ec-code/3.6.1.15</t>
  </si>
  <si>
    <t>BB_0235</t>
  </si>
  <si>
    <t>rhea/17973;kegg.reaction/R01132</t>
  </si>
  <si>
    <t>In reality, probably transported in the form of oligopeptides</t>
  </si>
  <si>
    <t>https://doi.org/10.1128/mBio.02047-17</t>
  </si>
  <si>
    <t>ec-code/6.3.1.5</t>
  </si>
  <si>
    <t>rhea/21189;kegg.reaction/R00189</t>
  </si>
  <si>
    <t>adenine[c] + 2'-deoxyguanosine[c] =&gt; 2'-deoxyadenosine[c] + guanine[c]</t>
  </si>
  <si>
    <t>adenine[c] + 2'-deoxyinosine[c] =&gt; 2'-deoxyadenosine[c] + hypoxanthine[c]</t>
  </si>
  <si>
    <t>guanine[c] + 2'-deoxyinosine[c] =&gt; 2'-deoxyguanosine[c] + hypoxanthine[c]</t>
  </si>
  <si>
    <t>kegg.reaction/R04168</t>
  </si>
  <si>
    <t>guanine[c] + 2'-deoxyadenosine[c] =&gt; 2'-deoxyguanosine[c] + adenine[c]</t>
  </si>
  <si>
    <t>Essential?</t>
  </si>
  <si>
    <t>ATP diphosphate-lyase (cyclizing; 3',5'-cyclic-AMP-forming)</t>
  </si>
  <si>
    <t>ec-code/4.6.1.1</t>
  </si>
  <si>
    <t>BB_0723</t>
  </si>
  <si>
    <t>kegg.reaction/R00089;kegg.pathway/rn00230;kegg.orthology/K01768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kegg.orthology/K22944;rhea/15392</t>
  </si>
  <si>
    <t>Purine metabolism</t>
  </si>
  <si>
    <t>GTP diphosphate-lyase (cyclizing; 3',5'-cyclic-GMP-forming)</t>
  </si>
  <si>
    <t>ec-code/4.6.1.1;ec-code/4.6.1.2</t>
  </si>
  <si>
    <t>kegg.reaction/R00434;kegg.pathway/rn00230;kegg.orthology/K01768;kegg.orthology/K01769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kegg.orthology/K12318;kegg.orthology/K12319;kegg.orthology/K12320;kegg.orthology/K12321;kegg.orthology/K12322;kegg.orthology/K12323;kegg.orthology/K12324;kegg.orthology/K22600;rhea/13668</t>
  </si>
  <si>
    <t>ATP[c] &lt;=&gt; diphosphate[c] + 3',5'-cyclic AMP[c]</t>
  </si>
  <si>
    <t>3',5'-cyclic GMP[c]</t>
  </si>
  <si>
    <t>3',5'-cyclic GMP[e]</t>
  </si>
  <si>
    <t>cgmp</t>
  </si>
  <si>
    <t>cgmpe</t>
  </si>
  <si>
    <t>3',5'-cyclic AMP[c]</t>
  </si>
  <si>
    <t>3',5'-cyclic AMP[e]</t>
  </si>
  <si>
    <t>camp</t>
  </si>
  <si>
    <t>campe</t>
  </si>
  <si>
    <t>cyclic AMP</t>
  </si>
  <si>
    <t>cyclic GMP</t>
  </si>
  <si>
    <t>C10H11N5O6P</t>
  </si>
  <si>
    <t>pubchem.compound/7059571;chebi/CHEBI:58165</t>
  </si>
  <si>
    <t>C10H11N5O7P</t>
  </si>
  <si>
    <t>pubchem.compound/135398569;chebi/CHEBI:57746</t>
  </si>
  <si>
    <t>Cytidine aminohydrolase</t>
  </si>
  <si>
    <t>ec-code/3.5.4.5</t>
  </si>
  <si>
    <t>BB_0618</t>
  </si>
  <si>
    <t>kegg.reaction/R01878;kegg.pathway/rn00240;kegg.orthology/K01489;rhea/16072</t>
  </si>
  <si>
    <t>Pyrimidine metabolism</t>
  </si>
  <si>
    <t>BB_0417 or BB_0793</t>
  </si>
  <si>
    <t>adenosine kinase</t>
  </si>
  <si>
    <t>adenosine[c] + ATP[c] =&gt; AMP[c] + ADP[c] + H+[c]</t>
  </si>
  <si>
    <t>isopentenyl diphosphate[c] + (2E,6E)-farnesyl diphosphate[c] &lt;=&gt; geranylgeranyl diphosphate[c] + diphosphate[c]</t>
  </si>
  <si>
    <t>TR_CAMP</t>
  </si>
  <si>
    <t>cAMP transport</t>
  </si>
  <si>
    <t>GTP[c] &lt;=&gt; diphosphate[c] + 3',5'-cyclic GMP[c]</t>
  </si>
  <si>
    <t>3',5'-cyclic AMP[c] &lt;=&gt; 3',5'-cyclic AMP[e]</t>
  </si>
  <si>
    <t>TR_CGMP</t>
  </si>
  <si>
    <t>cGMP transport</t>
  </si>
  <si>
    <t>3',5'-cyclic GMP[c] &lt;=&gt; 3',5'-cyclic GMP[e]</t>
  </si>
  <si>
    <t>cGMP exchange</t>
  </si>
  <si>
    <t xml:space="preserve">3',5'-cyclic GMP[e] &lt;=&gt; </t>
  </si>
  <si>
    <t>cAMP exchange</t>
  </si>
  <si>
    <t xml:space="preserve">3',5'-cyclic AMP[e] &lt;=&gt; </t>
  </si>
  <si>
    <t>dimethylallyltransferase;geranyl pyrophosphate synthase;geranyl diphosphate synthase;geranylpyrophosphate synthase;dimethylallyltranstransferase</t>
  </si>
  <si>
    <t>ec-code/2.5.1.1</t>
  </si>
  <si>
    <t>rhea/22408;kegg.reaction/R01658</t>
  </si>
  <si>
    <t>Geranyl-diphosphate:isopentenyl-diphosphate geranyltrans-transferase</t>
  </si>
  <si>
    <t>ec-code/2.5.1.10</t>
  </si>
  <si>
    <t>kegg.reaction/R02003;kegg.pathway/rn00900;kegg.module/M00364;kegg.orthology/K13787;rhea/19364</t>
  </si>
  <si>
    <t>dimethylallyl diphosphate[c] + isopentenyl diphosphate[c] =&gt; geranyl diphosphate[c] + diphosphate[c]</t>
  </si>
  <si>
    <t>isopentenyl diphosphate[c] + geranyl diphosphate[c] &lt;=&gt; diphosphate[c] + (2E,6E)-farnesyl diphosphate[c]</t>
  </si>
  <si>
    <t>geranyl diphosphate[c]</t>
  </si>
  <si>
    <t>geranyl diphosphate</t>
  </si>
  <si>
    <t>chebi/CHEBI:58057;pubchem.compound/19379894</t>
  </si>
  <si>
    <t>gerpp</t>
  </si>
  <si>
    <t>kegg.genes/bbu:BB_0723</t>
  </si>
  <si>
    <t>BB_0793</t>
  </si>
  <si>
    <t>adenosine[c]</t>
  </si>
  <si>
    <t>adenosine</t>
  </si>
  <si>
    <t>adose</t>
  </si>
  <si>
    <t>chebi/CHEBI:16335;pubchem.compound/60961</t>
  </si>
  <si>
    <t>H2O[c] + cytidine[c] &lt;=&gt; ammonium[c] + uridine[c]</t>
  </si>
  <si>
    <t>EX_CGMP</t>
  </si>
  <si>
    <t>EX_CAMP</t>
  </si>
  <si>
    <t>adenosine exchange</t>
  </si>
  <si>
    <t xml:space="preserve">adenosine[e] &lt;=&gt; </t>
  </si>
  <si>
    <t>adenosine[e]</t>
  </si>
  <si>
    <t>adosee</t>
  </si>
  <si>
    <t>adenosine transport</t>
  </si>
  <si>
    <t>adenosine[c] &lt;=&gt; adenosine[e]</t>
  </si>
  <si>
    <t>no role for inositol anywhere else, so this feels unlikely.</t>
  </si>
  <si>
    <t>Transport_01</t>
  </si>
  <si>
    <t>Transport_02</t>
  </si>
  <si>
    <t>Transport_03</t>
  </si>
  <si>
    <t>Transport_04</t>
  </si>
  <si>
    <t>Transport_05</t>
  </si>
  <si>
    <t>Transport_06</t>
  </si>
  <si>
    <t>Transport_07</t>
  </si>
  <si>
    <t>Transport_08</t>
  </si>
  <si>
    <t>Transport_09</t>
  </si>
  <si>
    <t>Transport_10</t>
  </si>
  <si>
    <t>Transport_11</t>
  </si>
  <si>
    <t>Transport_12</t>
  </si>
  <si>
    <t>Transport_13</t>
  </si>
  <si>
    <t>Transport_14</t>
  </si>
  <si>
    <t>Transport_15</t>
  </si>
  <si>
    <t>Transport_16</t>
  </si>
  <si>
    <t>Transport_17</t>
  </si>
  <si>
    <t>Transport_18</t>
  </si>
  <si>
    <t>Transport_19</t>
  </si>
  <si>
    <t>Transport_20</t>
  </si>
  <si>
    <t>Transport_21</t>
  </si>
  <si>
    <t>Transport_22</t>
  </si>
  <si>
    <t>Transport_23</t>
  </si>
  <si>
    <t>Transport_24</t>
  </si>
  <si>
    <t>Transport_25</t>
  </si>
  <si>
    <t>Transport_26</t>
  </si>
  <si>
    <t>Transport_27</t>
  </si>
  <si>
    <t>Transport_28</t>
  </si>
  <si>
    <t>Transport_29</t>
  </si>
  <si>
    <t>Transport_30</t>
  </si>
  <si>
    <t>Transport_31</t>
  </si>
  <si>
    <t>Transport_32</t>
  </si>
  <si>
    <t>Transport_33</t>
  </si>
  <si>
    <t>Transport_34</t>
  </si>
  <si>
    <t>Transport_35</t>
  </si>
  <si>
    <t>Transport_36</t>
  </si>
  <si>
    <t>Transport_37</t>
  </si>
  <si>
    <t>Transport_38</t>
  </si>
  <si>
    <t>Transport_39</t>
  </si>
  <si>
    <t>Transport_40</t>
  </si>
  <si>
    <t>Transport_41</t>
  </si>
  <si>
    <t>Transport_42</t>
  </si>
  <si>
    <t>Transport_43</t>
  </si>
  <si>
    <t>Transport_44</t>
  </si>
  <si>
    <t>Transport_45</t>
  </si>
  <si>
    <t>Transport_46</t>
  </si>
  <si>
    <t>Transport_47</t>
  </si>
  <si>
    <t>Transport_48</t>
  </si>
  <si>
    <t>Transport_49</t>
  </si>
  <si>
    <t>Transport_50</t>
  </si>
  <si>
    <t>Transport_51</t>
  </si>
  <si>
    <t>Transport_52</t>
  </si>
  <si>
    <t>Transport_53</t>
  </si>
  <si>
    <t>Transport_54</t>
  </si>
  <si>
    <t>Transport_55</t>
  </si>
  <si>
    <t>Transport_56</t>
  </si>
  <si>
    <t>Transport_57</t>
  </si>
  <si>
    <t>Transport_58</t>
  </si>
  <si>
    <t>Transport_59</t>
  </si>
  <si>
    <t>Transport_60</t>
  </si>
  <si>
    <t>Transport_61</t>
  </si>
  <si>
    <t>Transport_62</t>
  </si>
  <si>
    <t>Transport_63</t>
  </si>
  <si>
    <t>Transport_64</t>
  </si>
  <si>
    <t>Transport_65</t>
  </si>
  <si>
    <t>Transport_66</t>
  </si>
  <si>
    <t>Transport_67</t>
  </si>
  <si>
    <t>Transport_68</t>
  </si>
  <si>
    <t>Transport_69</t>
  </si>
  <si>
    <t>Transport_70</t>
  </si>
  <si>
    <t>Transport_71</t>
  </si>
  <si>
    <t>Transport_72</t>
  </si>
  <si>
    <t>Transport_73</t>
  </si>
  <si>
    <t>Transport_74</t>
  </si>
  <si>
    <t>Transport_75</t>
  </si>
  <si>
    <t>Transport_76</t>
  </si>
  <si>
    <t>Transport_77</t>
  </si>
  <si>
    <t>Transport_78</t>
  </si>
  <si>
    <t>Transport_79</t>
  </si>
  <si>
    <t>Transport_80</t>
  </si>
  <si>
    <t>Transport_81</t>
  </si>
  <si>
    <t>Transport_82</t>
  </si>
  <si>
    <t>Transport_83</t>
  </si>
  <si>
    <t>T_01</t>
  </si>
  <si>
    <t>T_02</t>
  </si>
  <si>
    <t>T_03</t>
  </si>
  <si>
    <t>T_04</t>
  </si>
  <si>
    <t>T_05</t>
  </si>
  <si>
    <t>T_06</t>
  </si>
  <si>
    <t>T_07</t>
  </si>
  <si>
    <t>T_08</t>
  </si>
  <si>
    <t>T_09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</si>
  <si>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</si>
  <si>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</si>
  <si>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</si>
  <si>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</si>
  <si>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</si>
  <si>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</si>
  <si>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</si>
  <si>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</si>
  <si>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</si>
  <si>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</si>
  <si>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</si>
  <si>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</si>
  <si>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</si>
  <si>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</si>
  <si>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</si>
  <si>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</si>
  <si>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</si>
  <si>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</si>
  <si>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</si>
  <si>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</si>
  <si>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</si>
  <si>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T_31</t>
  </si>
  <si>
    <t>T_32</t>
  </si>
  <si>
    <t>T_33</t>
  </si>
  <si>
    <t>T_34</t>
  </si>
  <si>
    <t>T_35</t>
  </si>
  <si>
    <t>T_36</t>
  </si>
  <si>
    <t>T_37</t>
  </si>
  <si>
    <t>T_38</t>
  </si>
  <si>
    <t>T_39</t>
  </si>
  <si>
    <t>T_40</t>
  </si>
  <si>
    <t>T_41</t>
  </si>
  <si>
    <t>T_42</t>
  </si>
  <si>
    <t>T_43</t>
  </si>
  <si>
    <t>T_44</t>
  </si>
  <si>
    <t>T_45</t>
  </si>
  <si>
    <t>T_46</t>
  </si>
  <si>
    <t>T_47</t>
  </si>
  <si>
    <t>T_48</t>
  </si>
  <si>
    <t>T_49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</si>
  <si>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</si>
  <si>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</si>
  <si>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</si>
  <si>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</si>
  <si>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</si>
  <si>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</si>
  <si>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</si>
  <si>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</si>
  <si>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</si>
  <si>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</si>
  <si>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</si>
  <si>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</si>
  <si>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</si>
  <si>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</si>
  <si>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</si>
  <si>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</si>
  <si>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</si>
  <si>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</si>
  <si>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</si>
  <si>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T_69</t>
  </si>
  <si>
    <t>T_70</t>
  </si>
  <si>
    <t>T_71</t>
  </si>
  <si>
    <t>T_72</t>
  </si>
  <si>
    <t>T_73</t>
  </si>
  <si>
    <t>T_74</t>
  </si>
  <si>
    <t>T_75</t>
  </si>
  <si>
    <t>T_76</t>
  </si>
  <si>
    <t>T_77</t>
  </si>
  <si>
    <t>T_78</t>
  </si>
  <si>
    <t>T_79</t>
  </si>
  <si>
    <t>T_80</t>
  </si>
  <si>
    <t>T_81</t>
  </si>
  <si>
    <t>T_82</t>
  </si>
  <si>
    <t>T_83</t>
  </si>
  <si>
    <t>sol.x</t>
  </si>
  <si>
    <t>n-acetylglucosamine kinase</t>
  </si>
  <si>
    <t>phosphochitobiose[c] + H2O[c] =&gt; glcNac[c] + glcNacP[c]</t>
  </si>
  <si>
    <t>ec-code/ 2.7.1.59</t>
  </si>
  <si>
    <t>glcNac[c]</t>
  </si>
  <si>
    <t>glcnac</t>
  </si>
  <si>
    <t>glcNac[c] + ATP[c] =&gt; glcNacP[c] + ADP[c] + H+[c]</t>
  </si>
  <si>
    <t>H2O[c] + cytidine[c] + H+[c] &lt;=&gt; ammonium[c] + uridine[c]</t>
  </si>
  <si>
    <t>chebi/CHEBI:29155</t>
  </si>
  <si>
    <t>chebi/CHEBI:29160</t>
  </si>
  <si>
    <t>chebi/CHEBI:16624</t>
  </si>
  <si>
    <t>chebi/CHEBI:16047</t>
  </si>
  <si>
    <t>chebi/CHEBI:16635</t>
  </si>
  <si>
    <t>chebi/CHEBI:8005</t>
  </si>
  <si>
    <t>chebi/CHEBI:29153</t>
  </si>
  <si>
    <t>chebi/CHEBI:29154</t>
  </si>
  <si>
    <t>chebi/CHEBI:16541</t>
  </si>
  <si>
    <t>chebi/CHEBI:29162</t>
  </si>
  <si>
    <t>chebi/CHEBI:29163</t>
  </si>
  <si>
    <t>chebi/CHEBI:33697</t>
  </si>
  <si>
    <t>chebi/CHEBI:29159</t>
  </si>
  <si>
    <t>chebi/CHEBI:29161</t>
  </si>
  <si>
    <t>chebi/CHEBI:29164</t>
  </si>
  <si>
    <t>chebi/CHEBI:61082</t>
  </si>
  <si>
    <t>B. burgdorferi B31</t>
  </si>
  <si>
    <t>Peter</t>
  </si>
  <si>
    <t>Gwynne</t>
  </si>
  <si>
    <t>peter.gwynne@tufts.edu</t>
  </si>
  <si>
    <t>Tufts University School of Medicine</t>
  </si>
  <si>
    <t>gRatio</t>
  </si>
  <si>
    <t>gRate</t>
  </si>
  <si>
    <t>UK_01</t>
  </si>
  <si>
    <t>UK_02</t>
  </si>
  <si>
    <t>REDUNDANCIES</t>
  </si>
  <si>
    <t>Using the Cobra command singleGeneDeletion (by FBA)</t>
  </si>
  <si>
    <t>Using  Raven's hasFlux and solveLP (with EX_BM as objective), then Cobra's singleRxnDeletion (by FBA)</t>
  </si>
  <si>
    <r>
      <t xml:space="preserve">Unknown gene 01 is to avoid having dead-end glcNac, which seems unlikely </t>
    </r>
    <r>
      <rPr>
        <i/>
        <sz val="11"/>
        <color rgb="FF000000"/>
        <rFont val="Calibri"/>
        <family val="2"/>
        <scheme val="minor"/>
      </rPr>
      <t>in vivo</t>
    </r>
    <r>
      <rPr>
        <sz val="11"/>
        <color indexed="8"/>
        <rFont val="Calibri"/>
        <family val="2"/>
        <scheme val="minor"/>
      </rPr>
      <t xml:space="preserve">. This might be BB_0524? </t>
    </r>
  </si>
  <si>
    <t>(in any of them)</t>
  </si>
  <si>
    <t>Correct Call</t>
  </si>
  <si>
    <t>hasTn</t>
  </si>
  <si>
    <t>Nonessential</t>
  </si>
  <si>
    <t>Essential</t>
  </si>
  <si>
    <t>(in both)</t>
  </si>
  <si>
    <t>Total</t>
  </si>
  <si>
    <t>with Tn</t>
  </si>
  <si>
    <t>(in either)</t>
  </si>
  <si>
    <t>(0588 only)</t>
  </si>
  <si>
    <t>3 Tn insertions. May be essential for waste handling in the model, where AI2 would just diffuse out of a real cell.</t>
  </si>
  <si>
    <t xml:space="preserve">5 insertions. </t>
  </si>
  <si>
    <t>(in T06)</t>
  </si>
  <si>
    <t>2 insertions. Citrulline in growth medium compensates?</t>
  </si>
  <si>
    <t>Note</t>
  </si>
  <si>
    <t>without Tn*</t>
  </si>
  <si>
    <t>* note that the transposon library isn't saturated and so the absence of a Tn doesn't confirm nonessentiality. The presence of a Tn does suggest nonessentiality.</t>
  </si>
  <si>
    <t>39% of predicted nonessentials are mutable, and 9% of predicted essentials.</t>
  </si>
  <si>
    <t>% mutable</t>
  </si>
  <si>
    <t>insertion ratio 0.97: Tn right at the end of the gene</t>
  </si>
  <si>
    <t>insertion ratio 0.99: Tn right at the end of the gene</t>
  </si>
  <si>
    <t>Transposon mutants are as described by Lin et al 2012: https://doi.org/10.1371/journal.pone.0047532</t>
  </si>
  <si>
    <t>hasFlux?</t>
  </si>
  <si>
    <t>This is to allow SUPEROXIDE_DISMUTASE to function</t>
  </si>
  <si>
    <t>For PHOSPHOGLYCOLATE_PASE. May arise during DNA damage.</t>
  </si>
  <si>
    <t>CDP-diacylglycerol[c] + UDP-galactose[c] &lt;=&gt; galactosyldiacylglycerol[c] + UDP[c] + CDP[c]</t>
  </si>
  <si>
    <t>C41H76O9</t>
  </si>
  <si>
    <t>Predicted as glucose, but we know it's galactose. Literature isn't entirely clear whether a CDP is involved here or not; this reaction may happen with an unmodified DAG.</t>
  </si>
  <si>
    <t>https://doi.org/10.1073/pnas.1232451100, https://doi.org/10.1111/j.1574-6968.2007.00728.x</t>
  </si>
  <si>
    <t>https://doi.org/10.1016/S0300-9084(01)01296-2, https://doi.org/10.1111/j.1574-6968.2007.00728.x</t>
  </si>
  <si>
    <t>ATP[c] + UTP[c] + CTP[c] + GTP[c] + queuine[c] + (L-threonylcarbamoyl)adenylate[c] + 2 S-adenosylmethionine[c] + dimethylallyl diphosphate[c] + glycine[c] + methylene-THF[c] + H2O[c] =&gt; tRNA[c] + guanine[c] + 2 S-adenosylhomocysteine[c] + GDP[c] + H+[c] + phosphate[c] + THF[c]</t>
  </si>
  <si>
    <t>ec-code/2.7.1.73</t>
  </si>
  <si>
    <t>Added for putatively nonspecific enzyme</t>
  </si>
  <si>
    <t>essential (non transport/pseudo)</t>
  </si>
  <si>
    <t>dGMP synthase;xanthosine-5'-phosphate:L-glutamine amido-ligase (AMP-forming)</t>
  </si>
  <si>
    <t>2'-deoxyguanosine kinase</t>
  </si>
  <si>
    <t>nucleotide:pyruvate phosphotransferase</t>
  </si>
  <si>
    <t>unknown GAM costs =</t>
  </si>
  <si>
    <t>biosynthetic costs =</t>
  </si>
  <si>
    <t>GAM (biosynthetic + other) =</t>
  </si>
  <si>
    <t>Maintenance</t>
  </si>
  <si>
    <t>inorganic ions</t>
  </si>
  <si>
    <t>cytoplasm</t>
  </si>
  <si>
    <t>pi**</t>
  </si>
  <si>
    <t>maintenance / ions</t>
  </si>
  <si>
    <t>sum of NTPs and dNTPs</t>
  </si>
  <si>
    <t>ppi**</t>
  </si>
  <si>
    <t>NT difference / dNT difference</t>
  </si>
  <si>
    <t>sum of AA</t>
  </si>
  <si>
    <t>h2o**</t>
  </si>
  <si>
    <t>sum of NTPs</t>
  </si>
  <si>
    <t>sum of dNTPs</t>
  </si>
  <si>
    <t>maint</t>
  </si>
  <si>
    <t>maintenance</t>
  </si>
  <si>
    <t>Products</t>
  </si>
  <si>
    <t>AA difference / maint</t>
  </si>
  <si>
    <t>atp**</t>
  </si>
  <si>
    <t>RNA / maint</t>
  </si>
  <si>
    <t>C10H12N5O13P5</t>
  </si>
  <si>
    <t>none</t>
  </si>
  <si>
    <t>cofactor</t>
  </si>
  <si>
    <t>amet</t>
  </si>
  <si>
    <t>udcpdp</t>
  </si>
  <si>
    <t>pydx5p</t>
  </si>
  <si>
    <t>C49H76O4</t>
  </si>
  <si>
    <t>q8h2</t>
  </si>
  <si>
    <t>10fthf</t>
  </si>
  <si>
    <t>C20H24N7O6</t>
  </si>
  <si>
    <t>5mthf</t>
  </si>
  <si>
    <t>mlthf</t>
  </si>
  <si>
    <t>C27H31N9O15P2</t>
  </si>
  <si>
    <t>C7H22N3</t>
  </si>
  <si>
    <t>spmd</t>
  </si>
  <si>
    <t>soluble pool</t>
  </si>
  <si>
    <t>total % check</t>
  </si>
  <si>
    <t>C33H56O6</t>
  </si>
  <si>
    <t>C37H70N1O8P1</t>
  </si>
  <si>
    <t>lipid</t>
  </si>
  <si>
    <t>gCho</t>
  </si>
  <si>
    <t>bb nonlipid</t>
  </si>
  <si>
    <t>C43H80O10</t>
  </si>
  <si>
    <t>C37H74N1O8P1</t>
  </si>
  <si>
    <t>gDAG</t>
  </si>
  <si>
    <t>PG</t>
  </si>
  <si>
    <t>PC</t>
  </si>
  <si>
    <t>Soluble</t>
  </si>
  <si>
    <t>murein</t>
  </si>
  <si>
    <t>C77H117N15O40</t>
  </si>
  <si>
    <t>periplasm</t>
  </si>
  <si>
    <t>RNA</t>
  </si>
  <si>
    <t>ppi</t>
  </si>
  <si>
    <t>DNA</t>
  </si>
  <si>
    <t>protein</t>
  </si>
  <si>
    <t>%bb  nonlipid</t>
  </si>
  <si>
    <t>%nonlipid</t>
  </si>
  <si>
    <t>%Ec (core)</t>
  </si>
  <si>
    <t>Protein</t>
  </si>
  <si>
    <t>AA</t>
  </si>
  <si>
    <t>val-L</t>
  </si>
  <si>
    <t>tyr-L</t>
  </si>
  <si>
    <t>trp-L</t>
  </si>
  <si>
    <t>thr-L</t>
  </si>
  <si>
    <t>difference</t>
  </si>
  <si>
    <t>ser-L</t>
  </si>
  <si>
    <t>products</t>
  </si>
  <si>
    <t>pro-L</t>
  </si>
  <si>
    <t>reactants</t>
  </si>
  <si>
    <t>phe-L</t>
  </si>
  <si>
    <t>met-L</t>
  </si>
  <si>
    <t>lys-L</t>
  </si>
  <si>
    <t>leu-L</t>
  </si>
  <si>
    <t>ile-L</t>
  </si>
  <si>
    <t>his-L</t>
  </si>
  <si>
    <t>scaling factor</t>
  </si>
  <si>
    <t>consistency check</t>
  </si>
  <si>
    <t>glu-L</t>
  </si>
  <si>
    <t>gln-L</t>
  </si>
  <si>
    <t>cys-L</t>
  </si>
  <si>
    <t>asp-L</t>
  </si>
  <si>
    <t>asn-L</t>
  </si>
  <si>
    <t>arg-L</t>
  </si>
  <si>
    <t>ala-L</t>
  </si>
  <si>
    <t>Reactants</t>
  </si>
  <si>
    <t>g/gDW</t>
  </si>
  <si>
    <t>final wt%</t>
  </si>
  <si>
    <t>class</t>
  </si>
  <si>
    <t>total mmols material</t>
  </si>
  <si>
    <t>mmol/gDW</t>
  </si>
  <si>
    <t>composition (weight fraction)</t>
  </si>
  <si>
    <t>total wt (mg)</t>
  </si>
  <si>
    <t>mg (if total 1 mmol)</t>
  </si>
  <si>
    <t>MWcorr (mg/mmol)</t>
  </si>
  <si>
    <t>difference b/w metabolite and structual component</t>
  </si>
  <si>
    <t>MW (mg/mmol)</t>
  </si>
  <si>
    <t>P</t>
  </si>
  <si>
    <t>O</t>
  </si>
  <si>
    <t>N</t>
  </si>
  <si>
    <t>C</t>
  </si>
  <si>
    <t>formula</t>
  </si>
  <si>
    <t>type</t>
  </si>
  <si>
    <t>location</t>
  </si>
  <si>
    <t>metabolite</t>
  </si>
  <si>
    <t>mmol/gDW (Calc.)</t>
  </si>
  <si>
    <t>composition (molar fraction)</t>
  </si>
  <si>
    <t>overall wt%</t>
  </si>
  <si>
    <t>Macromolecule</t>
  </si>
  <si>
    <t>Notes</t>
  </si>
  <si>
    <t>total</t>
  </si>
  <si>
    <t>adjusted fraction</t>
  </si>
  <si>
    <t>mmol/gDW (from iAF1260)</t>
  </si>
  <si>
    <t>Soluble Pool Adjustment</t>
  </si>
  <si>
    <t>molar fraction adjustment</t>
  </si>
  <si>
    <t>GC content is 28.6%</t>
  </si>
  <si>
    <t>Scaled based on a higher lipid content</t>
  </si>
  <si>
    <t>All scaled from E. coli</t>
  </si>
  <si>
    <t>Codon Utilisation</t>
  </si>
  <si>
    <t>aa</t>
  </si>
  <si>
    <t>codon</t>
  </si>
  <si>
    <t>/1000</t>
  </si>
  <si>
    <t>aa sum</t>
  </si>
  <si>
    <t>aa %</t>
  </si>
  <si>
    <t>PHE</t>
  </si>
  <si>
    <t>TTT</t>
  </si>
  <si>
    <t>TTC</t>
  </si>
  <si>
    <t>LEU</t>
  </si>
  <si>
    <t>TTA</t>
  </si>
  <si>
    <t>TTG</t>
  </si>
  <si>
    <t>CTT</t>
  </si>
  <si>
    <t>CTC</t>
  </si>
  <si>
    <t>CTA</t>
  </si>
  <si>
    <t>CTG</t>
  </si>
  <si>
    <t>ILE</t>
  </si>
  <si>
    <t>ATT</t>
  </si>
  <si>
    <t>ATC</t>
  </si>
  <si>
    <t>ATA</t>
  </si>
  <si>
    <t>MET</t>
  </si>
  <si>
    <t>ATG</t>
  </si>
  <si>
    <t>VAL</t>
  </si>
  <si>
    <t>GTT</t>
  </si>
  <si>
    <t>GTC</t>
  </si>
  <si>
    <t>GTA</t>
  </si>
  <si>
    <t>GTG</t>
  </si>
  <si>
    <t>SER</t>
  </si>
  <si>
    <t>TCT</t>
  </si>
  <si>
    <t>TCC</t>
  </si>
  <si>
    <t>TCA</t>
  </si>
  <si>
    <t>TCG</t>
  </si>
  <si>
    <t>AGT</t>
  </si>
  <si>
    <t>AGC</t>
  </si>
  <si>
    <t>PRO</t>
  </si>
  <si>
    <t>CCT</t>
  </si>
  <si>
    <t>CCC</t>
  </si>
  <si>
    <t>CCA</t>
  </si>
  <si>
    <t>CCG</t>
  </si>
  <si>
    <t>THR</t>
  </si>
  <si>
    <t>ACT</t>
  </si>
  <si>
    <t>ACC</t>
  </si>
  <si>
    <t>ACA</t>
  </si>
  <si>
    <t>ACG</t>
  </si>
  <si>
    <t>ALA</t>
  </si>
  <si>
    <t>GCT</t>
  </si>
  <si>
    <t>GCC</t>
  </si>
  <si>
    <t>GCA</t>
  </si>
  <si>
    <t>GCG</t>
  </si>
  <si>
    <t>TYR</t>
  </si>
  <si>
    <t>TAT</t>
  </si>
  <si>
    <t>TAC</t>
  </si>
  <si>
    <t>HIS</t>
  </si>
  <si>
    <t>CAT</t>
  </si>
  <si>
    <t>CAC</t>
  </si>
  <si>
    <t>GLN</t>
  </si>
  <si>
    <t>CAA</t>
  </si>
  <si>
    <t>CAG</t>
  </si>
  <si>
    <t>ASN</t>
  </si>
  <si>
    <t>AAT</t>
  </si>
  <si>
    <t>AAC</t>
  </si>
  <si>
    <t>LYS</t>
  </si>
  <si>
    <t>AAA</t>
  </si>
  <si>
    <t>AAG</t>
  </si>
  <si>
    <t>ASP</t>
  </si>
  <si>
    <t>GAT</t>
  </si>
  <si>
    <t>GAC</t>
  </si>
  <si>
    <t>GLU</t>
  </si>
  <si>
    <t>GAA</t>
  </si>
  <si>
    <t>GAG</t>
  </si>
  <si>
    <t>CYS</t>
  </si>
  <si>
    <t>TGT</t>
  </si>
  <si>
    <t>TGC</t>
  </si>
  <si>
    <t>TRP</t>
  </si>
  <si>
    <t>TGG</t>
  </si>
  <si>
    <t>ARG</t>
  </si>
  <si>
    <t>CGT</t>
  </si>
  <si>
    <t>CGC</t>
  </si>
  <si>
    <t>CGA</t>
  </si>
  <si>
    <t>CGG</t>
  </si>
  <si>
    <t>AGA</t>
  </si>
  <si>
    <t>AGG</t>
  </si>
  <si>
    <t>GLY</t>
  </si>
  <si>
    <t>GGT</t>
  </si>
  <si>
    <t>GGC</t>
  </si>
  <si>
    <t>GGA</t>
  </si>
  <si>
    <t>GGG</t>
  </si>
  <si>
    <t>STOP</t>
  </si>
  <si>
    <t>TAA</t>
  </si>
  <si>
    <t>TAG</t>
  </si>
  <si>
    <t>TGA</t>
  </si>
  <si>
    <t>Otherwise everything is scaled (preserving the relative amount of DNA, RNA, Protein, peptidoglycan) based on the absence of LPS and the known dry weight % of lipid. GC and amino acid content are from the genome</t>
  </si>
  <si>
    <t>This sheet is heavily borrowed/stolen from that of Feist et al (2007), which was originally used to calculate E. coli biomass. DOI: 10.1038/msb4100155, supplemental table #3.</t>
  </si>
  <si>
    <t>acetyl_CoA</t>
  </si>
  <si>
    <t>spermidine</t>
  </si>
  <si>
    <t>ubiquinone</t>
  </si>
  <si>
    <t>pyridoxal 5P</t>
  </si>
  <si>
    <t>s-adenosylmethionine</t>
  </si>
  <si>
    <t>methyl THF</t>
  </si>
  <si>
    <t>formyl THF</t>
  </si>
  <si>
    <t>THF</t>
  </si>
  <si>
    <t>undecaprenyl diphosphate</t>
  </si>
  <si>
    <t>inc. masses from succinyl, malonyl in E. coli</t>
  </si>
  <si>
    <t>methylene THF</t>
  </si>
  <si>
    <t xml:space="preserve">0.201170 ala-tRNA[c] + 0.136882 arg-tRNA[c] + 0.327091 asn-tRNA[c] + 0.230182 asp-tRNA[c] + 0.031186 cys-tRNA[c] + 0.110567 gln-tRNA[c] + 0.306387 glu-tRNA[c] + 0.212261 gly-tRNA[c] + 0.053761 his-tRNA[c] + 0.443574 ile-tRNA[c] + 0.444096 leu-tRNA[c] + 0.469063 lys-tRNA[c] + 0.077640 met-tRNA[c] + 0.254148 phe-tRNA[c] + 0.105086 pro-tRNA[c] + 0.320349 ser-tRNA[c] + 0.183945 thr-tRNA[c] + 0.020051 trp-tRNA[c] + 0.187860 tyr-tRNA[c] + 0.2195255 val-tRNA[c] + fmet-tRNA[c] + ATP[c] + S-adenosylmethionine[c] =&gt; protein[c] + ADP[c] + S-adenosylhomocysteine[c] + tRNA[c] </t>
  </si>
  <si>
    <t>membrane</t>
  </si>
  <si>
    <t>spermidine transport</t>
  </si>
  <si>
    <t>spermidine[c]</t>
  </si>
  <si>
    <t>spermidine[c] &lt;=&gt; spermidine[e]</t>
  </si>
  <si>
    <t>Transport_84</t>
  </si>
  <si>
    <t>T_84</t>
  </si>
  <si>
    <t>spermidine exchange</t>
  </si>
  <si>
    <t>spermidine[e] &lt;=&gt;</t>
  </si>
  <si>
    <t>spermidine[e]</t>
  </si>
  <si>
    <t>spmde</t>
  </si>
  <si>
    <t>chebi/CHEBI:57834;pubchem.compound/6992097;SMILES/C([NH3+])CC[NH2+]CCCC[NH3+]</t>
  </si>
  <si>
    <t>https://doi.org/10.1111/mmi.13940</t>
  </si>
  <si>
    <t>0.097389 phosphatidylcholine[c] + 0.097389 phosphatidylglycerol[c] + 0.053272 galactosyldiacylglycerol[c] + 0.168142 galactosylcholesterol[c] + 3.3997 protein[c] + 0.011919 peptidoglycan[c] + 0.014725 ubiquinone[c] + 0.014725 formyl-THF[c] + 0.014725 pyridoxal 5'-phosphate[c] + 0.0269667 acetyl-CoA[c] + 0.014725 methylene-THF[c] + 0.014725 methenyl-THF[c] + 0.120746 NAD+[c] + 0.743665 ammonium[c] + 0.014725 S-adenosylmethionine[c] + 0.014725 THF[c] + 0.029450 NADP+[c] + 0.003649 undecaprenyl diphosphate[c] + 54.462 H2O[c] + 0.022087 NADPH[c] + 0.002945 NADH[c] + 0.011043 CoA[c] + 0.014725 FAD[c] + 0.444673 spermidine[c] + 0.019527 dATP[c] + 0.019527 dTTP[c] + 0.026097 dCTP[c] + 0.02609 dGTP[c] + 0.165072 UTP[c] + 0.165072 GTP[c] + 0.123515 CTP[c] + 59.9335 ATP[c] =&gt; biomass[c] + 75.3772 H+[c] + 59.810 ADP[c] + 59.810 phosphate[c] + 0.74983 diphosphate[c]</t>
  </si>
  <si>
    <t>guanosine transport</t>
  </si>
  <si>
    <t>guanosine[c] &lt;=&gt; guanosine[e]</t>
  </si>
  <si>
    <t>Transport_85</t>
  </si>
  <si>
    <t>guanosine exchange</t>
  </si>
  <si>
    <t>guanosine[e] &lt;=&gt;</t>
  </si>
  <si>
    <t>T_85</t>
  </si>
  <si>
    <t>guanosine[e]</t>
  </si>
  <si>
    <t>guane</t>
  </si>
  <si>
    <t>'BB_0020'</t>
  </si>
  <si>
    <t>'BB_0055'</t>
  </si>
  <si>
    <t>'BB_0056'</t>
  </si>
  <si>
    <t>'BB_0084'</t>
  </si>
  <si>
    <t>'BB_0087'</t>
  </si>
  <si>
    <t>'BB_0101'</t>
  </si>
  <si>
    <t>'BB_0136'</t>
  </si>
  <si>
    <t>'BB_0137'</t>
  </si>
  <si>
    <t>'BB_0151'</t>
  </si>
  <si>
    <t>'BB_0152'</t>
  </si>
  <si>
    <t>'BB_0239'</t>
  </si>
  <si>
    <t>'BB_0241'</t>
  </si>
  <si>
    <t>'BB_0341'</t>
  </si>
  <si>
    <t>'BB_0342'</t>
  </si>
  <si>
    <t>'BB_0348'</t>
  </si>
  <si>
    <t>'BB_0368'</t>
  </si>
  <si>
    <t>'BB_0445'</t>
  </si>
  <si>
    <t>'BB_0463'</t>
  </si>
  <si>
    <t>'BB_0513'</t>
  </si>
  <si>
    <t>'BB_0514'</t>
  </si>
  <si>
    <t>'BB_0522'</t>
  </si>
  <si>
    <t>'BB_0544'</t>
  </si>
  <si>
    <t>'BB_0589'</t>
  </si>
  <si>
    <t>'BB_0593'</t>
  </si>
  <si>
    <t>'BB_0622'</t>
  </si>
  <si>
    <t>'BB_0635'</t>
  </si>
  <si>
    <t>'BB_0676'</t>
  </si>
  <si>
    <t>'BB_0718'</t>
  </si>
  <si>
    <t>'BB_0728'</t>
  </si>
  <si>
    <t>'BB_0777'</t>
  </si>
  <si>
    <t>'BB_0791'</t>
  </si>
  <si>
    <t>'BB_0812'</t>
  </si>
  <si>
    <t>'BB_A76'</t>
  </si>
  <si>
    <t>'BB_B01'</t>
  </si>
  <si>
    <t>'BB_B17'</t>
  </si>
  <si>
    <t>'BB_B18'</t>
  </si>
  <si>
    <t>'BB_E22'</t>
  </si>
  <si>
    <t>'spontaneous'</t>
  </si>
  <si>
    <t>'Transport_07'</t>
  </si>
  <si>
    <t>'Transport_09'</t>
  </si>
  <si>
    <t>'Transport_19'</t>
  </si>
  <si>
    <t>'Transport_22'</t>
  </si>
  <si>
    <t>'Transport_26'</t>
  </si>
  <si>
    <t>'Transport_27'</t>
  </si>
  <si>
    <t>'Transport_28'</t>
  </si>
  <si>
    <t>'Transport_34'</t>
  </si>
  <si>
    <t>'Transport_36'</t>
  </si>
  <si>
    <t>'Transport_37'</t>
  </si>
  <si>
    <t>'Transport_38'</t>
  </si>
  <si>
    <t>'Transport_50'</t>
  </si>
  <si>
    <t>'Transport_57'</t>
  </si>
  <si>
    <t>'Transport_58'</t>
  </si>
  <si>
    <t>'Transport_59'</t>
  </si>
  <si>
    <t>'Transport_63'</t>
  </si>
  <si>
    <t>'Transport_64'</t>
  </si>
  <si>
    <t>'Transport_75'</t>
  </si>
  <si>
    <t>'Transport_80'</t>
  </si>
  <si>
    <t>'Transport_84'</t>
  </si>
  <si>
    <t>essential (transport)</t>
  </si>
  <si>
    <t>Unknown gene 2 is is an essential reaction (ie. it's required for the known pathways of peptidoglycan synthesis) but isn't found by RAVEN , so this is the best solution i have. I think bb_0003 is a good candidate - it's a officially a noncoding pseudogene in B31 but present in other burgdorferis - a sequencing error?</t>
  </si>
  <si>
    <t>UDP-N-acetylmuramoyl-L-alanyl-D-glutamate-ornithine-ligase</t>
  </si>
  <si>
    <t>List of essential metabolic</t>
  </si>
  <si>
    <t>List of essential transport</t>
  </si>
  <si>
    <t>Where we have no information, I've left things the same as for E. coli.</t>
  </si>
  <si>
    <t>chebi/CHEBI:5697;https://www.kegg.jp/entry/C20683</t>
  </si>
  <si>
    <t>chebi/CHEBI:18077;pubchem.compound/11988283</t>
  </si>
  <si>
    <t>chebi/CHEBI:141297;pubchem.compound/90659212</t>
  </si>
  <si>
    <t>biocyc/META:UDP-NAcMur-Peptides</t>
  </si>
  <si>
    <t>biocyc/META:UDP-N-acetylmuramoyl-Tripeptide</t>
  </si>
  <si>
    <t>kegg.genes/bbu:BB_0002;uniprot/H7C7N2</t>
  </si>
  <si>
    <t>kegg.genes/bbu:BB_0005;uniprot/O51038</t>
  </si>
  <si>
    <t>kegg.genes/bbu:BB_0014;uniprot/Q45032</t>
  </si>
  <si>
    <t>kegg.genes/bbu:BB_0015;uniprot/Q59190</t>
  </si>
  <si>
    <t>kegg.genes/bbu:BB_0020;uniprot/P70826</t>
  </si>
  <si>
    <t>kegg.genes/bbu:BB_0026;uniprot/O51057</t>
  </si>
  <si>
    <t>kegg.genes/bbu:BB_0037;uniprot/Q59188</t>
  </si>
  <si>
    <t>kegg.genes/bbu:BB_0055;uniprot/Q59182</t>
  </si>
  <si>
    <t>kegg.genes/bbu:BB_0056;uniprot/Q59181</t>
  </si>
  <si>
    <t>kegg.genes/bbu:BB_0057;uniprot/P46795</t>
  </si>
  <si>
    <t>kegg.genes/bbu:BB_0064;uniprot/O51091</t>
  </si>
  <si>
    <t>kegg.genes/bbu:BB_0084;uniprot/O51111</t>
  </si>
  <si>
    <t>kegg.genes/bbu:BB_0087;uniprot/O51114</t>
  </si>
  <si>
    <t>kegg.genes/bbu:BB_0088;uniprot/O51115</t>
  </si>
  <si>
    <t>kegg.genes/bbu:BB_0100;uniprot/O51127</t>
  </si>
  <si>
    <t>kegg.genes/bbu:BB_0101;uniprot/O51128</t>
  </si>
  <si>
    <t>kegg.genes/bbu:BB_0103;uniprot/O51130</t>
  </si>
  <si>
    <t>kegg.genes/bbu:BB_0120;uniprot/O51146</t>
  </si>
  <si>
    <t>kegg.genes/bbu:BB_0128;uniprot/O51154</t>
  </si>
  <si>
    <t>kegg.genes/bbu:BB_0135;uniprot/O51160</t>
  </si>
  <si>
    <t>kegg.genes/bbu:BB_0136;uniprot/O51161</t>
  </si>
  <si>
    <t>kegg.genes/bbu:BB_0137;uniprot/O51162</t>
  </si>
  <si>
    <t>kegg.genes/bbu:BB_0151;uniprot/O51175</t>
  </si>
  <si>
    <t>kegg.genes/bbu:BB_0160;uniprot/O51182</t>
  </si>
  <si>
    <t>kegg.genes/bbu:BB_0166;uniprot/O51188</t>
  </si>
  <si>
    <t>kegg.genes/bbu:BB_0198;uniprot/O51216</t>
  </si>
  <si>
    <t>kegg.genes/bbu:BB_0200;uniprot/O51218</t>
  </si>
  <si>
    <t>kegg.genes/bbu:BB_0201;uniprot/O51219</t>
  </si>
  <si>
    <t>kegg.genes/bbu:BB_0152;uniprot/O30564</t>
  </si>
  <si>
    <t>kegg.genes/bbu:BB_0153;uniprot/O30563</t>
  </si>
  <si>
    <t>kegg.genes/bbu:BB_0220;uniprot/O51238</t>
  </si>
  <si>
    <t>kegg.genes/bbu:BB_0222;uniprot/O51240</t>
  </si>
  <si>
    <t>kegg.genes/bbu:BB_0226;uniprot/O51244</t>
  </si>
  <si>
    <t>kegg.genes/bbu:BB_0235;uniprot/O51251</t>
  </si>
  <si>
    <t>kegg.genes/bbu:BB_0239;uniprot/O51255</t>
  </si>
  <si>
    <t>kegg.genes/bbu:BB_0241;uniprot/O51257</t>
  </si>
  <si>
    <t>kegg.genes/bbu:BB_0243;uniprot/O51259</t>
  </si>
  <si>
    <t>kegg.genes/bbu:BB_0247;uniprot/O51263</t>
  </si>
  <si>
    <t>kegg.genes/bbu:BB_0249;uniprot/O51265</t>
  </si>
  <si>
    <t>kegg.genes/bbu:BB_0251;uniprot/O51267</t>
  </si>
  <si>
    <t>kegg.genes/bbu:BB_0258;uniprot/O51273</t>
  </si>
  <si>
    <t>kegg.genes/bbu:BB_0303;uniprot/Q44776</t>
  </si>
  <si>
    <t>kegg.genes/bbu:BB_0304;uniprot/Q44777</t>
  </si>
  <si>
    <t>kegg.genes/bbu:BB_0311;uniprot/O51291</t>
  </si>
  <si>
    <t>kegg.genes/bbu:BB_0314;uniprot/O51294</t>
  </si>
  <si>
    <t>kegg.genes/bbu:BB_0327;uniprot/O51306</t>
  </si>
  <si>
    <t>kegg.genes/bbu:BB_0337;uniprot/O51312</t>
  </si>
  <si>
    <t>kegg.genes/bbu:BB_03417;uniprot/O51316</t>
  </si>
  <si>
    <t>kegg.genes/bbu:BB_0342;uniprot/O51317</t>
  </si>
  <si>
    <t>kegg.genes/bbu:BB_0343;uniprot/O51318</t>
  </si>
  <si>
    <t>kegg.genes/bbu:BB_0348;uniprot/O51323</t>
  </si>
  <si>
    <t>kegg.genes/bbu:BB_0363;uniprot/O51338</t>
  </si>
  <si>
    <t>kegg.genes/bbu:BB_0364;uniprot/O51339</t>
  </si>
  <si>
    <t>kegg.genes/bbu:BB_0368;uniprot/O51341</t>
  </si>
  <si>
    <t>kegg.genes/bbu:BB_0370;uniprot/O51343</t>
  </si>
  <si>
    <t>kegg.genes/bbu:BB_0371;uniprot/O51344</t>
  </si>
  <si>
    <t>kegg.genes/bbu:BB_0372;uniprot/O51345</t>
  </si>
  <si>
    <t>kegg.genes/bbu:BB_0375;uniprot/O50162</t>
  </si>
  <si>
    <t>kegg.genes/bbu:BB_0376;uniprot/O50163</t>
  </si>
  <si>
    <t>kegg.genes/bbu:BB_0377;uniprot/O50164</t>
  </si>
  <si>
    <t>kegg.genes/bbu:BB_0402;uniprot/O51363</t>
  </si>
  <si>
    <t>kegg.genes/bbu:BB_0407;uniprot/O51368</t>
  </si>
  <si>
    <t>kegg.genes/bbu:BB_0417;uniprot/O51378</t>
  </si>
  <si>
    <t>kegg.genes/bbu:BB_0419;uniprot/O51380</t>
  </si>
  <si>
    <t>kegg.genes/bbu:BB_0421;uniprot/O51382</t>
  </si>
  <si>
    <t>kegg.genes/bbu:BB_0426;uniprot/O51387</t>
  </si>
  <si>
    <t>kegg.genes/bbu:BB_0444;uniprot/O51400</t>
  </si>
  <si>
    <t>kegg.genes/bbu:BB_0445;uniprot/O51401</t>
  </si>
  <si>
    <t>kegg.genes/bbu:BB_0446;uniprot/O51402</t>
  </si>
  <si>
    <t>kegg.genes/bbu:BB_0454;uniprot/O51410</t>
  </si>
  <si>
    <t>kegg.genes/bbu:BB_0463;uniprot/O51419</t>
  </si>
  <si>
    <t>kegg.genes/bbu:BB_0472;uniprot/O51428</t>
  </si>
  <si>
    <t>kegg.genes/bbu:BB_0513;uniprot/P94282</t>
  </si>
  <si>
    <t>kegg.genes/bbu:BB_0514;uniprot/P94283</t>
  </si>
  <si>
    <t>kegg.genes/bbu:BB_0515;uniprot/P94284</t>
  </si>
  <si>
    <t>kegg.genes/bbu:BB_0524;uniprot/O51474</t>
  </si>
  <si>
    <t>kegg.genes/bbu:BB_0527;uniprot/O51477</t>
  </si>
  <si>
    <t>kegg.genes/bbu:BB_0528;uniprot/O51478</t>
  </si>
  <si>
    <t>kegg.genes/bbu:BB_0533;uniprot/O51483</t>
  </si>
  <si>
    <t>kegg.genes/bbu:BB_0544;uniprot/O51494</t>
  </si>
  <si>
    <t>kegg.genes/bbu:BB_0547;uniprot/O51497</t>
  </si>
  <si>
    <t>kegg.genes/bbu:BB_0561;uniprot/O51509</t>
  </si>
  <si>
    <t>kegg.genes/bbu:BB_0571;uniprot/O51518</t>
  </si>
  <si>
    <t>kegg.genes/bbu:BB_0572;uniprot/O51519</t>
  </si>
  <si>
    <t>kegg.genes/bbu:BB_0575;uniprot/O51522</t>
  </si>
  <si>
    <t>kegg.genes/bbu:BB_0585;uniprot/O51532</t>
  </si>
  <si>
    <t>kegg.genes/bbu:BB_0587;uniprot/Q44951</t>
  </si>
  <si>
    <t>kegg.genes/bbu:BB_0588;uniprot/O51534</t>
  </si>
  <si>
    <t>kegg.genes/bbu:BB_0589;uniprot/O51535</t>
  </si>
  <si>
    <t>kegg.genes/bbu:BB_0593;uniprot/O51539</t>
  </si>
  <si>
    <t>kegg.genes/bbu:BB_0594;uniprot/O51540</t>
  </si>
  <si>
    <t>kegg.genes/bbu:BB_0598;uniprot/O51544</t>
  </si>
  <si>
    <t>kegg.genes/bbu:BB_0599;uniprot/O51545</t>
  </si>
  <si>
    <t>kegg.genes/bbu:BB_0601;uniprot/O51547</t>
  </si>
  <si>
    <t>kegg.genes/bbu:BB_0605;uniprot/O51550</t>
  </si>
  <si>
    <t>kegg.genes/bbu:BB_0618;uniprot/O51563</t>
  </si>
  <si>
    <t>kegg.genes/bbu:BB_0619;uniprot/O51564</t>
  </si>
  <si>
    <t>kegg.genes/bbu:BB_0620;uniprot/O51565</t>
  </si>
  <si>
    <t>kegg.genes/bbu:BB_0622;uniprot/O51567</t>
  </si>
  <si>
    <t>kegg.genes/bbu:BB_0625;uniprot/O51570</t>
  </si>
  <si>
    <t>kegg.genes/bbu:BB_0630;uniprot/O51575</t>
  </si>
  <si>
    <t>kegg.genes/bbu:BB_0635;uniprot/O51580</t>
  </si>
  <si>
    <t>kegg.genes/bbu:BB_0636;uniprot/O51581</t>
  </si>
  <si>
    <t>kegg.genes/bbu:BB_0644;uniprot/O51589</t>
  </si>
  <si>
    <t>kegg.genes/bbu:BB_0657;uniprot/O51601</t>
  </si>
  <si>
    <t>kegg.genes/bbu:BB_0658;uniprot/O51602</t>
  </si>
  <si>
    <t>kegg.genes/bbu:BB_0659;uniprot/O51603</t>
  </si>
  <si>
    <t>kegg.genes/bbu:BB_0666;uniprot/O51610</t>
  </si>
  <si>
    <t>kegg.genes/bbu:BB_0676;uniprot/O51619</t>
  </si>
  <si>
    <t>kegg.genes/bbu:BB_0683;uniprot/O51626</t>
  </si>
  <si>
    <t>kegg.genes/bbu:BB_0684;uniprot/O51627</t>
  </si>
  <si>
    <t>kegg.genes/bbu:BB_0685;uniprot/O51628</t>
  </si>
  <si>
    <t>kegg.genes/bbu:BB_0686;uniprot/O51629</t>
  </si>
  <si>
    <t>kegg.genes/bbu:BB_0687;uniprot/O51630</t>
  </si>
  <si>
    <t>kegg.genes/bbu:BB_0688;uniprot/O51631</t>
  </si>
  <si>
    <t>kegg.genes/bbu:BB_0702;uniprot/O51645</t>
  </si>
  <si>
    <t>kegg.genes/bbu:BB_0718;uniprot/O51660</t>
  </si>
  <si>
    <t>kegg.genes/bbu:BB_0720;uniprot/O51662</t>
  </si>
  <si>
    <t>kegg.genes/bbu:BB_0721;uniprot/O51663</t>
  </si>
  <si>
    <t>kegg.genes/bbu:BB_0727;uniprot/O51669</t>
  </si>
  <si>
    <t>kegg.genes/bbu:BB_0728;uniprot/O51670</t>
  </si>
  <si>
    <t>kegg.genes/bbu:BB_0730;uniprot/O51672</t>
  </si>
  <si>
    <t>kegg.genes/bbu:BB_0732;uniprot/O51674</t>
  </si>
  <si>
    <t>kegg.genes/bbu:BB_0734;uniprot/O51676</t>
  </si>
  <si>
    <t>kegg.genes/bbu:BB_0738;uniprot/O51680</t>
  </si>
  <si>
    <t>kegg.genes/bbu:BB_0767;uniprot/O51708</t>
  </si>
  <si>
    <t>kegg.genes/bbu:BB_0768;uniprot/O51709</t>
  </si>
  <si>
    <t>kegg.genes/bbu:BB_0777;uniprot/O51718</t>
  </si>
  <si>
    <t>kegg.genes/bbu:BB_0782;uniprot/O51723</t>
  </si>
  <si>
    <t>kegg.genes/bbu:BB_0791;uniprot/O51731</t>
  </si>
  <si>
    <t>kegg.genes/bbu:BB_0793;uniprot/O51733</t>
  </si>
  <si>
    <t>kegg.genes/bbu:BB_0812;uniprot/O51752</t>
  </si>
  <si>
    <t>kegg.genes/bbu:BB_0817;uniprot/O51757</t>
  </si>
  <si>
    <t>kegg.genes/bbu:BB_0819;uniprot/O51759</t>
  </si>
  <si>
    <t>kegg.genes/bbu:BB_0833;uniprot/O51773</t>
  </si>
  <si>
    <t>kegg.genes/bbu:BB_0835;uniprot/O51775</t>
  </si>
  <si>
    <t>kegg.genes/bbu:BB_0841;uniprot/O51781</t>
  </si>
  <si>
    <t>kegg.genes/bbu:BB_0842;uniprot/O51782</t>
  </si>
  <si>
    <t>kegg.genes/bbu:BB_A76;uniprot/O50965</t>
  </si>
  <si>
    <t>kegg.genes/bbu:BB_B01;uniprot/O50977</t>
  </si>
  <si>
    <t>kegg.genes/bbu:BB_B17;uniprot/P49058</t>
  </si>
  <si>
    <t>kegg.genes/bbu:BB_B18;uniprot/P0CL64</t>
  </si>
  <si>
    <t>kegg.genes/bbu:BB_E22;uniprot/O50718</t>
  </si>
  <si>
    <t>kegg.genes/bbu:BB_I06;uniprot/O50860</t>
  </si>
  <si>
    <t>kegg.genes/bbu:BB_K17;uniprot/O50821</t>
  </si>
  <si>
    <t>kegg.genes/bbu:BB_T06;uniprot/Q9R3N4</t>
  </si>
  <si>
    <t>kegg.genes/bbu:BB_U11;uniprot/Q9R3N4</t>
  </si>
  <si>
    <t>ec-code/2.4.1.129</t>
  </si>
  <si>
    <t>rhea/23708</t>
  </si>
  <si>
    <t>ec-code/3.4.17.8</t>
  </si>
  <si>
    <t>iBB151</t>
  </si>
  <si>
    <t>NC_001318.1</t>
  </si>
  <si>
    <t>chebi/CHEBI:58017;pubchem.compound/7339</t>
  </si>
  <si>
    <t>chebi/CHEBI:13534;https://www.kegg.jp/entry/C00229;pubchem.compound/5490374</t>
  </si>
  <si>
    <t xml:space="preserve">chebi/CHEBI:16975;pubchem.compound/46173172  </t>
  </si>
  <si>
    <t>chebi/CHEBI:17732;https://www.kegg.jp/entry/C00886</t>
  </si>
  <si>
    <t>chebi/CHEBI:60332;https://www.kegg.jp/entry/C00275;pubchem.compound/439279</t>
  </si>
  <si>
    <t>chebi/CHEBI:18366;https://www.kegg.jp/entry/C02163</t>
  </si>
  <si>
    <t>chebi/CHEBI:29265;https://www.kegg.jp/entry/C03402</t>
  </si>
  <si>
    <t>chebi/CHEBI:29151;https://www.kegg.jp/entry/C06113</t>
  </si>
  <si>
    <t>chebi/CHEBI:17962;pubchem.compound/45934309</t>
  </si>
  <si>
    <t>chebi/CHEBI:29152;https://www.kegg.jp/entry/C03125</t>
  </si>
  <si>
    <t>chebi/CHEBI:17119;https://www.kegg.jp/entry/C03294</t>
  </si>
  <si>
    <t>chebi/CHEBI:29166;https://www.kegg.jp/entry/C02282</t>
  </si>
  <si>
    <t>chebi/CHEBI:29157;https://www.kegg.jp/entry/C02987</t>
  </si>
  <si>
    <t xml:space="preserve">chebi/CHEBI:30788;pubchem.compound/446013 </t>
  </si>
  <si>
    <t xml:space="preserve">chebi/CHEBI:189066;pubchem.compound/11613669  </t>
  </si>
  <si>
    <t>chebi/CHEBI:17615;https://www.kegg.jp/entry/C03692</t>
  </si>
  <si>
    <t>chebi/CHEBI:37565;pubchem.compound/135398633</t>
  </si>
  <si>
    <t>chebi/CHEBI:16235;pubchem.compound/135398634</t>
  </si>
  <si>
    <t>glucose exchange</t>
  </si>
  <si>
    <t>bigg.reaction/ADEt</t>
  </si>
  <si>
    <t>bigg.reaction/ADNt</t>
  </si>
  <si>
    <t>bigg.reaction/PAPt</t>
  </si>
  <si>
    <t>bigg.reaction/GLCt1</t>
  </si>
  <si>
    <t>bigg.reaction/GUAt</t>
  </si>
  <si>
    <t>bigg.reaction/TYRt</t>
  </si>
  <si>
    <t>bigg.reaction/EX_asn__L_e</t>
  </si>
  <si>
    <t>bigg.reaction/EX_ala__L_e</t>
  </si>
  <si>
    <t>bigg.reaction/EX_asp__L_e</t>
  </si>
  <si>
    <t>bigg.reaction/EX_arg__L_e</t>
  </si>
  <si>
    <t>bigg.reaction/EX_lac__L_e</t>
  </si>
  <si>
    <t>bigg.reaction/EX_leu__L_e</t>
  </si>
  <si>
    <t>kegg.reaction/R02738</t>
  </si>
  <si>
    <t>bigg.reaction/NMNP</t>
  </si>
  <si>
    <t>bigg.reaction/EX_chtbs_e</t>
  </si>
  <si>
    <t>kegg.reaction/R11170</t>
  </si>
  <si>
    <t>bigg.reaction/GLYCt</t>
  </si>
  <si>
    <t>glycerol transport</t>
  </si>
  <si>
    <t>bigg.reaction/EX_chsterol_e</t>
  </si>
  <si>
    <t>bigg.reaction/EX_chol_e</t>
  </si>
  <si>
    <t>bigg.reaction/CHOLtu</t>
  </si>
  <si>
    <t>bigg.reaction/EX_co2_e</t>
  </si>
  <si>
    <t>bigg.reaction/CYStec</t>
  </si>
  <si>
    <t>bigg.reaction/Ht</t>
  </si>
  <si>
    <t>bigg.reaction/DADNt4</t>
  </si>
  <si>
    <t>bigg.reaction/DCYTt</t>
  </si>
  <si>
    <t>bigg.reaction/EX_ppi_e</t>
  </si>
  <si>
    <t>bigg.reaction/Pit</t>
  </si>
  <si>
    <t>bigg.reaction/EX_ser__D_e</t>
  </si>
  <si>
    <t>bigg.reaction/EX_ser__L_e</t>
  </si>
  <si>
    <t>bigg.reaction/DURIt</t>
  </si>
  <si>
    <t>kegg.reaction/R03232</t>
  </si>
  <si>
    <t>kggg.reaction/R05199</t>
  </si>
  <si>
    <t>kegg.reaction/R02630</t>
  </si>
  <si>
    <t>bigg.reaction/GLUt3</t>
  </si>
  <si>
    <t>bigg.reaction/GLNt</t>
  </si>
  <si>
    <t>bigg.reaction/GLYt</t>
  </si>
  <si>
    <t>bigg.reaction/GSNt</t>
  </si>
  <si>
    <t>bigg.reaction/H2Ot</t>
  </si>
  <si>
    <t>bigg.reaction/EX_h2o_e</t>
  </si>
  <si>
    <t>bigg.reaction/HCO3t</t>
  </si>
  <si>
    <t>bigg.reaction/EX_his__L_e</t>
  </si>
  <si>
    <t>bigg.reaction/HCYStex</t>
  </si>
  <si>
    <t>bigg.reaction/H2St1</t>
  </si>
  <si>
    <t>bigg.reaction/HYXNt</t>
  </si>
  <si>
    <t>bigg.reaction/ILEtec</t>
  </si>
  <si>
    <t>bigg.reaction/LACLt</t>
  </si>
  <si>
    <t>bigg.reaction/LEUtec</t>
  </si>
  <si>
    <t>bigg.reaction/EX_ncam_e</t>
  </si>
  <si>
    <t>bigg.reaction/EX_no2_e</t>
  </si>
  <si>
    <t>bigg.reaction/O2t</t>
  </si>
  <si>
    <t>bigg.reaction/NCAMUP</t>
  </si>
  <si>
    <t>bigg.reaction/PNTOte</t>
  </si>
  <si>
    <t>bigg.reaction/PHEtec</t>
  </si>
  <si>
    <t>bigg.reaction/PYDXtr</t>
  </si>
  <si>
    <t>bigg.reaction/Coqe</t>
  </si>
  <si>
    <t>bigg.reaction/RIBt</t>
  </si>
  <si>
    <t>bigg.reaction/SELTt</t>
  </si>
  <si>
    <t>bigg.reaction/St</t>
  </si>
  <si>
    <t>bigg.reaction/EX_thf_e</t>
  </si>
  <si>
    <t>bigg.reaction/THYMDt1</t>
  </si>
  <si>
    <t>kegg.reaction/R02780</t>
  </si>
  <si>
    <t>bigg.reaction/TRPt</t>
  </si>
  <si>
    <t>bigg.reaction/URIt</t>
  </si>
  <si>
    <t>bigg.reaction/VALtec</t>
  </si>
  <si>
    <t>GTP_PPK</t>
  </si>
  <si>
    <t>PPGPP_D</t>
  </si>
  <si>
    <t>PPGGPP_D</t>
  </si>
  <si>
    <t>PPGPP_S</t>
  </si>
  <si>
    <t>CDIGMP_PDE</t>
  </si>
  <si>
    <t>DIGUAN_C</t>
  </si>
  <si>
    <t>CTP_S</t>
  </si>
  <si>
    <t>ARG_D</t>
  </si>
  <si>
    <t>SER_R</t>
  </si>
  <si>
    <t>ALA_R</t>
  </si>
  <si>
    <t>SAH_N</t>
  </si>
  <si>
    <t>PYDX_P</t>
  </si>
  <si>
    <t>NADPH_SR</t>
  </si>
  <si>
    <t>CYS_DS</t>
  </si>
  <si>
    <t>G3P_DHQ</t>
  </si>
  <si>
    <t>SOD</t>
  </si>
  <si>
    <t>SRHC_L</t>
  </si>
  <si>
    <t>PPANT_DC</t>
  </si>
  <si>
    <t>DISAC_L</t>
  </si>
  <si>
    <t>ORN_CT</t>
  </si>
  <si>
    <t>META_T</t>
  </si>
  <si>
    <t>NAD_K</t>
  </si>
  <si>
    <t>NMN_AT</t>
  </si>
  <si>
    <t>APP_P</t>
  </si>
  <si>
    <t>NICT_RT</t>
  </si>
  <si>
    <t>NICT_AT</t>
  </si>
  <si>
    <t>NAD_S</t>
  </si>
  <si>
    <t>PPCYS_S</t>
  </si>
  <si>
    <t>PPANT_AT</t>
  </si>
  <si>
    <t>PGLUT_DH</t>
  </si>
  <si>
    <t>COA_K</t>
  </si>
  <si>
    <t>PYDX_K</t>
  </si>
  <si>
    <t>GLU_R</t>
  </si>
  <si>
    <t>NICN_A</t>
  </si>
  <si>
    <t>PANT_K</t>
  </si>
  <si>
    <t>PANN_K</t>
  </si>
  <si>
    <t>pantetheine kinase</t>
  </si>
  <si>
    <t>UTP_AT</t>
  </si>
  <si>
    <t>NAD_ORA</t>
  </si>
  <si>
    <t>NADP_ORSE</t>
  </si>
  <si>
    <t>RIBPP_C</t>
  </si>
  <si>
    <t>THRCA_S</t>
  </si>
  <si>
    <t>METTHF_DH</t>
  </si>
  <si>
    <t>MENTHF_CH</t>
  </si>
  <si>
    <t>THYM_S</t>
  </si>
  <si>
    <t>SER_HMT</t>
  </si>
  <si>
    <t>COA_AT</t>
  </si>
  <si>
    <t>AMP_C</t>
  </si>
  <si>
    <t>GMP_C</t>
  </si>
  <si>
    <t>TRNA_ALA</t>
  </si>
  <si>
    <t>TRNA_ARG</t>
  </si>
  <si>
    <t>TRNA_ASN</t>
  </si>
  <si>
    <t>TRNA_ASP</t>
  </si>
  <si>
    <t>TRNA_CYS</t>
  </si>
  <si>
    <t>TRNA_GLU</t>
  </si>
  <si>
    <t>TRNA_GLY</t>
  </si>
  <si>
    <t>TRNA_HIS</t>
  </si>
  <si>
    <t>TRNA_ILE</t>
  </si>
  <si>
    <t>TRNA_LEU</t>
  </si>
  <si>
    <t>TRNA_LYS</t>
  </si>
  <si>
    <t>TRNA_MET</t>
  </si>
  <si>
    <t>TRNA_PHE</t>
  </si>
  <si>
    <t>TRNA_PRO</t>
  </si>
  <si>
    <t>TRNA_SER</t>
  </si>
  <si>
    <t>TRNA_THR</t>
  </si>
  <si>
    <t>TRNA_TRP</t>
  </si>
  <si>
    <t>TRNA_TYR</t>
  </si>
  <si>
    <t>TRNA_VAL</t>
  </si>
  <si>
    <t>TRNA_METFT</t>
  </si>
  <si>
    <t>TRNA_GLUAT</t>
  </si>
  <si>
    <t>TRNA_ASPAT</t>
  </si>
  <si>
    <t>AGLUCP_I</t>
  </si>
  <si>
    <t>BGLUCP_I</t>
  </si>
  <si>
    <t>FE6P_K</t>
  </si>
  <si>
    <t>FPP_L</t>
  </si>
  <si>
    <t>TRIS_I</t>
  </si>
  <si>
    <t>GAP_DH</t>
  </si>
  <si>
    <t>PGLYC_K</t>
  </si>
  <si>
    <t>PGLYC_M</t>
  </si>
  <si>
    <t>ENO</t>
  </si>
  <si>
    <t>PYR_K</t>
  </si>
  <si>
    <t>LAC_DH</t>
  </si>
  <si>
    <t>F1P_K</t>
  </si>
  <si>
    <t>F6P_K</t>
  </si>
  <si>
    <t>G3P_DH</t>
  </si>
  <si>
    <t>G3P_OR</t>
  </si>
  <si>
    <t>GLUN6P_DA</t>
  </si>
  <si>
    <t>BGLUC_UT</t>
  </si>
  <si>
    <t>AGLUC_UT</t>
  </si>
  <si>
    <t>AGLUC6P_DH1</t>
  </si>
  <si>
    <t>AGLUC6P_DH2</t>
  </si>
  <si>
    <t>BGLUC6P_DH1</t>
  </si>
  <si>
    <t>BGLUC6P_DH2</t>
  </si>
  <si>
    <t>AC_K</t>
  </si>
  <si>
    <t>GLYOX_S</t>
  </si>
  <si>
    <t>GLYOX_R</t>
  </si>
  <si>
    <t>PGLUCT_DH</t>
  </si>
  <si>
    <t>PGLO_P</t>
  </si>
  <si>
    <t>UGLUC_E</t>
  </si>
  <si>
    <t>R5P_K</t>
  </si>
  <si>
    <t>R5P_I</t>
  </si>
  <si>
    <t>R51P_PM</t>
  </si>
  <si>
    <t>PGLUC_E</t>
  </si>
  <si>
    <t>PINOS_P</t>
  </si>
  <si>
    <t>F6P_I</t>
  </si>
  <si>
    <t>PGLASE</t>
  </si>
  <si>
    <t>PAGLUC_PM</t>
  </si>
  <si>
    <t>PBGLUC_PM</t>
  </si>
  <si>
    <t>PMAN_PM</t>
  </si>
  <si>
    <t>COA_AYT</t>
  </si>
  <si>
    <t>ACP_AYT</t>
  </si>
  <si>
    <t>AYGACP_AYT</t>
  </si>
  <si>
    <t>GACP_AYT</t>
  </si>
  <si>
    <t>G3P_AYT</t>
  </si>
  <si>
    <t>AYGCOA_AYT</t>
  </si>
  <si>
    <t>CDPDAG_S</t>
  </si>
  <si>
    <t>PC_S</t>
  </si>
  <si>
    <t>PG_S</t>
  </si>
  <si>
    <t>DAG_GT</t>
  </si>
  <si>
    <t>CHO_GT</t>
  </si>
  <si>
    <t>GLCNAC_DA</t>
  </si>
  <si>
    <t>CHIBI_L</t>
  </si>
  <si>
    <t>GLCNAC_K</t>
  </si>
  <si>
    <t>GLCNAC_UT</t>
  </si>
  <si>
    <t>MANNAC_E</t>
  </si>
  <si>
    <t>MNALA_H</t>
  </si>
  <si>
    <t>PGXL_UL</t>
  </si>
  <si>
    <t>PGXL_GT</t>
  </si>
  <si>
    <t>PGXL_CP</t>
  </si>
  <si>
    <t>PGXL_TP1</t>
  </si>
  <si>
    <t>PGXL_TP2</t>
  </si>
  <si>
    <t>ACTP_H</t>
  </si>
  <si>
    <t>ACTPL_T</t>
  </si>
  <si>
    <t>ACTCOA_AT</t>
  </si>
  <si>
    <t>HMGCOA_S</t>
  </si>
  <si>
    <t>HMGCOA_R1</t>
  </si>
  <si>
    <t>HMGCOA_R2</t>
  </si>
  <si>
    <t>MEV_K</t>
  </si>
  <si>
    <t>PMEV_K</t>
  </si>
  <si>
    <t>PPMEV_DC</t>
  </si>
  <si>
    <t>IPP_I</t>
  </si>
  <si>
    <t>GERN_S</t>
  </si>
  <si>
    <t>FPP_S</t>
  </si>
  <si>
    <t>UNDPP_P</t>
  </si>
  <si>
    <t>undecaprenyl diphosphate synthase</t>
  </si>
  <si>
    <t>UNDPP_S</t>
  </si>
  <si>
    <t>OCTPP_S</t>
  </si>
  <si>
    <t>GGPP_S</t>
  </si>
  <si>
    <t>NERPP_S</t>
  </si>
  <si>
    <t>CYT_K</t>
  </si>
  <si>
    <t>THY_K</t>
  </si>
  <si>
    <t>ADE_K</t>
  </si>
  <si>
    <t>DGUA_K</t>
  </si>
  <si>
    <t>GUA_K</t>
  </si>
  <si>
    <t>DCYT_K</t>
  </si>
  <si>
    <t>URI_K</t>
  </si>
  <si>
    <t>DADE_K</t>
  </si>
  <si>
    <t>DURI_K</t>
  </si>
  <si>
    <t>DINO_K</t>
  </si>
  <si>
    <t>DGTP_PP</t>
  </si>
  <si>
    <t>GTP_PP</t>
  </si>
  <si>
    <t>GDP_PT</t>
  </si>
  <si>
    <t>ADP_PT</t>
  </si>
  <si>
    <t>DADP_PT</t>
  </si>
  <si>
    <t>TGDP_PT</t>
  </si>
  <si>
    <t>CDP_PT</t>
  </si>
  <si>
    <t>DCDP_PT</t>
  </si>
  <si>
    <t>TDP_PT</t>
  </si>
  <si>
    <t>UDP_PT</t>
  </si>
  <si>
    <t>AMP_K</t>
  </si>
  <si>
    <t>DAMP_K</t>
  </si>
  <si>
    <t>TMP_K</t>
  </si>
  <si>
    <t>DCMP_K</t>
  </si>
  <si>
    <t>DGMP_K</t>
  </si>
  <si>
    <t>GMP_K</t>
  </si>
  <si>
    <t>UMP_K</t>
  </si>
  <si>
    <t>CMP_K</t>
  </si>
  <si>
    <t>ADE_DRT</t>
  </si>
  <si>
    <t>HXA_DRT</t>
  </si>
  <si>
    <t>HXG_DRT</t>
  </si>
  <si>
    <t>IDEA_DRT</t>
  </si>
  <si>
    <t>IDEG_DRT</t>
  </si>
  <si>
    <t>GUA_DRT</t>
  </si>
  <si>
    <t>DADP_K</t>
  </si>
  <si>
    <t>TDP_K</t>
  </si>
  <si>
    <t>UDP_K</t>
  </si>
  <si>
    <t>DCDP_K</t>
  </si>
  <si>
    <t>CDP_K</t>
  </si>
  <si>
    <t>DGDP_K</t>
  </si>
  <si>
    <t>GDP_K</t>
  </si>
  <si>
    <t>IMP_S</t>
  </si>
  <si>
    <t>ADN_PRT</t>
  </si>
  <si>
    <t>GUN_PRT</t>
  </si>
  <si>
    <t>DIMP_DH</t>
  </si>
  <si>
    <t>IMP_DH</t>
  </si>
  <si>
    <t>DGMP_S</t>
  </si>
  <si>
    <t>GMP_S</t>
  </si>
  <si>
    <t>ADN_DN</t>
  </si>
  <si>
    <t>CYT_AH</t>
  </si>
  <si>
    <t>ATP_TO</t>
  </si>
  <si>
    <t>PTN_TO</t>
  </si>
  <si>
    <t>TR_AOL</t>
  </si>
  <si>
    <t>TR_ADN</t>
  </si>
  <si>
    <t>TR_ADE</t>
  </si>
  <si>
    <t>TR_ADEPP</t>
  </si>
  <si>
    <t>TR_AGLU</t>
  </si>
  <si>
    <t>TR_BGLUC</t>
  </si>
  <si>
    <t>TR_CARP</t>
  </si>
  <si>
    <t>TR_CHIBI</t>
  </si>
  <si>
    <t>TR_CHO</t>
  </si>
  <si>
    <t>TR_CHON</t>
  </si>
  <si>
    <t>TR_CRIB</t>
  </si>
  <si>
    <t>TR_CYTN</t>
  </si>
  <si>
    <t>TR_DADE</t>
  </si>
  <si>
    <t>TR_DCYT</t>
  </si>
  <si>
    <t>TR_DIGUA</t>
  </si>
  <si>
    <t>TR_DURI</t>
  </si>
  <si>
    <t>TR_FRUC</t>
  </si>
  <si>
    <t>TR_GLYR</t>
  </si>
  <si>
    <t>GLYR_K</t>
  </si>
  <si>
    <t>GLYRP_DH</t>
  </si>
  <si>
    <t>TR_GLYT</t>
  </si>
  <si>
    <t>TR_GUA</t>
  </si>
  <si>
    <t>TR_GUN</t>
  </si>
  <si>
    <t>TR_HCYS</t>
  </si>
  <si>
    <t>TR_HS</t>
  </si>
  <si>
    <t>TR_HX</t>
  </si>
  <si>
    <t>TR_INO</t>
  </si>
  <si>
    <t>TR_INOP</t>
  </si>
  <si>
    <t>TR_LAC</t>
  </si>
  <si>
    <t>TR_MAN</t>
  </si>
  <si>
    <t>TR_NERP</t>
  </si>
  <si>
    <t>TR_NICN</t>
  </si>
  <si>
    <t>TR_OCTPP</t>
  </si>
  <si>
    <t>TR_O</t>
  </si>
  <si>
    <t>TR_PALM</t>
  </si>
  <si>
    <t>TR_PANTN</t>
  </si>
  <si>
    <t>TR_PANT</t>
  </si>
  <si>
    <t>TR_PYDX</t>
  </si>
  <si>
    <t>TR_QUE</t>
  </si>
  <si>
    <t>TR_QUIN</t>
  </si>
  <si>
    <t>TR_RIB</t>
  </si>
  <si>
    <t>TR_RIBPP</t>
  </si>
  <si>
    <t>TR_HSE</t>
  </si>
  <si>
    <t>TR_SEO</t>
  </si>
  <si>
    <t>TR_SPMN</t>
  </si>
  <si>
    <t>TR_S</t>
  </si>
  <si>
    <t>TR_THY</t>
  </si>
  <si>
    <t>TR_TREH</t>
  </si>
  <si>
    <t>TR_URI</t>
  </si>
  <si>
    <t>EX_AOL</t>
  </si>
  <si>
    <t>EX_ADN</t>
  </si>
  <si>
    <t>EX_ADE</t>
  </si>
  <si>
    <t>EX_ADEPP</t>
  </si>
  <si>
    <t>EX_AGLU</t>
  </si>
  <si>
    <t>adenosine 3',5'-bisphosphate exchange</t>
  </si>
  <si>
    <t>adenosine 3',5'-bisphosphate transport</t>
  </si>
  <si>
    <t>EX_BGLUC</t>
  </si>
  <si>
    <t>EX_CARP</t>
  </si>
  <si>
    <t>EX_CHIBI</t>
  </si>
  <si>
    <t>EX_CHO</t>
  </si>
  <si>
    <t>EX_CHON</t>
  </si>
  <si>
    <t>EX_CRIB</t>
  </si>
  <si>
    <t>EX_CYTN</t>
  </si>
  <si>
    <t>EX_DADE</t>
  </si>
  <si>
    <t>EX_DCYT</t>
  </si>
  <si>
    <t>EX_DIGUA</t>
  </si>
  <si>
    <t>EX_DURI</t>
  </si>
  <si>
    <t>EX_FRUC</t>
  </si>
  <si>
    <t>EX_GLCNACP</t>
  </si>
  <si>
    <t>EX_GLYR</t>
  </si>
  <si>
    <t>EX_GLYT</t>
  </si>
  <si>
    <t>EX_GUA</t>
  </si>
  <si>
    <t>EX_GUN</t>
  </si>
  <si>
    <t>H2O exchange</t>
  </si>
  <si>
    <t>H2O transport</t>
  </si>
  <si>
    <t>EX_HCYS</t>
  </si>
  <si>
    <t>EX_HS</t>
  </si>
  <si>
    <t>EX_HX</t>
  </si>
  <si>
    <t>EX_INO</t>
  </si>
  <si>
    <t>EX_INOP</t>
  </si>
  <si>
    <t>EX_LAC</t>
  </si>
  <si>
    <t>EX_MAN</t>
  </si>
  <si>
    <t>EX_NERP</t>
  </si>
  <si>
    <t>EX_NICN</t>
  </si>
  <si>
    <t>EX_OCTPP</t>
  </si>
  <si>
    <t>EX_O</t>
  </si>
  <si>
    <t>EX_PALM</t>
  </si>
  <si>
    <t>EX_PANTN</t>
  </si>
  <si>
    <t>EX_PANT</t>
  </si>
  <si>
    <t>EX_PYDX</t>
  </si>
  <si>
    <t>EX_QUE</t>
  </si>
  <si>
    <t>EX_QUIN</t>
  </si>
  <si>
    <t>EX_RIB</t>
  </si>
  <si>
    <t>EX_RIBPP</t>
  </si>
  <si>
    <t>EX_HSE</t>
  </si>
  <si>
    <t>EX_SEO</t>
  </si>
  <si>
    <t>EX_SPMN</t>
  </si>
  <si>
    <t>EX_S</t>
  </si>
  <si>
    <t>EX_THY</t>
  </si>
  <si>
    <t>EX_TREH</t>
  </si>
  <si>
    <t>EX_URI</t>
  </si>
  <si>
    <t>tyr exchange</t>
  </si>
  <si>
    <t>SP_SO</t>
  </si>
  <si>
    <t>SP_QR</t>
  </si>
  <si>
    <t>SP_H2O2</t>
  </si>
  <si>
    <t>SPON_PGLT</t>
  </si>
  <si>
    <r>
      <t xml:space="preserve">Made using COBRA 's </t>
    </r>
    <r>
      <rPr>
        <sz val="10"/>
        <color rgb="FF000000"/>
        <rFont val="Calibri"/>
        <family val="2"/>
        <scheme val="minor"/>
      </rPr>
      <t>doubleGeneDeletion</t>
    </r>
    <r>
      <rPr>
        <sz val="10"/>
        <color indexed="8"/>
        <rFont val="Calibri"/>
        <family val="2"/>
        <scheme val="minor"/>
      </rPr>
      <t>. Growth ratios shown, where 0 is no growth and 1 is growth at the rate of the wild type. Genes which are single-deletion lethal (ie. 0s all the way across) or without defect in double deletion (ie. 1s all the way across) not shown.</t>
    </r>
  </si>
  <si>
    <t>Or, find me on twitter @petedoesscience</t>
  </si>
  <si>
    <t>C16H28N2O11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</si>
</sst>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000"/>
    <numFmt numFmtId="167" formatCode="0.000E+0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121"/>
      <name val="Segoe UI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i/>
      <sz val="11"/>
      <color indexed="8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9" fillId="0" borderId="0" applyNumberFormat="0" applyFill="0" applyBorder="0" applyAlignment="0" applyProtection="0"/>
    <xf numFmtId="0" fontId="2" fillId="0" borderId="0"/>
    <xf numFmtId="0" fontId="19" fillId="0" borderId="0"/>
    <xf numFmtId="0" fontId="22" fillId="0" borderId="0"/>
    <xf numFmtId="0" fontId="1" fillId="0" borderId="0"/>
  </cellStyleXfs>
  <cellXfs count="181">
    <xf numFmtId="0" fontId="0" fillId="0" borderId="0" xfId="0"/>
    <xf numFmtId="1" fontId="3" fillId="0" borderId="0" xfId="0" applyNumberFormat="1" applyFont="1"/>
    <xf numFmtId="1" fontId="5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0" fillId="0" borderId="0" xfId="0" quotePrefix="1"/>
    <xf numFmtId="1" fontId="4" fillId="0" borderId="0" xfId="0" applyNumberFormat="1" applyFont="1"/>
    <xf numFmtId="49" fontId="3" fillId="0" borderId="0" xfId="0" applyNumberFormat="1" applyFont="1"/>
    <xf numFmtId="0" fontId="10" fillId="0" borderId="0" xfId="0" applyFont="1"/>
    <xf numFmtId="1" fontId="0" fillId="0" borderId="0" xfId="0" applyNumberFormat="1" applyAlignment="1">
      <alignment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7" fillId="0" borderId="0" xfId="0" applyFont="1"/>
    <xf numFmtId="1" fontId="13" fillId="0" borderId="0" xfId="0" applyNumberFormat="1" applyFont="1"/>
    <xf numFmtId="0" fontId="13" fillId="0" borderId="0" xfId="0" applyFont="1"/>
    <xf numFmtId="0" fontId="15" fillId="0" borderId="0" xfId="0" applyFont="1" applyAlignment="1">
      <alignment horizontal="left" vertical="center"/>
    </xf>
    <xf numFmtId="1" fontId="16" fillId="0" borderId="0" xfId="0" applyNumberFormat="1" applyFont="1"/>
    <xf numFmtId="1" fontId="17" fillId="0" borderId="0" xfId="0" applyNumberFormat="1" applyFont="1" applyAlignment="1">
      <alignment horizontal="center"/>
    </xf>
    <xf numFmtId="1" fontId="0" fillId="0" borderId="0" xfId="0" applyNumberFormat="1" applyAlignment="1">
      <alignment horizontal="left"/>
    </xf>
    <xf numFmtId="1" fontId="18" fillId="0" borderId="0" xfId="0" applyNumberFormat="1" applyFont="1" applyAlignment="1">
      <alignment horizontal="center"/>
    </xf>
    <xf numFmtId="0" fontId="12" fillId="0" borderId="0" xfId="0" applyFont="1"/>
    <xf numFmtId="1" fontId="7" fillId="0" borderId="0" xfId="0" applyNumberFormat="1" applyFont="1" applyAlignment="1">
      <alignment horizontal="left"/>
    </xf>
    <xf numFmtId="49" fontId="11" fillId="0" borderId="0" xfId="0" applyNumberFormat="1" applyFont="1"/>
    <xf numFmtId="1" fontId="11" fillId="0" borderId="0" xfId="0" applyNumberFormat="1" applyFont="1"/>
    <xf numFmtId="0" fontId="11" fillId="0" borderId="0" xfId="1" applyFont="1" applyAlignment="1">
      <alignment vertical="center" wrapText="1"/>
    </xf>
    <xf numFmtId="0" fontId="9" fillId="0" borderId="0" xfId="1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" fontId="14" fillId="0" borderId="0" xfId="0" applyNumberFormat="1" applyFont="1"/>
    <xf numFmtId="11" fontId="0" fillId="0" borderId="0" xfId="0" applyNumberFormat="1"/>
    <xf numFmtId="0" fontId="9" fillId="0" borderId="0" xfId="1" applyFill="1"/>
    <xf numFmtId="0" fontId="19" fillId="0" borderId="0" xfId="3"/>
    <xf numFmtId="164" fontId="19" fillId="0" borderId="0" xfId="3" applyNumberFormat="1"/>
    <xf numFmtId="0" fontId="19" fillId="0" borderId="0" xfId="3" applyAlignment="1">
      <alignment horizontal="center"/>
    </xf>
    <xf numFmtId="0" fontId="20" fillId="0" borderId="0" xfId="3" applyFont="1"/>
    <xf numFmtId="0" fontId="21" fillId="0" borderId="0" xfId="3" applyFont="1"/>
    <xf numFmtId="0" fontId="19" fillId="0" borderId="2" xfId="3" applyBorder="1" applyAlignment="1">
      <alignment horizontal="right"/>
    </xf>
    <xf numFmtId="0" fontId="19" fillId="0" borderId="4" xfId="3" applyBorder="1" applyAlignment="1">
      <alignment horizontal="right"/>
    </xf>
    <xf numFmtId="0" fontId="21" fillId="0" borderId="6" xfId="3" applyFont="1" applyBorder="1"/>
    <xf numFmtId="0" fontId="19" fillId="3" borderId="3" xfId="3" applyFill="1" applyBorder="1"/>
    <xf numFmtId="0" fontId="19" fillId="3" borderId="0" xfId="3" applyFill="1"/>
    <xf numFmtId="164" fontId="19" fillId="3" borderId="0" xfId="3" applyNumberFormat="1" applyFill="1"/>
    <xf numFmtId="0" fontId="19" fillId="3" borderId="0" xfId="3" applyFill="1" applyAlignment="1">
      <alignment horizontal="center"/>
    </xf>
    <xf numFmtId="0" fontId="19" fillId="3" borderId="4" xfId="3" applyFill="1" applyBorder="1"/>
    <xf numFmtId="0" fontId="19" fillId="4" borderId="3" xfId="3" applyFill="1" applyBorder="1"/>
    <xf numFmtId="0" fontId="19" fillId="4" borderId="0" xfId="3" applyFill="1"/>
    <xf numFmtId="164" fontId="19" fillId="4" borderId="0" xfId="3" applyNumberFormat="1" applyFill="1"/>
    <xf numFmtId="10" fontId="19" fillId="4" borderId="0" xfId="3" applyNumberFormat="1" applyFill="1"/>
    <xf numFmtId="0" fontId="19" fillId="4" borderId="0" xfId="3" applyFill="1" applyAlignment="1">
      <alignment horizontal="center"/>
    </xf>
    <xf numFmtId="0" fontId="19" fillId="4" borderId="4" xfId="3" applyFill="1" applyBorder="1"/>
    <xf numFmtId="0" fontId="19" fillId="5" borderId="3" xfId="3" applyFill="1" applyBorder="1"/>
    <xf numFmtId="0" fontId="19" fillId="5" borderId="0" xfId="3" applyFill="1"/>
    <xf numFmtId="164" fontId="19" fillId="5" borderId="0" xfId="3" applyNumberFormat="1" applyFill="1"/>
    <xf numFmtId="10" fontId="19" fillId="5" borderId="0" xfId="3" applyNumberFormat="1" applyFill="1"/>
    <xf numFmtId="0" fontId="19" fillId="5" borderId="0" xfId="3" applyFill="1" applyAlignment="1">
      <alignment horizontal="center"/>
    </xf>
    <xf numFmtId="166" fontId="19" fillId="5" borderId="0" xfId="3" applyNumberFormat="1" applyFill="1"/>
    <xf numFmtId="0" fontId="19" fillId="5" borderId="4" xfId="3" applyFill="1" applyBorder="1"/>
    <xf numFmtId="0" fontId="19" fillId="6" borderId="3" xfId="3" applyFill="1" applyBorder="1"/>
    <xf numFmtId="0" fontId="19" fillId="6" borderId="0" xfId="3" applyFill="1"/>
    <xf numFmtId="164" fontId="19" fillId="6" borderId="0" xfId="3" applyNumberFormat="1" applyFill="1"/>
    <xf numFmtId="10" fontId="19" fillId="6" borderId="0" xfId="3" applyNumberFormat="1" applyFill="1"/>
    <xf numFmtId="0" fontId="19" fillId="6" borderId="0" xfId="3" applyFill="1" applyAlignment="1">
      <alignment horizontal="center"/>
    </xf>
    <xf numFmtId="166" fontId="19" fillId="6" borderId="0" xfId="3" applyNumberFormat="1" applyFill="1"/>
    <xf numFmtId="0" fontId="19" fillId="6" borderId="4" xfId="3" applyFill="1" applyBorder="1"/>
    <xf numFmtId="0" fontId="19" fillId="7" borderId="3" xfId="3" applyFill="1" applyBorder="1"/>
    <xf numFmtId="0" fontId="19" fillId="7" borderId="0" xfId="3" applyFill="1"/>
    <xf numFmtId="164" fontId="19" fillId="7" borderId="0" xfId="3" applyNumberFormat="1" applyFill="1"/>
    <xf numFmtId="0" fontId="19" fillId="7" borderId="0" xfId="3" applyFill="1" applyAlignment="1">
      <alignment horizontal="center"/>
    </xf>
    <xf numFmtId="0" fontId="19" fillId="7" borderId="4" xfId="3" applyFill="1" applyBorder="1"/>
    <xf numFmtId="0" fontId="19" fillId="0" borderId="3" xfId="3" applyBorder="1"/>
    <xf numFmtId="10" fontId="19" fillId="0" borderId="0" xfId="3" applyNumberFormat="1"/>
    <xf numFmtId="0" fontId="20" fillId="0" borderId="4" xfId="3" applyFont="1" applyBorder="1" applyAlignment="1">
      <alignment horizontal="center" vertical="center" wrapText="1"/>
    </xf>
    <xf numFmtId="0" fontId="19" fillId="0" borderId="4" xfId="3" applyBorder="1"/>
    <xf numFmtId="10" fontId="19" fillId="3" borderId="0" xfId="3" applyNumberFormat="1" applyFill="1"/>
    <xf numFmtId="10" fontId="19" fillId="8" borderId="3" xfId="3" applyNumberFormat="1" applyFill="1" applyBorder="1"/>
    <xf numFmtId="0" fontId="19" fillId="8" borderId="0" xfId="3" applyFill="1"/>
    <xf numFmtId="164" fontId="19" fillId="8" borderId="0" xfId="3" applyNumberFormat="1" applyFill="1"/>
    <xf numFmtId="0" fontId="19" fillId="8" borderId="0" xfId="3" applyFill="1" applyAlignment="1">
      <alignment horizontal="center"/>
    </xf>
    <xf numFmtId="165" fontId="19" fillId="8" borderId="0" xfId="3" applyNumberFormat="1" applyFill="1"/>
    <xf numFmtId="0" fontId="19" fillId="8" borderId="4" xfId="3" applyFill="1" applyBorder="1" applyAlignment="1">
      <alignment horizontal="right"/>
    </xf>
    <xf numFmtId="10" fontId="19" fillId="8" borderId="0" xfId="3" applyNumberFormat="1" applyFill="1" applyAlignment="1">
      <alignment horizontal="right"/>
    </xf>
    <xf numFmtId="164" fontId="19" fillId="8" borderId="0" xfId="3" applyNumberFormat="1" applyFill="1" applyAlignment="1">
      <alignment horizontal="right"/>
    </xf>
    <xf numFmtId="10" fontId="19" fillId="9" borderId="3" xfId="3" applyNumberFormat="1" applyFill="1" applyBorder="1"/>
    <xf numFmtId="0" fontId="19" fillId="9" borderId="0" xfId="3" applyFill="1"/>
    <xf numFmtId="0" fontId="19" fillId="9" borderId="0" xfId="3" applyFill="1" applyAlignment="1">
      <alignment horizontal="center"/>
    </xf>
    <xf numFmtId="164" fontId="19" fillId="9" borderId="0" xfId="3" applyNumberFormat="1" applyFill="1"/>
    <xf numFmtId="10" fontId="19" fillId="9" borderId="0" xfId="3" applyNumberFormat="1" applyFill="1" applyAlignment="1">
      <alignment horizontal="right"/>
    </xf>
    <xf numFmtId="165" fontId="19" fillId="9" borderId="0" xfId="3" applyNumberFormat="1" applyFill="1"/>
    <xf numFmtId="166" fontId="19" fillId="9" borderId="0" xfId="3" applyNumberFormat="1" applyFill="1"/>
    <xf numFmtId="0" fontId="21" fillId="9" borderId="0" xfId="3" quotePrefix="1" applyFont="1" applyFill="1"/>
    <xf numFmtId="0" fontId="21" fillId="9" borderId="0" xfId="3" applyFont="1" applyFill="1"/>
    <xf numFmtId="0" fontId="19" fillId="9" borderId="4" xfId="3" applyFill="1" applyBorder="1"/>
    <xf numFmtId="164" fontId="19" fillId="9" borderId="0" xfId="3" applyNumberFormat="1" applyFill="1" applyAlignment="1">
      <alignment horizontal="right"/>
    </xf>
    <xf numFmtId="0" fontId="19" fillId="9" borderId="4" xfId="3" applyFill="1" applyBorder="1" applyAlignment="1">
      <alignment horizontal="left"/>
    </xf>
    <xf numFmtId="166" fontId="19" fillId="8" borderId="0" xfId="3" applyNumberFormat="1" applyFill="1"/>
    <xf numFmtId="0" fontId="19" fillId="8" borderId="0" xfId="3" applyFill="1" applyAlignment="1">
      <alignment horizontal="right"/>
    </xf>
    <xf numFmtId="0" fontId="19" fillId="8" borderId="4" xfId="3" applyFill="1" applyBorder="1" applyAlignment="1">
      <alignment horizontal="left"/>
    </xf>
    <xf numFmtId="10" fontId="19" fillId="5" borderId="3" xfId="3" applyNumberFormat="1" applyFill="1" applyBorder="1"/>
    <xf numFmtId="164" fontId="19" fillId="5" borderId="0" xfId="3" applyNumberFormat="1" applyFill="1" applyAlignment="1">
      <alignment horizontal="right"/>
    </xf>
    <xf numFmtId="10" fontId="19" fillId="5" borderId="0" xfId="3" applyNumberFormat="1" applyFill="1" applyAlignment="1">
      <alignment horizontal="right"/>
    </xf>
    <xf numFmtId="0" fontId="19" fillId="5" borderId="4" xfId="3" applyFill="1" applyBorder="1" applyAlignment="1">
      <alignment horizontal="left"/>
    </xf>
    <xf numFmtId="0" fontId="19" fillId="5" borderId="0" xfId="3" applyFill="1" applyAlignment="1">
      <alignment horizontal="right"/>
    </xf>
    <xf numFmtId="10" fontId="19" fillId="6" borderId="3" xfId="3" applyNumberFormat="1" applyFill="1" applyBorder="1"/>
    <xf numFmtId="164" fontId="19" fillId="6" borderId="0" xfId="3" applyNumberFormat="1" applyFill="1" applyAlignment="1">
      <alignment horizontal="right"/>
    </xf>
    <xf numFmtId="10" fontId="19" fillId="6" borderId="0" xfId="3" applyNumberFormat="1" applyFill="1" applyAlignment="1">
      <alignment horizontal="right"/>
    </xf>
    <xf numFmtId="0" fontId="19" fillId="6" borderId="4" xfId="3" applyFill="1" applyBorder="1" applyAlignment="1">
      <alignment horizontal="left"/>
    </xf>
    <xf numFmtId="0" fontId="19" fillId="6" borderId="0" xfId="3" applyFill="1" applyAlignment="1">
      <alignment horizontal="right"/>
    </xf>
    <xf numFmtId="10" fontId="19" fillId="4" borderId="3" xfId="3" applyNumberFormat="1" applyFill="1" applyBorder="1"/>
    <xf numFmtId="164" fontId="19" fillId="4" borderId="0" xfId="3" applyNumberFormat="1" applyFill="1" applyAlignment="1">
      <alignment horizontal="right"/>
    </xf>
    <xf numFmtId="10" fontId="19" fillId="4" borderId="0" xfId="3" applyNumberFormat="1" applyFill="1" applyAlignment="1">
      <alignment horizontal="right"/>
    </xf>
    <xf numFmtId="0" fontId="19" fillId="4" borderId="4" xfId="3" applyFill="1" applyBorder="1" applyAlignment="1">
      <alignment horizontal="left"/>
    </xf>
    <xf numFmtId="0" fontId="19" fillId="4" borderId="0" xfId="3" applyFill="1" applyAlignment="1">
      <alignment horizontal="right"/>
    </xf>
    <xf numFmtId="0" fontId="19" fillId="0" borderId="8" xfId="3" applyBorder="1"/>
    <xf numFmtId="164" fontId="19" fillId="0" borderId="8" xfId="3" applyNumberFormat="1" applyBorder="1"/>
    <xf numFmtId="167" fontId="19" fillId="0" borderId="8" xfId="3" applyNumberFormat="1" applyBorder="1"/>
    <xf numFmtId="0" fontId="20" fillId="0" borderId="8" xfId="3" applyFont="1" applyBorder="1"/>
    <xf numFmtId="0" fontId="19" fillId="0" borderId="0" xfId="3" applyAlignment="1">
      <alignment horizontal="center" vertical="center" wrapText="1"/>
    </xf>
    <xf numFmtId="0" fontId="21" fillId="0" borderId="0" xfId="3" applyFont="1" applyAlignment="1">
      <alignment horizontal="center"/>
    </xf>
    <xf numFmtId="0" fontId="21" fillId="0" borderId="0" xfId="3" applyFont="1" applyAlignment="1">
      <alignment horizontal="center" vertical="center" wrapText="1"/>
    </xf>
    <xf numFmtId="0" fontId="19" fillId="0" borderId="3" xfId="3" applyBorder="1" applyAlignment="1">
      <alignment horizontal="center" vertical="center" wrapText="1"/>
    </xf>
    <xf numFmtId="164" fontId="19" fillId="0" borderId="0" xfId="3" applyNumberFormat="1" applyAlignment="1">
      <alignment horizontal="center" vertical="center" wrapText="1"/>
    </xf>
    <xf numFmtId="0" fontId="19" fillId="0" borderId="5" xfId="3" applyBorder="1" applyAlignment="1">
      <alignment horizontal="center" vertical="center" wrapText="1"/>
    </xf>
    <xf numFmtId="0" fontId="19" fillId="0" borderId="9" xfId="3" applyBorder="1" applyAlignment="1">
      <alignment horizontal="center" vertical="center" wrapText="1"/>
    </xf>
    <xf numFmtId="164" fontId="19" fillId="0" borderId="9" xfId="3" applyNumberFormat="1" applyBorder="1" applyAlignment="1">
      <alignment horizontal="center" vertical="center" wrapText="1"/>
    </xf>
    <xf numFmtId="0" fontId="21" fillId="0" borderId="6" xfId="3" applyFont="1" applyBorder="1" applyAlignment="1">
      <alignment horizontal="center" vertical="center" wrapText="1"/>
    </xf>
    <xf numFmtId="165" fontId="19" fillId="0" borderId="0" xfId="3" applyNumberFormat="1" applyAlignment="1">
      <alignment vertical="center" wrapText="1"/>
    </xf>
    <xf numFmtId="0" fontId="19" fillId="0" borderId="0" xfId="3" applyAlignment="1">
      <alignment vertical="center" wrapText="1"/>
    </xf>
    <xf numFmtId="0" fontId="19" fillId="0" borderId="0" xfId="3" applyAlignment="1">
      <alignment horizontal="right"/>
    </xf>
    <xf numFmtId="0" fontId="0" fillId="8" borderId="0" xfId="0" applyFill="1"/>
    <xf numFmtId="0" fontId="0" fillId="8" borderId="0" xfId="0" applyFill="1" applyAlignment="1">
      <alignment horizontal="center"/>
    </xf>
    <xf numFmtId="10" fontId="0" fillId="8" borderId="3" xfId="0" applyNumberFormat="1" applyFill="1" applyBorder="1"/>
    <xf numFmtId="0" fontId="21" fillId="8" borderId="0" xfId="3" applyFont="1" applyFill="1"/>
    <xf numFmtId="0" fontId="21" fillId="8" borderId="4" xfId="3" applyFont="1" applyFill="1" applyBorder="1" applyAlignment="1">
      <alignment horizontal="left"/>
    </xf>
    <xf numFmtId="165" fontId="20" fillId="0" borderId="0" xfId="3" applyNumberFormat="1" applyFont="1"/>
    <xf numFmtId="165" fontId="20" fillId="0" borderId="9" xfId="3" applyNumberFormat="1" applyFont="1" applyBorder="1" applyAlignment="1">
      <alignment horizontal="center" vertical="center" wrapText="1"/>
    </xf>
    <xf numFmtId="165" fontId="20" fillId="0" borderId="0" xfId="3" applyNumberFormat="1" applyFont="1" applyAlignment="1">
      <alignment horizontal="center" vertical="center" wrapText="1"/>
    </xf>
    <xf numFmtId="165" fontId="20" fillId="4" borderId="0" xfId="3" applyNumberFormat="1" applyFont="1" applyFill="1"/>
    <xf numFmtId="165" fontId="20" fillId="6" borderId="0" xfId="3" applyNumberFormat="1" applyFont="1" applyFill="1"/>
    <xf numFmtId="165" fontId="20" fillId="5" borderId="0" xfId="3" applyNumberFormat="1" applyFont="1" applyFill="1"/>
    <xf numFmtId="165" fontId="20" fillId="8" borderId="0" xfId="3" applyNumberFormat="1" applyFont="1" applyFill="1"/>
    <xf numFmtId="165" fontId="20" fillId="9" borderId="0" xfId="3" applyNumberFormat="1" applyFont="1" applyFill="1"/>
    <xf numFmtId="165" fontId="12" fillId="8" borderId="0" xfId="0" applyNumberFormat="1" applyFont="1" applyFill="1"/>
    <xf numFmtId="165" fontId="20" fillId="7" borderId="0" xfId="3" applyNumberFormat="1" applyFont="1" applyFill="1"/>
    <xf numFmtId="165" fontId="20" fillId="3" borderId="0" xfId="3" applyNumberFormat="1" applyFont="1" applyFill="1"/>
    <xf numFmtId="166" fontId="20" fillId="6" borderId="0" xfId="3" applyNumberFormat="1" applyFont="1" applyFill="1"/>
    <xf numFmtId="166" fontId="20" fillId="5" borderId="0" xfId="3" applyNumberFormat="1" applyFont="1" applyFill="1"/>
    <xf numFmtId="164" fontId="20" fillId="4" borderId="0" xfId="3" applyNumberFormat="1" applyFont="1" applyFill="1"/>
    <xf numFmtId="0" fontId="20" fillId="0" borderId="5" xfId="3" applyFont="1" applyBorder="1"/>
    <xf numFmtId="164" fontId="20" fillId="2" borderId="3" xfId="3" applyNumberFormat="1" applyFont="1" applyFill="1" applyBorder="1"/>
    <xf numFmtId="164" fontId="20" fillId="2" borderId="1" xfId="3" applyNumberFormat="1" applyFont="1" applyFill="1" applyBorder="1"/>
    <xf numFmtId="0" fontId="20" fillId="0" borderId="0" xfId="3" applyFont="1" applyAlignment="1">
      <alignment horizontal="center"/>
    </xf>
    <xf numFmtId="165" fontId="20" fillId="0" borderId="0" xfId="3" applyNumberFormat="1" applyFont="1" applyAlignment="1">
      <alignment vertical="center" wrapText="1"/>
    </xf>
    <xf numFmtId="0" fontId="0" fillId="3" borderId="2" xfId="0" applyFill="1" applyBorder="1"/>
    <xf numFmtId="0" fontId="0" fillId="3" borderId="7" xfId="0" applyFill="1" applyBorder="1"/>
    <xf numFmtId="165" fontId="0" fillId="3" borderId="7" xfId="0" applyNumberFormat="1" applyFill="1" applyBorder="1"/>
    <xf numFmtId="0" fontId="0" fillId="3" borderId="7" xfId="0" applyFill="1" applyBorder="1" applyAlignment="1">
      <alignment horizontal="center"/>
    </xf>
    <xf numFmtId="0" fontId="21" fillId="3" borderId="7" xfId="0" applyFont="1" applyFill="1" applyBorder="1"/>
    <xf numFmtId="164" fontId="0" fillId="3" borderId="7" xfId="0" applyNumberFormat="1" applyFill="1" applyBorder="1"/>
    <xf numFmtId="0" fontId="0" fillId="3" borderId="1" xfId="0" applyFill="1" applyBorder="1"/>
    <xf numFmtId="1" fontId="3" fillId="0" borderId="0" xfId="0" applyNumberFormat="1" applyFont="1" applyAlignment="1">
      <alignment horizontal="center"/>
    </xf>
    <xf numFmtId="0" fontId="22" fillId="0" borderId="0" xfId="4"/>
    <xf numFmtId="0" fontId="23" fillId="0" borderId="0" xfId="4" applyFon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23" fillId="0" borderId="0" xfId="4" applyFont="1" applyAlignment="1">
      <alignment horizontal="center" vertical="center" wrapText="1"/>
    </xf>
    <xf numFmtId="0" fontId="24" fillId="0" borderId="0" xfId="0" applyFont="1"/>
    <xf numFmtId="0" fontId="11" fillId="0" borderId="10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/>
    <xf numFmtId="0" fontId="21" fillId="0" borderId="0" xfId="0" applyFont="1"/>
    <xf numFmtId="164" fontId="0" fillId="0" borderId="0" xfId="0" applyNumberFormat="1"/>
    <xf numFmtId="0" fontId="23" fillId="0" borderId="0" xfId="4" applyFont="1" applyAlignment="1">
      <alignment horizontal="left" vertical="center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0" applyAlignment="1">
      <alignment horizontal="left" vertical="center" wrapText="1"/>
    </xf>
    <xf numFmtId="0" fontId="20" fillId="0" borderId="0" xfId="3" applyFont="1" applyAlignment="1">
      <alignment horizontal="center"/>
    </xf>
  </cellXfs>
  <cellStyles count="6">
    <cellStyle name="Hyperlink" xfId="1" builtinId="8"/>
    <cellStyle name="Normal" xfId="0" builtinId="0"/>
    <cellStyle name="Normal 2" xfId="2" xr:uid="{1DFF5CAD-2287-42C2-875F-6C9CB2B35126}"/>
    <cellStyle name="Normal 2 2" xfId="4" xr:uid="{9B3795AB-9D35-4503-8369-EFCA64CEA438}"/>
    <cellStyle name="Normal 3" xfId="3" xr:uid="{3C095FEE-6999-45CA-8527-E5C7ED285926}"/>
    <cellStyle name="Normal 4" xfId="5" xr:uid="{AB51BB44-B169-4496-945B-57474D04A21A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wynne, Peter John" id="{32D2F2B6-DD63-4983-BA5A-7E3AACE2CA0B}" userId="S::pgwynn01@tufts.edu::f89ea700-9f91-4958-98f5-142e9b0d36c6" providerId="AD"/>
</personList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2-04-26T18:25:23.28" personId="{32D2F2B6-DD63-4983-BA5A-7E3AACE2CA0B}" id="{053EA131-13CF-4878-8481-F917E87D75D3}">
    <text>Can the reaction carry flux in complete medium?</text>
  </threadedComment>
  <threadedComment ref="E3" dT="2022-04-26T18:24:48.89" personId="{32D2F2B6-DD63-4983-BA5A-7E3AACE2CA0B}" id="{1FE6BEB0-104D-4A02-A047-E432C699237F}">
    <text>Flux through this reaction when solving for biomass</text>
  </threadedComment>
  <threadedComment ref="F3" dT="2022-04-26T18:26:23.77" personId="{32D2F2B6-DD63-4983-BA5A-7E3AACE2CA0B}" id="{11AB9A12-50D8-48D7-9F3D-2F7BD844AAE6}">
    <text>Growth rate in reaction "mutant" (where flux of this reaction is constrained to 0). WT growth rate is 0.274.</text>
  </threadedComment>
  <threadedComment ref="G3" dT="2022-04-26T18:26:51.09" personId="{32D2F2B6-DD63-4983-BA5A-7E3AACE2CA0B}" id="{D201803C-CD80-4494-A027-FD16A80F674B}">
    <text>Ratio of "mutant" growth rate to WT growth rate.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4" dT="2022-04-26T16:34:53.39" personId="{32D2F2B6-DD63-4983-BA5A-7E3AACE2CA0B}" id="{EDF58E04-A8EE-4458-8415-51D97DE8D20B}">
    <text>These columns are arithmetic transformations to merge binary data for essentiality (isEssential) and presence of transposon mutant (hasTn)</text>
  </threadedComment>
  <threadedComment ref="D5" dT="2022-04-26T18:27:58.39" personId="{32D2F2B6-DD63-4983-BA5A-7E3AACE2CA0B}" id="{CC11BCE5-83B1-4B3A-B0C0-6494CCCB0688}">
    <text>This converts growth ratio to a binary yes/no for essentiality. A gene is essential if growth rate = 0.</text>
  </threadedComment>
  <threadedComment ref="F5" dT="2022-04-26T18:29:12.54" personId="{32D2F2B6-DD63-4983-BA5A-7E3AACE2CA0B}" id="{AE3009AC-1671-46C7-997B-2F8FEAC541FC}">
    <text>Again, a binary value for whether there's a transposon reported in the gene (and therefore whether the gene is mutable).</text>
  </threadedComment>
  <threadedComment ref="G5" dT="2022-04-26T16:34:53.39" personId="{32D2F2B6-DD63-4983-BA5A-7E3AACE2CA0B}" id="{A5D0F04C-1C91-4098-B9D5-61BFF85C1731}">
    <text>Here isEssential - hasTn is:
1 if there's no Tn in an essential gene.
-1 if there's a Tn in a nonessential gene
And 0 if either there's no Tn in a nonessential gene, or a Tn in an essential gene. The next column separates these two possibilities.</text>
  </threadedComment>
  <threadedComment ref="H5" dT="2022-04-26T16:34:53.39" personId="{32D2F2B6-DD63-4983-BA5A-7E3AACE2CA0B}" id="{2CFEEC5D-8C68-4509-8D67-08588575E9D3}">
    <text>so isEssential * hasTn is:
1 if there's a Tn in an Essential gene
0 in any other case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S0300-9084(01)01296-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.gwynne@tufts.edu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5CD7-4ACE-438D-89DA-8254D25F2477}">
  <dimension ref="A1:T400"/>
  <sheetViews>
    <sheetView zoomScale="80" zoomScaleNormal="80"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3" customWidth="1"/>
    <col min="2" max="2" width="22.140625" customWidth="1"/>
    <col min="3" max="3" width="47.42578125" customWidth="1"/>
    <col min="4" max="4" width="100.140625" customWidth="1"/>
    <col min="5" max="5" width="21.28515625" customWidth="1"/>
    <col min="6" max="6" width="27.7109375" style="15" customWidth="1"/>
    <col min="7" max="7" width="7.5703125" customWidth="1"/>
    <col min="8" max="8" width="6.7109375" customWidth="1"/>
    <col min="9" max="9" width="4.28515625" customWidth="1"/>
    <col min="10" max="10" width="6.85546875" customWidth="1"/>
    <col min="11" max="11" width="11.28515625" customWidth="1"/>
    <col min="12" max="12" width="13" customWidth="1"/>
    <col min="13" max="13" width="10.85546875" customWidth="1"/>
    <col min="14" max="14" width="15.7109375" customWidth="1"/>
    <col min="15" max="15" width="11.42578125" customWidth="1"/>
    <col min="16" max="16" width="27.28515625" customWidth="1"/>
    <col min="17" max="17" width="12.28515625" customWidth="1"/>
    <col min="18" max="18" width="11.85546875" customWidth="1"/>
    <col min="19" max="19" width="21.28515625" customWidth="1"/>
    <col min="20" max="20" width="16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1978</v>
      </c>
      <c r="L1" s="1" t="s">
        <v>1977</v>
      </c>
      <c r="M1" s="1" t="s">
        <v>1976</v>
      </c>
      <c r="N1" s="1" t="s">
        <v>2538</v>
      </c>
      <c r="O1" s="1" t="s">
        <v>13</v>
      </c>
      <c r="P1" s="1" t="s">
        <v>14</v>
      </c>
      <c r="Q1" s="1" t="s">
        <v>10</v>
      </c>
      <c r="R1" s="1" t="s">
        <v>11</v>
      </c>
      <c r="S1" s="1" t="s">
        <v>12</v>
      </c>
      <c r="T1" s="1" t="s">
        <v>15</v>
      </c>
    </row>
    <row r="2" spans="1:20" x14ac:dyDescent="0.25">
      <c r="B2" s="3" t="s">
        <v>3438</v>
      </c>
      <c r="C2" s="3" t="s">
        <v>195</v>
      </c>
      <c r="D2" s="3" t="s">
        <v>2335</v>
      </c>
      <c r="E2" s="3" t="s">
        <v>35</v>
      </c>
      <c r="F2" s="14" t="s">
        <v>1488</v>
      </c>
      <c r="G2" s="3">
        <v>0</v>
      </c>
      <c r="H2" s="3">
        <v>1000</v>
      </c>
      <c r="L2" t="s">
        <v>1972</v>
      </c>
      <c r="Q2" s="3" t="s">
        <v>196</v>
      </c>
      <c r="R2" s="3"/>
      <c r="T2" s="3"/>
    </row>
    <row r="3" spans="1:20" x14ac:dyDescent="0.25">
      <c r="B3" s="3" t="s">
        <v>3439</v>
      </c>
      <c r="C3" s="3" t="s">
        <v>34</v>
      </c>
      <c r="D3" s="3" t="s">
        <v>2334</v>
      </c>
      <c r="E3" s="3" t="s">
        <v>35</v>
      </c>
      <c r="F3" s="14" t="s">
        <v>1488</v>
      </c>
      <c r="G3" s="3">
        <v>0</v>
      </c>
      <c r="H3" s="3">
        <v>1000</v>
      </c>
      <c r="L3" t="s">
        <v>1972</v>
      </c>
      <c r="P3" s="3" t="s">
        <v>1975</v>
      </c>
      <c r="Q3" s="3" t="s">
        <v>36</v>
      </c>
      <c r="R3" s="3"/>
      <c r="T3" s="3"/>
    </row>
    <row r="4" spans="1:20" x14ac:dyDescent="0.25">
      <c r="B4" s="3" t="s">
        <v>3440</v>
      </c>
      <c r="C4" s="3" t="s">
        <v>45</v>
      </c>
      <c r="D4" s="3" t="s">
        <v>2333</v>
      </c>
      <c r="E4" s="3" t="s">
        <v>46</v>
      </c>
      <c r="F4" s="14" t="s">
        <v>1488</v>
      </c>
      <c r="G4" s="3">
        <v>0</v>
      </c>
      <c r="H4" s="3">
        <v>1000</v>
      </c>
      <c r="L4" t="s">
        <v>1972</v>
      </c>
      <c r="Q4" s="3" t="s">
        <v>47</v>
      </c>
      <c r="R4" s="3"/>
      <c r="T4" s="3"/>
    </row>
    <row r="5" spans="1:20" x14ac:dyDescent="0.25">
      <c r="B5" s="3" t="s">
        <v>3437</v>
      </c>
      <c r="C5" s="3" t="s">
        <v>247</v>
      </c>
      <c r="D5" s="3" t="s">
        <v>2332</v>
      </c>
      <c r="E5" s="3" t="s">
        <v>46</v>
      </c>
      <c r="F5" s="14" t="s">
        <v>1488</v>
      </c>
      <c r="G5" s="3">
        <v>0</v>
      </c>
      <c r="H5" s="3">
        <v>1000</v>
      </c>
      <c r="M5" t="s">
        <v>1972</v>
      </c>
      <c r="Q5" s="3" t="s">
        <v>248</v>
      </c>
      <c r="R5" s="3"/>
      <c r="T5" s="3"/>
    </row>
    <row r="6" spans="1:20" x14ac:dyDescent="0.25">
      <c r="B6" s="3" t="s">
        <v>3441</v>
      </c>
      <c r="C6" s="3" t="s">
        <v>53</v>
      </c>
      <c r="D6" s="3" t="s">
        <v>2348</v>
      </c>
      <c r="E6" s="3" t="s">
        <v>54</v>
      </c>
      <c r="F6" s="31" t="s">
        <v>1530</v>
      </c>
      <c r="G6" s="3">
        <v>0</v>
      </c>
      <c r="H6" s="3">
        <v>1000</v>
      </c>
      <c r="L6" t="s">
        <v>1972</v>
      </c>
      <c r="Q6" s="3" t="s">
        <v>55</v>
      </c>
      <c r="T6" s="3"/>
    </row>
    <row r="7" spans="1:20" x14ac:dyDescent="0.25">
      <c r="B7" s="3" t="s">
        <v>3442</v>
      </c>
      <c r="C7" s="3" t="s">
        <v>312</v>
      </c>
      <c r="D7" s="3" t="s">
        <v>733</v>
      </c>
      <c r="E7" s="3" t="s">
        <v>313</v>
      </c>
      <c r="F7" s="31" t="s">
        <v>1526</v>
      </c>
      <c r="G7" s="3">
        <v>0</v>
      </c>
      <c r="H7" s="3">
        <v>1000</v>
      </c>
      <c r="M7" t="s">
        <v>1972</v>
      </c>
      <c r="Q7" s="3" t="s">
        <v>314</v>
      </c>
      <c r="T7" s="3"/>
    </row>
    <row r="8" spans="1:20" x14ac:dyDescent="0.25">
      <c r="B8" s="3" t="s">
        <v>657</v>
      </c>
      <c r="C8" s="3" t="s">
        <v>74</v>
      </c>
      <c r="D8" s="3" t="s">
        <v>703</v>
      </c>
      <c r="E8" s="3" t="s">
        <v>75</v>
      </c>
      <c r="F8" s="16" t="s">
        <v>1499</v>
      </c>
      <c r="G8" s="3">
        <v>0</v>
      </c>
      <c r="H8" s="3">
        <v>1000</v>
      </c>
      <c r="K8" t="s">
        <v>1972</v>
      </c>
      <c r="L8" t="s">
        <v>1972</v>
      </c>
      <c r="M8" t="s">
        <v>1972</v>
      </c>
      <c r="Q8" s="3" t="s">
        <v>76</v>
      </c>
      <c r="R8" s="3"/>
      <c r="T8" s="3"/>
    </row>
    <row r="9" spans="1:20" x14ac:dyDescent="0.25">
      <c r="B9" s="3" t="s">
        <v>3443</v>
      </c>
      <c r="C9" s="3" t="s">
        <v>77</v>
      </c>
      <c r="D9" s="3" t="s">
        <v>704</v>
      </c>
      <c r="E9" s="3" t="s">
        <v>78</v>
      </c>
      <c r="F9" s="14" t="s">
        <v>623</v>
      </c>
      <c r="G9" s="3">
        <v>0</v>
      </c>
      <c r="H9" s="3">
        <v>1000</v>
      </c>
      <c r="K9" t="s">
        <v>1972</v>
      </c>
      <c r="L9" t="s">
        <v>1972</v>
      </c>
      <c r="M9" t="s">
        <v>1972</v>
      </c>
      <c r="Q9" s="3" t="s">
        <v>79</v>
      </c>
      <c r="R9" s="3"/>
      <c r="T9" s="3"/>
    </row>
    <row r="10" spans="1:20" x14ac:dyDescent="0.25">
      <c r="B10" s="3" t="s">
        <v>3444</v>
      </c>
      <c r="C10" s="3" t="s">
        <v>80</v>
      </c>
      <c r="D10" s="3" t="s">
        <v>705</v>
      </c>
      <c r="E10" s="3" t="s">
        <v>81</v>
      </c>
      <c r="F10" s="16" t="s">
        <v>1490</v>
      </c>
      <c r="G10" s="3">
        <v>-1000</v>
      </c>
      <c r="H10" s="3">
        <v>1000</v>
      </c>
      <c r="K10" t="s">
        <v>1972</v>
      </c>
      <c r="L10" t="s">
        <v>1972</v>
      </c>
      <c r="M10" t="s">
        <v>1972</v>
      </c>
      <c r="Q10" s="3" t="s">
        <v>82</v>
      </c>
      <c r="R10" s="3"/>
      <c r="T10" s="3"/>
    </row>
    <row r="11" spans="1:20" x14ac:dyDescent="0.25">
      <c r="B11" s="3" t="s">
        <v>3445</v>
      </c>
      <c r="C11" s="3" t="s">
        <v>101</v>
      </c>
      <c r="D11" s="3" t="s">
        <v>983</v>
      </c>
      <c r="E11" s="3" t="s">
        <v>102</v>
      </c>
      <c r="F11" s="16" t="s">
        <v>1491</v>
      </c>
      <c r="G11" s="3">
        <v>-1000</v>
      </c>
      <c r="H11" s="3">
        <v>1000</v>
      </c>
      <c r="L11" t="s">
        <v>1972</v>
      </c>
      <c r="Q11" s="3" t="s">
        <v>103</v>
      </c>
      <c r="R11" s="3"/>
      <c r="T11" s="3"/>
    </row>
    <row r="12" spans="1:20" x14ac:dyDescent="0.25">
      <c r="B12" s="3" t="s">
        <v>3446</v>
      </c>
      <c r="C12" s="3" t="s">
        <v>83</v>
      </c>
      <c r="D12" s="3" t="s">
        <v>706</v>
      </c>
      <c r="E12" s="3" t="s">
        <v>84</v>
      </c>
      <c r="F12" s="16" t="s">
        <v>1491</v>
      </c>
      <c r="G12" s="3">
        <v>-1000</v>
      </c>
      <c r="H12" s="3">
        <v>1000</v>
      </c>
      <c r="K12" t="s">
        <v>1972</v>
      </c>
      <c r="L12" t="s">
        <v>1972</v>
      </c>
      <c r="M12" t="s">
        <v>1972</v>
      </c>
      <c r="Q12" s="3" t="s">
        <v>85</v>
      </c>
      <c r="R12" s="3"/>
      <c r="T12" s="3"/>
    </row>
    <row r="13" spans="1:20" x14ac:dyDescent="0.25">
      <c r="B13" s="3" t="s">
        <v>3447</v>
      </c>
      <c r="C13" s="3" t="s">
        <v>90</v>
      </c>
      <c r="D13" s="3" t="s">
        <v>2323</v>
      </c>
      <c r="E13" s="3" t="s">
        <v>91</v>
      </c>
      <c r="F13" s="14" t="s">
        <v>1561</v>
      </c>
      <c r="G13" s="3">
        <v>0</v>
      </c>
      <c r="H13" s="3">
        <v>1000</v>
      </c>
      <c r="K13" t="s">
        <v>1972</v>
      </c>
      <c r="L13" t="s">
        <v>1972</v>
      </c>
      <c r="M13" t="s">
        <v>1972</v>
      </c>
      <c r="Q13" s="3" t="s">
        <v>92</v>
      </c>
      <c r="R13" s="3"/>
      <c r="T13" s="3"/>
    </row>
    <row r="14" spans="1:20" x14ac:dyDescent="0.25">
      <c r="B14" s="3" t="s">
        <v>3464</v>
      </c>
      <c r="C14" s="3" t="s">
        <v>107</v>
      </c>
      <c r="D14" s="3" t="s">
        <v>707</v>
      </c>
      <c r="E14" s="3" t="s">
        <v>108</v>
      </c>
      <c r="F14" s="16" t="s">
        <v>1492</v>
      </c>
      <c r="G14" s="3">
        <v>0</v>
      </c>
      <c r="H14" s="3">
        <v>1000</v>
      </c>
      <c r="K14" t="s">
        <v>1972</v>
      </c>
      <c r="L14" t="s">
        <v>1972</v>
      </c>
      <c r="M14" t="s">
        <v>1972</v>
      </c>
      <c r="Q14" s="3" t="s">
        <v>109</v>
      </c>
      <c r="R14" s="3"/>
      <c r="T14" s="3"/>
    </row>
    <row r="15" spans="1:20" x14ac:dyDescent="0.25">
      <c r="B15" s="3" t="s">
        <v>3448</v>
      </c>
      <c r="C15" s="3" t="s">
        <v>112</v>
      </c>
      <c r="D15" s="3" t="s">
        <v>708</v>
      </c>
      <c r="E15" s="3" t="s">
        <v>113</v>
      </c>
      <c r="F15" s="16" t="s">
        <v>1493</v>
      </c>
      <c r="G15" s="3">
        <v>0</v>
      </c>
      <c r="H15" s="3">
        <v>1000</v>
      </c>
      <c r="L15" t="s">
        <v>1972</v>
      </c>
      <c r="Q15" s="3" t="s">
        <v>114</v>
      </c>
      <c r="R15" s="3"/>
      <c r="T15" s="3"/>
    </row>
    <row r="16" spans="1:20" x14ac:dyDescent="0.25">
      <c r="B16" s="3" t="s">
        <v>3449</v>
      </c>
      <c r="C16" s="3" t="s">
        <v>125</v>
      </c>
      <c r="D16" s="3" t="s">
        <v>989</v>
      </c>
      <c r="E16" s="3" t="s">
        <v>126</v>
      </c>
      <c r="F16" s="16" t="s">
        <v>1494</v>
      </c>
      <c r="G16" s="3">
        <v>0</v>
      </c>
      <c r="H16" s="3">
        <v>1000</v>
      </c>
      <c r="L16" t="s">
        <v>1972</v>
      </c>
      <c r="Q16" s="3" t="s">
        <v>127</v>
      </c>
      <c r="R16" s="3"/>
      <c r="T16" s="3"/>
    </row>
    <row r="17" spans="2:20" x14ac:dyDescent="0.25">
      <c r="B17" s="3" t="s">
        <v>3450</v>
      </c>
      <c r="C17" s="3" t="s">
        <v>161</v>
      </c>
      <c r="D17" s="3" t="s">
        <v>2321</v>
      </c>
      <c r="E17" s="3" t="s">
        <v>162</v>
      </c>
      <c r="F17" s="16" t="s">
        <v>383</v>
      </c>
      <c r="G17" s="3">
        <v>0</v>
      </c>
      <c r="H17" s="3">
        <v>1000</v>
      </c>
      <c r="K17" t="s">
        <v>1972</v>
      </c>
      <c r="L17" t="s">
        <v>1972</v>
      </c>
      <c r="M17" t="s">
        <v>1972</v>
      </c>
      <c r="Q17" s="3" t="s">
        <v>163</v>
      </c>
      <c r="T17" s="3"/>
    </row>
    <row r="18" spans="2:20" x14ac:dyDescent="0.25">
      <c r="B18" s="3" t="s">
        <v>3451</v>
      </c>
      <c r="C18" s="3" t="s">
        <v>31</v>
      </c>
      <c r="D18" s="3" t="s">
        <v>1379</v>
      </c>
      <c r="E18" s="3" t="s">
        <v>169</v>
      </c>
      <c r="F18" s="16" t="s">
        <v>1495</v>
      </c>
      <c r="G18" s="3">
        <v>0</v>
      </c>
      <c r="H18" s="3">
        <v>1000</v>
      </c>
      <c r="L18" t="s">
        <v>1972</v>
      </c>
      <c r="Q18" s="3" t="s">
        <v>170</v>
      </c>
      <c r="R18" s="3"/>
      <c r="T18" s="3"/>
    </row>
    <row r="19" spans="2:20" x14ac:dyDescent="0.25">
      <c r="B19" s="3" t="s">
        <v>3453</v>
      </c>
      <c r="C19" s="3" t="s">
        <v>171</v>
      </c>
      <c r="D19" s="3" t="s">
        <v>711</v>
      </c>
      <c r="E19" s="3" t="s">
        <v>172</v>
      </c>
      <c r="F19" s="16" t="s">
        <v>1495</v>
      </c>
      <c r="G19" s="3">
        <v>0</v>
      </c>
      <c r="H19" s="3">
        <v>1000</v>
      </c>
      <c r="K19" t="s">
        <v>1972</v>
      </c>
      <c r="L19" t="s">
        <v>1972</v>
      </c>
      <c r="M19" t="s">
        <v>1972</v>
      </c>
      <c r="Q19" s="3" t="s">
        <v>173</v>
      </c>
      <c r="R19" s="3"/>
      <c r="T19" s="3"/>
    </row>
    <row r="20" spans="2:20" x14ac:dyDescent="0.25">
      <c r="B20" s="3" t="s">
        <v>3452</v>
      </c>
      <c r="C20" s="3" t="s">
        <v>197</v>
      </c>
      <c r="D20" s="3" t="s">
        <v>713</v>
      </c>
      <c r="E20" s="3" t="s">
        <v>198</v>
      </c>
      <c r="F20" s="16" t="s">
        <v>1496</v>
      </c>
      <c r="G20" s="3">
        <v>0</v>
      </c>
      <c r="H20" s="3">
        <v>1000</v>
      </c>
      <c r="L20" t="s">
        <v>1972</v>
      </c>
      <c r="Q20" s="3" t="s">
        <v>199</v>
      </c>
      <c r="R20" s="3"/>
      <c r="T20" s="3"/>
    </row>
    <row r="21" spans="2:20" x14ac:dyDescent="0.25">
      <c r="B21" s="3" t="s">
        <v>3454</v>
      </c>
      <c r="C21" s="3" t="s">
        <v>210</v>
      </c>
      <c r="D21" s="3" t="s">
        <v>718</v>
      </c>
      <c r="E21" s="3" t="s">
        <v>211</v>
      </c>
      <c r="F21" s="16" t="s">
        <v>1492</v>
      </c>
      <c r="G21" s="3">
        <v>0</v>
      </c>
      <c r="H21" s="3">
        <v>1000</v>
      </c>
      <c r="K21" t="s">
        <v>1972</v>
      </c>
      <c r="L21" t="s">
        <v>1972</v>
      </c>
      <c r="M21" t="s">
        <v>1972</v>
      </c>
      <c r="Q21" s="3" t="s">
        <v>212</v>
      </c>
      <c r="R21" s="3"/>
      <c r="T21" s="3"/>
    </row>
    <row r="22" spans="2:20" x14ac:dyDescent="0.25">
      <c r="B22" s="3" t="s">
        <v>3455</v>
      </c>
      <c r="C22" s="3" t="s">
        <v>1433</v>
      </c>
      <c r="D22" s="3" t="s">
        <v>2329</v>
      </c>
      <c r="E22" s="3" t="s">
        <v>1434</v>
      </c>
      <c r="F22" s="14" t="s">
        <v>1437</v>
      </c>
      <c r="G22" s="3">
        <v>0</v>
      </c>
      <c r="H22" s="3">
        <v>1000</v>
      </c>
      <c r="K22" t="s">
        <v>1972</v>
      </c>
      <c r="M22" t="s">
        <v>1972</v>
      </c>
      <c r="O22" t="s">
        <v>2495</v>
      </c>
      <c r="Q22" s="3" t="s">
        <v>1435</v>
      </c>
      <c r="R22" s="3"/>
      <c r="T22" s="3"/>
    </row>
    <row r="23" spans="2:20" x14ac:dyDescent="0.25">
      <c r="B23" s="3" t="s">
        <v>3456</v>
      </c>
      <c r="C23" s="3" t="s">
        <v>213</v>
      </c>
      <c r="D23" s="3" t="s">
        <v>1563</v>
      </c>
      <c r="E23" s="3" t="s">
        <v>214</v>
      </c>
      <c r="F23" s="16" t="s">
        <v>1497</v>
      </c>
      <c r="G23" s="3">
        <v>-1000</v>
      </c>
      <c r="H23" s="3">
        <v>1000</v>
      </c>
      <c r="K23" t="s">
        <v>1972</v>
      </c>
      <c r="L23" t="s">
        <v>1972</v>
      </c>
      <c r="M23" t="s">
        <v>1972</v>
      </c>
      <c r="Q23" s="3" t="s">
        <v>215</v>
      </c>
      <c r="R23" s="3"/>
      <c r="T23" s="3"/>
    </row>
    <row r="24" spans="2:20" x14ac:dyDescent="0.25">
      <c r="B24" s="3" t="s">
        <v>3457</v>
      </c>
      <c r="C24" s="3" t="s">
        <v>216</v>
      </c>
      <c r="D24" s="3" t="s">
        <v>719</v>
      </c>
      <c r="E24" s="3" t="s">
        <v>217</v>
      </c>
      <c r="F24" s="16" t="s">
        <v>1500</v>
      </c>
      <c r="G24" s="3">
        <v>0</v>
      </c>
      <c r="H24" s="3">
        <v>1000</v>
      </c>
      <c r="K24" t="s">
        <v>1972</v>
      </c>
      <c r="L24" t="s">
        <v>1972</v>
      </c>
      <c r="M24" t="s">
        <v>1972</v>
      </c>
      <c r="Q24" s="3" t="s">
        <v>218</v>
      </c>
      <c r="R24" s="3"/>
      <c r="T24" s="3"/>
    </row>
    <row r="25" spans="2:20" x14ac:dyDescent="0.25">
      <c r="B25" s="3" t="s">
        <v>3458</v>
      </c>
      <c r="C25" s="3" t="s">
        <v>225</v>
      </c>
      <c r="D25" s="3" t="s">
        <v>720</v>
      </c>
      <c r="E25" s="3" t="s">
        <v>226</v>
      </c>
      <c r="F25" s="16" t="s">
        <v>1501</v>
      </c>
      <c r="G25" s="3">
        <v>0</v>
      </c>
      <c r="H25" s="3">
        <v>1000</v>
      </c>
      <c r="K25" t="s">
        <v>1972</v>
      </c>
      <c r="L25" t="s">
        <v>1972</v>
      </c>
      <c r="M25" t="s">
        <v>1972</v>
      </c>
      <c r="Q25" s="3" t="s">
        <v>227</v>
      </c>
      <c r="R25" s="3"/>
      <c r="T25" s="3"/>
    </row>
    <row r="26" spans="2:20" x14ac:dyDescent="0.25">
      <c r="B26" s="3" t="s">
        <v>3459</v>
      </c>
      <c r="C26" s="3" t="s">
        <v>241</v>
      </c>
      <c r="D26" s="3" t="s">
        <v>1220</v>
      </c>
      <c r="E26" s="3" t="s">
        <v>242</v>
      </c>
      <c r="F26" s="14" t="s">
        <v>641</v>
      </c>
      <c r="G26" s="3">
        <v>0</v>
      </c>
      <c r="H26" s="3">
        <v>1000</v>
      </c>
      <c r="K26" t="s">
        <v>1972</v>
      </c>
      <c r="M26" t="s">
        <v>1972</v>
      </c>
      <c r="Q26" s="3" t="s">
        <v>243</v>
      </c>
      <c r="R26" s="3"/>
      <c r="T26" s="3"/>
    </row>
    <row r="27" spans="2:20" x14ac:dyDescent="0.25">
      <c r="B27" s="3" t="s">
        <v>3460</v>
      </c>
      <c r="C27" s="3" t="s">
        <v>244</v>
      </c>
      <c r="D27" s="3" t="s">
        <v>722</v>
      </c>
      <c r="E27" s="3" t="s">
        <v>245</v>
      </c>
      <c r="F27" s="14" t="s">
        <v>626</v>
      </c>
      <c r="G27" s="3">
        <v>0</v>
      </c>
      <c r="H27" s="3">
        <v>1000</v>
      </c>
      <c r="K27" t="s">
        <v>1972</v>
      </c>
      <c r="M27" t="s">
        <v>1972</v>
      </c>
      <c r="Q27" s="3" t="s">
        <v>246</v>
      </c>
      <c r="T27" s="3"/>
    </row>
    <row r="28" spans="2:20" x14ac:dyDescent="0.25">
      <c r="B28" s="3" t="s">
        <v>3461</v>
      </c>
      <c r="C28" s="3" t="s">
        <v>272</v>
      </c>
      <c r="D28" s="3" t="s">
        <v>2352</v>
      </c>
      <c r="E28" s="3" t="s">
        <v>273</v>
      </c>
      <c r="F28" s="14" t="s">
        <v>629</v>
      </c>
      <c r="G28" s="3">
        <v>0</v>
      </c>
      <c r="H28" s="3">
        <v>1000</v>
      </c>
      <c r="K28" t="s">
        <v>1972</v>
      </c>
      <c r="M28" t="s">
        <v>1972</v>
      </c>
      <c r="Q28" s="3" t="s">
        <v>274</v>
      </c>
      <c r="R28" s="3"/>
      <c r="T28" s="3"/>
    </row>
    <row r="29" spans="2:20" x14ac:dyDescent="0.25">
      <c r="B29" s="3" t="s">
        <v>3462</v>
      </c>
      <c r="C29" s="3" t="s">
        <v>286</v>
      </c>
      <c r="D29" s="3" t="s">
        <v>731</v>
      </c>
      <c r="E29" s="3" t="s">
        <v>287</v>
      </c>
      <c r="F29" s="14" t="s">
        <v>641</v>
      </c>
      <c r="G29" s="3">
        <v>0</v>
      </c>
      <c r="H29" s="3">
        <v>1000</v>
      </c>
      <c r="K29" t="s">
        <v>1972</v>
      </c>
      <c r="M29" t="s">
        <v>1972</v>
      </c>
      <c r="Q29" s="3" t="s">
        <v>288</v>
      </c>
      <c r="R29" s="3"/>
      <c r="T29" s="3"/>
    </row>
    <row r="30" spans="2:20" x14ac:dyDescent="0.25">
      <c r="B30" s="3" t="s">
        <v>3463</v>
      </c>
      <c r="C30" s="3" t="s">
        <v>1311</v>
      </c>
      <c r="D30" s="3" t="s">
        <v>1316</v>
      </c>
      <c r="E30" s="3" t="s">
        <v>2569</v>
      </c>
      <c r="F30" s="14" t="s">
        <v>1310</v>
      </c>
      <c r="G30" s="3">
        <v>-1000</v>
      </c>
      <c r="H30" s="3">
        <v>1000</v>
      </c>
      <c r="M30" t="s">
        <v>1972</v>
      </c>
      <c r="O30" t="s">
        <v>1974</v>
      </c>
      <c r="Q30" s="3" t="s">
        <v>2570</v>
      </c>
      <c r="R30" s="3"/>
      <c r="T30" s="3"/>
    </row>
    <row r="31" spans="2:20" x14ac:dyDescent="0.25">
      <c r="B31" s="3" t="s">
        <v>3465</v>
      </c>
      <c r="C31" s="3" t="s">
        <v>289</v>
      </c>
      <c r="D31" s="3" t="s">
        <v>732</v>
      </c>
      <c r="E31" s="3" t="s">
        <v>290</v>
      </c>
      <c r="F31" s="14" t="s">
        <v>636</v>
      </c>
      <c r="G31" s="3">
        <v>0</v>
      </c>
      <c r="H31" s="3">
        <v>1000</v>
      </c>
      <c r="K31" t="s">
        <v>1972</v>
      </c>
      <c r="M31" t="s">
        <v>1972</v>
      </c>
      <c r="Q31" s="3" t="s">
        <v>291</v>
      </c>
      <c r="R31" s="3"/>
      <c r="T31" s="3"/>
    </row>
    <row r="32" spans="2:20" x14ac:dyDescent="0.25">
      <c r="B32" s="3" t="s">
        <v>3466</v>
      </c>
      <c r="C32" s="3" t="s">
        <v>318</v>
      </c>
      <c r="D32" s="3" t="s">
        <v>735</v>
      </c>
      <c r="E32" s="3" t="s">
        <v>319</v>
      </c>
      <c r="F32" s="14" t="s">
        <v>622</v>
      </c>
      <c r="G32" s="3">
        <v>0</v>
      </c>
      <c r="H32" s="3">
        <v>1000</v>
      </c>
      <c r="K32" t="s">
        <v>1972</v>
      </c>
      <c r="M32" t="s">
        <v>1972</v>
      </c>
      <c r="P32" s="3"/>
      <c r="Q32" s="3" t="s">
        <v>320</v>
      </c>
      <c r="R32" s="3"/>
      <c r="T32" s="3"/>
    </row>
    <row r="33" spans="2:20" x14ac:dyDescent="0.25">
      <c r="B33" s="3" t="s">
        <v>3467</v>
      </c>
      <c r="C33" s="3" t="s">
        <v>321</v>
      </c>
      <c r="D33" s="3" t="s">
        <v>736</v>
      </c>
      <c r="E33" s="3" t="s">
        <v>322</v>
      </c>
      <c r="F33" s="14" t="s">
        <v>323</v>
      </c>
      <c r="G33" s="3">
        <v>0</v>
      </c>
      <c r="H33" s="3">
        <v>1000</v>
      </c>
      <c r="K33" t="s">
        <v>1972</v>
      </c>
      <c r="Q33" s="3" t="s">
        <v>324</v>
      </c>
      <c r="R33" s="3"/>
      <c r="T33" s="3"/>
    </row>
    <row r="34" spans="2:20" x14ac:dyDescent="0.25">
      <c r="B34" s="3" t="s">
        <v>3468</v>
      </c>
      <c r="C34" s="3" t="s">
        <v>326</v>
      </c>
      <c r="D34" s="3" t="s">
        <v>738</v>
      </c>
      <c r="E34" s="3" t="s">
        <v>327</v>
      </c>
      <c r="F34" s="14" t="s">
        <v>328</v>
      </c>
      <c r="G34" s="3">
        <v>0</v>
      </c>
      <c r="H34" s="3">
        <v>1000</v>
      </c>
      <c r="K34" t="s">
        <v>1972</v>
      </c>
      <c r="Q34" s="3" t="s">
        <v>329</v>
      </c>
      <c r="R34" s="3"/>
      <c r="T34" s="3"/>
    </row>
    <row r="35" spans="2:20" x14ac:dyDescent="0.25">
      <c r="B35" s="3" t="s">
        <v>3469</v>
      </c>
      <c r="C35" s="3" t="s">
        <v>330</v>
      </c>
      <c r="D35" s="3" t="s">
        <v>739</v>
      </c>
      <c r="E35" s="3" t="s">
        <v>331</v>
      </c>
      <c r="F35" s="14" t="s">
        <v>332</v>
      </c>
      <c r="G35" s="3">
        <v>-1000</v>
      </c>
      <c r="H35" s="3">
        <v>1000</v>
      </c>
      <c r="K35" t="s">
        <v>1972</v>
      </c>
      <c r="Q35" s="3" t="s">
        <v>333</v>
      </c>
      <c r="R35" s="3"/>
      <c r="T35" s="3"/>
    </row>
    <row r="36" spans="2:20" x14ac:dyDescent="0.25">
      <c r="B36" s="3" t="s">
        <v>3470</v>
      </c>
      <c r="C36" s="3" t="s">
        <v>349</v>
      </c>
      <c r="D36" s="3" t="s">
        <v>744</v>
      </c>
      <c r="E36" s="3" t="s">
        <v>350</v>
      </c>
      <c r="F36" s="14" t="s">
        <v>351</v>
      </c>
      <c r="G36" s="3">
        <v>0</v>
      </c>
      <c r="H36" s="3">
        <v>1000</v>
      </c>
      <c r="K36" t="s">
        <v>1972</v>
      </c>
      <c r="Q36" s="3" t="s">
        <v>352</v>
      </c>
      <c r="R36" s="3"/>
      <c r="T36" s="3"/>
    </row>
    <row r="37" spans="2:20" x14ac:dyDescent="0.25">
      <c r="B37" s="3" t="s">
        <v>3471</v>
      </c>
      <c r="C37" s="3" t="s">
        <v>3473</v>
      </c>
      <c r="D37" s="3" t="s">
        <v>749</v>
      </c>
      <c r="E37" s="3" t="s">
        <v>370</v>
      </c>
      <c r="F37" s="14" t="s">
        <v>371</v>
      </c>
      <c r="G37" s="3">
        <v>-1000</v>
      </c>
      <c r="H37" s="3">
        <v>1000</v>
      </c>
      <c r="K37" t="s">
        <v>1972</v>
      </c>
      <c r="Q37" s="3" t="s">
        <v>372</v>
      </c>
      <c r="T37" s="3"/>
    </row>
    <row r="38" spans="2:20" x14ac:dyDescent="0.25">
      <c r="B38" s="3" t="s">
        <v>3472</v>
      </c>
      <c r="C38" s="3" t="s">
        <v>373</v>
      </c>
      <c r="D38" s="3" t="s">
        <v>750</v>
      </c>
      <c r="E38" s="3" t="s">
        <v>374</v>
      </c>
      <c r="F38" s="14" t="s">
        <v>371</v>
      </c>
      <c r="G38" s="3">
        <v>0</v>
      </c>
      <c r="H38" s="3">
        <v>1000</v>
      </c>
      <c r="K38" t="s">
        <v>1972</v>
      </c>
      <c r="Q38" s="3" t="s">
        <v>375</v>
      </c>
      <c r="R38" s="3"/>
      <c r="T38" s="3"/>
    </row>
    <row r="39" spans="2:20" x14ac:dyDescent="0.25">
      <c r="B39" s="3" t="s">
        <v>3474</v>
      </c>
      <c r="C39" s="3" t="s">
        <v>388</v>
      </c>
      <c r="D39" s="3" t="s">
        <v>2422</v>
      </c>
      <c r="E39" s="3" t="s">
        <v>78</v>
      </c>
      <c r="F39" s="14" t="s">
        <v>623</v>
      </c>
      <c r="G39" s="3">
        <v>-1000</v>
      </c>
      <c r="H39" s="3">
        <v>1000</v>
      </c>
      <c r="K39" t="s">
        <v>1972</v>
      </c>
      <c r="M39" t="s">
        <v>1972</v>
      </c>
      <c r="Q39" s="3" t="s">
        <v>389</v>
      </c>
      <c r="R39" s="3"/>
      <c r="T39" s="3"/>
    </row>
    <row r="40" spans="2:20" x14ac:dyDescent="0.25">
      <c r="B40" s="3" t="s">
        <v>3475</v>
      </c>
      <c r="C40" s="3" t="s">
        <v>390</v>
      </c>
      <c r="D40" s="3" t="s">
        <v>2368</v>
      </c>
      <c r="E40" s="3" t="s">
        <v>391</v>
      </c>
      <c r="F40" s="16" t="s">
        <v>1494</v>
      </c>
      <c r="G40" s="3">
        <v>-1000</v>
      </c>
      <c r="H40" s="3">
        <v>1000</v>
      </c>
      <c r="M40" t="s">
        <v>1972</v>
      </c>
      <c r="Q40" s="3" t="s">
        <v>392</v>
      </c>
      <c r="R40" s="3"/>
      <c r="T40" s="3"/>
    </row>
    <row r="41" spans="2:20" x14ac:dyDescent="0.25">
      <c r="B41" s="3" t="s">
        <v>3476</v>
      </c>
      <c r="C41" s="3" t="s">
        <v>403</v>
      </c>
      <c r="D41" s="3" t="s">
        <v>1312</v>
      </c>
      <c r="E41" s="3" t="s">
        <v>115</v>
      </c>
      <c r="F41" s="14" t="s">
        <v>1559</v>
      </c>
      <c r="G41" s="3">
        <v>0</v>
      </c>
      <c r="H41" s="3">
        <v>1000</v>
      </c>
      <c r="K41" t="s">
        <v>1972</v>
      </c>
      <c r="M41" t="s">
        <v>1972</v>
      </c>
      <c r="Q41" s="3" t="s">
        <v>404</v>
      </c>
      <c r="R41" s="3"/>
      <c r="T41" s="3"/>
    </row>
    <row r="42" spans="2:20" x14ac:dyDescent="0.25">
      <c r="B42" s="3" t="s">
        <v>3477</v>
      </c>
      <c r="C42" s="3" t="s">
        <v>410</v>
      </c>
      <c r="D42" s="3" t="s">
        <v>2369</v>
      </c>
      <c r="E42" s="3" t="s">
        <v>411</v>
      </c>
      <c r="F42" s="14" t="s">
        <v>621</v>
      </c>
      <c r="G42" s="3">
        <v>-1000</v>
      </c>
      <c r="H42" s="3">
        <v>1000</v>
      </c>
      <c r="K42" t="s">
        <v>1972</v>
      </c>
      <c r="M42" t="s">
        <v>1972</v>
      </c>
      <c r="Q42" s="3" t="s">
        <v>412</v>
      </c>
      <c r="R42" s="3"/>
      <c r="T42" s="3"/>
    </row>
    <row r="43" spans="2:20" x14ac:dyDescent="0.25">
      <c r="B43" s="3" t="s">
        <v>3478</v>
      </c>
      <c r="C43" s="3" t="s">
        <v>1245</v>
      </c>
      <c r="D43" s="3" t="s">
        <v>1248</v>
      </c>
      <c r="E43" s="3" t="s">
        <v>1246</v>
      </c>
      <c r="F43" s="14" t="s">
        <v>1531</v>
      </c>
      <c r="G43" s="3">
        <v>-1000</v>
      </c>
      <c r="H43" s="3">
        <v>1000</v>
      </c>
      <c r="K43" t="s">
        <v>1972</v>
      </c>
      <c r="M43" t="s">
        <v>1972</v>
      </c>
      <c r="P43" s="3" t="s">
        <v>1973</v>
      </c>
      <c r="Q43" s="3" t="s">
        <v>1247</v>
      </c>
      <c r="R43" s="3"/>
      <c r="T43" s="3"/>
    </row>
    <row r="44" spans="2:20" x14ac:dyDescent="0.25">
      <c r="B44" s="3" t="s">
        <v>3479</v>
      </c>
      <c r="C44" s="3" t="s">
        <v>229</v>
      </c>
      <c r="D44" s="3" t="s">
        <v>975</v>
      </c>
      <c r="E44" s="3" t="s">
        <v>230</v>
      </c>
      <c r="F44" s="16" t="s">
        <v>1502</v>
      </c>
      <c r="G44" s="3">
        <v>-1000</v>
      </c>
      <c r="H44" s="3">
        <v>1000</v>
      </c>
      <c r="K44" t="s">
        <v>1972</v>
      </c>
      <c r="L44" t="s">
        <v>1972</v>
      </c>
      <c r="M44" t="s">
        <v>1972</v>
      </c>
      <c r="Q44" s="3" t="s">
        <v>231</v>
      </c>
      <c r="R44" s="3"/>
      <c r="T44" s="3"/>
    </row>
    <row r="45" spans="2:20" x14ac:dyDescent="0.25">
      <c r="B45" s="3" t="s">
        <v>3480</v>
      </c>
      <c r="C45" s="3" t="s">
        <v>235</v>
      </c>
      <c r="D45" s="3" t="s">
        <v>976</v>
      </c>
      <c r="E45" s="3" t="s">
        <v>236</v>
      </c>
      <c r="F45" s="16" t="s">
        <v>1502</v>
      </c>
      <c r="G45" s="3">
        <v>-1000</v>
      </c>
      <c r="H45" s="3">
        <v>1000</v>
      </c>
      <c r="K45" t="s">
        <v>1972</v>
      </c>
      <c r="L45" t="s">
        <v>1972</v>
      </c>
      <c r="M45" t="s">
        <v>1972</v>
      </c>
      <c r="Q45" s="3" t="s">
        <v>237</v>
      </c>
      <c r="R45" s="3"/>
      <c r="T45" s="3"/>
    </row>
    <row r="46" spans="2:20" x14ac:dyDescent="0.25">
      <c r="B46" s="3" t="s">
        <v>3481</v>
      </c>
      <c r="C46" s="3" t="s">
        <v>652</v>
      </c>
      <c r="D46" s="3" t="s">
        <v>2414</v>
      </c>
      <c r="E46" s="3" t="s">
        <v>653</v>
      </c>
      <c r="F46" s="14" t="s">
        <v>1529</v>
      </c>
      <c r="G46" s="3">
        <v>-1000</v>
      </c>
      <c r="H46" s="3">
        <v>1000</v>
      </c>
      <c r="L46" t="s">
        <v>1972</v>
      </c>
      <c r="M46" t="s">
        <v>1972</v>
      </c>
      <c r="Q46" s="3" t="s">
        <v>654</v>
      </c>
      <c r="R46" s="3"/>
      <c r="T46" s="3"/>
    </row>
    <row r="47" spans="2:20" x14ac:dyDescent="0.25">
      <c r="B47" s="3" t="s">
        <v>3482</v>
      </c>
      <c r="C47" s="3" t="s">
        <v>25</v>
      </c>
      <c r="D47" s="3" t="s">
        <v>999</v>
      </c>
      <c r="E47" s="3" t="s">
        <v>26</v>
      </c>
      <c r="F47" s="16" t="s">
        <v>1489</v>
      </c>
      <c r="G47" s="3">
        <v>-1000</v>
      </c>
      <c r="H47" s="3">
        <v>1000</v>
      </c>
      <c r="K47" t="s">
        <v>1972</v>
      </c>
      <c r="L47" t="s">
        <v>1972</v>
      </c>
      <c r="M47" t="s">
        <v>1972</v>
      </c>
      <c r="Q47" s="3" t="s">
        <v>27</v>
      </c>
      <c r="R47" s="3"/>
      <c r="T47" s="3"/>
    </row>
    <row r="48" spans="2:20" x14ac:dyDescent="0.25">
      <c r="B48" t="s">
        <v>3483</v>
      </c>
      <c r="C48" t="s">
        <v>2492</v>
      </c>
      <c r="D48" t="s">
        <v>2516</v>
      </c>
      <c r="E48" t="s">
        <v>2517</v>
      </c>
      <c r="F48" t="s">
        <v>1494</v>
      </c>
      <c r="G48">
        <v>-1000</v>
      </c>
      <c r="H48">
        <v>1000</v>
      </c>
      <c r="M48" t="s">
        <v>1972</v>
      </c>
      <c r="O48" t="s">
        <v>2534</v>
      </c>
      <c r="Q48" t="s">
        <v>2493</v>
      </c>
    </row>
    <row r="49" spans="1:20" x14ac:dyDescent="0.25">
      <c r="B49" s="3" t="s">
        <v>3484</v>
      </c>
      <c r="C49" s="3" t="s">
        <v>2577</v>
      </c>
      <c r="D49" s="3" t="s">
        <v>2585</v>
      </c>
      <c r="E49" s="3" t="s">
        <v>2578</v>
      </c>
      <c r="F49" s="3" t="s">
        <v>2579</v>
      </c>
      <c r="G49" s="3">
        <v>-1000</v>
      </c>
      <c r="H49" s="3">
        <v>1000</v>
      </c>
      <c r="K49" t="s">
        <v>1972</v>
      </c>
      <c r="N49" s="3"/>
      <c r="Q49" s="3" t="s">
        <v>2580</v>
      </c>
      <c r="R49" s="3" t="s">
        <v>2581</v>
      </c>
    </row>
    <row r="50" spans="1:20" x14ac:dyDescent="0.25">
      <c r="B50" s="3" t="s">
        <v>3485</v>
      </c>
      <c r="C50" s="3" t="s">
        <v>2582</v>
      </c>
      <c r="D50" s="3" t="s">
        <v>2611</v>
      </c>
      <c r="E50" s="3" t="s">
        <v>2583</v>
      </c>
      <c r="F50" s="3" t="s">
        <v>2579</v>
      </c>
      <c r="G50" s="3">
        <v>-1000</v>
      </c>
      <c r="H50" s="3">
        <v>1000</v>
      </c>
      <c r="K50" t="s">
        <v>1972</v>
      </c>
      <c r="N50" s="3"/>
      <c r="Q50" s="3" t="s">
        <v>2584</v>
      </c>
      <c r="R50" s="3" t="s">
        <v>2581</v>
      </c>
    </row>
    <row r="51" spans="1:20" x14ac:dyDescent="0.25">
      <c r="B51" s="3" t="s">
        <v>2553</v>
      </c>
      <c r="C51" s="3" t="s">
        <v>2554</v>
      </c>
      <c r="D51" t="s">
        <v>2557</v>
      </c>
      <c r="E51" t="s">
        <v>2555</v>
      </c>
      <c r="F51" s="16" t="s">
        <v>2556</v>
      </c>
      <c r="G51" s="3">
        <v>0</v>
      </c>
      <c r="H51" s="3">
        <v>1000</v>
      </c>
      <c r="L51" t="s">
        <v>1972</v>
      </c>
      <c r="O51" t="s">
        <v>2558</v>
      </c>
      <c r="Q51" s="24" t="s">
        <v>2559</v>
      </c>
    </row>
    <row r="52" spans="1:20" s="12" customFormat="1" x14ac:dyDescent="0.25">
      <c r="B52" s="24" t="s">
        <v>2561</v>
      </c>
      <c r="C52" s="24" t="s">
        <v>2562</v>
      </c>
      <c r="D52" s="24" t="s">
        <v>2563</v>
      </c>
      <c r="E52" s="24" t="s">
        <v>2564</v>
      </c>
      <c r="F52" s="24" t="s">
        <v>2565</v>
      </c>
      <c r="G52" s="24">
        <v>0</v>
      </c>
      <c r="H52" s="24">
        <v>1000</v>
      </c>
      <c r="K52" s="24"/>
      <c r="L52" s="12" t="s">
        <v>1972</v>
      </c>
      <c r="O52" t="s">
        <v>2558</v>
      </c>
      <c r="P52" s="24"/>
      <c r="Q52" s="24" t="s">
        <v>2560</v>
      </c>
    </row>
    <row r="53" spans="1:20" x14ac:dyDescent="0.25">
      <c r="A53" s="1" t="s">
        <v>0</v>
      </c>
      <c r="B53" s="18" t="s">
        <v>1970</v>
      </c>
      <c r="G53" s="3"/>
    </row>
    <row r="54" spans="1:20" x14ac:dyDescent="0.25">
      <c r="B54" s="3" t="s">
        <v>3486</v>
      </c>
      <c r="C54" s="3" t="s">
        <v>666</v>
      </c>
      <c r="D54" s="3" t="s">
        <v>915</v>
      </c>
      <c r="E54" s="3" t="s">
        <v>144</v>
      </c>
      <c r="F54" s="16" t="s">
        <v>1503</v>
      </c>
      <c r="G54" s="3">
        <v>0</v>
      </c>
      <c r="H54" s="3">
        <v>1000</v>
      </c>
      <c r="K54" t="s">
        <v>1972</v>
      </c>
      <c r="L54" t="s">
        <v>1972</v>
      </c>
      <c r="M54" t="s">
        <v>1972</v>
      </c>
      <c r="Q54" s="3" t="s">
        <v>145</v>
      </c>
      <c r="R54" s="3"/>
      <c r="T54" s="3"/>
    </row>
    <row r="55" spans="1:20" x14ac:dyDescent="0.25">
      <c r="B55" s="3" t="s">
        <v>3487</v>
      </c>
      <c r="C55" s="3" t="s">
        <v>671</v>
      </c>
      <c r="D55" s="3" t="s">
        <v>923</v>
      </c>
      <c r="E55" s="3" t="s">
        <v>153</v>
      </c>
      <c r="F55" s="16" t="s">
        <v>1504</v>
      </c>
      <c r="G55" s="3">
        <v>0</v>
      </c>
      <c r="H55" s="3">
        <v>1000</v>
      </c>
      <c r="K55" t="s">
        <v>1972</v>
      </c>
      <c r="L55" t="s">
        <v>1972</v>
      </c>
      <c r="M55" t="s">
        <v>1972</v>
      </c>
      <c r="Q55" s="3" t="s">
        <v>154</v>
      </c>
      <c r="R55" s="3"/>
      <c r="T55" s="3"/>
    </row>
    <row r="56" spans="1:20" x14ac:dyDescent="0.25">
      <c r="B56" s="3" t="s">
        <v>3488</v>
      </c>
      <c r="C56" s="3" t="s">
        <v>946</v>
      </c>
      <c r="D56" s="3" t="s">
        <v>919</v>
      </c>
      <c r="E56" s="3" t="s">
        <v>135</v>
      </c>
      <c r="F56" s="16" t="s">
        <v>1518</v>
      </c>
      <c r="G56" s="3">
        <v>0</v>
      </c>
      <c r="H56" s="3">
        <v>1000</v>
      </c>
      <c r="K56" t="s">
        <v>1972</v>
      </c>
      <c r="L56" t="s">
        <v>1972</v>
      </c>
      <c r="M56" t="s">
        <v>1972</v>
      </c>
      <c r="Q56" s="3" t="s">
        <v>136</v>
      </c>
      <c r="R56" s="3"/>
      <c r="T56" s="3"/>
    </row>
    <row r="57" spans="1:20" x14ac:dyDescent="0.25">
      <c r="B57" s="3" t="s">
        <v>3489</v>
      </c>
      <c r="C57" s="3" t="s">
        <v>665</v>
      </c>
      <c r="D57" s="3" t="s">
        <v>916</v>
      </c>
      <c r="E57" s="3" t="s">
        <v>142</v>
      </c>
      <c r="F57" s="16" t="s">
        <v>1505</v>
      </c>
      <c r="G57" s="3">
        <v>0</v>
      </c>
      <c r="H57" s="3">
        <v>1000</v>
      </c>
      <c r="K57" t="s">
        <v>1972</v>
      </c>
      <c r="L57" t="s">
        <v>1972</v>
      </c>
      <c r="M57" t="s">
        <v>1972</v>
      </c>
      <c r="Q57" s="3" t="s">
        <v>143</v>
      </c>
      <c r="R57" s="3"/>
      <c r="T57" s="3"/>
    </row>
    <row r="58" spans="1:20" x14ac:dyDescent="0.25">
      <c r="B58" s="3" t="s">
        <v>3490</v>
      </c>
      <c r="C58" s="3" t="s">
        <v>670</v>
      </c>
      <c r="D58" s="3" t="s">
        <v>922</v>
      </c>
      <c r="E58" s="3" t="s">
        <v>151</v>
      </c>
      <c r="F58" s="16" t="s">
        <v>1506</v>
      </c>
      <c r="G58" s="3">
        <v>0</v>
      </c>
      <c r="H58" s="3">
        <v>1000</v>
      </c>
      <c r="K58" t="s">
        <v>1972</v>
      </c>
      <c r="L58" t="s">
        <v>1972</v>
      </c>
      <c r="M58" t="s">
        <v>1972</v>
      </c>
      <c r="Q58" s="3" t="s">
        <v>152</v>
      </c>
      <c r="R58" s="3"/>
      <c r="T58" s="3"/>
    </row>
    <row r="59" spans="1:20" x14ac:dyDescent="0.25">
      <c r="B59" s="3" t="s">
        <v>3491</v>
      </c>
      <c r="C59" s="3" t="s">
        <v>947</v>
      </c>
      <c r="D59" s="3" t="s">
        <v>921</v>
      </c>
      <c r="E59" s="3" t="s">
        <v>132</v>
      </c>
      <c r="F59" s="16" t="s">
        <v>1507</v>
      </c>
      <c r="G59" s="3">
        <v>0</v>
      </c>
      <c r="H59" s="3">
        <v>1000</v>
      </c>
      <c r="K59" t="s">
        <v>1972</v>
      </c>
      <c r="L59" t="s">
        <v>1972</v>
      </c>
      <c r="M59" t="s">
        <v>1972</v>
      </c>
      <c r="Q59" s="3" t="s">
        <v>133</v>
      </c>
      <c r="R59" s="3"/>
      <c r="T59" s="3"/>
    </row>
    <row r="60" spans="1:20" x14ac:dyDescent="0.25">
      <c r="B60" s="3" t="s">
        <v>3492</v>
      </c>
      <c r="C60" s="3" t="s">
        <v>673</v>
      </c>
      <c r="D60" s="3" t="s">
        <v>924</v>
      </c>
      <c r="E60" s="3" t="s">
        <v>292</v>
      </c>
      <c r="F60" s="14" t="s">
        <v>616</v>
      </c>
      <c r="G60" s="3">
        <v>0</v>
      </c>
      <c r="H60" s="3">
        <v>1000</v>
      </c>
      <c r="K60" t="s">
        <v>1972</v>
      </c>
      <c r="M60" t="s">
        <v>1972</v>
      </c>
      <c r="Q60" s="3" t="s">
        <v>293</v>
      </c>
      <c r="R60" s="3"/>
      <c r="T60" s="3"/>
    </row>
    <row r="61" spans="1:20" x14ac:dyDescent="0.25">
      <c r="B61" s="3" t="s">
        <v>3493</v>
      </c>
      <c r="C61" s="3" t="s">
        <v>674</v>
      </c>
      <c r="D61" s="3" t="s">
        <v>1005</v>
      </c>
      <c r="E61" s="3" t="s">
        <v>294</v>
      </c>
      <c r="F61" s="14" t="s">
        <v>605</v>
      </c>
      <c r="G61" s="3">
        <v>0</v>
      </c>
      <c r="H61" s="3">
        <v>1000</v>
      </c>
      <c r="K61" t="s">
        <v>1972</v>
      </c>
      <c r="M61" t="s">
        <v>1972</v>
      </c>
      <c r="Q61" s="3" t="s">
        <v>295</v>
      </c>
      <c r="R61" s="3"/>
      <c r="T61" s="3"/>
    </row>
    <row r="62" spans="1:20" x14ac:dyDescent="0.25">
      <c r="B62" s="3" t="s">
        <v>3494</v>
      </c>
      <c r="C62" s="3" t="s">
        <v>663</v>
      </c>
      <c r="D62" s="3" t="s">
        <v>918</v>
      </c>
      <c r="E62" s="3" t="s">
        <v>138</v>
      </c>
      <c r="F62" s="16" t="s">
        <v>1508</v>
      </c>
      <c r="G62" s="3">
        <v>0</v>
      </c>
      <c r="H62" s="3">
        <v>1000</v>
      </c>
      <c r="K62" t="s">
        <v>1972</v>
      </c>
      <c r="L62" t="s">
        <v>1972</v>
      </c>
      <c r="M62" t="s">
        <v>1972</v>
      </c>
      <c r="Q62" s="3" t="s">
        <v>139</v>
      </c>
      <c r="R62" s="3"/>
      <c r="T62" s="3"/>
    </row>
    <row r="63" spans="1:20" x14ac:dyDescent="0.25">
      <c r="B63" s="3" t="s">
        <v>3495</v>
      </c>
      <c r="C63" s="3" t="s">
        <v>667</v>
      </c>
      <c r="D63" s="3" t="s">
        <v>1003</v>
      </c>
      <c r="E63" s="3" t="s">
        <v>146</v>
      </c>
      <c r="F63" s="14" t="s">
        <v>1509</v>
      </c>
      <c r="G63" s="3">
        <v>0</v>
      </c>
      <c r="H63" s="3">
        <v>1000</v>
      </c>
      <c r="K63" t="s">
        <v>1972</v>
      </c>
      <c r="L63" t="s">
        <v>1972</v>
      </c>
      <c r="M63" t="s">
        <v>1972</v>
      </c>
      <c r="Q63" s="3" t="s">
        <v>147</v>
      </c>
      <c r="R63" s="3"/>
      <c r="T63" s="3"/>
    </row>
    <row r="64" spans="1:20" x14ac:dyDescent="0.25">
      <c r="B64" s="3" t="s">
        <v>3496</v>
      </c>
      <c r="C64" s="3" t="s">
        <v>675</v>
      </c>
      <c r="D64" s="3" t="s">
        <v>925</v>
      </c>
      <c r="E64" s="3" t="s">
        <v>296</v>
      </c>
      <c r="F64" s="14" t="s">
        <v>633</v>
      </c>
      <c r="G64" s="3">
        <v>0</v>
      </c>
      <c r="H64" s="3">
        <v>1000</v>
      </c>
      <c r="K64" t="s">
        <v>1972</v>
      </c>
      <c r="M64" t="s">
        <v>1972</v>
      </c>
      <c r="Q64" s="3" t="s">
        <v>297</v>
      </c>
      <c r="R64" s="3"/>
      <c r="T64" s="3"/>
    </row>
    <row r="65" spans="1:20" x14ac:dyDescent="0.25">
      <c r="B65" s="3" t="s">
        <v>3497</v>
      </c>
      <c r="C65" s="3" t="s">
        <v>662</v>
      </c>
      <c r="D65" s="3" t="s">
        <v>948</v>
      </c>
      <c r="E65" s="3" t="s">
        <v>137</v>
      </c>
      <c r="F65" s="16" t="s">
        <v>1510</v>
      </c>
      <c r="G65" s="3">
        <v>0</v>
      </c>
      <c r="H65" s="3">
        <v>1000</v>
      </c>
      <c r="K65" t="s">
        <v>1972</v>
      </c>
      <c r="L65" t="s">
        <v>1972</v>
      </c>
      <c r="M65" t="s">
        <v>1972</v>
      </c>
      <c r="Q65" s="3" t="s">
        <v>2488</v>
      </c>
      <c r="R65" s="3"/>
      <c r="T65" s="3"/>
    </row>
    <row r="66" spans="1:20" x14ac:dyDescent="0.25">
      <c r="B66" s="3" t="s">
        <v>3498</v>
      </c>
      <c r="C66" s="3" t="s">
        <v>676</v>
      </c>
      <c r="D66" s="3" t="s">
        <v>1006</v>
      </c>
      <c r="E66" s="3" t="s">
        <v>298</v>
      </c>
      <c r="F66" s="14" t="s">
        <v>1511</v>
      </c>
      <c r="G66" s="3">
        <v>0</v>
      </c>
      <c r="H66" s="3">
        <v>1000</v>
      </c>
      <c r="K66" t="s">
        <v>1972</v>
      </c>
      <c r="M66" t="s">
        <v>1972</v>
      </c>
      <c r="Q66" s="3" t="s">
        <v>299</v>
      </c>
      <c r="R66" s="3"/>
      <c r="T66" s="3"/>
    </row>
    <row r="67" spans="1:20" x14ac:dyDescent="0.25">
      <c r="B67" s="3" t="s">
        <v>3499</v>
      </c>
      <c r="C67" s="3" t="s">
        <v>677</v>
      </c>
      <c r="D67" s="3" t="s">
        <v>1007</v>
      </c>
      <c r="E67" s="3" t="s">
        <v>300</v>
      </c>
      <c r="F67" s="14" t="s">
        <v>617</v>
      </c>
      <c r="G67" s="3">
        <v>0</v>
      </c>
      <c r="H67" s="3">
        <v>1000</v>
      </c>
      <c r="K67" t="s">
        <v>1972</v>
      </c>
      <c r="M67" t="s">
        <v>1972</v>
      </c>
      <c r="Q67" s="3" t="s">
        <v>301</v>
      </c>
      <c r="R67" s="3"/>
      <c r="T67" s="3"/>
    </row>
    <row r="68" spans="1:20" x14ac:dyDescent="0.25">
      <c r="B68" s="3" t="s">
        <v>3500</v>
      </c>
      <c r="C68" s="3" t="s">
        <v>669</v>
      </c>
      <c r="D68" s="3" t="s">
        <v>914</v>
      </c>
      <c r="E68" s="3" t="s">
        <v>134</v>
      </c>
      <c r="F68" s="16" t="s">
        <v>1512</v>
      </c>
      <c r="G68" s="3">
        <v>0</v>
      </c>
      <c r="H68" s="3">
        <v>1000</v>
      </c>
      <c r="K68" t="s">
        <v>1972</v>
      </c>
      <c r="L68" t="s">
        <v>1972</v>
      </c>
      <c r="M68" t="s">
        <v>1972</v>
      </c>
      <c r="Q68" s="3" t="s">
        <v>150</v>
      </c>
      <c r="R68" s="3"/>
      <c r="T68" s="3"/>
    </row>
    <row r="69" spans="1:20" x14ac:dyDescent="0.25">
      <c r="B69" s="3" t="s">
        <v>3501</v>
      </c>
      <c r="C69" s="3" t="s">
        <v>661</v>
      </c>
      <c r="D69" s="3" t="s">
        <v>920</v>
      </c>
      <c r="E69" s="3" t="s">
        <v>130</v>
      </c>
      <c r="F69" s="16" t="s">
        <v>1513</v>
      </c>
      <c r="G69" s="3">
        <v>0</v>
      </c>
      <c r="H69" s="3">
        <v>1000</v>
      </c>
      <c r="K69" t="s">
        <v>1972</v>
      </c>
      <c r="L69" t="s">
        <v>1972</v>
      </c>
      <c r="M69" t="s">
        <v>1972</v>
      </c>
      <c r="Q69" s="3" t="s">
        <v>131</v>
      </c>
      <c r="R69" s="3"/>
      <c r="T69" s="3"/>
    </row>
    <row r="70" spans="1:20" x14ac:dyDescent="0.25">
      <c r="B70" s="3" t="s">
        <v>3502</v>
      </c>
      <c r="C70" s="3" t="s">
        <v>664</v>
      </c>
      <c r="D70" s="3" t="s">
        <v>917</v>
      </c>
      <c r="E70" s="3" t="s">
        <v>140</v>
      </c>
      <c r="F70" s="16" t="s">
        <v>602</v>
      </c>
      <c r="G70" s="3">
        <v>0</v>
      </c>
      <c r="H70" s="3">
        <v>1000</v>
      </c>
      <c r="K70" t="s">
        <v>1972</v>
      </c>
      <c r="L70" t="s">
        <v>1972</v>
      </c>
      <c r="M70" t="s">
        <v>1972</v>
      </c>
      <c r="Q70" s="3" t="s">
        <v>141</v>
      </c>
      <c r="R70" s="3"/>
      <c r="T70" s="3"/>
    </row>
    <row r="71" spans="1:20" x14ac:dyDescent="0.25">
      <c r="B71" s="3" t="s">
        <v>3503</v>
      </c>
      <c r="C71" s="3" t="s">
        <v>668</v>
      </c>
      <c r="D71" s="3" t="s">
        <v>1004</v>
      </c>
      <c r="E71" s="3" t="s">
        <v>148</v>
      </c>
      <c r="F71" s="16" t="s">
        <v>1514</v>
      </c>
      <c r="G71" s="3">
        <v>0</v>
      </c>
      <c r="H71" s="3">
        <v>1000</v>
      </c>
      <c r="K71" t="s">
        <v>1972</v>
      </c>
      <c r="L71" t="s">
        <v>1972</v>
      </c>
      <c r="M71" t="s">
        <v>1972</v>
      </c>
      <c r="Q71" s="3" t="s">
        <v>149</v>
      </c>
      <c r="R71" s="3"/>
      <c r="T71" s="3"/>
    </row>
    <row r="72" spans="1:20" x14ac:dyDescent="0.25">
      <c r="B72" s="3" t="s">
        <v>3504</v>
      </c>
      <c r="C72" s="3" t="s">
        <v>660</v>
      </c>
      <c r="D72" s="3" t="s">
        <v>1000</v>
      </c>
      <c r="E72" s="3" t="s">
        <v>128</v>
      </c>
      <c r="F72" s="16" t="s">
        <v>1515</v>
      </c>
      <c r="G72" s="3">
        <v>0</v>
      </c>
      <c r="H72" s="3">
        <v>1000</v>
      </c>
      <c r="K72" t="s">
        <v>1972</v>
      </c>
      <c r="L72" t="s">
        <v>1972</v>
      </c>
      <c r="M72" t="s">
        <v>1972</v>
      </c>
      <c r="Q72" s="3" t="s">
        <v>129</v>
      </c>
      <c r="R72" s="3"/>
      <c r="T72" s="3"/>
    </row>
    <row r="73" spans="1:20" x14ac:dyDescent="0.25">
      <c r="B73" s="3" t="s">
        <v>3505</v>
      </c>
      <c r="C73" s="3" t="s">
        <v>158</v>
      </c>
      <c r="D73" s="3" t="s">
        <v>1008</v>
      </c>
      <c r="E73" s="3" t="s">
        <v>159</v>
      </c>
      <c r="F73" s="16" t="s">
        <v>1516</v>
      </c>
      <c r="G73" s="3">
        <v>0</v>
      </c>
      <c r="H73" s="3">
        <v>1000</v>
      </c>
      <c r="K73" t="s">
        <v>1972</v>
      </c>
      <c r="L73" t="s">
        <v>1972</v>
      </c>
      <c r="M73" t="s">
        <v>1972</v>
      </c>
      <c r="Q73" s="3" t="s">
        <v>160</v>
      </c>
      <c r="T73" s="3"/>
    </row>
    <row r="74" spans="1:20" x14ac:dyDescent="0.25">
      <c r="B74" t="s">
        <v>3506</v>
      </c>
      <c r="C74" s="3" t="s">
        <v>951</v>
      </c>
      <c r="D74" s="3" t="s">
        <v>952</v>
      </c>
      <c r="E74" s="3" t="s">
        <v>156</v>
      </c>
      <c r="F74" s="16" t="s">
        <v>1517</v>
      </c>
      <c r="G74" s="3">
        <v>0</v>
      </c>
      <c r="H74" s="3">
        <v>1000</v>
      </c>
      <c r="K74" t="s">
        <v>1972</v>
      </c>
      <c r="L74" t="s">
        <v>1972</v>
      </c>
      <c r="M74" t="s">
        <v>1972</v>
      </c>
      <c r="O74" t="s">
        <v>2535</v>
      </c>
      <c r="Q74" s="3" t="s">
        <v>157</v>
      </c>
      <c r="R74" s="3"/>
      <c r="T74" s="3"/>
    </row>
    <row r="75" spans="1:20" x14ac:dyDescent="0.25">
      <c r="B75" s="3" t="s">
        <v>3507</v>
      </c>
      <c r="C75" s="3" t="s">
        <v>302</v>
      </c>
      <c r="D75" s="3" t="s">
        <v>950</v>
      </c>
      <c r="E75" s="3" t="s">
        <v>303</v>
      </c>
      <c r="F75" s="14" t="s">
        <v>1532</v>
      </c>
      <c r="G75" s="3">
        <v>0</v>
      </c>
      <c r="H75" s="3">
        <v>1000</v>
      </c>
      <c r="K75" t="s">
        <v>1972</v>
      </c>
      <c r="M75" t="s">
        <v>1972</v>
      </c>
      <c r="Q75" s="3" t="s">
        <v>304</v>
      </c>
      <c r="R75" s="3"/>
      <c r="T75" s="3"/>
    </row>
    <row r="76" spans="1:20" x14ac:dyDescent="0.25">
      <c r="A76" s="21" t="s">
        <v>0</v>
      </c>
      <c r="B76" s="18" t="s">
        <v>1969</v>
      </c>
      <c r="C76" s="3"/>
      <c r="D76" s="3"/>
      <c r="E76" s="3"/>
      <c r="F76" s="14"/>
      <c r="G76" s="3"/>
      <c r="H76" s="3"/>
      <c r="Q76" s="3"/>
      <c r="R76" s="3"/>
      <c r="T76" s="3"/>
    </row>
    <row r="77" spans="1:20" x14ac:dyDescent="0.25">
      <c r="B77" s="3" t="s">
        <v>3508</v>
      </c>
      <c r="C77" s="3" t="s">
        <v>399</v>
      </c>
      <c r="D77" s="3" t="s">
        <v>754</v>
      </c>
      <c r="E77" s="3" t="s">
        <v>207</v>
      </c>
      <c r="F77" s="14" t="s">
        <v>638</v>
      </c>
      <c r="G77" s="3">
        <v>-1000</v>
      </c>
      <c r="H77" s="3">
        <v>1000</v>
      </c>
      <c r="K77" t="s">
        <v>1972</v>
      </c>
      <c r="L77" t="s">
        <v>1972</v>
      </c>
      <c r="M77" t="s">
        <v>1972</v>
      </c>
      <c r="Q77" s="3" t="s">
        <v>400</v>
      </c>
      <c r="R77" s="3"/>
      <c r="T77" s="3"/>
    </row>
    <row r="78" spans="1:20" x14ac:dyDescent="0.25">
      <c r="B78" s="3" t="s">
        <v>3509</v>
      </c>
      <c r="C78" s="3" t="s">
        <v>401</v>
      </c>
      <c r="D78" s="3" t="s">
        <v>755</v>
      </c>
      <c r="E78" s="3" t="s">
        <v>207</v>
      </c>
      <c r="F78" s="14" t="s">
        <v>638</v>
      </c>
      <c r="G78" s="3">
        <v>-1000</v>
      </c>
      <c r="H78" s="3">
        <v>1000</v>
      </c>
      <c r="K78" t="s">
        <v>1972</v>
      </c>
      <c r="L78" t="s">
        <v>1972</v>
      </c>
      <c r="M78" t="s">
        <v>1972</v>
      </c>
      <c r="Q78" s="3" t="s">
        <v>402</v>
      </c>
      <c r="R78" s="3"/>
      <c r="T78" s="3"/>
    </row>
    <row r="79" spans="1:20" x14ac:dyDescent="0.25">
      <c r="B79" s="3" t="s">
        <v>3510</v>
      </c>
      <c r="C79" s="3" t="s">
        <v>405</v>
      </c>
      <c r="D79" s="3" t="s">
        <v>2402</v>
      </c>
      <c r="E79" s="3" t="s">
        <v>250</v>
      </c>
      <c r="F79" s="14" t="s">
        <v>637</v>
      </c>
      <c r="G79" s="3">
        <v>-1000</v>
      </c>
      <c r="H79" s="3">
        <v>1000</v>
      </c>
      <c r="K79" t="s">
        <v>1972</v>
      </c>
      <c r="M79" t="s">
        <v>1972</v>
      </c>
      <c r="Q79" s="3" t="s">
        <v>406</v>
      </c>
      <c r="R79" s="3"/>
      <c r="T79" s="3"/>
    </row>
    <row r="80" spans="1:20" x14ac:dyDescent="0.25">
      <c r="B80" s="3" t="s">
        <v>3511</v>
      </c>
      <c r="C80" s="3" t="s">
        <v>395</v>
      </c>
      <c r="D80" s="3" t="s">
        <v>752</v>
      </c>
      <c r="E80" s="3" t="s">
        <v>59</v>
      </c>
      <c r="F80" s="14" t="s">
        <v>620</v>
      </c>
      <c r="G80" s="3">
        <v>-1000</v>
      </c>
      <c r="H80" s="3">
        <v>1000</v>
      </c>
      <c r="K80" t="s">
        <v>1972</v>
      </c>
      <c r="L80" t="s">
        <v>1972</v>
      </c>
      <c r="M80" t="s">
        <v>1972</v>
      </c>
      <c r="Q80" s="3" t="s">
        <v>396</v>
      </c>
      <c r="R80" s="3"/>
      <c r="T80" s="3"/>
    </row>
    <row r="81" spans="1:20" x14ac:dyDescent="0.25">
      <c r="B81" s="3" t="s">
        <v>3512</v>
      </c>
      <c r="C81" s="3" t="s">
        <v>189</v>
      </c>
      <c r="D81" s="3" t="s">
        <v>712</v>
      </c>
      <c r="E81" s="3" t="s">
        <v>190</v>
      </c>
      <c r="F81" s="14" t="s">
        <v>1421</v>
      </c>
      <c r="G81" s="3">
        <v>-1000</v>
      </c>
      <c r="H81" s="3">
        <v>1000</v>
      </c>
      <c r="K81" t="s">
        <v>1972</v>
      </c>
      <c r="L81" t="s">
        <v>1972</v>
      </c>
      <c r="M81" t="s">
        <v>1972</v>
      </c>
      <c r="Q81" s="3" t="s">
        <v>191</v>
      </c>
      <c r="R81" s="3"/>
      <c r="T81" s="3"/>
    </row>
    <row r="82" spans="1:20" x14ac:dyDescent="0.25">
      <c r="B82" s="3" t="s">
        <v>3513</v>
      </c>
      <c r="C82" s="3" t="s">
        <v>49</v>
      </c>
      <c r="D82" s="3" t="s">
        <v>696</v>
      </c>
      <c r="E82" s="3" t="s">
        <v>50</v>
      </c>
      <c r="F82" s="14" t="s">
        <v>1422</v>
      </c>
      <c r="G82" s="3">
        <v>-1000</v>
      </c>
      <c r="H82" s="3">
        <v>1000</v>
      </c>
      <c r="K82" t="s">
        <v>1972</v>
      </c>
      <c r="L82" t="s">
        <v>1972</v>
      </c>
      <c r="M82" t="s">
        <v>1972</v>
      </c>
      <c r="Q82" s="3" t="s">
        <v>51</v>
      </c>
      <c r="R82" s="3"/>
      <c r="T82" s="3"/>
    </row>
    <row r="83" spans="1:20" x14ac:dyDescent="0.25">
      <c r="B83" s="3" t="s">
        <v>3514</v>
      </c>
      <c r="C83" s="3" t="s">
        <v>201</v>
      </c>
      <c r="D83" s="3" t="s">
        <v>714</v>
      </c>
      <c r="E83" s="3" t="s">
        <v>202</v>
      </c>
      <c r="F83" s="14" t="s">
        <v>1421</v>
      </c>
      <c r="G83" s="3">
        <v>-1000</v>
      </c>
      <c r="H83" s="3">
        <v>1000</v>
      </c>
      <c r="K83" t="s">
        <v>1972</v>
      </c>
      <c r="L83" t="s">
        <v>1972</v>
      </c>
      <c r="M83" t="s">
        <v>1972</v>
      </c>
      <c r="Q83" s="3" t="s">
        <v>203</v>
      </c>
      <c r="R83" s="3"/>
      <c r="T83" s="3"/>
    </row>
    <row r="84" spans="1:20" x14ac:dyDescent="0.25">
      <c r="B84" s="3" t="s">
        <v>3515</v>
      </c>
      <c r="C84" s="3" t="s">
        <v>269</v>
      </c>
      <c r="D84" s="3" t="s">
        <v>694</v>
      </c>
      <c r="E84" s="3" t="s">
        <v>270</v>
      </c>
      <c r="F84" s="14" t="s">
        <v>632</v>
      </c>
      <c r="G84" s="3">
        <v>-1000</v>
      </c>
      <c r="H84" s="3">
        <v>1000</v>
      </c>
      <c r="K84" t="s">
        <v>1972</v>
      </c>
      <c r="M84" t="s">
        <v>1972</v>
      </c>
      <c r="Q84" s="3" t="s">
        <v>271</v>
      </c>
      <c r="R84" s="3"/>
      <c r="T84" s="3"/>
    </row>
    <row r="85" spans="1:20" x14ac:dyDescent="0.25">
      <c r="B85" s="3" t="s">
        <v>3516</v>
      </c>
      <c r="C85" s="3" t="s">
        <v>116</v>
      </c>
      <c r="D85" s="3" t="s">
        <v>709</v>
      </c>
      <c r="E85" s="3" t="s">
        <v>117</v>
      </c>
      <c r="F85" s="30" t="s">
        <v>1423</v>
      </c>
      <c r="G85" s="3">
        <v>-1000</v>
      </c>
      <c r="H85" s="3">
        <v>1000</v>
      </c>
      <c r="K85" t="s">
        <v>1972</v>
      </c>
      <c r="L85" t="s">
        <v>1972</v>
      </c>
      <c r="M85" t="s">
        <v>1972</v>
      </c>
      <c r="Q85" s="3" t="s">
        <v>118</v>
      </c>
      <c r="R85" s="3"/>
      <c r="T85" s="3"/>
    </row>
    <row r="86" spans="1:20" x14ac:dyDescent="0.25">
      <c r="B86" s="3" t="s">
        <v>3517</v>
      </c>
      <c r="C86" s="3" t="s">
        <v>681</v>
      </c>
      <c r="D86" s="3" t="s">
        <v>717</v>
      </c>
      <c r="E86" s="3" t="s">
        <v>208</v>
      </c>
      <c r="F86" s="30" t="s">
        <v>614</v>
      </c>
      <c r="G86" s="3">
        <v>0</v>
      </c>
      <c r="H86" s="3">
        <v>1000</v>
      </c>
      <c r="K86" t="s">
        <v>1972</v>
      </c>
      <c r="L86" t="s">
        <v>1972</v>
      </c>
      <c r="M86" t="s">
        <v>1972</v>
      </c>
      <c r="Q86" s="3" t="s">
        <v>209</v>
      </c>
      <c r="R86" s="3"/>
      <c r="T86" s="3"/>
    </row>
    <row r="87" spans="1:20" x14ac:dyDescent="0.25">
      <c r="B87" s="3" t="s">
        <v>3518</v>
      </c>
      <c r="C87" s="3" t="s">
        <v>16</v>
      </c>
      <c r="D87" s="3" t="s">
        <v>981</v>
      </c>
      <c r="E87" s="3" t="s">
        <v>17</v>
      </c>
      <c r="F87" s="30" t="s">
        <v>1424</v>
      </c>
      <c r="G87" s="3">
        <v>-1000</v>
      </c>
      <c r="H87" s="3">
        <v>1000</v>
      </c>
      <c r="K87" t="s">
        <v>1972</v>
      </c>
      <c r="L87" t="s">
        <v>1972</v>
      </c>
      <c r="M87" t="s">
        <v>1972</v>
      </c>
      <c r="Q87" s="3" t="s">
        <v>18</v>
      </c>
      <c r="R87" s="3"/>
      <c r="T87" s="3"/>
    </row>
    <row r="88" spans="1:20" x14ac:dyDescent="0.25">
      <c r="A88" s="21" t="s">
        <v>0</v>
      </c>
      <c r="B88" s="18" t="s">
        <v>1968</v>
      </c>
      <c r="C88" s="3"/>
      <c r="D88" s="3"/>
      <c r="E88" s="3"/>
      <c r="F88" s="14"/>
      <c r="G88" s="3"/>
      <c r="H88" s="3"/>
      <c r="Q88" s="3"/>
      <c r="R88" s="3"/>
      <c r="T88" s="3"/>
    </row>
    <row r="89" spans="1:20" x14ac:dyDescent="0.25">
      <c r="B89" s="3" t="s">
        <v>3519</v>
      </c>
      <c r="C89" s="3" t="s">
        <v>275</v>
      </c>
      <c r="D89" s="3" t="s">
        <v>728</v>
      </c>
      <c r="E89" s="3" t="s">
        <v>276</v>
      </c>
      <c r="F89" s="14" t="s">
        <v>628</v>
      </c>
      <c r="G89" s="3">
        <v>0</v>
      </c>
      <c r="H89" s="3">
        <v>1000</v>
      </c>
      <c r="K89" t="s">
        <v>1972</v>
      </c>
      <c r="M89" t="s">
        <v>1972</v>
      </c>
      <c r="Q89" s="3" t="s">
        <v>277</v>
      </c>
      <c r="R89" s="3"/>
      <c r="T89" s="3"/>
    </row>
    <row r="90" spans="1:20" x14ac:dyDescent="0.25">
      <c r="B90" s="3" t="s">
        <v>3520</v>
      </c>
      <c r="C90" s="3" t="s">
        <v>122</v>
      </c>
      <c r="D90" s="3" t="s">
        <v>2401</v>
      </c>
      <c r="E90" s="3" t="s">
        <v>123</v>
      </c>
      <c r="F90" s="30" t="s">
        <v>603</v>
      </c>
      <c r="G90" s="3">
        <v>-1000</v>
      </c>
      <c r="H90" s="3">
        <v>1000</v>
      </c>
      <c r="K90" t="s">
        <v>1972</v>
      </c>
      <c r="L90" t="s">
        <v>1972</v>
      </c>
      <c r="M90" t="s">
        <v>1972</v>
      </c>
      <c r="Q90" s="3" t="s">
        <v>124</v>
      </c>
      <c r="R90" s="3"/>
      <c r="T90" s="3"/>
    </row>
    <row r="91" spans="1:20" x14ac:dyDescent="0.25">
      <c r="B91" s="3" t="s">
        <v>3521</v>
      </c>
      <c r="C91" s="3" t="s">
        <v>251</v>
      </c>
      <c r="D91" s="3" t="s">
        <v>2536</v>
      </c>
      <c r="E91" s="3" t="s">
        <v>252</v>
      </c>
      <c r="F91" s="14" t="s">
        <v>615</v>
      </c>
      <c r="G91" s="3">
        <v>-1000</v>
      </c>
      <c r="H91" s="3">
        <v>1000</v>
      </c>
      <c r="K91" t="s">
        <v>1972</v>
      </c>
      <c r="M91" t="s">
        <v>1972</v>
      </c>
      <c r="Q91" s="3" t="s">
        <v>253</v>
      </c>
      <c r="R91" s="3"/>
      <c r="T91" s="3"/>
    </row>
    <row r="92" spans="1:20" x14ac:dyDescent="0.25">
      <c r="B92" s="3" t="s">
        <v>3656</v>
      </c>
      <c r="C92" s="3" t="s">
        <v>28</v>
      </c>
      <c r="D92" s="3" t="s">
        <v>695</v>
      </c>
      <c r="E92" s="3" t="s">
        <v>29</v>
      </c>
      <c r="F92" s="30" t="s">
        <v>1420</v>
      </c>
      <c r="G92" s="3">
        <v>-1000</v>
      </c>
      <c r="H92" s="3">
        <v>1000</v>
      </c>
      <c r="K92" t="s">
        <v>1972</v>
      </c>
      <c r="L92" t="s">
        <v>1972</v>
      </c>
      <c r="M92" t="s">
        <v>1972</v>
      </c>
      <c r="Q92" s="3" t="s">
        <v>30</v>
      </c>
      <c r="R92" s="3"/>
      <c r="T92" s="3"/>
    </row>
    <row r="93" spans="1:20" x14ac:dyDescent="0.25">
      <c r="B93" s="3" t="s">
        <v>3657</v>
      </c>
      <c r="C93" s="3" t="s">
        <v>31</v>
      </c>
      <c r="D93" s="3" t="s">
        <v>986</v>
      </c>
      <c r="E93" s="3" t="s">
        <v>32</v>
      </c>
      <c r="F93" s="30" t="s">
        <v>615</v>
      </c>
      <c r="G93" s="3">
        <v>0</v>
      </c>
      <c r="H93" s="3">
        <v>1000</v>
      </c>
      <c r="K93" t="s">
        <v>1972</v>
      </c>
      <c r="L93" t="s">
        <v>1972</v>
      </c>
      <c r="M93" t="s">
        <v>1972</v>
      </c>
      <c r="Q93" s="3" t="s">
        <v>33</v>
      </c>
      <c r="R93" s="3"/>
      <c r="T93" s="3"/>
    </row>
    <row r="94" spans="1:20" x14ac:dyDescent="0.25">
      <c r="B94" s="3" t="s">
        <v>3522</v>
      </c>
      <c r="C94" s="3" t="s">
        <v>393</v>
      </c>
      <c r="D94" s="3" t="s">
        <v>2419</v>
      </c>
      <c r="E94" s="3" t="s">
        <v>169</v>
      </c>
      <c r="F94" s="14" t="s">
        <v>608</v>
      </c>
      <c r="G94" s="3">
        <v>-1000</v>
      </c>
      <c r="H94" s="3">
        <v>1000</v>
      </c>
      <c r="K94" t="s">
        <v>1972</v>
      </c>
      <c r="M94" t="s">
        <v>1972</v>
      </c>
      <c r="Q94" s="3" t="s">
        <v>394</v>
      </c>
      <c r="R94" s="3"/>
      <c r="T94" s="3"/>
    </row>
    <row r="95" spans="1:20" x14ac:dyDescent="0.25">
      <c r="B95" s="3" t="s">
        <v>3523</v>
      </c>
      <c r="C95" s="3" t="s">
        <v>37</v>
      </c>
      <c r="D95" s="3" t="s">
        <v>2532</v>
      </c>
      <c r="E95" s="3" t="s">
        <v>38</v>
      </c>
      <c r="F95" s="30" t="s">
        <v>1419</v>
      </c>
      <c r="G95" s="3">
        <v>0</v>
      </c>
      <c r="H95" s="3">
        <v>1000</v>
      </c>
      <c r="K95" t="s">
        <v>1972</v>
      </c>
      <c r="L95" t="s">
        <v>1972</v>
      </c>
      <c r="M95" t="s">
        <v>1972</v>
      </c>
      <c r="Q95" s="3" t="s">
        <v>39</v>
      </c>
      <c r="R95" s="3"/>
      <c r="T95" s="3"/>
    </row>
    <row r="96" spans="1:20" x14ac:dyDescent="0.25">
      <c r="B96" s="3" t="s">
        <v>3524</v>
      </c>
      <c r="C96" s="3" t="s">
        <v>40</v>
      </c>
      <c r="D96" s="3" t="s">
        <v>1425</v>
      </c>
      <c r="E96" s="3" t="s">
        <v>2489</v>
      </c>
      <c r="F96" s="30" t="s">
        <v>1418</v>
      </c>
      <c r="G96" s="3">
        <v>-1000</v>
      </c>
      <c r="H96" s="3">
        <v>1000</v>
      </c>
      <c r="L96" t="s">
        <v>1972</v>
      </c>
      <c r="P96" s="3"/>
      <c r="Q96" s="3" t="s">
        <v>41</v>
      </c>
      <c r="R96" s="3"/>
      <c r="T96" s="3"/>
    </row>
    <row r="97" spans="2:20" x14ac:dyDescent="0.25">
      <c r="B97" s="3" t="s">
        <v>3525</v>
      </c>
      <c r="C97" s="3" t="s">
        <v>40</v>
      </c>
      <c r="D97" s="3" t="s">
        <v>1426</v>
      </c>
      <c r="E97" s="3" t="s">
        <v>2489</v>
      </c>
      <c r="F97" s="30" t="s">
        <v>1418</v>
      </c>
      <c r="G97" s="3">
        <v>-1000</v>
      </c>
      <c r="H97" s="3">
        <v>1000</v>
      </c>
      <c r="L97" t="s">
        <v>1972</v>
      </c>
      <c r="P97" s="3"/>
      <c r="Q97" s="3" t="s">
        <v>41</v>
      </c>
      <c r="R97" s="3"/>
      <c r="T97" s="3"/>
    </row>
    <row r="98" spans="2:20" x14ac:dyDescent="0.25">
      <c r="B98" s="3" t="s">
        <v>3526</v>
      </c>
      <c r="C98" s="3" t="s">
        <v>42</v>
      </c>
      <c r="D98" s="3" t="s">
        <v>987</v>
      </c>
      <c r="E98" s="3" t="s">
        <v>43</v>
      </c>
      <c r="F98" s="30" t="s">
        <v>630</v>
      </c>
      <c r="G98" s="3">
        <v>-1000</v>
      </c>
      <c r="H98" s="3">
        <v>1000</v>
      </c>
      <c r="K98" t="s">
        <v>1972</v>
      </c>
      <c r="L98" t="s">
        <v>1972</v>
      </c>
      <c r="M98" t="s">
        <v>1972</v>
      </c>
      <c r="P98" s="3"/>
      <c r="Q98" s="3" t="s">
        <v>44</v>
      </c>
      <c r="R98" s="3"/>
      <c r="T98" s="3"/>
    </row>
    <row r="99" spans="2:20" x14ac:dyDescent="0.25">
      <c r="B99" s="3" t="s">
        <v>3528</v>
      </c>
      <c r="C99" s="3" t="s">
        <v>42</v>
      </c>
      <c r="D99" s="3" t="s">
        <v>988</v>
      </c>
      <c r="E99" s="3" t="s">
        <v>43</v>
      </c>
      <c r="F99" s="30" t="s">
        <v>630</v>
      </c>
      <c r="G99" s="3">
        <v>-1000</v>
      </c>
      <c r="H99" s="3">
        <v>1000</v>
      </c>
      <c r="K99" t="s">
        <v>1972</v>
      </c>
      <c r="L99" t="s">
        <v>1972</v>
      </c>
      <c r="M99" t="s">
        <v>1972</v>
      </c>
      <c r="Q99" s="3" t="s">
        <v>44</v>
      </c>
      <c r="R99" s="3"/>
      <c r="T99" s="3"/>
    </row>
    <row r="100" spans="2:20" x14ac:dyDescent="0.25">
      <c r="B100" s="3" t="s">
        <v>3527</v>
      </c>
      <c r="C100" s="3" t="s">
        <v>414</v>
      </c>
      <c r="D100" s="3" t="s">
        <v>2537</v>
      </c>
      <c r="E100" s="3" t="s">
        <v>415</v>
      </c>
      <c r="F100" s="14" t="s">
        <v>630</v>
      </c>
      <c r="G100" s="3">
        <v>-1000</v>
      </c>
      <c r="H100" s="3">
        <v>1000</v>
      </c>
      <c r="K100" t="s">
        <v>1972</v>
      </c>
      <c r="M100" t="s">
        <v>1972</v>
      </c>
      <c r="Q100" s="3" t="s">
        <v>416</v>
      </c>
      <c r="R100" s="3"/>
      <c r="T100" s="3"/>
    </row>
    <row r="101" spans="2:20" x14ac:dyDescent="0.25">
      <c r="B101" s="3" t="s">
        <v>3529</v>
      </c>
      <c r="C101" s="3" t="s">
        <v>414</v>
      </c>
      <c r="D101" s="3" t="s">
        <v>1431</v>
      </c>
      <c r="E101" s="3" t="s">
        <v>415</v>
      </c>
      <c r="F101" s="14" t="s">
        <v>630</v>
      </c>
      <c r="G101" s="3">
        <v>-1000</v>
      </c>
      <c r="H101" s="3">
        <v>1000</v>
      </c>
      <c r="K101" t="s">
        <v>1972</v>
      </c>
      <c r="M101" t="s">
        <v>1972</v>
      </c>
      <c r="Q101" s="3" t="s">
        <v>416</v>
      </c>
      <c r="R101" s="3"/>
      <c r="T101" s="3"/>
    </row>
    <row r="102" spans="2:20" x14ac:dyDescent="0.25">
      <c r="B102" s="3" t="s">
        <v>3530</v>
      </c>
      <c r="C102" s="3" t="s">
        <v>96</v>
      </c>
      <c r="D102" s="3" t="s">
        <v>1134</v>
      </c>
      <c r="E102" s="3" t="s">
        <v>97</v>
      </c>
      <c r="F102" s="30" t="s">
        <v>1417</v>
      </c>
      <c r="G102" s="3">
        <v>-1000</v>
      </c>
      <c r="H102" s="3">
        <v>1000</v>
      </c>
      <c r="K102" t="s">
        <v>1972</v>
      </c>
      <c r="L102" t="s">
        <v>1972</v>
      </c>
      <c r="M102" t="s">
        <v>1972</v>
      </c>
      <c r="Q102" s="3" t="s">
        <v>98</v>
      </c>
      <c r="R102" s="3"/>
      <c r="T102" s="3"/>
    </row>
    <row r="103" spans="2:20" x14ac:dyDescent="0.25">
      <c r="B103" s="3" t="s">
        <v>3531</v>
      </c>
      <c r="C103" s="3" t="s">
        <v>232</v>
      </c>
      <c r="D103" s="3" t="s">
        <v>721</v>
      </c>
      <c r="E103" s="3" t="s">
        <v>233</v>
      </c>
      <c r="F103" s="14" t="s">
        <v>1416</v>
      </c>
      <c r="G103" s="3">
        <v>0</v>
      </c>
      <c r="H103" s="3">
        <v>1000</v>
      </c>
      <c r="K103" t="s">
        <v>1972</v>
      </c>
      <c r="L103" t="s">
        <v>1972</v>
      </c>
      <c r="M103" t="s">
        <v>1972</v>
      </c>
      <c r="Q103" s="3" t="s">
        <v>234</v>
      </c>
      <c r="T103" s="3"/>
    </row>
    <row r="104" spans="2:20" x14ac:dyDescent="0.25">
      <c r="B104" s="3" t="s">
        <v>3532</v>
      </c>
      <c r="C104" s="3" t="s">
        <v>52</v>
      </c>
      <c r="D104" s="3" t="s">
        <v>697</v>
      </c>
      <c r="E104" s="3" t="s">
        <v>2491</v>
      </c>
      <c r="F104" s="30" t="s">
        <v>1415</v>
      </c>
      <c r="G104" s="3">
        <v>0</v>
      </c>
      <c r="H104" s="3">
        <v>1000</v>
      </c>
      <c r="M104" t="s">
        <v>1972</v>
      </c>
      <c r="O104" t="s">
        <v>2494</v>
      </c>
      <c r="Q104" s="3" t="s">
        <v>2490</v>
      </c>
      <c r="T104" s="3"/>
    </row>
    <row r="105" spans="2:20" x14ac:dyDescent="0.25">
      <c r="B105" s="3" t="s">
        <v>3533</v>
      </c>
      <c r="C105" s="3" t="s">
        <v>64</v>
      </c>
      <c r="D105" s="3" t="s">
        <v>699</v>
      </c>
      <c r="E105" s="3" t="s">
        <v>65</v>
      </c>
      <c r="F105" s="14" t="s">
        <v>622</v>
      </c>
      <c r="G105" s="3">
        <v>0</v>
      </c>
      <c r="H105" s="3">
        <v>1000</v>
      </c>
      <c r="L105" t="s">
        <v>1972</v>
      </c>
      <c r="M105" t="s">
        <v>1972</v>
      </c>
      <c r="Q105" s="3" t="s">
        <v>66</v>
      </c>
      <c r="R105" s="3"/>
      <c r="T105" s="3"/>
    </row>
    <row r="106" spans="2:20" x14ac:dyDescent="0.25">
      <c r="B106" s="3" t="s">
        <v>3534</v>
      </c>
      <c r="C106" s="3" t="s">
        <v>353</v>
      </c>
      <c r="D106" s="3" t="s">
        <v>745</v>
      </c>
      <c r="E106" s="3" t="s">
        <v>354</v>
      </c>
      <c r="F106" s="14" t="s">
        <v>355</v>
      </c>
      <c r="G106" s="3">
        <v>0</v>
      </c>
      <c r="H106" s="3">
        <v>1000</v>
      </c>
      <c r="K106" t="s">
        <v>1972</v>
      </c>
      <c r="Q106" s="3" t="s">
        <v>356</v>
      </c>
      <c r="R106" s="3"/>
      <c r="T106" s="3"/>
    </row>
    <row r="107" spans="2:20" x14ac:dyDescent="0.25">
      <c r="B107" s="3" t="s">
        <v>3535</v>
      </c>
      <c r="C107" s="3" t="s">
        <v>186</v>
      </c>
      <c r="D107" s="3" t="s">
        <v>1427</v>
      </c>
      <c r="E107" s="3" t="s">
        <v>187</v>
      </c>
      <c r="F107" s="30" t="s">
        <v>1414</v>
      </c>
      <c r="G107" s="3">
        <v>-1000</v>
      </c>
      <c r="H107" s="3">
        <v>1000</v>
      </c>
      <c r="L107" t="s">
        <v>1972</v>
      </c>
      <c r="M107" t="s">
        <v>1972</v>
      </c>
      <c r="Q107" s="3" t="s">
        <v>188</v>
      </c>
      <c r="R107" s="3"/>
      <c r="T107" s="3"/>
    </row>
    <row r="108" spans="2:20" x14ac:dyDescent="0.25">
      <c r="B108" s="3" t="s">
        <v>3536</v>
      </c>
      <c r="C108" s="3" t="s">
        <v>192</v>
      </c>
      <c r="D108" s="3" t="s">
        <v>2357</v>
      </c>
      <c r="E108" s="3" t="s">
        <v>193</v>
      </c>
      <c r="F108" s="14" t="s">
        <v>1413</v>
      </c>
      <c r="G108" s="3">
        <v>-1000</v>
      </c>
      <c r="H108" s="3">
        <v>1000</v>
      </c>
      <c r="K108" t="s">
        <v>1972</v>
      </c>
      <c r="L108" t="s">
        <v>1972</v>
      </c>
      <c r="M108" t="s">
        <v>1972</v>
      </c>
      <c r="Q108" s="3" t="s">
        <v>194</v>
      </c>
      <c r="R108" s="3"/>
      <c r="T108" s="3"/>
    </row>
    <row r="109" spans="2:20" x14ac:dyDescent="0.25">
      <c r="B109" s="3" t="s">
        <v>3537</v>
      </c>
      <c r="C109" s="3" t="s">
        <v>254</v>
      </c>
      <c r="D109" s="3" t="s">
        <v>993</v>
      </c>
      <c r="E109" s="3" t="s">
        <v>255</v>
      </c>
      <c r="F109" s="14" t="s">
        <v>631</v>
      </c>
      <c r="G109" s="3">
        <v>-1000</v>
      </c>
      <c r="H109" s="3">
        <v>1000</v>
      </c>
      <c r="K109" t="s">
        <v>1972</v>
      </c>
      <c r="M109" t="s">
        <v>1972</v>
      </c>
      <c r="Q109" s="3" t="s">
        <v>256</v>
      </c>
      <c r="R109" s="3"/>
      <c r="T109" s="3"/>
    </row>
    <row r="110" spans="2:20" x14ac:dyDescent="0.25">
      <c r="B110" s="3" t="s">
        <v>3538</v>
      </c>
      <c r="C110" s="3" t="s">
        <v>257</v>
      </c>
      <c r="D110" s="3" t="s">
        <v>992</v>
      </c>
      <c r="E110" s="3" t="s">
        <v>258</v>
      </c>
      <c r="F110" s="14" t="s">
        <v>642</v>
      </c>
      <c r="G110" s="3">
        <v>-1000</v>
      </c>
      <c r="H110" s="3">
        <v>1000</v>
      </c>
      <c r="M110" t="s">
        <v>1972</v>
      </c>
      <c r="Q110" s="3" t="s">
        <v>259</v>
      </c>
      <c r="R110" s="3"/>
      <c r="T110" s="3"/>
    </row>
    <row r="111" spans="2:20" x14ac:dyDescent="0.25">
      <c r="B111" s="3" t="s">
        <v>3539</v>
      </c>
      <c r="C111" s="3" t="s">
        <v>281</v>
      </c>
      <c r="D111" s="3" t="s">
        <v>730</v>
      </c>
      <c r="E111" s="3" t="s">
        <v>282</v>
      </c>
      <c r="F111" s="14" t="s">
        <v>638</v>
      </c>
      <c r="G111" s="3">
        <v>-1000</v>
      </c>
      <c r="H111" s="3">
        <v>1000</v>
      </c>
      <c r="K111" t="s">
        <v>1972</v>
      </c>
      <c r="M111" t="s">
        <v>1972</v>
      </c>
      <c r="Q111" s="3" t="s">
        <v>283</v>
      </c>
      <c r="T111" s="3"/>
    </row>
    <row r="112" spans="2:20" x14ac:dyDescent="0.25">
      <c r="B112" s="3" t="s">
        <v>3540</v>
      </c>
      <c r="C112" s="3" t="s">
        <v>341</v>
      </c>
      <c r="D112" s="3" t="s">
        <v>1278</v>
      </c>
      <c r="E112" s="3" t="s">
        <v>342</v>
      </c>
      <c r="F112" s="14" t="s">
        <v>343</v>
      </c>
      <c r="G112" s="3">
        <v>0</v>
      </c>
      <c r="H112" s="3">
        <v>1000</v>
      </c>
      <c r="K112" t="s">
        <v>1972</v>
      </c>
      <c r="O112" t="s">
        <v>2647</v>
      </c>
      <c r="Q112" s="3" t="s">
        <v>344</v>
      </c>
      <c r="R112" s="3"/>
      <c r="T112" s="3"/>
    </row>
    <row r="113" spans="1:20" x14ac:dyDescent="0.25">
      <c r="B113" s="3" t="s">
        <v>3541</v>
      </c>
      <c r="C113" s="3" t="s">
        <v>397</v>
      </c>
      <c r="D113" s="3" t="s">
        <v>753</v>
      </c>
      <c r="E113" s="3" t="s">
        <v>238</v>
      </c>
      <c r="F113" s="14" t="s">
        <v>618</v>
      </c>
      <c r="G113" s="3">
        <v>-1000</v>
      </c>
      <c r="H113" s="3">
        <v>1000</v>
      </c>
      <c r="K113" t="s">
        <v>1972</v>
      </c>
      <c r="L113" t="s">
        <v>1972</v>
      </c>
      <c r="M113" t="s">
        <v>1972</v>
      </c>
      <c r="Q113" s="3" t="s">
        <v>398</v>
      </c>
      <c r="R113" s="3"/>
      <c r="T113" s="3"/>
    </row>
    <row r="114" spans="1:20" x14ac:dyDescent="0.25">
      <c r="B114" s="3" t="s">
        <v>3542</v>
      </c>
      <c r="C114" s="3" t="s">
        <v>362</v>
      </c>
      <c r="D114" s="3" t="s">
        <v>747</v>
      </c>
      <c r="E114" s="3" t="s">
        <v>363</v>
      </c>
      <c r="F114" s="14" t="s">
        <v>364</v>
      </c>
      <c r="G114" s="3">
        <v>0</v>
      </c>
      <c r="H114" s="3">
        <v>1000</v>
      </c>
      <c r="K114" t="s">
        <v>1972</v>
      </c>
      <c r="Q114" s="3" t="s">
        <v>365</v>
      </c>
      <c r="R114" s="3"/>
      <c r="T114" s="3"/>
    </row>
    <row r="115" spans="1:20" x14ac:dyDescent="0.25">
      <c r="B115" s="3" t="s">
        <v>3543</v>
      </c>
      <c r="C115" s="3" t="s">
        <v>407</v>
      </c>
      <c r="D115" s="3" t="s">
        <v>756</v>
      </c>
      <c r="E115" s="3" t="s">
        <v>408</v>
      </c>
      <c r="F115" s="14" t="s">
        <v>642</v>
      </c>
      <c r="G115" s="3">
        <v>-1000</v>
      </c>
      <c r="H115" s="3">
        <v>1000</v>
      </c>
      <c r="L115" t="s">
        <v>1972</v>
      </c>
      <c r="M115" t="s">
        <v>1972</v>
      </c>
      <c r="Q115" s="3" t="s">
        <v>409</v>
      </c>
      <c r="R115" s="3"/>
      <c r="T115" s="3"/>
    </row>
    <row r="116" spans="1:20" x14ac:dyDescent="0.25">
      <c r="B116" s="3" t="s">
        <v>3544</v>
      </c>
      <c r="C116" s="3" t="s">
        <v>684</v>
      </c>
      <c r="D116" s="3" t="s">
        <v>757</v>
      </c>
      <c r="E116" s="3" t="s">
        <v>408</v>
      </c>
      <c r="F116" s="14" t="s">
        <v>642</v>
      </c>
      <c r="G116" s="3">
        <v>-1000</v>
      </c>
      <c r="H116" s="3">
        <v>1000</v>
      </c>
      <c r="L116" t="s">
        <v>1972</v>
      </c>
      <c r="M116" t="s">
        <v>1972</v>
      </c>
      <c r="Q116" s="3" t="s">
        <v>409</v>
      </c>
      <c r="R116" s="3"/>
      <c r="T116" s="3"/>
    </row>
    <row r="117" spans="1:20" x14ac:dyDescent="0.25">
      <c r="B117" s="3" t="s">
        <v>3545</v>
      </c>
      <c r="C117" s="3" t="s">
        <v>1446</v>
      </c>
      <c r="D117" s="3" t="s">
        <v>727</v>
      </c>
      <c r="E117" s="3" t="s">
        <v>1447</v>
      </c>
      <c r="F117" s="14" t="s">
        <v>642</v>
      </c>
      <c r="G117" s="3">
        <v>-1000</v>
      </c>
      <c r="H117" s="3">
        <v>1000</v>
      </c>
      <c r="K117" t="s">
        <v>1972</v>
      </c>
      <c r="M117" t="s">
        <v>1972</v>
      </c>
      <c r="Q117" s="3" t="s">
        <v>1448</v>
      </c>
      <c r="R117" s="3"/>
      <c r="T117" s="3"/>
    </row>
    <row r="118" spans="1:20" x14ac:dyDescent="0.25">
      <c r="A118" s="1" t="s">
        <v>0</v>
      </c>
      <c r="B118" s="18" t="s">
        <v>1967</v>
      </c>
      <c r="G118" s="3"/>
    </row>
    <row r="119" spans="1:20" x14ac:dyDescent="0.25">
      <c r="B119" s="3" t="s">
        <v>3546</v>
      </c>
      <c r="C119" s="3" t="s">
        <v>266</v>
      </c>
      <c r="D119" s="3" t="s">
        <v>726</v>
      </c>
      <c r="E119" s="3" t="s">
        <v>267</v>
      </c>
      <c r="F119" s="14" t="s">
        <v>606</v>
      </c>
      <c r="G119" s="3">
        <v>0</v>
      </c>
      <c r="H119" s="3">
        <v>1000</v>
      </c>
      <c r="K119" t="s">
        <v>1972</v>
      </c>
      <c r="M119" t="s">
        <v>1972</v>
      </c>
      <c r="Q119" s="3" t="s">
        <v>268</v>
      </c>
      <c r="R119" s="3"/>
      <c r="T119" s="3"/>
    </row>
    <row r="120" spans="1:20" x14ac:dyDescent="0.25">
      <c r="B120" s="3" t="s">
        <v>3547</v>
      </c>
      <c r="C120" s="3" t="s">
        <v>686</v>
      </c>
      <c r="D120" s="3" t="s">
        <v>759</v>
      </c>
      <c r="E120" s="3" t="s">
        <v>110</v>
      </c>
      <c r="F120" s="14" t="s">
        <v>624</v>
      </c>
      <c r="G120" s="3">
        <v>0</v>
      </c>
      <c r="H120" s="3">
        <v>1000</v>
      </c>
      <c r="L120" t="s">
        <v>1972</v>
      </c>
      <c r="P120" s="3"/>
      <c r="Q120" s="3" t="s">
        <v>2539</v>
      </c>
      <c r="T120" s="3"/>
    </row>
    <row r="121" spans="1:20" x14ac:dyDescent="0.25">
      <c r="B121" s="3" t="s">
        <v>3549</v>
      </c>
      <c r="C121" s="3" t="s">
        <v>384</v>
      </c>
      <c r="D121" s="3" t="s">
        <v>761</v>
      </c>
      <c r="E121" s="3" t="s">
        <v>338</v>
      </c>
      <c r="F121" s="14" t="s">
        <v>339</v>
      </c>
      <c r="G121" s="3">
        <v>0</v>
      </c>
      <c r="H121" s="3">
        <v>1000</v>
      </c>
      <c r="K121" t="s">
        <v>1972</v>
      </c>
      <c r="Q121" s="3" t="s">
        <v>385</v>
      </c>
      <c r="R121" s="3"/>
      <c r="T121" s="3"/>
    </row>
    <row r="122" spans="1:20" x14ac:dyDescent="0.25">
      <c r="B122" s="3" t="s">
        <v>3548</v>
      </c>
      <c r="C122" s="3" t="s">
        <v>386</v>
      </c>
      <c r="D122" s="3" t="s">
        <v>2375</v>
      </c>
      <c r="E122" s="3" t="s">
        <v>367</v>
      </c>
      <c r="F122" s="14" t="s">
        <v>368</v>
      </c>
      <c r="G122" s="3">
        <v>0</v>
      </c>
      <c r="H122" s="3">
        <v>1000</v>
      </c>
      <c r="K122" t="s">
        <v>1972</v>
      </c>
      <c r="Q122" s="3" t="s">
        <v>387</v>
      </c>
      <c r="R122" s="3"/>
      <c r="T122" s="3"/>
    </row>
    <row r="123" spans="1:20" x14ac:dyDescent="0.25">
      <c r="B123" s="3" t="s">
        <v>3550</v>
      </c>
      <c r="C123" s="3" t="s">
        <v>337</v>
      </c>
      <c r="D123" s="3" t="s">
        <v>1009</v>
      </c>
      <c r="E123" s="3" t="s">
        <v>338</v>
      </c>
      <c r="F123" s="14" t="s">
        <v>339</v>
      </c>
      <c r="G123" s="3">
        <v>0</v>
      </c>
      <c r="H123" s="3">
        <v>1000</v>
      </c>
      <c r="K123" t="s">
        <v>1972</v>
      </c>
      <c r="Q123" s="3" t="s">
        <v>340</v>
      </c>
      <c r="R123" s="3"/>
      <c r="T123" s="3"/>
    </row>
    <row r="124" spans="1:20" x14ac:dyDescent="0.25">
      <c r="B124" s="3" t="s">
        <v>3551</v>
      </c>
      <c r="C124" s="3" t="s">
        <v>366</v>
      </c>
      <c r="D124" s="3" t="s">
        <v>2400</v>
      </c>
      <c r="E124" s="3" t="s">
        <v>367</v>
      </c>
      <c r="F124" s="14" t="s">
        <v>368</v>
      </c>
      <c r="G124" s="3">
        <v>0</v>
      </c>
      <c r="H124" s="3">
        <v>1000</v>
      </c>
      <c r="K124" t="s">
        <v>1972</v>
      </c>
      <c r="Q124" s="3" t="s">
        <v>369</v>
      </c>
      <c r="R124" s="3"/>
      <c r="T124" s="3"/>
    </row>
    <row r="125" spans="1:20" x14ac:dyDescent="0.25">
      <c r="B125" s="3" t="s">
        <v>3552</v>
      </c>
      <c r="C125" t="s">
        <v>687</v>
      </c>
      <c r="D125" s="3" t="s">
        <v>764</v>
      </c>
      <c r="E125" s="3" t="s">
        <v>2540</v>
      </c>
      <c r="F125" s="14" t="s">
        <v>1377</v>
      </c>
      <c r="G125" s="3">
        <v>0</v>
      </c>
      <c r="H125" s="3">
        <v>1000</v>
      </c>
      <c r="N125" t="s">
        <v>1972</v>
      </c>
      <c r="O125" t="s">
        <v>2548</v>
      </c>
      <c r="P125" t="s">
        <v>2542</v>
      </c>
      <c r="Q125" s="3" t="s">
        <v>2541</v>
      </c>
      <c r="R125" s="3"/>
      <c r="T125" s="3"/>
    </row>
    <row r="126" spans="1:20" x14ac:dyDescent="0.25">
      <c r="B126" s="3" t="s">
        <v>3553</v>
      </c>
      <c r="C126" s="3" t="s">
        <v>119</v>
      </c>
      <c r="D126" s="3" t="s">
        <v>760</v>
      </c>
      <c r="E126" s="3" t="s">
        <v>120</v>
      </c>
      <c r="F126" s="14" t="s">
        <v>609</v>
      </c>
      <c r="G126" s="3">
        <v>0</v>
      </c>
      <c r="H126" s="3">
        <v>1000</v>
      </c>
      <c r="K126" t="s">
        <v>1972</v>
      </c>
      <c r="L126" t="s">
        <v>1972</v>
      </c>
      <c r="M126" t="s">
        <v>1972</v>
      </c>
      <c r="Q126" s="3" t="s">
        <v>121</v>
      </c>
      <c r="R126" s="3"/>
      <c r="T126" s="3"/>
    </row>
    <row r="127" spans="1:20" x14ac:dyDescent="0.25">
      <c r="B127" s="3" t="s">
        <v>3554</v>
      </c>
      <c r="C127" s="3" t="s">
        <v>357</v>
      </c>
      <c r="D127" s="3" t="s">
        <v>758</v>
      </c>
      <c r="E127" s="3" t="s">
        <v>358</v>
      </c>
      <c r="F127" s="14" t="s">
        <v>359</v>
      </c>
      <c r="G127" s="3">
        <v>0</v>
      </c>
      <c r="H127" s="3">
        <v>1000</v>
      </c>
      <c r="K127" t="s">
        <v>1972</v>
      </c>
      <c r="Q127" s="3" t="s">
        <v>360</v>
      </c>
      <c r="R127" s="3"/>
      <c r="T127" s="3"/>
    </row>
    <row r="128" spans="1:20" x14ac:dyDescent="0.25">
      <c r="B128" s="3" t="s">
        <v>3555</v>
      </c>
      <c r="C128" s="3" t="s">
        <v>413</v>
      </c>
      <c r="D128" s="3" t="s">
        <v>2876</v>
      </c>
      <c r="E128" s="3" t="s">
        <v>155</v>
      </c>
      <c r="F128" s="14" t="s">
        <v>984</v>
      </c>
      <c r="G128" s="3">
        <v>-1000</v>
      </c>
      <c r="H128" s="3">
        <v>1000</v>
      </c>
      <c r="L128" t="s">
        <v>1972</v>
      </c>
      <c r="M128" t="s">
        <v>1972</v>
      </c>
      <c r="N128" t="s">
        <v>1972</v>
      </c>
      <c r="O128" t="s">
        <v>2878</v>
      </c>
      <c r="P128" s="34" t="s">
        <v>2880</v>
      </c>
      <c r="Q128" s="3" t="s">
        <v>2544</v>
      </c>
      <c r="R128" s="3"/>
      <c r="T128" s="3"/>
    </row>
    <row r="129" spans="1:20" x14ac:dyDescent="0.25">
      <c r="B129" s="3" t="s">
        <v>3556</v>
      </c>
      <c r="C129" s="3" t="s">
        <v>690</v>
      </c>
      <c r="D129" s="3" t="s">
        <v>763</v>
      </c>
      <c r="E129" s="3" t="s">
        <v>689</v>
      </c>
      <c r="F129" s="14" t="s">
        <v>985</v>
      </c>
      <c r="G129" s="3">
        <v>-1000</v>
      </c>
      <c r="H129" s="3">
        <v>1000</v>
      </c>
      <c r="N129" t="s">
        <v>1972</v>
      </c>
      <c r="P129" t="s">
        <v>2879</v>
      </c>
      <c r="Q129" s="3" t="s">
        <v>2543</v>
      </c>
      <c r="R129" s="3"/>
      <c r="T129" s="3"/>
    </row>
    <row r="130" spans="1:20" x14ac:dyDescent="0.25">
      <c r="A130" s="1" t="s">
        <v>0</v>
      </c>
      <c r="B130" s="20" t="s">
        <v>1966</v>
      </c>
      <c r="G130" s="3"/>
    </row>
    <row r="131" spans="1:20" x14ac:dyDescent="0.25">
      <c r="B131" s="19" t="s">
        <v>3557</v>
      </c>
      <c r="C131" s="3" t="s">
        <v>222</v>
      </c>
      <c r="D131" s="3" t="s">
        <v>2531</v>
      </c>
      <c r="E131" s="3" t="s">
        <v>223</v>
      </c>
      <c r="F131" s="16" t="s">
        <v>1498</v>
      </c>
      <c r="G131" s="3">
        <v>0</v>
      </c>
      <c r="H131" s="3">
        <v>1000</v>
      </c>
      <c r="K131" t="s">
        <v>1972</v>
      </c>
      <c r="L131" t="s">
        <v>1972</v>
      </c>
      <c r="M131" t="s">
        <v>1972</v>
      </c>
      <c r="N131" s="12"/>
      <c r="Q131" s="3" t="s">
        <v>224</v>
      </c>
      <c r="R131" s="3"/>
      <c r="T131" s="3"/>
    </row>
    <row r="132" spans="1:20" x14ac:dyDescent="0.25">
      <c r="B132" s="19" t="s">
        <v>3558</v>
      </c>
      <c r="C132" s="3" t="s">
        <v>239</v>
      </c>
      <c r="D132" s="3" t="s">
        <v>2816</v>
      </c>
      <c r="E132" s="3" t="s">
        <v>48</v>
      </c>
      <c r="F132" s="14" t="s">
        <v>1436</v>
      </c>
      <c r="G132" s="3">
        <v>0</v>
      </c>
      <c r="H132" s="3">
        <v>1000</v>
      </c>
      <c r="K132" t="s">
        <v>1972</v>
      </c>
      <c r="M132" t="s">
        <v>1972</v>
      </c>
      <c r="N132" s="12"/>
      <c r="P132" s="3" t="s">
        <v>2379</v>
      </c>
      <c r="Q132" s="3" t="s">
        <v>240</v>
      </c>
      <c r="R132" s="3"/>
      <c r="T132" s="3"/>
    </row>
    <row r="133" spans="1:20" x14ac:dyDescent="0.25">
      <c r="B133" s="19" t="s">
        <v>3559</v>
      </c>
      <c r="C133" s="3" t="s">
        <v>2815</v>
      </c>
      <c r="D133" s="3" t="s">
        <v>2820</v>
      </c>
      <c r="E133" s="3" t="s">
        <v>2817</v>
      </c>
      <c r="F133" s="14" t="s">
        <v>2845</v>
      </c>
      <c r="G133" s="3">
        <v>0</v>
      </c>
      <c r="H133" s="3">
        <v>1000</v>
      </c>
      <c r="N133" s="12" t="s">
        <v>1972</v>
      </c>
      <c r="O133" t="s">
        <v>2850</v>
      </c>
      <c r="P133" s="3"/>
      <c r="Q133" s="3"/>
      <c r="R133" s="3"/>
      <c r="T133" s="3"/>
    </row>
    <row r="134" spans="1:20" x14ac:dyDescent="0.25">
      <c r="B134" s="3" t="s">
        <v>3560</v>
      </c>
      <c r="C134" s="3" t="s">
        <v>2377</v>
      </c>
      <c r="D134" t="s">
        <v>2378</v>
      </c>
      <c r="E134" s="3" t="s">
        <v>2376</v>
      </c>
      <c r="F134" s="14" t="s">
        <v>2846</v>
      </c>
      <c r="G134" s="3">
        <v>0</v>
      </c>
      <c r="H134" s="3">
        <v>1000</v>
      </c>
      <c r="J134" s="12"/>
      <c r="K134" s="12"/>
      <c r="L134" s="12"/>
      <c r="M134" s="12"/>
      <c r="N134" s="12" t="s">
        <v>1972</v>
      </c>
      <c r="O134" t="s">
        <v>3191</v>
      </c>
      <c r="Q134" s="3"/>
    </row>
    <row r="135" spans="1:20" x14ac:dyDescent="0.25">
      <c r="B135" s="19" t="s">
        <v>3561</v>
      </c>
      <c r="C135" s="3" t="s">
        <v>219</v>
      </c>
      <c r="D135" s="3" t="s">
        <v>958</v>
      </c>
      <c r="E135" s="3" t="s">
        <v>220</v>
      </c>
      <c r="F135" s="16" t="s">
        <v>1525</v>
      </c>
      <c r="G135" s="3">
        <v>-1000</v>
      </c>
      <c r="H135" s="3">
        <v>1000</v>
      </c>
      <c r="K135" t="s">
        <v>1972</v>
      </c>
      <c r="L135" t="s">
        <v>1972</v>
      </c>
      <c r="M135" t="s">
        <v>1972</v>
      </c>
      <c r="N135" s="12"/>
      <c r="Q135" s="3" t="s">
        <v>221</v>
      </c>
      <c r="R135" s="3"/>
      <c r="T135" s="3"/>
    </row>
    <row r="136" spans="1:20" x14ac:dyDescent="0.25">
      <c r="B136" s="19" t="s">
        <v>953</v>
      </c>
      <c r="C136" s="3" t="s">
        <v>177</v>
      </c>
      <c r="D136" s="3" t="s">
        <v>959</v>
      </c>
      <c r="E136" s="3" t="s">
        <v>178</v>
      </c>
      <c r="F136" s="14" t="s">
        <v>1519</v>
      </c>
      <c r="G136" s="3">
        <v>0</v>
      </c>
      <c r="H136" s="3">
        <v>1000</v>
      </c>
      <c r="K136" t="s">
        <v>1972</v>
      </c>
      <c r="L136" t="s">
        <v>1972</v>
      </c>
      <c r="M136" t="s">
        <v>1972</v>
      </c>
      <c r="N136" s="12"/>
      <c r="Q136" s="3" t="s">
        <v>179</v>
      </c>
      <c r="R136" s="3"/>
      <c r="T136" s="3"/>
    </row>
    <row r="137" spans="1:20" x14ac:dyDescent="0.25">
      <c r="B137" s="19" t="s">
        <v>954</v>
      </c>
      <c r="C137" s="3" t="s">
        <v>174</v>
      </c>
      <c r="D137" s="3" t="s">
        <v>1014</v>
      </c>
      <c r="E137" s="3" t="s">
        <v>175</v>
      </c>
      <c r="F137" s="14" t="s">
        <v>625</v>
      </c>
      <c r="G137" s="3">
        <v>0</v>
      </c>
      <c r="H137" s="3">
        <v>1000</v>
      </c>
      <c r="K137" t="s">
        <v>1972</v>
      </c>
      <c r="L137" t="s">
        <v>1972</v>
      </c>
      <c r="M137" t="s">
        <v>1972</v>
      </c>
      <c r="N137" s="12"/>
      <c r="Q137" s="3" t="s">
        <v>176</v>
      </c>
      <c r="R137" s="3"/>
      <c r="T137" s="3"/>
    </row>
    <row r="138" spans="1:20" x14ac:dyDescent="0.25">
      <c r="B138" s="19" t="s">
        <v>955</v>
      </c>
      <c r="C138" s="3" t="s">
        <v>183</v>
      </c>
      <c r="D138" s="3" t="s">
        <v>1016</v>
      </c>
      <c r="E138" s="3" t="s">
        <v>184</v>
      </c>
      <c r="F138" s="16" t="s">
        <v>1520</v>
      </c>
      <c r="G138" s="3">
        <v>0</v>
      </c>
      <c r="H138" s="3">
        <v>1000</v>
      </c>
      <c r="K138" t="s">
        <v>1972</v>
      </c>
      <c r="L138" t="s">
        <v>1972</v>
      </c>
      <c r="M138" t="s">
        <v>1972</v>
      </c>
      <c r="N138" s="12"/>
      <c r="Q138" s="3" t="s">
        <v>185</v>
      </c>
      <c r="R138" s="3"/>
      <c r="T138" s="3"/>
    </row>
    <row r="139" spans="1:20" x14ac:dyDescent="0.25">
      <c r="B139" s="19" t="s">
        <v>956</v>
      </c>
      <c r="C139" s="3" t="s">
        <v>180</v>
      </c>
      <c r="D139" s="3" t="s">
        <v>960</v>
      </c>
      <c r="E139" s="3" t="s">
        <v>181</v>
      </c>
      <c r="F139" s="14" t="s">
        <v>1521</v>
      </c>
      <c r="G139" s="3">
        <v>0</v>
      </c>
      <c r="H139" s="3">
        <v>1000</v>
      </c>
      <c r="K139" t="s">
        <v>1972</v>
      </c>
      <c r="L139" t="s">
        <v>1972</v>
      </c>
      <c r="M139" t="s">
        <v>1972</v>
      </c>
      <c r="N139" s="12"/>
      <c r="Q139" s="3" t="s">
        <v>182</v>
      </c>
      <c r="R139" s="3"/>
      <c r="T139" s="3"/>
    </row>
    <row r="140" spans="1:20" x14ac:dyDescent="0.25">
      <c r="B140" s="19" t="s">
        <v>2385</v>
      </c>
      <c r="C140" s="3" t="s">
        <v>3192</v>
      </c>
      <c r="D140" s="3" t="s">
        <v>2426</v>
      </c>
      <c r="E140" s="3" t="s">
        <v>284</v>
      </c>
      <c r="F140" s="14" t="s">
        <v>607</v>
      </c>
      <c r="G140" s="3">
        <v>0</v>
      </c>
      <c r="H140" s="3">
        <v>1000</v>
      </c>
      <c r="K140" t="s">
        <v>1972</v>
      </c>
      <c r="M140" t="s">
        <v>1972</v>
      </c>
      <c r="N140" s="12" t="s">
        <v>1972</v>
      </c>
      <c r="O140" t="s">
        <v>2383</v>
      </c>
      <c r="P140" t="s">
        <v>2384</v>
      </c>
      <c r="Q140" s="3" t="s">
        <v>285</v>
      </c>
      <c r="R140" s="3"/>
      <c r="T140" s="3"/>
    </row>
    <row r="141" spans="1:20" x14ac:dyDescent="0.25">
      <c r="B141" s="27" t="s">
        <v>957</v>
      </c>
      <c r="C141" s="3" t="s">
        <v>305</v>
      </c>
      <c r="D141" s="3" t="s">
        <v>2425</v>
      </c>
      <c r="E141" s="3" t="s">
        <v>99</v>
      </c>
      <c r="F141" s="14" t="s">
        <v>612</v>
      </c>
      <c r="G141" s="3">
        <v>0</v>
      </c>
      <c r="H141" s="3">
        <v>1000</v>
      </c>
      <c r="K141" t="s">
        <v>1972</v>
      </c>
      <c r="L141" t="s">
        <v>1972</v>
      </c>
      <c r="M141" t="s">
        <v>1972</v>
      </c>
      <c r="N141" s="12"/>
      <c r="Q141" s="3" t="s">
        <v>100</v>
      </c>
      <c r="R141" s="3"/>
      <c r="T141" s="3"/>
    </row>
    <row r="142" spans="1:20" x14ac:dyDescent="0.25">
      <c r="B142" s="19" t="s">
        <v>3562</v>
      </c>
      <c r="C142" s="3" t="s">
        <v>680</v>
      </c>
      <c r="D142" s="3" t="s">
        <v>2439</v>
      </c>
      <c r="E142" s="3" t="s">
        <v>380</v>
      </c>
      <c r="F142" s="14" t="s">
        <v>381</v>
      </c>
      <c r="G142" s="3">
        <v>0</v>
      </c>
      <c r="H142" s="3">
        <v>1000</v>
      </c>
      <c r="K142" t="s">
        <v>1972</v>
      </c>
      <c r="N142" s="12" t="s">
        <v>1972</v>
      </c>
      <c r="P142" s="3"/>
      <c r="Q142" s="3" t="s">
        <v>382</v>
      </c>
      <c r="T142" s="3"/>
    </row>
    <row r="143" spans="1:20" x14ac:dyDescent="0.25">
      <c r="A143" s="28"/>
      <c r="B143" s="27" t="s">
        <v>3563</v>
      </c>
      <c r="C143" s="3" t="s">
        <v>309</v>
      </c>
      <c r="D143" s="3" t="s">
        <v>961</v>
      </c>
      <c r="E143" s="3" t="s">
        <v>200</v>
      </c>
      <c r="F143" s="14" t="s">
        <v>611</v>
      </c>
      <c r="G143" s="3">
        <v>-1000</v>
      </c>
      <c r="H143" s="3">
        <v>1000</v>
      </c>
      <c r="K143" t="s">
        <v>1972</v>
      </c>
      <c r="L143" t="s">
        <v>1972</v>
      </c>
      <c r="M143" t="s">
        <v>1972</v>
      </c>
      <c r="N143" s="12"/>
      <c r="Q143" s="3" t="s">
        <v>310</v>
      </c>
      <c r="R143" s="3"/>
      <c r="T143" s="3"/>
    </row>
    <row r="144" spans="1:20" x14ac:dyDescent="0.25">
      <c r="A144" s="28"/>
      <c r="B144" s="29" t="s">
        <v>3564</v>
      </c>
      <c r="C144" s="3" t="s">
        <v>104</v>
      </c>
      <c r="D144" s="3" t="s">
        <v>962</v>
      </c>
      <c r="E144" s="3" t="s">
        <v>105</v>
      </c>
      <c r="F144" s="14" t="s">
        <v>639</v>
      </c>
      <c r="G144" s="3">
        <v>0</v>
      </c>
      <c r="H144" s="3">
        <v>1000</v>
      </c>
      <c r="K144" t="s">
        <v>1972</v>
      </c>
      <c r="L144" t="s">
        <v>1972</v>
      </c>
      <c r="M144" t="s">
        <v>1972</v>
      </c>
      <c r="N144" s="12"/>
      <c r="Q144" s="3" t="s">
        <v>106</v>
      </c>
      <c r="R144" s="3"/>
      <c r="T144" s="3"/>
    </row>
    <row r="145" spans="1:20" x14ac:dyDescent="0.25">
      <c r="A145" s="28"/>
      <c r="B145" s="19" t="s">
        <v>3565</v>
      </c>
      <c r="C145" s="3" t="s">
        <v>963</v>
      </c>
      <c r="D145" s="3" t="s">
        <v>2387</v>
      </c>
      <c r="E145" s="3" t="s">
        <v>3350</v>
      </c>
      <c r="F145" s="14" t="s">
        <v>1522</v>
      </c>
      <c r="G145" s="3">
        <v>0</v>
      </c>
      <c r="H145" s="3">
        <v>1000</v>
      </c>
      <c r="L145" t="s">
        <v>1972</v>
      </c>
      <c r="N145" s="12"/>
      <c r="Q145" s="3" t="s">
        <v>111</v>
      </c>
      <c r="T145" s="3"/>
    </row>
    <row r="146" spans="1:20" x14ac:dyDescent="0.25">
      <c r="B146" s="19" t="s">
        <v>3566</v>
      </c>
      <c r="C146" s="3" t="s">
        <v>164</v>
      </c>
      <c r="D146" s="3" t="s">
        <v>2436</v>
      </c>
      <c r="E146" s="3" t="s">
        <v>3348</v>
      </c>
      <c r="F146" s="14" t="s">
        <v>1523</v>
      </c>
      <c r="G146" s="3">
        <v>0</v>
      </c>
      <c r="H146" s="3">
        <v>1000</v>
      </c>
      <c r="L146" t="s">
        <v>1972</v>
      </c>
      <c r="N146" s="12" t="s">
        <v>1972</v>
      </c>
      <c r="P146" s="3"/>
      <c r="Q146" s="3" t="s">
        <v>3349</v>
      </c>
      <c r="T146" s="3"/>
    </row>
    <row r="147" spans="1:20" x14ac:dyDescent="0.25">
      <c r="B147" s="19" t="s">
        <v>3567</v>
      </c>
      <c r="C147" s="3" t="s">
        <v>228</v>
      </c>
      <c r="D147" s="3" t="s">
        <v>2435</v>
      </c>
      <c r="E147" s="3" t="s">
        <v>165</v>
      </c>
      <c r="F147" s="16" t="s">
        <v>1524</v>
      </c>
      <c r="G147" s="3">
        <v>0</v>
      </c>
      <c r="H147" s="3">
        <v>1000</v>
      </c>
      <c r="L147" t="s">
        <v>1972</v>
      </c>
      <c r="N147" s="12" t="s">
        <v>1972</v>
      </c>
      <c r="R147" s="3"/>
      <c r="T147" s="3"/>
    </row>
    <row r="148" spans="1:20" x14ac:dyDescent="0.25">
      <c r="A148" s="1" t="s">
        <v>0</v>
      </c>
      <c r="B148" s="20" t="s">
        <v>1965</v>
      </c>
      <c r="C148" s="3"/>
      <c r="D148" s="3"/>
      <c r="E148" s="3"/>
      <c r="F148" s="14"/>
      <c r="G148" s="3"/>
      <c r="H148" s="3"/>
      <c r="R148" s="3"/>
      <c r="T148" s="3"/>
    </row>
    <row r="149" spans="1:20" x14ac:dyDescent="0.25">
      <c r="B149" s="3" t="s">
        <v>3568</v>
      </c>
      <c r="C149" s="3" t="s">
        <v>418</v>
      </c>
      <c r="D149" s="3" t="s">
        <v>2209</v>
      </c>
      <c r="E149" s="3" t="s">
        <v>419</v>
      </c>
      <c r="F149" s="14" t="s">
        <v>420</v>
      </c>
      <c r="G149" s="3">
        <v>-1000</v>
      </c>
      <c r="H149" s="3">
        <v>1000</v>
      </c>
      <c r="K149" t="s">
        <v>1972</v>
      </c>
      <c r="Q149" s="3" t="s">
        <v>421</v>
      </c>
      <c r="R149" s="3"/>
      <c r="T149" s="3"/>
    </row>
    <row r="150" spans="1:20" x14ac:dyDescent="0.25">
      <c r="B150" s="3" t="s">
        <v>3569</v>
      </c>
      <c r="C150" s="3" t="s">
        <v>204</v>
      </c>
      <c r="D150" s="3" t="s">
        <v>716</v>
      </c>
      <c r="E150" s="3" t="s">
        <v>205</v>
      </c>
      <c r="F150" s="31" t="s">
        <v>1528</v>
      </c>
      <c r="G150" s="3">
        <v>-1000</v>
      </c>
      <c r="H150" s="3">
        <v>1000</v>
      </c>
      <c r="K150" t="s">
        <v>1972</v>
      </c>
      <c r="L150" t="s">
        <v>1972</v>
      </c>
      <c r="M150" t="s">
        <v>1972</v>
      </c>
      <c r="Q150" s="3" t="s">
        <v>206</v>
      </c>
      <c r="R150" s="3"/>
      <c r="T150" s="3"/>
    </row>
    <row r="151" spans="1:20" x14ac:dyDescent="0.25">
      <c r="B151" s="3" t="s">
        <v>3570</v>
      </c>
      <c r="C151" s="3" t="s">
        <v>93</v>
      </c>
      <c r="D151" s="3" t="s">
        <v>715</v>
      </c>
      <c r="E151" s="3" t="s">
        <v>94</v>
      </c>
      <c r="F151" s="16" t="s">
        <v>634</v>
      </c>
      <c r="G151" s="3">
        <v>-1000</v>
      </c>
      <c r="H151" s="3">
        <v>1000</v>
      </c>
      <c r="K151" t="s">
        <v>1972</v>
      </c>
      <c r="L151" t="s">
        <v>1972</v>
      </c>
      <c r="M151" t="s">
        <v>1972</v>
      </c>
      <c r="Q151" s="3" t="s">
        <v>95</v>
      </c>
      <c r="R151" s="3"/>
      <c r="T151" s="3"/>
    </row>
    <row r="152" spans="1:20" s="12" customFormat="1" x14ac:dyDescent="0.25">
      <c r="B152" s="24" t="s">
        <v>3571</v>
      </c>
      <c r="C152" s="24" t="s">
        <v>22</v>
      </c>
      <c r="D152" s="24" t="s">
        <v>693</v>
      </c>
      <c r="E152" s="24" t="s">
        <v>23</v>
      </c>
      <c r="F152" s="16" t="s">
        <v>1527</v>
      </c>
      <c r="G152" s="3">
        <v>-1000</v>
      </c>
      <c r="H152" s="3">
        <v>1000</v>
      </c>
      <c r="K152" t="s">
        <v>1972</v>
      </c>
      <c r="L152" t="s">
        <v>1972</v>
      </c>
      <c r="M152" t="s">
        <v>1972</v>
      </c>
      <c r="Q152" s="24" t="s">
        <v>24</v>
      </c>
      <c r="R152" s="24"/>
      <c r="T152" s="24"/>
    </row>
    <row r="153" spans="1:20" s="12" customFormat="1" x14ac:dyDescent="0.25">
      <c r="B153" s="24" t="s">
        <v>3572</v>
      </c>
      <c r="C153" s="24" t="s">
        <v>166</v>
      </c>
      <c r="D153" s="24" t="s">
        <v>710</v>
      </c>
      <c r="E153" s="24" t="s">
        <v>167</v>
      </c>
      <c r="F153" s="32" t="s">
        <v>634</v>
      </c>
      <c r="G153" s="3">
        <v>-1000</v>
      </c>
      <c r="H153" s="3">
        <v>1000</v>
      </c>
      <c r="L153" s="12" t="s">
        <v>1972</v>
      </c>
      <c r="Q153" s="24" t="s">
        <v>168</v>
      </c>
      <c r="R153" s="24"/>
      <c r="T153" s="24"/>
    </row>
    <row r="154" spans="1:20" s="12" customFormat="1" x14ac:dyDescent="0.25">
      <c r="B154" s="24" t="s">
        <v>3573</v>
      </c>
      <c r="C154" s="24" t="s">
        <v>278</v>
      </c>
      <c r="D154" s="24" t="s">
        <v>729</v>
      </c>
      <c r="E154" s="24" t="s">
        <v>279</v>
      </c>
      <c r="F154" s="32" t="s">
        <v>634</v>
      </c>
      <c r="G154" s="3">
        <v>-1000</v>
      </c>
      <c r="H154" s="3">
        <v>1000</v>
      </c>
      <c r="K154" s="12" t="s">
        <v>1972</v>
      </c>
      <c r="M154" s="12" t="s">
        <v>1972</v>
      </c>
      <c r="Q154" s="24" t="s">
        <v>280</v>
      </c>
      <c r="R154" s="24"/>
      <c r="T154" s="24"/>
    </row>
    <row r="155" spans="1:20" s="12" customFormat="1" x14ac:dyDescent="0.25">
      <c r="B155" s="24" t="s">
        <v>3574</v>
      </c>
      <c r="C155" s="24" t="s">
        <v>1262</v>
      </c>
      <c r="D155" s="12" t="s">
        <v>2319</v>
      </c>
      <c r="E155" s="24" t="s">
        <v>1263</v>
      </c>
      <c r="F155" s="32" t="s">
        <v>1261</v>
      </c>
      <c r="G155" s="3">
        <v>-1000</v>
      </c>
      <c r="H155" s="3">
        <v>1000</v>
      </c>
      <c r="K155" s="12" t="s">
        <v>1972</v>
      </c>
      <c r="Q155" s="24" t="s">
        <v>2475</v>
      </c>
      <c r="R155" s="24"/>
      <c r="T155" s="24"/>
    </row>
    <row r="156" spans="1:20" s="12" customFormat="1" x14ac:dyDescent="0.25">
      <c r="B156" s="24" t="s">
        <v>3575</v>
      </c>
      <c r="C156" s="24" t="s">
        <v>376</v>
      </c>
      <c r="D156" s="24" t="s">
        <v>751</v>
      </c>
      <c r="E156" s="24" t="s">
        <v>377</v>
      </c>
      <c r="F156" s="32" t="s">
        <v>378</v>
      </c>
      <c r="G156" s="3">
        <v>-1000</v>
      </c>
      <c r="H156" s="3">
        <v>1000</v>
      </c>
      <c r="K156" s="12" t="s">
        <v>1972</v>
      </c>
      <c r="Q156" s="24" t="s">
        <v>379</v>
      </c>
      <c r="R156" s="24"/>
      <c r="T156" s="24"/>
    </row>
    <row r="157" spans="1:20" s="12" customFormat="1" x14ac:dyDescent="0.25">
      <c r="B157" s="24" t="s">
        <v>3576</v>
      </c>
      <c r="C157" s="24" t="s">
        <v>260</v>
      </c>
      <c r="D157" s="24" t="s">
        <v>724</v>
      </c>
      <c r="E157" s="24" t="s">
        <v>261</v>
      </c>
      <c r="F157" s="32" t="s">
        <v>635</v>
      </c>
      <c r="G157" s="3">
        <v>0</v>
      </c>
      <c r="H157" s="3">
        <v>1000</v>
      </c>
      <c r="K157" s="12" t="s">
        <v>1972</v>
      </c>
      <c r="M157" s="12" t="s">
        <v>1972</v>
      </c>
      <c r="Q157" s="24" t="s">
        <v>262</v>
      </c>
      <c r="R157" s="24"/>
      <c r="T157" s="24"/>
    </row>
    <row r="158" spans="1:20" s="12" customFormat="1" x14ac:dyDescent="0.25">
      <c r="B158" s="24" t="s">
        <v>3577</v>
      </c>
      <c r="C158" s="24" t="s">
        <v>19</v>
      </c>
      <c r="D158" s="24" t="s">
        <v>692</v>
      </c>
      <c r="E158" s="24" t="s">
        <v>20</v>
      </c>
      <c r="F158" s="32" t="s">
        <v>1383</v>
      </c>
      <c r="G158" s="3">
        <v>-1000</v>
      </c>
      <c r="H158" s="3">
        <v>1000</v>
      </c>
      <c r="K158" s="12" t="s">
        <v>1972</v>
      </c>
      <c r="L158" s="12" t="s">
        <v>1972</v>
      </c>
      <c r="Q158" s="24" t="s">
        <v>21</v>
      </c>
      <c r="R158" s="24"/>
      <c r="T158" s="24"/>
    </row>
    <row r="159" spans="1:20" x14ac:dyDescent="0.25">
      <c r="B159" s="3" t="s">
        <v>3578</v>
      </c>
      <c r="C159" s="3" t="s">
        <v>2620</v>
      </c>
      <c r="D159" s="3" t="s">
        <v>2626</v>
      </c>
      <c r="E159" s="3" t="s">
        <v>2621</v>
      </c>
      <c r="F159" s="3" t="s">
        <v>613</v>
      </c>
      <c r="G159" s="3">
        <v>0</v>
      </c>
      <c r="H159" s="3">
        <v>1000</v>
      </c>
      <c r="K159" s="12"/>
      <c r="L159" s="3"/>
      <c r="M159" s="12" t="s">
        <v>1972</v>
      </c>
      <c r="P159" s="3"/>
      <c r="Q159" s="3" t="s">
        <v>2622</v>
      </c>
    </row>
    <row r="160" spans="1:20" x14ac:dyDescent="0.25">
      <c r="B160" s="3" t="s">
        <v>3579</v>
      </c>
      <c r="C160" s="3" t="s">
        <v>2623</v>
      </c>
      <c r="D160" s="3" t="s">
        <v>2627</v>
      </c>
      <c r="E160" s="3" t="s">
        <v>2624</v>
      </c>
      <c r="F160" s="3" t="s">
        <v>613</v>
      </c>
      <c r="G160" s="3">
        <v>-1000</v>
      </c>
      <c r="H160" s="3">
        <v>1000</v>
      </c>
      <c r="K160" s="3"/>
      <c r="L160" s="3"/>
      <c r="M160" s="3" t="s">
        <v>1972</v>
      </c>
      <c r="N160" s="3"/>
      <c r="Q160" s="3" t="s">
        <v>2625</v>
      </c>
    </row>
    <row r="161" spans="1:20" x14ac:dyDescent="0.25">
      <c r="B161" s="3" t="s">
        <v>3582</v>
      </c>
      <c r="C161" s="3" t="s">
        <v>3581</v>
      </c>
      <c r="D161" s="3" t="s">
        <v>1264</v>
      </c>
      <c r="E161" s="24" t="s">
        <v>311</v>
      </c>
      <c r="F161" s="14" t="s">
        <v>604</v>
      </c>
      <c r="G161" s="3">
        <v>-1000</v>
      </c>
      <c r="H161" s="3">
        <v>1000</v>
      </c>
      <c r="J161" s="12"/>
      <c r="K161" s="12" t="s">
        <v>1972</v>
      </c>
      <c r="L161" s="12"/>
      <c r="M161" s="12" t="s">
        <v>1972</v>
      </c>
      <c r="N161" s="12"/>
      <c r="P161" s="12"/>
      <c r="Q161" s="24" t="s">
        <v>2476</v>
      </c>
      <c r="R161" s="3"/>
      <c r="T161" s="3"/>
    </row>
    <row r="162" spans="1:20" x14ac:dyDescent="0.25">
      <c r="B162" s="3" t="s">
        <v>3580</v>
      </c>
      <c r="C162" s="3" t="s">
        <v>306</v>
      </c>
      <c r="D162" s="3" t="s">
        <v>995</v>
      </c>
      <c r="E162" s="3" t="s">
        <v>307</v>
      </c>
      <c r="F162" s="14" t="s">
        <v>610</v>
      </c>
      <c r="G162" s="3">
        <v>0</v>
      </c>
      <c r="H162" s="3">
        <v>1000</v>
      </c>
      <c r="J162" s="12"/>
      <c r="K162" s="12" t="s">
        <v>1972</v>
      </c>
      <c r="L162" s="12"/>
      <c r="M162" s="12" t="s">
        <v>1972</v>
      </c>
      <c r="N162" s="12"/>
      <c r="P162" s="12"/>
      <c r="Q162" s="3" t="s">
        <v>308</v>
      </c>
      <c r="R162" s="3"/>
      <c r="T162" s="3"/>
    </row>
    <row r="163" spans="1:20" x14ac:dyDescent="0.25">
      <c r="B163" s="3" t="s">
        <v>3583</v>
      </c>
      <c r="C163" s="3" t="s">
        <v>315</v>
      </c>
      <c r="D163" s="3" t="s">
        <v>734</v>
      </c>
      <c r="E163" s="3" t="s">
        <v>316</v>
      </c>
      <c r="F163" s="14" t="s">
        <v>613</v>
      </c>
      <c r="G163" s="3">
        <v>0</v>
      </c>
      <c r="H163" s="3">
        <v>1000</v>
      </c>
      <c r="K163" s="12" t="s">
        <v>1972</v>
      </c>
      <c r="M163" s="12" t="s">
        <v>1972</v>
      </c>
      <c r="P163" s="12"/>
      <c r="Q163" s="3" t="s">
        <v>317</v>
      </c>
      <c r="R163" s="3"/>
      <c r="T163" s="3"/>
    </row>
    <row r="164" spans="1:20" x14ac:dyDescent="0.25">
      <c r="B164" s="3" t="s">
        <v>3584</v>
      </c>
      <c r="C164" s="3" t="s">
        <v>56</v>
      </c>
      <c r="D164" s="3" t="s">
        <v>2608</v>
      </c>
      <c r="E164" s="3" t="s">
        <v>57</v>
      </c>
      <c r="F164" s="14" t="s">
        <v>613</v>
      </c>
      <c r="G164" s="3">
        <v>0</v>
      </c>
      <c r="H164" s="3">
        <v>1000</v>
      </c>
      <c r="J164" s="12"/>
      <c r="K164" s="12"/>
      <c r="L164" s="12" t="s">
        <v>1972</v>
      </c>
      <c r="M164" s="12"/>
      <c r="N164" s="12"/>
      <c r="Q164" s="3" t="s">
        <v>58</v>
      </c>
      <c r="R164" s="3"/>
      <c r="T164" s="3"/>
    </row>
    <row r="165" spans="1:20" s="12" customFormat="1" x14ac:dyDescent="0.25">
      <c r="A165" s="1"/>
      <c r="B165" s="24" t="s">
        <v>3585</v>
      </c>
      <c r="C165" s="24" t="s">
        <v>61</v>
      </c>
      <c r="D165" s="24" t="s">
        <v>698</v>
      </c>
      <c r="E165" s="24" t="s">
        <v>62</v>
      </c>
      <c r="F165" s="32" t="s">
        <v>604</v>
      </c>
      <c r="G165" s="24">
        <v>0</v>
      </c>
      <c r="H165" s="24">
        <v>1000</v>
      </c>
      <c r="L165" s="12" t="s">
        <v>1972</v>
      </c>
      <c r="Q165" s="24" t="s">
        <v>63</v>
      </c>
      <c r="R165" s="24"/>
      <c r="T165" s="24"/>
    </row>
    <row r="166" spans="1:20" x14ac:dyDescent="0.25">
      <c r="A166" s="1" t="s">
        <v>0</v>
      </c>
      <c r="B166" s="20" t="s">
        <v>1964</v>
      </c>
      <c r="C166" s="3"/>
      <c r="D166" s="3"/>
      <c r="E166" s="3"/>
      <c r="F166" s="14"/>
      <c r="G166" s="3"/>
      <c r="H166" s="3"/>
      <c r="Q166" s="3"/>
      <c r="R166" s="3"/>
      <c r="T166" s="3"/>
    </row>
    <row r="167" spans="1:20" x14ac:dyDescent="0.25">
      <c r="B167" s="3" t="s">
        <v>3586</v>
      </c>
      <c r="C167" s="3" t="s">
        <v>67</v>
      </c>
      <c r="D167" s="3" t="s">
        <v>1328</v>
      </c>
      <c r="E167" s="3" t="s">
        <v>2545</v>
      </c>
      <c r="F167" s="14" t="s">
        <v>1324</v>
      </c>
      <c r="G167" s="3">
        <v>0</v>
      </c>
      <c r="H167" s="3">
        <v>1000</v>
      </c>
      <c r="J167" s="12"/>
      <c r="K167" s="12" t="s">
        <v>1972</v>
      </c>
      <c r="L167" s="12" t="s">
        <v>1972</v>
      </c>
      <c r="M167" s="12" t="s">
        <v>1972</v>
      </c>
      <c r="N167" s="12"/>
      <c r="Q167" s="3" t="s">
        <v>69</v>
      </c>
      <c r="R167" s="3"/>
      <c r="T167" s="3"/>
    </row>
    <row r="168" spans="1:20" x14ac:dyDescent="0.25">
      <c r="B168" s="3" t="s">
        <v>3587</v>
      </c>
      <c r="C168" s="3" t="s">
        <v>1322</v>
      </c>
      <c r="D168" s="3" t="s">
        <v>1394</v>
      </c>
      <c r="E168" s="3" t="s">
        <v>72</v>
      </c>
      <c r="F168" s="14" t="s">
        <v>1551</v>
      </c>
      <c r="G168" s="3">
        <v>0</v>
      </c>
      <c r="H168" s="3">
        <v>1000</v>
      </c>
      <c r="J168" s="12"/>
      <c r="K168" s="12" t="s">
        <v>1972</v>
      </c>
      <c r="L168" s="12"/>
      <c r="M168" s="12"/>
      <c r="N168" s="12"/>
      <c r="Q168" s="3" t="s">
        <v>73</v>
      </c>
      <c r="R168" s="3"/>
      <c r="T168" s="3"/>
    </row>
    <row r="169" spans="1:20" x14ac:dyDescent="0.25">
      <c r="B169" s="3" t="s">
        <v>3588</v>
      </c>
      <c r="C169" s="3" t="s">
        <v>2606</v>
      </c>
      <c r="D169" s="3" t="s">
        <v>2607</v>
      </c>
      <c r="E169" s="3" t="s">
        <v>68</v>
      </c>
      <c r="F169" s="14" t="s">
        <v>1324</v>
      </c>
      <c r="G169" s="3">
        <v>0</v>
      </c>
      <c r="H169" s="3">
        <v>1000</v>
      </c>
      <c r="J169" s="12"/>
      <c r="K169" s="12" t="s">
        <v>1972</v>
      </c>
      <c r="L169" s="12"/>
      <c r="M169" s="12"/>
      <c r="N169" s="12"/>
      <c r="Q169" s="3" t="s">
        <v>69</v>
      </c>
      <c r="R169" s="3"/>
      <c r="T169" s="3"/>
    </row>
    <row r="170" spans="1:20" x14ac:dyDescent="0.25">
      <c r="B170" s="3" t="s">
        <v>3589</v>
      </c>
      <c r="C170" s="3" t="s">
        <v>2886</v>
      </c>
      <c r="D170" s="3" t="s">
        <v>1354</v>
      </c>
      <c r="E170" s="3" t="s">
        <v>68</v>
      </c>
      <c r="F170" s="14" t="s">
        <v>1329</v>
      </c>
      <c r="G170" s="3">
        <v>0</v>
      </c>
      <c r="H170" s="3">
        <v>1000</v>
      </c>
      <c r="J170" s="12"/>
      <c r="K170" s="12"/>
      <c r="L170" s="12"/>
      <c r="M170" s="12"/>
      <c r="N170" s="12" t="s">
        <v>1972</v>
      </c>
      <c r="P170" t="s">
        <v>2549</v>
      </c>
      <c r="Q170" s="3" t="s">
        <v>69</v>
      </c>
      <c r="R170" s="3"/>
      <c r="T170" s="3"/>
    </row>
    <row r="171" spans="1:20" x14ac:dyDescent="0.25">
      <c r="B171" s="3" t="s">
        <v>3590</v>
      </c>
      <c r="C171" s="3" t="s">
        <v>2547</v>
      </c>
      <c r="D171" s="3" t="s">
        <v>1355</v>
      </c>
      <c r="E171" s="3" t="s">
        <v>2882</v>
      </c>
      <c r="F171" s="14" t="s">
        <v>1324</v>
      </c>
      <c r="G171" s="3">
        <v>0</v>
      </c>
      <c r="H171" s="3">
        <v>1000</v>
      </c>
      <c r="J171" s="12"/>
      <c r="K171" s="12"/>
      <c r="L171" s="12"/>
      <c r="M171" s="12"/>
      <c r="N171" s="12" t="s">
        <v>1972</v>
      </c>
      <c r="O171" t="s">
        <v>2883</v>
      </c>
      <c r="P171" t="s">
        <v>2549</v>
      </c>
      <c r="Q171" s="3" t="s">
        <v>69</v>
      </c>
      <c r="R171" s="3"/>
      <c r="T171" s="3"/>
    </row>
    <row r="172" spans="1:20" x14ac:dyDescent="0.25">
      <c r="B172" s="3" t="s">
        <v>3591</v>
      </c>
      <c r="C172" s="3" t="s">
        <v>67</v>
      </c>
      <c r="D172" s="3" t="s">
        <v>700</v>
      </c>
      <c r="E172" s="3" t="s">
        <v>68</v>
      </c>
      <c r="F172" s="14" t="s">
        <v>1327</v>
      </c>
      <c r="G172" s="3">
        <v>0</v>
      </c>
      <c r="H172" s="3">
        <v>1000</v>
      </c>
      <c r="J172" s="12"/>
      <c r="K172" s="12" t="s">
        <v>1972</v>
      </c>
      <c r="L172" s="12" t="s">
        <v>1972</v>
      </c>
      <c r="M172" s="12"/>
      <c r="N172" s="12"/>
      <c r="Q172" s="3" t="s">
        <v>69</v>
      </c>
      <c r="R172" s="3"/>
      <c r="T172" s="3"/>
    </row>
    <row r="173" spans="1:20" x14ac:dyDescent="0.25">
      <c r="B173" s="3" t="s">
        <v>3592</v>
      </c>
      <c r="C173" s="3" t="s">
        <v>1322</v>
      </c>
      <c r="D173" s="3" t="s">
        <v>1325</v>
      </c>
      <c r="E173" s="3" t="s">
        <v>1398</v>
      </c>
      <c r="F173" s="14" t="s">
        <v>2546</v>
      </c>
      <c r="G173" s="3">
        <v>0</v>
      </c>
      <c r="H173" s="3">
        <v>1000</v>
      </c>
      <c r="J173" s="12"/>
      <c r="K173" s="12" t="s">
        <v>1972</v>
      </c>
      <c r="L173" s="12" t="s">
        <v>1972</v>
      </c>
      <c r="M173" s="12" t="s">
        <v>1972</v>
      </c>
      <c r="N173" s="12"/>
      <c r="Q173" s="3" t="s">
        <v>1399</v>
      </c>
      <c r="R173" s="3"/>
      <c r="T173" s="3"/>
    </row>
    <row r="174" spans="1:20" x14ac:dyDescent="0.25">
      <c r="B174" s="3" t="s">
        <v>3593</v>
      </c>
      <c r="C174" s="3" t="s">
        <v>1322</v>
      </c>
      <c r="D174" s="3" t="s">
        <v>702</v>
      </c>
      <c r="E174" s="3" t="s">
        <v>72</v>
      </c>
      <c r="F174" s="14" t="s">
        <v>1323</v>
      </c>
      <c r="G174" s="3">
        <v>0</v>
      </c>
      <c r="H174" s="3">
        <v>1000</v>
      </c>
      <c r="J174" s="12"/>
      <c r="K174" s="12"/>
      <c r="L174" s="12" t="s">
        <v>1972</v>
      </c>
      <c r="M174" s="12" t="s">
        <v>1972</v>
      </c>
      <c r="N174" s="12"/>
      <c r="Q174" s="3" t="s">
        <v>73</v>
      </c>
      <c r="R174" s="3"/>
      <c r="T174" s="3"/>
    </row>
    <row r="175" spans="1:20" x14ac:dyDescent="0.25">
      <c r="B175" s="3" t="s">
        <v>3594</v>
      </c>
      <c r="C175" s="3" t="s">
        <v>1322</v>
      </c>
      <c r="D175" s="3" t="s">
        <v>1401</v>
      </c>
      <c r="E175" s="3" t="s">
        <v>72</v>
      </c>
      <c r="F175" s="14" t="s">
        <v>1323</v>
      </c>
      <c r="G175" s="3">
        <v>0</v>
      </c>
      <c r="H175" s="3">
        <v>1000</v>
      </c>
      <c r="J175" s="12"/>
      <c r="K175" s="12" t="s">
        <v>1972</v>
      </c>
      <c r="L175" s="12"/>
      <c r="M175" s="12"/>
      <c r="N175" s="12"/>
      <c r="Q175" s="3" t="s">
        <v>73</v>
      </c>
      <c r="R175" s="3"/>
      <c r="T175" s="3"/>
    </row>
    <row r="176" spans="1:20" x14ac:dyDescent="0.25">
      <c r="B176" s="3" t="s">
        <v>3595</v>
      </c>
      <c r="C176" s="3" t="s">
        <v>1322</v>
      </c>
      <c r="D176" s="3" t="s">
        <v>1330</v>
      </c>
      <c r="E176" s="3" t="s">
        <v>72</v>
      </c>
      <c r="F176" s="14" t="s">
        <v>1323</v>
      </c>
      <c r="G176" s="3">
        <v>0</v>
      </c>
      <c r="H176" s="3">
        <v>1000</v>
      </c>
      <c r="J176" s="12"/>
      <c r="K176" s="12"/>
      <c r="L176" s="12"/>
      <c r="M176" s="12"/>
      <c r="N176" s="12" t="s">
        <v>1972</v>
      </c>
      <c r="O176" t="s">
        <v>2550</v>
      </c>
      <c r="P176" t="s">
        <v>2549</v>
      </c>
      <c r="Q176" s="3" t="s">
        <v>73</v>
      </c>
      <c r="R176" s="3"/>
      <c r="T176" s="3"/>
    </row>
    <row r="177" spans="2:20" x14ac:dyDescent="0.25">
      <c r="B177" s="3" t="s">
        <v>3596</v>
      </c>
      <c r="C177" s="3" t="s">
        <v>679</v>
      </c>
      <c r="D177" s="3" t="s">
        <v>1339</v>
      </c>
      <c r="E177" s="3" t="s">
        <v>335</v>
      </c>
      <c r="F177" s="14" t="s">
        <v>336</v>
      </c>
      <c r="G177" s="3">
        <v>0</v>
      </c>
      <c r="H177" s="3">
        <v>1000</v>
      </c>
      <c r="J177" s="12"/>
      <c r="K177" s="12" t="s">
        <v>1972</v>
      </c>
      <c r="L177" s="12"/>
      <c r="M177" s="12"/>
      <c r="N177" s="12"/>
      <c r="O177" t="s">
        <v>2551</v>
      </c>
      <c r="P177" t="s">
        <v>2552</v>
      </c>
      <c r="Q177" s="3" t="s">
        <v>361</v>
      </c>
      <c r="T177" s="3"/>
    </row>
    <row r="178" spans="2:20" x14ac:dyDescent="0.25">
      <c r="B178" s="3" t="s">
        <v>3597</v>
      </c>
      <c r="C178" s="3" t="s">
        <v>678</v>
      </c>
      <c r="D178" s="3" t="s">
        <v>1340</v>
      </c>
      <c r="E178" s="3" t="s">
        <v>335</v>
      </c>
      <c r="F178" s="14" t="s">
        <v>336</v>
      </c>
      <c r="G178" s="3">
        <v>0</v>
      </c>
      <c r="H178" s="3">
        <v>1000</v>
      </c>
      <c r="J178" s="12"/>
      <c r="K178" s="12" t="s">
        <v>1972</v>
      </c>
      <c r="L178" s="12"/>
      <c r="M178" s="12"/>
      <c r="N178" s="12"/>
      <c r="O178" t="s">
        <v>2551</v>
      </c>
      <c r="P178" t="s">
        <v>2552</v>
      </c>
      <c r="Q178" s="3" t="s">
        <v>361</v>
      </c>
      <c r="T178" s="3"/>
    </row>
    <row r="179" spans="2:20" x14ac:dyDescent="0.25">
      <c r="B179" s="3" t="s">
        <v>3598</v>
      </c>
      <c r="C179" s="3" t="s">
        <v>2887</v>
      </c>
      <c r="D179" s="3" t="s">
        <v>723</v>
      </c>
      <c r="E179" s="3" t="s">
        <v>208</v>
      </c>
      <c r="F179" s="14" t="s">
        <v>614</v>
      </c>
      <c r="G179" s="3">
        <v>0</v>
      </c>
      <c r="H179" s="3">
        <v>1000</v>
      </c>
      <c r="K179" t="s">
        <v>1972</v>
      </c>
      <c r="M179" t="s">
        <v>1972</v>
      </c>
      <c r="N179" s="12"/>
      <c r="Q179" s="3" t="s">
        <v>249</v>
      </c>
      <c r="T179" s="3"/>
    </row>
    <row r="180" spans="2:20" x14ac:dyDescent="0.25">
      <c r="B180" s="3" t="s">
        <v>3601</v>
      </c>
      <c r="C180" s="3" t="s">
        <v>2887</v>
      </c>
      <c r="D180" s="3" t="s">
        <v>1560</v>
      </c>
      <c r="E180" s="3" t="s">
        <v>208</v>
      </c>
      <c r="F180" s="14" t="s">
        <v>614</v>
      </c>
      <c r="G180" s="3">
        <v>0</v>
      </c>
      <c r="H180" s="3">
        <v>1000</v>
      </c>
      <c r="K180" t="s">
        <v>1972</v>
      </c>
      <c r="M180" t="s">
        <v>1972</v>
      </c>
      <c r="N180" s="12"/>
      <c r="Q180" s="3" t="s">
        <v>249</v>
      </c>
      <c r="T180" s="3"/>
    </row>
    <row r="181" spans="2:20" x14ac:dyDescent="0.25">
      <c r="B181" s="3" t="s">
        <v>3599</v>
      </c>
      <c r="C181" s="3" t="s">
        <v>2887</v>
      </c>
      <c r="D181" s="3" t="s">
        <v>717</v>
      </c>
      <c r="E181" s="3" t="s">
        <v>208</v>
      </c>
      <c r="F181" s="14" t="s">
        <v>614</v>
      </c>
      <c r="G181" s="3">
        <v>0</v>
      </c>
      <c r="H181" s="3">
        <v>1000</v>
      </c>
      <c r="K181" t="s">
        <v>1972</v>
      </c>
      <c r="L181" t="s">
        <v>1972</v>
      </c>
      <c r="M181" t="s">
        <v>1972</v>
      </c>
      <c r="N181" s="12"/>
      <c r="Q181" s="3" t="s">
        <v>249</v>
      </c>
      <c r="T181" s="3"/>
    </row>
    <row r="182" spans="2:20" x14ac:dyDescent="0.25">
      <c r="B182" s="3" t="s">
        <v>3600</v>
      </c>
      <c r="C182" s="3" t="s">
        <v>2887</v>
      </c>
      <c r="D182" s="3" t="s">
        <v>725</v>
      </c>
      <c r="E182" s="3" t="s">
        <v>208</v>
      </c>
      <c r="F182" s="14" t="s">
        <v>614</v>
      </c>
      <c r="G182" s="3">
        <v>0</v>
      </c>
      <c r="H182" s="3">
        <v>1000</v>
      </c>
      <c r="K182" t="s">
        <v>1972</v>
      </c>
      <c r="M182" t="s">
        <v>1972</v>
      </c>
      <c r="N182" s="12"/>
      <c r="Q182" s="3" t="s">
        <v>249</v>
      </c>
      <c r="T182" s="3"/>
    </row>
    <row r="183" spans="2:20" x14ac:dyDescent="0.25">
      <c r="B183" s="3" t="s">
        <v>3602</v>
      </c>
      <c r="C183" s="3" t="s">
        <v>2887</v>
      </c>
      <c r="D183" s="3" t="s">
        <v>1341</v>
      </c>
      <c r="E183" s="3" t="s">
        <v>208</v>
      </c>
      <c r="F183" s="14" t="s">
        <v>614</v>
      </c>
      <c r="G183" s="3">
        <v>0</v>
      </c>
      <c r="H183" s="3">
        <v>1000</v>
      </c>
      <c r="K183" t="s">
        <v>1972</v>
      </c>
      <c r="M183" t="s">
        <v>1972</v>
      </c>
      <c r="N183" s="12"/>
      <c r="Q183" s="3" t="s">
        <v>249</v>
      </c>
      <c r="T183" s="3"/>
    </row>
    <row r="184" spans="2:20" x14ac:dyDescent="0.25">
      <c r="B184" s="3" t="s">
        <v>3603</v>
      </c>
      <c r="C184" s="3" t="s">
        <v>2887</v>
      </c>
      <c r="D184" s="3" t="s">
        <v>1342</v>
      </c>
      <c r="E184" s="3" t="s">
        <v>208</v>
      </c>
      <c r="F184" s="14" t="s">
        <v>614</v>
      </c>
      <c r="G184" s="3">
        <v>0</v>
      </c>
      <c r="H184" s="3">
        <v>1000</v>
      </c>
      <c r="K184" t="s">
        <v>1972</v>
      </c>
      <c r="M184" t="s">
        <v>1972</v>
      </c>
      <c r="N184" s="12"/>
      <c r="Q184" s="3" t="s">
        <v>249</v>
      </c>
      <c r="T184" s="3"/>
    </row>
    <row r="185" spans="2:20" x14ac:dyDescent="0.25">
      <c r="B185" s="3" t="s">
        <v>3604</v>
      </c>
      <c r="C185" s="3" t="s">
        <v>2887</v>
      </c>
      <c r="D185" s="3" t="s">
        <v>1397</v>
      </c>
      <c r="E185" s="3" t="s">
        <v>208</v>
      </c>
      <c r="F185" s="14" t="s">
        <v>614</v>
      </c>
      <c r="G185" s="3">
        <v>0</v>
      </c>
      <c r="H185" s="3">
        <v>1000</v>
      </c>
      <c r="K185" t="s">
        <v>1972</v>
      </c>
      <c r="M185" t="s">
        <v>1972</v>
      </c>
      <c r="N185" s="12"/>
      <c r="Q185" s="3" t="s">
        <v>249</v>
      </c>
      <c r="T185" s="3"/>
    </row>
    <row r="186" spans="2:20" x14ac:dyDescent="0.25">
      <c r="B186" s="3" t="s">
        <v>3605</v>
      </c>
      <c r="C186" s="3" t="s">
        <v>2887</v>
      </c>
      <c r="D186" s="3" t="s">
        <v>1343</v>
      </c>
      <c r="E186" s="3" t="s">
        <v>208</v>
      </c>
      <c r="F186" s="14" t="s">
        <v>614</v>
      </c>
      <c r="G186" s="3">
        <v>0</v>
      </c>
      <c r="H186" s="3">
        <v>1000</v>
      </c>
      <c r="K186" t="s">
        <v>1972</v>
      </c>
      <c r="M186" t="s">
        <v>1972</v>
      </c>
      <c r="N186" s="12"/>
      <c r="Q186" s="3" t="s">
        <v>249</v>
      </c>
      <c r="T186" s="3"/>
    </row>
    <row r="187" spans="2:20" x14ac:dyDescent="0.25">
      <c r="B187" s="3" t="s">
        <v>3606</v>
      </c>
      <c r="C187" s="3" t="s">
        <v>1317</v>
      </c>
      <c r="D187" s="3" t="s">
        <v>1351</v>
      </c>
      <c r="E187" s="3" t="s">
        <v>86</v>
      </c>
      <c r="F187" s="14" t="s">
        <v>619</v>
      </c>
      <c r="G187" s="3">
        <v>0</v>
      </c>
      <c r="H187" s="3">
        <v>1000</v>
      </c>
      <c r="K187" t="s">
        <v>1972</v>
      </c>
      <c r="L187" t="s">
        <v>1972</v>
      </c>
      <c r="M187" t="s">
        <v>1972</v>
      </c>
      <c r="N187" s="12"/>
      <c r="Q187" s="3" t="s">
        <v>417</v>
      </c>
      <c r="R187" s="3"/>
      <c r="T187" s="3"/>
    </row>
    <row r="188" spans="2:20" x14ac:dyDescent="0.25">
      <c r="B188" s="3" t="s">
        <v>3607</v>
      </c>
      <c r="C188" s="3" t="s">
        <v>1317</v>
      </c>
      <c r="D188" s="3" t="s">
        <v>701</v>
      </c>
      <c r="E188" s="3" t="s">
        <v>70</v>
      </c>
      <c r="F188" s="14" t="s">
        <v>619</v>
      </c>
      <c r="G188" s="3">
        <v>0</v>
      </c>
      <c r="H188" s="3">
        <v>1000</v>
      </c>
      <c r="J188" s="12"/>
      <c r="K188" s="12" t="s">
        <v>1972</v>
      </c>
      <c r="L188" s="12" t="s">
        <v>1972</v>
      </c>
      <c r="M188" s="12" t="s">
        <v>1972</v>
      </c>
      <c r="N188" s="12"/>
      <c r="Q188" s="3" t="s">
        <v>71</v>
      </c>
      <c r="R188" s="3"/>
      <c r="T188" s="3"/>
    </row>
    <row r="189" spans="2:20" x14ac:dyDescent="0.25">
      <c r="B189" s="3" t="s">
        <v>3608</v>
      </c>
      <c r="C189" s="3" t="s">
        <v>1317</v>
      </c>
      <c r="D189" s="3" t="s">
        <v>1395</v>
      </c>
      <c r="E189" s="3" t="s">
        <v>86</v>
      </c>
      <c r="F189" s="14" t="s">
        <v>2605</v>
      </c>
      <c r="G189" s="3">
        <v>0</v>
      </c>
      <c r="H189" s="3">
        <v>1000</v>
      </c>
      <c r="N189" s="12" t="s">
        <v>1972</v>
      </c>
      <c r="O189" t="s">
        <v>2550</v>
      </c>
      <c r="P189" t="s">
        <v>2549</v>
      </c>
      <c r="Q189" s="3" t="s">
        <v>417</v>
      </c>
      <c r="R189" s="3"/>
    </row>
    <row r="190" spans="2:20" x14ac:dyDescent="0.25">
      <c r="B190" s="3" t="s">
        <v>3609</v>
      </c>
      <c r="C190" s="3" t="s">
        <v>1317</v>
      </c>
      <c r="D190" s="3" t="s">
        <v>1359</v>
      </c>
      <c r="E190" s="3" t="s">
        <v>86</v>
      </c>
      <c r="F190" s="14" t="s">
        <v>619</v>
      </c>
      <c r="G190" s="3">
        <v>0</v>
      </c>
      <c r="H190" s="3">
        <v>1000</v>
      </c>
      <c r="M190" t="s">
        <v>1972</v>
      </c>
      <c r="N190" s="12"/>
      <c r="Q190" s="3" t="s">
        <v>417</v>
      </c>
      <c r="R190" s="3"/>
      <c r="T190" s="3"/>
    </row>
    <row r="191" spans="2:20" x14ac:dyDescent="0.25">
      <c r="B191" s="3" t="s">
        <v>3610</v>
      </c>
      <c r="C191" s="3" t="s">
        <v>1317</v>
      </c>
      <c r="D191" s="3" t="s">
        <v>1362</v>
      </c>
      <c r="E191" s="3" t="s">
        <v>86</v>
      </c>
      <c r="F191" s="14" t="s">
        <v>619</v>
      </c>
      <c r="G191" s="3">
        <v>0</v>
      </c>
      <c r="H191" s="3">
        <v>1000</v>
      </c>
      <c r="N191" s="12" t="s">
        <v>1972</v>
      </c>
      <c r="O191" t="s">
        <v>2550</v>
      </c>
      <c r="P191" t="s">
        <v>2549</v>
      </c>
      <c r="Q191" s="3" t="s">
        <v>417</v>
      </c>
      <c r="R191" s="3"/>
      <c r="T191" s="3"/>
    </row>
    <row r="192" spans="2:20" x14ac:dyDescent="0.25">
      <c r="B192" s="3" t="s">
        <v>3611</v>
      </c>
      <c r="C192" s="3" t="s">
        <v>1317</v>
      </c>
      <c r="D192" s="3" t="s">
        <v>1363</v>
      </c>
      <c r="E192" s="3" t="s">
        <v>86</v>
      </c>
      <c r="F192" s="14" t="s">
        <v>619</v>
      </c>
      <c r="G192" s="3">
        <v>0</v>
      </c>
      <c r="H192" s="3">
        <v>1000</v>
      </c>
      <c r="N192" s="12" t="s">
        <v>1972</v>
      </c>
      <c r="O192" t="s">
        <v>2550</v>
      </c>
      <c r="P192" t="s">
        <v>2549</v>
      </c>
      <c r="Q192" s="3" t="s">
        <v>417</v>
      </c>
      <c r="R192" s="3"/>
      <c r="T192" s="3"/>
    </row>
    <row r="193" spans="2:20" x14ac:dyDescent="0.25">
      <c r="B193" s="3" t="s">
        <v>3612</v>
      </c>
      <c r="C193" s="3" t="s">
        <v>1317</v>
      </c>
      <c r="D193" s="3" t="s">
        <v>1361</v>
      </c>
      <c r="E193" s="3" t="s">
        <v>86</v>
      </c>
      <c r="F193" s="14" t="s">
        <v>1326</v>
      </c>
      <c r="G193" s="3">
        <v>0</v>
      </c>
      <c r="H193" s="3">
        <v>1000</v>
      </c>
      <c r="K193" t="s">
        <v>1972</v>
      </c>
      <c r="M193" t="s">
        <v>1972</v>
      </c>
      <c r="N193" s="12"/>
      <c r="Q193" s="3" t="s">
        <v>417</v>
      </c>
      <c r="R193" s="3"/>
    </row>
    <row r="194" spans="2:20" x14ac:dyDescent="0.25">
      <c r="B194" s="3" t="s">
        <v>3613</v>
      </c>
      <c r="C194" s="3" t="s">
        <v>1317</v>
      </c>
      <c r="D194" s="3" t="s">
        <v>1360</v>
      </c>
      <c r="E194" s="3" t="s">
        <v>86</v>
      </c>
      <c r="F194" s="14" t="s">
        <v>1350</v>
      </c>
      <c r="G194" s="3">
        <v>0</v>
      </c>
      <c r="H194" s="3">
        <v>1000</v>
      </c>
      <c r="K194" t="s">
        <v>1972</v>
      </c>
      <c r="M194" t="s">
        <v>1972</v>
      </c>
      <c r="N194" s="12"/>
      <c r="Q194" s="3" t="s">
        <v>417</v>
      </c>
      <c r="R194" s="3"/>
      <c r="T194" s="3"/>
    </row>
    <row r="195" spans="2:20" x14ac:dyDescent="0.25">
      <c r="B195" s="3" t="s">
        <v>3614</v>
      </c>
      <c r="C195" s="3" t="s">
        <v>1319</v>
      </c>
      <c r="D195" s="3" t="s">
        <v>2571</v>
      </c>
      <c r="E195" s="3" t="s">
        <v>1320</v>
      </c>
      <c r="F195" s="14" t="s">
        <v>1321</v>
      </c>
      <c r="G195" s="3">
        <v>0</v>
      </c>
      <c r="H195" s="3">
        <v>1000</v>
      </c>
      <c r="J195" s="12"/>
      <c r="K195" s="12"/>
      <c r="L195" s="12"/>
      <c r="M195" s="12"/>
      <c r="N195" s="12" t="s">
        <v>1972</v>
      </c>
      <c r="O195" t="s">
        <v>1963</v>
      </c>
      <c r="P195" t="s">
        <v>2549</v>
      </c>
      <c r="Q195" s="3" t="s">
        <v>2574</v>
      </c>
    </row>
    <row r="196" spans="2:20" x14ac:dyDescent="0.25">
      <c r="B196" s="3" t="s">
        <v>3615</v>
      </c>
      <c r="C196" s="3" t="s">
        <v>1319</v>
      </c>
      <c r="D196" s="3" t="s">
        <v>2403</v>
      </c>
      <c r="E196" s="3" t="s">
        <v>1320</v>
      </c>
      <c r="F196" s="14" t="s">
        <v>1321</v>
      </c>
      <c r="G196" s="3">
        <v>0</v>
      </c>
      <c r="H196" s="3">
        <v>1000</v>
      </c>
      <c r="J196" s="12"/>
      <c r="K196" s="12"/>
      <c r="L196" s="12"/>
      <c r="M196" s="12"/>
      <c r="N196" s="12" t="s">
        <v>1972</v>
      </c>
      <c r="O196" t="s">
        <v>1963</v>
      </c>
      <c r="P196" t="s">
        <v>2549</v>
      </c>
      <c r="Q196" s="3" t="s">
        <v>2574</v>
      </c>
    </row>
    <row r="197" spans="2:20" x14ac:dyDescent="0.25">
      <c r="B197" s="3" t="s">
        <v>3616</v>
      </c>
      <c r="C197" s="3" t="s">
        <v>1319</v>
      </c>
      <c r="D197" s="3" t="s">
        <v>2404</v>
      </c>
      <c r="E197" s="3" t="s">
        <v>1320</v>
      </c>
      <c r="F197" s="14" t="s">
        <v>1321</v>
      </c>
      <c r="G197" s="3">
        <v>0</v>
      </c>
      <c r="H197" s="3">
        <v>1000</v>
      </c>
      <c r="J197" s="12"/>
      <c r="K197" s="12"/>
      <c r="L197" s="12"/>
      <c r="M197" s="12"/>
      <c r="N197" s="12" t="s">
        <v>1972</v>
      </c>
      <c r="O197" t="s">
        <v>1963</v>
      </c>
      <c r="P197" t="s">
        <v>2549</v>
      </c>
      <c r="Q197" s="3" t="s">
        <v>2574</v>
      </c>
    </row>
    <row r="198" spans="2:20" x14ac:dyDescent="0.25">
      <c r="B198" s="3" t="s">
        <v>3617</v>
      </c>
      <c r="C198" s="3" t="s">
        <v>1319</v>
      </c>
      <c r="D198" s="3" t="s">
        <v>2572</v>
      </c>
      <c r="E198" s="3" t="s">
        <v>1320</v>
      </c>
      <c r="F198" s="14" t="s">
        <v>1321</v>
      </c>
      <c r="G198" s="3">
        <v>0</v>
      </c>
      <c r="H198" s="3">
        <v>1000</v>
      </c>
      <c r="J198" s="12"/>
      <c r="K198" s="12"/>
      <c r="L198" s="12"/>
      <c r="M198" s="12"/>
      <c r="N198" s="12" t="s">
        <v>1972</v>
      </c>
      <c r="O198" t="s">
        <v>1963</v>
      </c>
      <c r="P198" t="s">
        <v>2549</v>
      </c>
      <c r="Q198" s="3" t="s">
        <v>2574</v>
      </c>
    </row>
    <row r="199" spans="2:20" x14ac:dyDescent="0.25">
      <c r="B199" s="3" t="s">
        <v>3618</v>
      </c>
      <c r="C199" s="3" t="s">
        <v>1319</v>
      </c>
      <c r="D199" s="3" t="s">
        <v>2573</v>
      </c>
      <c r="E199" s="3" t="s">
        <v>1320</v>
      </c>
      <c r="F199" s="14" t="s">
        <v>1321</v>
      </c>
      <c r="G199" s="3">
        <v>0</v>
      </c>
      <c r="H199" s="3">
        <v>1000</v>
      </c>
      <c r="J199" s="12"/>
      <c r="K199" s="12"/>
      <c r="L199" s="12"/>
      <c r="M199" s="12"/>
      <c r="N199" s="12" t="s">
        <v>1972</v>
      </c>
      <c r="O199" t="s">
        <v>1963</v>
      </c>
      <c r="P199" t="s">
        <v>2549</v>
      </c>
      <c r="Q199" s="3" t="s">
        <v>2574</v>
      </c>
    </row>
    <row r="200" spans="2:20" x14ac:dyDescent="0.25">
      <c r="B200" s="3" t="s">
        <v>3619</v>
      </c>
      <c r="C200" s="3" t="s">
        <v>1319</v>
      </c>
      <c r="D200" s="3" t="s">
        <v>2575</v>
      </c>
      <c r="E200" s="3" t="s">
        <v>1320</v>
      </c>
      <c r="F200" s="14" t="s">
        <v>1321</v>
      </c>
      <c r="G200" s="3">
        <v>0</v>
      </c>
      <c r="H200" s="3">
        <v>1000</v>
      </c>
      <c r="J200" s="12"/>
      <c r="K200" s="12"/>
      <c r="L200" s="12"/>
      <c r="M200" s="12"/>
      <c r="N200" s="12" t="s">
        <v>1972</v>
      </c>
      <c r="O200" t="s">
        <v>1963</v>
      </c>
      <c r="P200" t="s">
        <v>2549</v>
      </c>
      <c r="Q200" s="3" t="s">
        <v>2574</v>
      </c>
    </row>
    <row r="201" spans="2:20" x14ac:dyDescent="0.25">
      <c r="B201" s="3" t="s">
        <v>3620</v>
      </c>
      <c r="C201" s="3" t="s">
        <v>1318</v>
      </c>
      <c r="D201" s="3" t="s">
        <v>742</v>
      </c>
      <c r="E201" s="3" t="s">
        <v>60</v>
      </c>
      <c r="F201" s="14" t="s">
        <v>325</v>
      </c>
      <c r="G201" s="3">
        <v>0</v>
      </c>
      <c r="H201" s="3">
        <v>1000</v>
      </c>
      <c r="J201" s="12"/>
      <c r="K201" s="12" t="s">
        <v>1972</v>
      </c>
      <c r="L201" s="12"/>
      <c r="M201" s="12"/>
      <c r="N201" s="12"/>
      <c r="Q201" s="3" t="s">
        <v>334</v>
      </c>
      <c r="R201" s="3"/>
      <c r="T201" s="3"/>
    </row>
    <row r="202" spans="2:20" x14ac:dyDescent="0.25">
      <c r="B202" s="3" t="s">
        <v>3621</v>
      </c>
      <c r="C202" s="3" t="s">
        <v>1318</v>
      </c>
      <c r="D202" s="3" t="s">
        <v>1396</v>
      </c>
      <c r="E202" s="3" t="s">
        <v>60</v>
      </c>
      <c r="F202" s="14" t="s">
        <v>325</v>
      </c>
      <c r="G202" s="3">
        <v>0</v>
      </c>
      <c r="H202" s="3">
        <v>1000</v>
      </c>
      <c r="J202" s="12"/>
      <c r="K202" s="12" t="s">
        <v>1972</v>
      </c>
      <c r="L202" s="12" t="s">
        <v>1972</v>
      </c>
      <c r="M202" s="12"/>
      <c r="N202" s="12"/>
      <c r="Q202" s="3" t="s">
        <v>334</v>
      </c>
      <c r="R202" s="3"/>
    </row>
    <row r="203" spans="2:20" x14ac:dyDescent="0.25">
      <c r="B203" s="3" t="s">
        <v>3622</v>
      </c>
      <c r="C203" s="3" t="s">
        <v>1318</v>
      </c>
      <c r="D203" s="3" t="s">
        <v>737</v>
      </c>
      <c r="E203" s="3" t="s">
        <v>60</v>
      </c>
      <c r="F203" s="14" t="s">
        <v>325</v>
      </c>
      <c r="G203" s="3">
        <v>0</v>
      </c>
      <c r="H203" s="3">
        <v>1000</v>
      </c>
      <c r="J203" s="12"/>
      <c r="K203" s="12" t="s">
        <v>1972</v>
      </c>
      <c r="L203" s="12"/>
      <c r="M203" s="12"/>
      <c r="N203" s="12"/>
      <c r="Q203" s="3" t="s">
        <v>334</v>
      </c>
      <c r="R203" s="3"/>
    </row>
    <row r="204" spans="2:20" x14ac:dyDescent="0.25">
      <c r="B204" s="3" t="s">
        <v>3623</v>
      </c>
      <c r="C204" s="3" t="s">
        <v>1318</v>
      </c>
      <c r="D204" s="3" t="s">
        <v>748</v>
      </c>
      <c r="E204" s="3" t="s">
        <v>60</v>
      </c>
      <c r="F204" s="14" t="s">
        <v>325</v>
      </c>
      <c r="G204" s="3">
        <v>0</v>
      </c>
      <c r="H204" s="3">
        <v>1000</v>
      </c>
      <c r="J204" s="12"/>
      <c r="K204" s="12" t="s">
        <v>1972</v>
      </c>
      <c r="L204" s="12"/>
      <c r="M204" s="12"/>
      <c r="N204" s="12"/>
      <c r="Q204" s="3" t="s">
        <v>334</v>
      </c>
      <c r="R204" s="3"/>
      <c r="T204" s="3"/>
    </row>
    <row r="205" spans="2:20" x14ac:dyDescent="0.25">
      <c r="B205" s="3" t="s">
        <v>3624</v>
      </c>
      <c r="C205" s="3" t="s">
        <v>1318</v>
      </c>
      <c r="D205" s="3" t="s">
        <v>741</v>
      </c>
      <c r="E205" s="3" t="s">
        <v>60</v>
      </c>
      <c r="F205" s="14" t="s">
        <v>325</v>
      </c>
      <c r="G205" s="3">
        <v>0</v>
      </c>
      <c r="H205" s="3">
        <v>1000</v>
      </c>
      <c r="J205" s="12"/>
      <c r="K205" s="12" t="s">
        <v>1972</v>
      </c>
      <c r="L205" s="12"/>
      <c r="M205" s="12"/>
      <c r="N205" s="12"/>
      <c r="Q205" s="3" t="s">
        <v>334</v>
      </c>
      <c r="R205" s="3"/>
      <c r="T205" s="3"/>
    </row>
    <row r="206" spans="2:20" x14ac:dyDescent="0.25">
      <c r="B206" s="3" t="s">
        <v>3625</v>
      </c>
      <c r="C206" s="3" t="s">
        <v>1318</v>
      </c>
      <c r="D206" s="3" t="s">
        <v>746</v>
      </c>
      <c r="E206" s="3" t="s">
        <v>60</v>
      </c>
      <c r="F206" s="14" t="s">
        <v>325</v>
      </c>
      <c r="G206" s="3">
        <v>0</v>
      </c>
      <c r="H206" s="3">
        <v>1000</v>
      </c>
      <c r="J206" s="12"/>
      <c r="K206" s="12" t="s">
        <v>1972</v>
      </c>
      <c r="L206" s="12"/>
      <c r="M206" s="12"/>
      <c r="N206" s="12"/>
      <c r="Q206" s="3" t="s">
        <v>334</v>
      </c>
      <c r="R206" s="3"/>
      <c r="T206" s="3"/>
    </row>
    <row r="207" spans="2:20" x14ac:dyDescent="0.25">
      <c r="B207" s="3" t="s">
        <v>3626</v>
      </c>
      <c r="C207" s="3" t="s">
        <v>1318</v>
      </c>
      <c r="D207" s="3" t="s">
        <v>740</v>
      </c>
      <c r="E207" s="3" t="s">
        <v>60</v>
      </c>
      <c r="F207" s="14" t="s">
        <v>325</v>
      </c>
      <c r="G207" s="3">
        <v>0</v>
      </c>
      <c r="H207" s="3">
        <v>1000</v>
      </c>
      <c r="J207" s="12"/>
      <c r="K207" s="12" t="s">
        <v>1972</v>
      </c>
      <c r="L207" s="12"/>
      <c r="M207" s="12"/>
      <c r="N207" s="12"/>
      <c r="Q207" s="3" t="s">
        <v>334</v>
      </c>
      <c r="R207" s="3"/>
      <c r="T207" s="3"/>
    </row>
    <row r="208" spans="2:20" x14ac:dyDescent="0.25">
      <c r="B208" s="3" t="s">
        <v>3627</v>
      </c>
      <c r="C208" s="3" t="s">
        <v>1337</v>
      </c>
      <c r="D208" s="3" t="s">
        <v>2413</v>
      </c>
      <c r="E208" s="3" t="s">
        <v>264</v>
      </c>
      <c r="F208" s="14" t="s">
        <v>1338</v>
      </c>
      <c r="G208" s="3">
        <v>0</v>
      </c>
      <c r="H208" s="3">
        <v>1000</v>
      </c>
      <c r="J208" s="12"/>
      <c r="K208" s="12"/>
      <c r="L208" s="12"/>
      <c r="M208" s="12"/>
      <c r="N208" s="12" t="s">
        <v>1972</v>
      </c>
      <c r="O208" t="s">
        <v>2407</v>
      </c>
      <c r="P208" t="s">
        <v>2406</v>
      </c>
      <c r="Q208" s="3" t="s">
        <v>2566</v>
      </c>
    </row>
    <row r="209" spans="1:20" x14ac:dyDescent="0.25">
      <c r="B209" s="3" t="s">
        <v>3628</v>
      </c>
      <c r="C209" s="3" t="s">
        <v>87</v>
      </c>
      <c r="D209" s="3" t="s">
        <v>2356</v>
      </c>
      <c r="E209" s="3" t="s">
        <v>88</v>
      </c>
      <c r="F209" s="14" t="s">
        <v>640</v>
      </c>
      <c r="G209" s="3">
        <v>0</v>
      </c>
      <c r="H209" s="3">
        <v>1000</v>
      </c>
      <c r="K209" t="s">
        <v>1972</v>
      </c>
      <c r="L209" t="s">
        <v>1972</v>
      </c>
      <c r="M209" t="s">
        <v>1972</v>
      </c>
      <c r="N209" s="12"/>
      <c r="Q209" s="3" t="s">
        <v>89</v>
      </c>
      <c r="R209" s="3"/>
      <c r="T209" s="3"/>
    </row>
    <row r="210" spans="1:20" x14ac:dyDescent="0.25">
      <c r="B210" s="3" t="s">
        <v>3629</v>
      </c>
      <c r="C210" s="3" t="s">
        <v>263</v>
      </c>
      <c r="D210" s="3" t="s">
        <v>2358</v>
      </c>
      <c r="E210" s="3" t="s">
        <v>264</v>
      </c>
      <c r="F210" s="14" t="s">
        <v>640</v>
      </c>
      <c r="G210" s="3">
        <v>0</v>
      </c>
      <c r="H210" s="3">
        <v>1000</v>
      </c>
      <c r="K210" t="s">
        <v>1972</v>
      </c>
      <c r="M210" t="s">
        <v>1972</v>
      </c>
      <c r="N210" s="12"/>
      <c r="Q210" s="3" t="s">
        <v>265</v>
      </c>
      <c r="R210" s="3"/>
      <c r="T210" s="3"/>
    </row>
    <row r="211" spans="1:20" x14ac:dyDescent="0.25">
      <c r="B211" s="3" t="s">
        <v>3630</v>
      </c>
      <c r="C211" s="3" t="s">
        <v>1331</v>
      </c>
      <c r="D211" s="3" t="s">
        <v>1332</v>
      </c>
      <c r="E211" s="3" t="s">
        <v>1333</v>
      </c>
      <c r="F211" s="14" t="s">
        <v>1334</v>
      </c>
      <c r="G211" s="3">
        <v>0</v>
      </c>
      <c r="H211" s="3">
        <v>1000</v>
      </c>
      <c r="J211" s="12"/>
      <c r="K211" s="12" t="s">
        <v>1972</v>
      </c>
      <c r="L211" s="12"/>
      <c r="M211" s="12"/>
      <c r="N211" s="12"/>
      <c r="O211" t="s">
        <v>2407</v>
      </c>
      <c r="P211" t="s">
        <v>2406</v>
      </c>
      <c r="Q211" s="3" t="s">
        <v>1335</v>
      </c>
      <c r="R211" s="3"/>
      <c r="T211" s="3"/>
    </row>
    <row r="212" spans="1:20" x14ac:dyDescent="0.25">
      <c r="B212" s="3" t="s">
        <v>3631</v>
      </c>
      <c r="C212" s="3" t="s">
        <v>1331</v>
      </c>
      <c r="D212" s="3" t="s">
        <v>1349</v>
      </c>
      <c r="E212" s="3" t="s">
        <v>1333</v>
      </c>
      <c r="F212" s="14" t="s">
        <v>1334</v>
      </c>
      <c r="G212" s="3">
        <v>0</v>
      </c>
      <c r="H212" s="3">
        <v>1000</v>
      </c>
      <c r="J212" s="12"/>
      <c r="K212" s="12" t="s">
        <v>1972</v>
      </c>
      <c r="L212" s="12"/>
      <c r="M212" s="12"/>
      <c r="N212" s="12"/>
      <c r="O212" t="s">
        <v>2407</v>
      </c>
      <c r="P212" t="s">
        <v>2406</v>
      </c>
      <c r="Q212" s="3" t="s">
        <v>1335</v>
      </c>
      <c r="R212" s="3"/>
      <c r="T212" s="3"/>
    </row>
    <row r="213" spans="1:20" x14ac:dyDescent="0.25">
      <c r="B213" s="3" t="s">
        <v>3632</v>
      </c>
      <c r="C213" s="3" t="s">
        <v>2885</v>
      </c>
      <c r="D213" s="3" t="s">
        <v>1336</v>
      </c>
      <c r="E213" s="3" t="s">
        <v>347</v>
      </c>
      <c r="F213" s="14" t="s">
        <v>345</v>
      </c>
      <c r="G213" s="3">
        <v>0</v>
      </c>
      <c r="H213" s="3">
        <v>1000</v>
      </c>
      <c r="J213" s="12"/>
      <c r="K213" s="12"/>
      <c r="L213" s="12"/>
      <c r="M213" s="12"/>
      <c r="N213" s="12" t="s">
        <v>1972</v>
      </c>
      <c r="O213" t="s">
        <v>2407</v>
      </c>
      <c r="P213" t="s">
        <v>2406</v>
      </c>
      <c r="Q213" s="3" t="s">
        <v>348</v>
      </c>
      <c r="R213" s="3"/>
      <c r="T213" s="3"/>
    </row>
    <row r="214" spans="1:20" x14ac:dyDescent="0.25">
      <c r="B214" s="3" t="s">
        <v>3633</v>
      </c>
      <c r="C214" s="3" t="s">
        <v>346</v>
      </c>
      <c r="D214" s="3" t="s">
        <v>743</v>
      </c>
      <c r="E214" s="3" t="s">
        <v>347</v>
      </c>
      <c r="F214" s="14" t="s">
        <v>345</v>
      </c>
      <c r="G214" s="3">
        <v>0</v>
      </c>
      <c r="H214" s="3">
        <v>1000</v>
      </c>
      <c r="J214" s="12"/>
      <c r="K214" s="12" t="s">
        <v>1972</v>
      </c>
      <c r="L214" s="12" t="s">
        <v>1972</v>
      </c>
      <c r="M214" s="12" t="s">
        <v>1972</v>
      </c>
      <c r="N214" s="12"/>
      <c r="O214" t="s">
        <v>2407</v>
      </c>
      <c r="P214" t="s">
        <v>2406</v>
      </c>
      <c r="Q214" s="3" t="s">
        <v>348</v>
      </c>
      <c r="R214" s="3"/>
      <c r="T214" s="3"/>
    </row>
    <row r="215" spans="1:20" x14ac:dyDescent="0.25">
      <c r="B215" s="3" t="s">
        <v>3634</v>
      </c>
      <c r="C215" s="3" t="s">
        <v>2408</v>
      </c>
      <c r="D215" s="3" t="s">
        <v>2420</v>
      </c>
      <c r="E215" s="3" t="s">
        <v>2409</v>
      </c>
      <c r="F215" s="14" t="s">
        <v>2410</v>
      </c>
      <c r="G215" s="3">
        <v>0</v>
      </c>
      <c r="H215" s="3">
        <v>1000</v>
      </c>
      <c r="K215" s="12" t="s">
        <v>1972</v>
      </c>
      <c r="L215" t="s">
        <v>1972</v>
      </c>
      <c r="M215" t="s">
        <v>1972</v>
      </c>
      <c r="N215" s="12"/>
      <c r="O215" t="s">
        <v>2411</v>
      </c>
      <c r="P215" t="s">
        <v>2412</v>
      </c>
      <c r="Q215" s="3"/>
      <c r="R215" s="3"/>
      <c r="T215" s="3"/>
    </row>
    <row r="216" spans="1:20" s="12" customFormat="1" x14ac:dyDescent="0.25">
      <c r="B216" s="24" t="s">
        <v>3635</v>
      </c>
      <c r="C216" s="24" t="s">
        <v>2600</v>
      </c>
      <c r="D216" s="24" t="s">
        <v>2821</v>
      </c>
      <c r="E216" s="24" t="s">
        <v>2601</v>
      </c>
      <c r="F216" s="24" t="s">
        <v>2602</v>
      </c>
      <c r="G216" s="24">
        <v>-1000</v>
      </c>
      <c r="H216" s="24">
        <v>1000</v>
      </c>
      <c r="K216" s="12" t="s">
        <v>1972</v>
      </c>
      <c r="N216" s="24"/>
      <c r="Q216" s="24" t="s">
        <v>2603</v>
      </c>
      <c r="R216" s="24" t="s">
        <v>2604</v>
      </c>
    </row>
    <row r="217" spans="1:20" x14ac:dyDescent="0.25">
      <c r="A217" s="1" t="s">
        <v>0</v>
      </c>
      <c r="B217" s="18" t="s">
        <v>1855</v>
      </c>
      <c r="C217" s="3"/>
      <c r="D217" s="3"/>
      <c r="E217" s="3"/>
      <c r="F217" s="14"/>
      <c r="G217" s="3"/>
      <c r="H217" s="3"/>
      <c r="Q217" s="3"/>
      <c r="T217" s="3"/>
    </row>
    <row r="218" spans="1:20" ht="98.25" customHeight="1" x14ac:dyDescent="0.25">
      <c r="B218" s="3" t="s">
        <v>1076</v>
      </c>
      <c r="C218" s="3" t="s">
        <v>1060</v>
      </c>
      <c r="D218" s="9" t="s">
        <v>3110</v>
      </c>
      <c r="E218" s="3"/>
      <c r="F218" s="14" t="s">
        <v>1279</v>
      </c>
      <c r="G218" s="3">
        <v>0</v>
      </c>
      <c r="H218" s="3">
        <v>1000</v>
      </c>
      <c r="N218" t="s">
        <v>2405</v>
      </c>
      <c r="Q218" s="13" t="s">
        <v>1987</v>
      </c>
      <c r="T218" s="3"/>
    </row>
    <row r="219" spans="1:20" ht="79.5" customHeight="1" x14ac:dyDescent="0.25">
      <c r="B219" s="3" t="s">
        <v>1243</v>
      </c>
      <c r="C219" s="3" t="s">
        <v>1244</v>
      </c>
      <c r="D219" s="9" t="s">
        <v>2881</v>
      </c>
      <c r="F219" s="14" t="s">
        <v>1294</v>
      </c>
      <c r="G219" s="3">
        <v>0</v>
      </c>
      <c r="H219" s="3">
        <v>1000</v>
      </c>
      <c r="N219" t="s">
        <v>2405</v>
      </c>
      <c r="O219" t="s">
        <v>1971</v>
      </c>
      <c r="Q219" s="13" t="s">
        <v>1987</v>
      </c>
      <c r="T219" s="3"/>
    </row>
    <row r="220" spans="1:20" ht="24.75" customHeight="1" x14ac:dyDescent="0.25">
      <c r="B220" s="3" t="s">
        <v>3636</v>
      </c>
      <c r="C220" s="3" t="s">
        <v>1470</v>
      </c>
      <c r="D220" s="9" t="s">
        <v>2382</v>
      </c>
      <c r="F220" s="14" t="s">
        <v>1471</v>
      </c>
      <c r="G220" s="3">
        <v>0</v>
      </c>
      <c r="H220" s="3">
        <v>1000</v>
      </c>
      <c r="N220" t="s">
        <v>2405</v>
      </c>
      <c r="Q220" s="13" t="s">
        <v>1986</v>
      </c>
      <c r="T220" s="3"/>
    </row>
    <row r="221" spans="1:20" ht="24.75" customHeight="1" x14ac:dyDescent="0.25">
      <c r="B221" s="3" t="s">
        <v>3637</v>
      </c>
      <c r="C221" s="3" t="s">
        <v>1533</v>
      </c>
      <c r="D221" s="9" t="s">
        <v>2208</v>
      </c>
      <c r="F221" s="14" t="s">
        <v>1534</v>
      </c>
      <c r="G221" s="3">
        <v>0</v>
      </c>
      <c r="H221" s="3">
        <v>1000</v>
      </c>
      <c r="N221" t="s">
        <v>2405</v>
      </c>
      <c r="Q221" s="13" t="s">
        <v>1986</v>
      </c>
      <c r="T221" s="3"/>
    </row>
    <row r="222" spans="1:20" ht="163.5" customHeight="1" x14ac:dyDescent="0.25">
      <c r="B222" s="3" t="s">
        <v>1077</v>
      </c>
      <c r="C222" s="3" t="s">
        <v>655</v>
      </c>
      <c r="D222" s="11" t="s">
        <v>3123</v>
      </c>
      <c r="F222" s="14" t="s">
        <v>656</v>
      </c>
      <c r="G222" s="3">
        <v>0</v>
      </c>
      <c r="H222" s="3">
        <v>1000</v>
      </c>
      <c r="N222" t="s">
        <v>2405</v>
      </c>
      <c r="Q222" s="13" t="s">
        <v>1987</v>
      </c>
    </row>
    <row r="223" spans="1:20" x14ac:dyDescent="0.25">
      <c r="A223" s="1" t="s">
        <v>0</v>
      </c>
      <c r="B223" s="20" t="s">
        <v>1962</v>
      </c>
      <c r="C223" s="3"/>
      <c r="D223" s="3"/>
      <c r="E223" s="3"/>
      <c r="F223" s="14"/>
      <c r="G223" s="3"/>
      <c r="H223" s="3"/>
      <c r="R223" s="3"/>
      <c r="T223" s="3"/>
    </row>
    <row r="224" spans="1:20" x14ac:dyDescent="0.25">
      <c r="B224" t="s">
        <v>3638</v>
      </c>
      <c r="C224" t="s">
        <v>1295</v>
      </c>
      <c r="D224" t="s">
        <v>1297</v>
      </c>
      <c r="F224" s="14" t="s">
        <v>2648</v>
      </c>
      <c r="G224" s="3">
        <v>-10</v>
      </c>
      <c r="H224" s="3">
        <v>1000</v>
      </c>
      <c r="J224" s="12"/>
      <c r="K224" s="12"/>
      <c r="L224" s="12"/>
      <c r="M224" s="12"/>
      <c r="N224" s="12"/>
      <c r="Q224" s="13" t="s">
        <v>1988</v>
      </c>
    </row>
    <row r="225" spans="2:17" x14ac:dyDescent="0.25">
      <c r="B225" s="3" t="s">
        <v>3639</v>
      </c>
      <c r="C225" s="3" t="s">
        <v>1188</v>
      </c>
      <c r="D225" s="3" t="s">
        <v>2327</v>
      </c>
      <c r="F225" s="14" t="s">
        <v>2649</v>
      </c>
      <c r="G225" s="3">
        <v>-10</v>
      </c>
      <c r="H225" s="3">
        <v>1000</v>
      </c>
      <c r="J225" s="12"/>
      <c r="K225" s="12"/>
      <c r="L225" s="12" t="s">
        <v>3372</v>
      </c>
      <c r="M225" s="12"/>
      <c r="N225" s="12"/>
      <c r="Q225" s="13" t="s">
        <v>1988</v>
      </c>
    </row>
    <row r="226" spans="2:17" x14ac:dyDescent="0.25">
      <c r="B226" s="3" t="s">
        <v>3640</v>
      </c>
      <c r="C226" t="s">
        <v>2645</v>
      </c>
      <c r="D226" t="s">
        <v>2646</v>
      </c>
      <c r="F226" s="14" t="s">
        <v>2650</v>
      </c>
      <c r="G226" s="3">
        <v>-10</v>
      </c>
      <c r="H226" s="3">
        <v>1000</v>
      </c>
      <c r="J226" s="12"/>
      <c r="K226" s="12"/>
      <c r="L226" s="12" t="s">
        <v>3373</v>
      </c>
      <c r="M226" s="12"/>
      <c r="N226" s="12"/>
      <c r="Q226" s="13" t="s">
        <v>1988</v>
      </c>
    </row>
    <row r="227" spans="2:17" x14ac:dyDescent="0.25">
      <c r="B227" s="3" t="s">
        <v>3641</v>
      </c>
      <c r="C227" t="s">
        <v>3693</v>
      </c>
      <c r="D227" t="s">
        <v>1273</v>
      </c>
      <c r="F227" s="14" t="s">
        <v>2651</v>
      </c>
      <c r="G227" s="3">
        <v>-10</v>
      </c>
      <c r="H227" s="3">
        <v>1000</v>
      </c>
      <c r="J227" s="12"/>
      <c r="K227" s="12"/>
      <c r="L227" s="12" t="s">
        <v>3374</v>
      </c>
      <c r="M227" s="12"/>
      <c r="N227" s="12"/>
      <c r="Q227" s="13" t="s">
        <v>1988</v>
      </c>
    </row>
    <row r="228" spans="2:17" x14ac:dyDescent="0.25">
      <c r="B228" s="3" t="s">
        <v>3642</v>
      </c>
      <c r="C228" s="3" t="s">
        <v>1179</v>
      </c>
      <c r="D228" s="3" t="s">
        <v>2519</v>
      </c>
      <c r="F228" s="14" t="s">
        <v>2652</v>
      </c>
      <c r="G228" s="3">
        <v>-10</v>
      </c>
      <c r="H228" s="3">
        <v>1000</v>
      </c>
      <c r="J228" s="12"/>
      <c r="K228" s="12"/>
      <c r="L228" s="12" t="s">
        <v>3375</v>
      </c>
      <c r="M228" s="12"/>
      <c r="N228" s="12"/>
      <c r="Q228" s="13" t="s">
        <v>1988</v>
      </c>
    </row>
    <row r="229" spans="2:17" x14ac:dyDescent="0.25">
      <c r="B229" t="s">
        <v>1298</v>
      </c>
      <c r="C229" t="s">
        <v>1299</v>
      </c>
      <c r="D229" t="s">
        <v>1300</v>
      </c>
      <c r="F229" s="14" t="s">
        <v>2653</v>
      </c>
      <c r="G229" s="3">
        <v>-10</v>
      </c>
      <c r="H229" s="3">
        <v>1000</v>
      </c>
      <c r="J229" s="12"/>
      <c r="K229" s="12"/>
      <c r="L229" s="12"/>
      <c r="M229" s="12"/>
      <c r="N229" s="12"/>
      <c r="Q229" s="13" t="s">
        <v>1988</v>
      </c>
    </row>
    <row r="230" spans="2:17" x14ac:dyDescent="0.25">
      <c r="B230" s="3" t="s">
        <v>1094</v>
      </c>
      <c r="C230" s="3" t="s">
        <v>1114</v>
      </c>
      <c r="D230" s="3" t="s">
        <v>1137</v>
      </c>
      <c r="F230" s="14" t="s">
        <v>2654</v>
      </c>
      <c r="G230" s="3">
        <v>-10</v>
      </c>
      <c r="H230" s="3">
        <v>1000</v>
      </c>
      <c r="J230" s="12"/>
      <c r="K230" s="12"/>
      <c r="L230" s="12"/>
      <c r="M230" s="12"/>
      <c r="N230" s="12"/>
      <c r="O230" t="s">
        <v>2567</v>
      </c>
      <c r="P230" t="s">
        <v>2568</v>
      </c>
      <c r="Q230" s="13" t="s">
        <v>1988</v>
      </c>
    </row>
    <row r="231" spans="2:17" x14ac:dyDescent="0.25">
      <c r="B231" s="3" t="s">
        <v>1097</v>
      </c>
      <c r="C231" s="3" t="s">
        <v>1115</v>
      </c>
      <c r="D231" s="3" t="s">
        <v>1139</v>
      </c>
      <c r="F231" s="14" t="s">
        <v>2655</v>
      </c>
      <c r="G231" s="3">
        <v>-10</v>
      </c>
      <c r="H231" s="3">
        <v>1000</v>
      </c>
      <c r="J231" s="12"/>
      <c r="K231" s="12"/>
      <c r="L231" s="12"/>
      <c r="M231" s="12"/>
      <c r="N231" s="12"/>
      <c r="Q231" s="13" t="s">
        <v>1988</v>
      </c>
    </row>
    <row r="232" spans="2:17" x14ac:dyDescent="0.25">
      <c r="B232" s="3" t="s">
        <v>1096</v>
      </c>
      <c r="C232" s="3" t="s">
        <v>1116</v>
      </c>
      <c r="D232" s="3" t="s">
        <v>1141</v>
      </c>
      <c r="F232" s="14" t="s">
        <v>2656</v>
      </c>
      <c r="G232" s="3">
        <v>-10</v>
      </c>
      <c r="H232" s="3">
        <v>1000</v>
      </c>
      <c r="J232" s="12"/>
      <c r="K232" s="12"/>
      <c r="L232" s="12"/>
      <c r="M232" s="12"/>
      <c r="N232" s="12"/>
      <c r="O232" t="s">
        <v>2567</v>
      </c>
      <c r="P232" t="s">
        <v>2568</v>
      </c>
      <c r="Q232" s="13" t="s">
        <v>1988</v>
      </c>
    </row>
    <row r="233" spans="2:17" x14ac:dyDescent="0.25">
      <c r="B233" s="3" t="s">
        <v>1095</v>
      </c>
      <c r="C233" s="3" t="s">
        <v>1117</v>
      </c>
      <c r="D233" s="3" t="s">
        <v>1143</v>
      </c>
      <c r="F233" s="14" t="s">
        <v>2657</v>
      </c>
      <c r="G233" s="3">
        <v>-10</v>
      </c>
      <c r="H233" s="3">
        <v>1000</v>
      </c>
      <c r="J233" s="12"/>
      <c r="K233" s="12"/>
      <c r="L233" s="12"/>
      <c r="M233" s="12"/>
      <c r="N233" s="12"/>
      <c r="O233" t="s">
        <v>2567</v>
      </c>
      <c r="P233" t="s">
        <v>2568</v>
      </c>
      <c r="Q233" s="13" t="s">
        <v>1988</v>
      </c>
    </row>
    <row r="234" spans="2:17" x14ac:dyDescent="0.25">
      <c r="B234" s="3" t="s">
        <v>3643</v>
      </c>
      <c r="C234" s="3" t="s">
        <v>1179</v>
      </c>
      <c r="D234" s="3" t="s">
        <v>2520</v>
      </c>
      <c r="F234" s="14" t="s">
        <v>2658</v>
      </c>
      <c r="G234" s="3">
        <v>-10</v>
      </c>
      <c r="H234" s="3">
        <v>1000</v>
      </c>
      <c r="J234" s="12"/>
      <c r="K234" s="12"/>
      <c r="L234" s="12" t="s">
        <v>3384</v>
      </c>
      <c r="M234" s="12"/>
      <c r="N234" s="12"/>
      <c r="Q234" s="13" t="s">
        <v>1988</v>
      </c>
    </row>
    <row r="235" spans="2:17" x14ac:dyDescent="0.25">
      <c r="B235" s="3" t="s">
        <v>1078</v>
      </c>
      <c r="C235" s="3" t="s">
        <v>1084</v>
      </c>
      <c r="D235" s="3" t="s">
        <v>1079</v>
      </c>
      <c r="F235" s="14" t="s">
        <v>2659</v>
      </c>
      <c r="G235" s="3">
        <v>-10</v>
      </c>
      <c r="H235" s="3">
        <v>1000</v>
      </c>
      <c r="J235" s="12"/>
      <c r="K235" s="12"/>
      <c r="L235" s="12"/>
      <c r="M235" s="12"/>
      <c r="N235" s="12"/>
      <c r="Q235" s="13" t="s">
        <v>1987</v>
      </c>
    </row>
    <row r="236" spans="2:17" x14ac:dyDescent="0.25">
      <c r="B236" s="3" t="s">
        <v>2609</v>
      </c>
      <c r="C236" s="3" t="s">
        <v>2610</v>
      </c>
      <c r="D236" s="3" t="s">
        <v>2612</v>
      </c>
      <c r="F236" s="14" t="s">
        <v>2660</v>
      </c>
      <c r="G236" s="3">
        <v>-10</v>
      </c>
      <c r="H236" s="3">
        <v>1000</v>
      </c>
      <c r="J236" s="12"/>
      <c r="K236" s="12"/>
      <c r="L236" s="12"/>
      <c r="M236" s="12"/>
      <c r="N236" s="12"/>
      <c r="Q236" s="13" t="s">
        <v>1988</v>
      </c>
    </row>
    <row r="237" spans="2:17" x14ac:dyDescent="0.25">
      <c r="B237" s="3" t="s">
        <v>3644</v>
      </c>
      <c r="C237" s="3" t="s">
        <v>1445</v>
      </c>
      <c r="D237" s="3" t="s">
        <v>1454</v>
      </c>
      <c r="F237" s="14" t="s">
        <v>2661</v>
      </c>
      <c r="G237" s="3">
        <v>-10</v>
      </c>
      <c r="H237" s="3">
        <v>1000</v>
      </c>
      <c r="J237" s="12"/>
      <c r="K237" s="12"/>
      <c r="L237" s="12"/>
      <c r="M237" s="12"/>
      <c r="N237" s="12"/>
      <c r="Q237" s="13" t="s">
        <v>1988</v>
      </c>
    </row>
    <row r="238" spans="2:17" x14ac:dyDescent="0.25">
      <c r="B238" s="3" t="s">
        <v>2613</v>
      </c>
      <c r="C238" s="3" t="s">
        <v>2614</v>
      </c>
      <c r="D238" s="3" t="s">
        <v>2615</v>
      </c>
      <c r="F238" s="14" t="s">
        <v>2662</v>
      </c>
      <c r="G238" s="3">
        <v>-10</v>
      </c>
      <c r="H238" s="3">
        <v>1000</v>
      </c>
      <c r="J238" s="12"/>
      <c r="K238" s="12"/>
      <c r="L238" s="12"/>
      <c r="M238" s="12"/>
      <c r="N238" s="12"/>
      <c r="Q238" s="13" t="s">
        <v>1988</v>
      </c>
    </row>
    <row r="239" spans="2:17" x14ac:dyDescent="0.25">
      <c r="B239" s="3" t="s">
        <v>3645</v>
      </c>
      <c r="C239" s="3" t="s">
        <v>1440</v>
      </c>
      <c r="D239" s="3" t="s">
        <v>2317</v>
      </c>
      <c r="F239" s="14" t="s">
        <v>2663</v>
      </c>
      <c r="G239" s="3">
        <v>-10</v>
      </c>
      <c r="H239" s="3">
        <v>1000</v>
      </c>
      <c r="J239" s="12"/>
      <c r="K239" s="12"/>
      <c r="L239" s="12" t="s">
        <v>3387</v>
      </c>
      <c r="M239" s="12"/>
      <c r="N239" s="12"/>
      <c r="Q239" s="13" t="s">
        <v>1988</v>
      </c>
    </row>
    <row r="240" spans="2:17" x14ac:dyDescent="0.25">
      <c r="B240" s="3" t="s">
        <v>3646</v>
      </c>
      <c r="C240" s="3" t="s">
        <v>1182</v>
      </c>
      <c r="D240" s="3" t="s">
        <v>1184</v>
      </c>
      <c r="F240" s="14" t="s">
        <v>2664</v>
      </c>
      <c r="G240" s="3">
        <v>-10</v>
      </c>
      <c r="H240" s="3">
        <v>1000</v>
      </c>
      <c r="J240" s="12"/>
      <c r="K240" s="12"/>
      <c r="L240" s="12"/>
      <c r="M240" s="12"/>
      <c r="N240" s="12"/>
      <c r="Q240" s="13" t="s">
        <v>1988</v>
      </c>
    </row>
    <row r="241" spans="2:20" x14ac:dyDescent="0.25">
      <c r="B241" s="3" t="s">
        <v>3647</v>
      </c>
      <c r="C241" s="3" t="s">
        <v>1265</v>
      </c>
      <c r="D241" t="s">
        <v>1266</v>
      </c>
      <c r="F241" s="14" t="s">
        <v>2665</v>
      </c>
      <c r="G241" s="3">
        <v>-10</v>
      </c>
      <c r="H241" s="3">
        <v>1000</v>
      </c>
      <c r="J241" s="12"/>
      <c r="K241" s="12"/>
      <c r="L241" s="12" t="s">
        <v>3392</v>
      </c>
      <c r="M241" s="12"/>
      <c r="N241" s="12"/>
      <c r="Q241" s="13" t="s">
        <v>1988</v>
      </c>
    </row>
    <row r="242" spans="2:20" x14ac:dyDescent="0.25">
      <c r="B242" t="s">
        <v>1090</v>
      </c>
      <c r="C242" s="3" t="s">
        <v>1091</v>
      </c>
      <c r="D242" s="3" t="s">
        <v>1092</v>
      </c>
      <c r="F242" s="14" t="s">
        <v>2666</v>
      </c>
      <c r="G242" s="3">
        <v>-10</v>
      </c>
      <c r="H242" s="3">
        <v>1000</v>
      </c>
      <c r="J242" s="12"/>
      <c r="K242" s="12"/>
      <c r="L242" s="12"/>
      <c r="M242" s="12"/>
      <c r="N242" s="12"/>
      <c r="Q242" s="13" t="s">
        <v>1988</v>
      </c>
    </row>
    <row r="243" spans="2:20" x14ac:dyDescent="0.25">
      <c r="B243" s="22" t="s">
        <v>3648</v>
      </c>
      <c r="C243" s="3" t="s">
        <v>1463</v>
      </c>
      <c r="D243" s="13" t="s">
        <v>1464</v>
      </c>
      <c r="F243" s="14" t="s">
        <v>2667</v>
      </c>
      <c r="G243" s="3">
        <v>-10</v>
      </c>
      <c r="H243" s="3">
        <v>1000</v>
      </c>
      <c r="J243" s="12"/>
      <c r="K243" s="12"/>
      <c r="M243" s="12"/>
      <c r="N243" s="12"/>
      <c r="Q243" s="13" t="s">
        <v>1988</v>
      </c>
    </row>
    <row r="244" spans="2:20" x14ac:dyDescent="0.25">
      <c r="B244" s="3" t="s">
        <v>1098</v>
      </c>
      <c r="C244" s="3" t="s">
        <v>1118</v>
      </c>
      <c r="D244" s="3" t="s">
        <v>1145</v>
      </c>
      <c r="F244" s="14" t="s">
        <v>2668</v>
      </c>
      <c r="G244" s="3">
        <v>-10</v>
      </c>
      <c r="H244" s="3">
        <v>1000</v>
      </c>
      <c r="J244" s="12"/>
      <c r="K244" s="12"/>
      <c r="L244" s="12" t="s">
        <v>3394</v>
      </c>
      <c r="M244" s="12"/>
      <c r="N244" s="12"/>
      <c r="Q244" s="13" t="s">
        <v>1988</v>
      </c>
    </row>
    <row r="245" spans="2:20" x14ac:dyDescent="0.25">
      <c r="B245" s="3" t="s">
        <v>3649</v>
      </c>
      <c r="C245" s="3" t="s">
        <v>1190</v>
      </c>
      <c r="D245" s="3" t="s">
        <v>1194</v>
      </c>
      <c r="F245" s="14" t="s">
        <v>2669</v>
      </c>
      <c r="G245" s="3">
        <v>-10</v>
      </c>
      <c r="H245" s="3">
        <v>1000</v>
      </c>
      <c r="J245" s="12"/>
      <c r="K245" s="12"/>
      <c r="L245" s="12"/>
      <c r="M245" s="12"/>
      <c r="N245" s="12"/>
      <c r="Q245" s="13" t="s">
        <v>1988</v>
      </c>
    </row>
    <row r="246" spans="2:20" x14ac:dyDescent="0.25">
      <c r="B246" s="3" t="s">
        <v>3650</v>
      </c>
      <c r="C246" s="3" t="s">
        <v>1268</v>
      </c>
      <c r="D246" t="s">
        <v>1272</v>
      </c>
      <c r="F246" s="14" t="s">
        <v>2670</v>
      </c>
      <c r="G246" s="3">
        <v>-10</v>
      </c>
      <c r="H246" s="3">
        <v>1000</v>
      </c>
      <c r="J246" s="12"/>
      <c r="K246" s="12"/>
      <c r="L246" s="12" t="s">
        <v>3396</v>
      </c>
      <c r="M246" s="12"/>
      <c r="N246" s="12"/>
      <c r="Q246" s="13" t="s">
        <v>1988</v>
      </c>
    </row>
    <row r="247" spans="2:20" x14ac:dyDescent="0.25">
      <c r="B247" s="3" t="s">
        <v>3651</v>
      </c>
      <c r="C247" s="3" t="s">
        <v>1269</v>
      </c>
      <c r="D247" t="s">
        <v>1271</v>
      </c>
      <c r="F247" s="14" t="s">
        <v>2671</v>
      </c>
      <c r="G247" s="3">
        <v>-10</v>
      </c>
      <c r="H247" s="3">
        <v>1000</v>
      </c>
      <c r="J247" s="12"/>
      <c r="K247" s="12"/>
      <c r="L247" s="12" t="s">
        <v>3397</v>
      </c>
      <c r="M247" s="12"/>
      <c r="N247" s="12"/>
      <c r="Q247" s="13" t="s">
        <v>1988</v>
      </c>
    </row>
    <row r="248" spans="2:20" x14ac:dyDescent="0.25">
      <c r="B248" s="3" t="s">
        <v>3652</v>
      </c>
      <c r="C248" s="3" t="s">
        <v>2509</v>
      </c>
      <c r="D248" t="s">
        <v>2350</v>
      </c>
      <c r="F248" s="14" t="s">
        <v>2672</v>
      </c>
      <c r="G248" s="3">
        <v>-10</v>
      </c>
      <c r="H248" s="3">
        <v>1000</v>
      </c>
      <c r="J248" s="12"/>
      <c r="K248" s="12"/>
      <c r="L248" s="12"/>
      <c r="M248" s="12"/>
      <c r="N248" s="12"/>
      <c r="Q248" s="13" t="s">
        <v>1988</v>
      </c>
    </row>
    <row r="249" spans="2:20" x14ac:dyDescent="0.25">
      <c r="B249" t="s">
        <v>1082</v>
      </c>
      <c r="C249" s="3" t="s">
        <v>1085</v>
      </c>
      <c r="D249" s="3" t="s">
        <v>1087</v>
      </c>
      <c r="F249" s="14" t="s">
        <v>2673</v>
      </c>
      <c r="G249" s="3">
        <v>-10</v>
      </c>
      <c r="H249" s="3">
        <v>1000</v>
      </c>
      <c r="J249" s="12"/>
      <c r="K249" s="12"/>
      <c r="L249" s="12"/>
      <c r="M249" s="12"/>
      <c r="N249" s="12"/>
      <c r="Q249" s="13" t="s">
        <v>1988</v>
      </c>
    </row>
    <row r="250" spans="2:20" x14ac:dyDescent="0.25">
      <c r="B250" s="3" t="s">
        <v>1392</v>
      </c>
      <c r="C250" s="3" t="s">
        <v>1393</v>
      </c>
      <c r="D250" s="3" t="s">
        <v>1391</v>
      </c>
      <c r="F250" s="14" t="s">
        <v>2674</v>
      </c>
      <c r="G250" s="3">
        <v>-10</v>
      </c>
      <c r="H250" s="3">
        <v>1000</v>
      </c>
      <c r="J250" s="12"/>
      <c r="K250" s="12"/>
      <c r="L250" s="12"/>
      <c r="M250" s="12"/>
      <c r="N250" s="12"/>
      <c r="Q250" s="13" t="s">
        <v>1988</v>
      </c>
    </row>
    <row r="251" spans="2:20" x14ac:dyDescent="0.25">
      <c r="B251" s="3" t="s">
        <v>3653</v>
      </c>
      <c r="C251" s="3" t="s">
        <v>1270</v>
      </c>
      <c r="D251" s="3" t="s">
        <v>1400</v>
      </c>
      <c r="F251" s="14" t="s">
        <v>2675</v>
      </c>
      <c r="G251" s="3">
        <v>-10</v>
      </c>
      <c r="H251" s="3">
        <v>1000</v>
      </c>
      <c r="J251" s="12"/>
      <c r="K251" s="12"/>
      <c r="L251" s="12" t="s">
        <v>3402</v>
      </c>
      <c r="M251" s="12"/>
      <c r="N251" s="12"/>
      <c r="Q251" s="13" t="s">
        <v>1988</v>
      </c>
    </row>
    <row r="252" spans="2:20" x14ac:dyDescent="0.25">
      <c r="B252" s="3" t="s">
        <v>1223</v>
      </c>
      <c r="C252" s="3" t="s">
        <v>1228</v>
      </c>
      <c r="D252" t="s">
        <v>1231</v>
      </c>
      <c r="F252" s="14" t="s">
        <v>2676</v>
      </c>
      <c r="G252" s="3">
        <v>-10</v>
      </c>
      <c r="H252" s="3">
        <v>1000</v>
      </c>
      <c r="J252" s="12"/>
      <c r="K252" s="12"/>
      <c r="L252" s="12"/>
      <c r="M252" s="12"/>
      <c r="N252" s="12"/>
      <c r="Q252" s="13" t="s">
        <v>1988</v>
      </c>
    </row>
    <row r="253" spans="2:20" x14ac:dyDescent="0.25">
      <c r="B253" s="3" t="s">
        <v>3654</v>
      </c>
      <c r="C253" s="3" t="s">
        <v>1180</v>
      </c>
      <c r="D253" s="3" t="s">
        <v>1281</v>
      </c>
      <c r="F253" s="14" t="s">
        <v>2677</v>
      </c>
      <c r="G253" s="3">
        <v>-10</v>
      </c>
      <c r="H253" s="3">
        <v>1000</v>
      </c>
      <c r="J253" s="12"/>
      <c r="K253" s="12"/>
      <c r="L253" s="12" t="s">
        <v>3403</v>
      </c>
      <c r="M253" s="12"/>
      <c r="N253" s="12"/>
      <c r="Q253" s="13" t="s">
        <v>1988</v>
      </c>
    </row>
    <row r="254" spans="2:20" x14ac:dyDescent="0.25">
      <c r="B254" s="22" t="s">
        <v>1455</v>
      </c>
      <c r="C254" s="3" t="s">
        <v>1456</v>
      </c>
      <c r="D254" s="13" t="s">
        <v>1460</v>
      </c>
      <c r="E254" s="3"/>
      <c r="F254" s="14" t="s">
        <v>2678</v>
      </c>
      <c r="G254" s="3">
        <v>-10</v>
      </c>
      <c r="H254" s="3">
        <v>1000</v>
      </c>
      <c r="J254" s="12"/>
      <c r="K254" s="12"/>
      <c r="L254" s="12"/>
      <c r="M254" s="12"/>
      <c r="N254" s="12"/>
      <c r="Q254" s="13" t="s">
        <v>1988</v>
      </c>
      <c r="R254" s="3"/>
      <c r="T254" s="3"/>
    </row>
    <row r="255" spans="2:20" x14ac:dyDescent="0.25">
      <c r="B255" s="3" t="s">
        <v>1438</v>
      </c>
      <c r="C255" s="3" t="s">
        <v>1439</v>
      </c>
      <c r="D255" s="3" t="s">
        <v>2318</v>
      </c>
      <c r="F255" s="14" t="s">
        <v>2679</v>
      </c>
      <c r="G255" s="3">
        <v>-10</v>
      </c>
      <c r="H255" s="3">
        <v>1000</v>
      </c>
      <c r="J255" s="12"/>
      <c r="K255" s="12"/>
      <c r="L255" s="12" t="s">
        <v>3404</v>
      </c>
      <c r="M255" s="12"/>
      <c r="N255" s="12"/>
      <c r="Q255" s="13" t="s">
        <v>1988</v>
      </c>
    </row>
    <row r="256" spans="2:20" x14ac:dyDescent="0.25">
      <c r="B256" s="3" t="s">
        <v>1099</v>
      </c>
      <c r="C256" s="3" t="s">
        <v>1119</v>
      </c>
      <c r="D256" s="3" t="s">
        <v>1147</v>
      </c>
      <c r="F256" s="14" t="s">
        <v>2680</v>
      </c>
      <c r="G256" s="3">
        <v>-10</v>
      </c>
      <c r="H256" s="3">
        <v>1000</v>
      </c>
      <c r="J256" s="12"/>
      <c r="K256" s="12"/>
      <c r="L256" s="12" t="s">
        <v>3407</v>
      </c>
      <c r="M256" s="12"/>
      <c r="N256" s="12"/>
      <c r="O256" t="s">
        <v>2567</v>
      </c>
      <c r="P256" t="s">
        <v>2568</v>
      </c>
      <c r="Q256" s="13" t="s">
        <v>1988</v>
      </c>
    </row>
    <row r="257" spans="2:17" x14ac:dyDescent="0.25">
      <c r="B257" s="3" t="s">
        <v>1100</v>
      </c>
      <c r="C257" s="3" t="s">
        <v>1120</v>
      </c>
      <c r="D257" s="3" t="s">
        <v>1149</v>
      </c>
      <c r="F257" s="14" t="s">
        <v>2681</v>
      </c>
      <c r="G257" s="3">
        <v>-10</v>
      </c>
      <c r="H257" s="3">
        <v>1000</v>
      </c>
      <c r="J257" s="12"/>
      <c r="K257" s="12"/>
      <c r="L257" s="12" t="s">
        <v>3406</v>
      </c>
      <c r="M257" s="12"/>
      <c r="N257" s="12"/>
      <c r="O257" t="s">
        <v>2567</v>
      </c>
      <c r="P257" t="s">
        <v>2568</v>
      </c>
      <c r="Q257" s="13" t="s">
        <v>1988</v>
      </c>
    </row>
    <row r="258" spans="2:17" x14ac:dyDescent="0.25">
      <c r="B258" s="3" t="s">
        <v>1101</v>
      </c>
      <c r="C258" s="3" t="s">
        <v>1121</v>
      </c>
      <c r="D258" s="3" t="s">
        <v>1152</v>
      </c>
      <c r="F258" s="14" t="s">
        <v>2682</v>
      </c>
      <c r="G258" s="3">
        <v>-10</v>
      </c>
      <c r="H258" s="3">
        <v>1000</v>
      </c>
      <c r="J258" s="12"/>
      <c r="K258" s="12"/>
      <c r="L258" s="12" t="s">
        <v>3408</v>
      </c>
      <c r="M258" s="12"/>
      <c r="N258" s="12"/>
      <c r="O258" t="s">
        <v>2567</v>
      </c>
      <c r="P258" t="s">
        <v>2568</v>
      </c>
      <c r="Q258" s="13" t="s">
        <v>1988</v>
      </c>
    </row>
    <row r="259" spans="2:17" x14ac:dyDescent="0.25">
      <c r="B259" s="3" t="s">
        <v>3655</v>
      </c>
      <c r="C259" s="3" t="s">
        <v>3389</v>
      </c>
      <c r="D259" s="3" t="s">
        <v>1384</v>
      </c>
      <c r="F259" s="14" t="s">
        <v>2683</v>
      </c>
      <c r="G259" s="3">
        <v>-10</v>
      </c>
      <c r="H259" s="3">
        <v>1000</v>
      </c>
      <c r="J259" s="12"/>
      <c r="K259" s="12"/>
      <c r="L259" s="12" t="s">
        <v>3388</v>
      </c>
      <c r="M259" s="12"/>
      <c r="N259" s="12"/>
      <c r="Q259" s="13" t="s">
        <v>1988</v>
      </c>
    </row>
    <row r="260" spans="2:17" x14ac:dyDescent="0.25">
      <c r="B260" t="s">
        <v>3658</v>
      </c>
      <c r="C260" t="s">
        <v>1308</v>
      </c>
      <c r="D260" t="s">
        <v>1484</v>
      </c>
      <c r="F260" s="14" t="s">
        <v>2684</v>
      </c>
      <c r="G260" s="3">
        <v>-10</v>
      </c>
      <c r="H260" s="3">
        <v>1000</v>
      </c>
      <c r="J260" s="12"/>
      <c r="K260" s="12"/>
      <c r="L260" s="12"/>
      <c r="M260" s="12"/>
      <c r="N260" s="12"/>
      <c r="Q260" s="13" t="s">
        <v>1988</v>
      </c>
    </row>
    <row r="261" spans="2:17" x14ac:dyDescent="0.25">
      <c r="B261" s="3" t="s">
        <v>3659</v>
      </c>
      <c r="C261" s="3" t="s">
        <v>1191</v>
      </c>
      <c r="D261" s="3" t="s">
        <v>2366</v>
      </c>
      <c r="F261" s="14" t="s">
        <v>2685</v>
      </c>
      <c r="G261" s="3">
        <v>-10</v>
      </c>
      <c r="H261" s="3">
        <v>1000</v>
      </c>
      <c r="J261" s="12"/>
      <c r="K261" s="12"/>
      <c r="L261" s="12" t="s">
        <v>3376</v>
      </c>
      <c r="M261" s="12"/>
      <c r="N261" s="12"/>
      <c r="Q261" s="13" t="s">
        <v>1988</v>
      </c>
    </row>
    <row r="262" spans="2:17" x14ac:dyDescent="0.25">
      <c r="B262" s="3" t="s">
        <v>3660</v>
      </c>
      <c r="C262" s="3" t="s">
        <v>3124</v>
      </c>
      <c r="D262" s="3" t="s">
        <v>3125</v>
      </c>
      <c r="F262" s="14" t="s">
        <v>2686</v>
      </c>
      <c r="G262" s="3">
        <v>-10</v>
      </c>
      <c r="H262" s="3">
        <v>1000</v>
      </c>
      <c r="J262" s="12"/>
      <c r="K262" s="12"/>
      <c r="L262" s="12" t="s">
        <v>3409</v>
      </c>
      <c r="M262" s="12"/>
      <c r="N262" s="12"/>
      <c r="Q262" s="13" t="s">
        <v>1988</v>
      </c>
    </row>
    <row r="263" spans="2:17" x14ac:dyDescent="0.25">
      <c r="B263" s="3" t="s">
        <v>1202</v>
      </c>
      <c r="C263" s="3" t="s">
        <v>1206</v>
      </c>
      <c r="D263" s="3" t="s">
        <v>1211</v>
      </c>
      <c r="F263" s="14" t="s">
        <v>2687</v>
      </c>
      <c r="G263" s="3">
        <v>-10</v>
      </c>
      <c r="H263" s="3">
        <v>1000</v>
      </c>
      <c r="J263" s="12"/>
      <c r="K263" s="12"/>
      <c r="L263" s="12" t="s">
        <v>3395</v>
      </c>
      <c r="M263" s="12"/>
      <c r="N263" s="12"/>
      <c r="Q263" s="13" t="s">
        <v>1988</v>
      </c>
    </row>
    <row r="264" spans="2:17" x14ac:dyDescent="0.25">
      <c r="B264" s="3" t="s">
        <v>1204</v>
      </c>
      <c r="C264" s="3" t="s">
        <v>3712</v>
      </c>
      <c r="D264" s="3" t="s">
        <v>1218</v>
      </c>
      <c r="F264" s="14" t="s">
        <v>2688</v>
      </c>
      <c r="G264" s="3">
        <v>-10</v>
      </c>
      <c r="H264" s="3">
        <v>1000</v>
      </c>
      <c r="J264" s="12"/>
      <c r="K264" s="12"/>
      <c r="L264" s="12" t="s">
        <v>3410</v>
      </c>
      <c r="M264" s="12"/>
      <c r="N264" s="12"/>
      <c r="Q264" s="13" t="s">
        <v>1988</v>
      </c>
    </row>
    <row r="265" spans="2:17" x14ac:dyDescent="0.25">
      <c r="B265" s="3" t="s">
        <v>1253</v>
      </c>
      <c r="C265" s="3" t="s">
        <v>1254</v>
      </c>
      <c r="D265" s="3" t="s">
        <v>1252</v>
      </c>
      <c r="F265" s="14" t="s">
        <v>2689</v>
      </c>
      <c r="G265" s="3">
        <v>-10</v>
      </c>
      <c r="H265" s="3">
        <v>1000</v>
      </c>
      <c r="J265" s="12"/>
      <c r="K265" s="12"/>
      <c r="L265" s="12" t="s">
        <v>3412</v>
      </c>
      <c r="M265" s="12"/>
      <c r="N265" s="12"/>
      <c r="Q265" s="13" t="s">
        <v>1988</v>
      </c>
    </row>
    <row r="266" spans="2:17" x14ac:dyDescent="0.25">
      <c r="B266" s="3" t="s">
        <v>1102</v>
      </c>
      <c r="C266" s="3" t="s">
        <v>1122</v>
      </c>
      <c r="D266" s="3" t="s">
        <v>1153</v>
      </c>
      <c r="F266" s="14" t="s">
        <v>2690</v>
      </c>
      <c r="G266" s="3">
        <v>-10</v>
      </c>
      <c r="H266" s="3">
        <v>1000</v>
      </c>
      <c r="J266" s="12"/>
      <c r="K266" s="12"/>
      <c r="L266" s="12"/>
      <c r="M266" s="12"/>
      <c r="N266" s="12"/>
      <c r="O266" t="s">
        <v>2567</v>
      </c>
      <c r="P266" t="s">
        <v>2568</v>
      </c>
      <c r="Q266" s="13" t="s">
        <v>1988</v>
      </c>
    </row>
    <row r="267" spans="2:17" x14ac:dyDescent="0.25">
      <c r="B267" t="s">
        <v>3661</v>
      </c>
      <c r="C267" t="s">
        <v>1305</v>
      </c>
      <c r="D267" t="s">
        <v>1306</v>
      </c>
      <c r="F267" s="14" t="s">
        <v>2691</v>
      </c>
      <c r="G267" s="3">
        <v>-10</v>
      </c>
      <c r="H267" s="3">
        <v>1000</v>
      </c>
      <c r="J267" s="12"/>
      <c r="K267" s="12"/>
      <c r="L267" s="12" t="s">
        <v>3414</v>
      </c>
      <c r="M267" s="12"/>
      <c r="N267" s="12"/>
      <c r="Q267" s="13" t="s">
        <v>1988</v>
      </c>
    </row>
    <row r="268" spans="2:17" x14ac:dyDescent="0.25">
      <c r="B268" t="s">
        <v>3662</v>
      </c>
      <c r="C268" t="s">
        <v>1302</v>
      </c>
      <c r="D268" t="s">
        <v>1303</v>
      </c>
      <c r="F268" s="14" t="s">
        <v>2692</v>
      </c>
      <c r="G268" s="3">
        <v>-10</v>
      </c>
      <c r="H268" s="3">
        <v>1000</v>
      </c>
      <c r="J268" s="12"/>
      <c r="K268" s="12"/>
      <c r="L268" s="12" t="s">
        <v>3415</v>
      </c>
      <c r="M268" s="12"/>
      <c r="N268" s="12"/>
      <c r="Q268" s="13" t="s">
        <v>1988</v>
      </c>
    </row>
    <row r="269" spans="2:17" x14ac:dyDescent="0.25">
      <c r="B269" s="3" t="s">
        <v>3663</v>
      </c>
      <c r="C269" s="3" t="s">
        <v>1370</v>
      </c>
      <c r="D269" s="3" t="s">
        <v>1371</v>
      </c>
      <c r="F269" s="14" t="s">
        <v>2693</v>
      </c>
      <c r="G269" s="3">
        <v>-10</v>
      </c>
      <c r="H269" s="3">
        <v>1000</v>
      </c>
      <c r="J269" s="12"/>
      <c r="K269" s="12"/>
      <c r="L269" s="12" t="s">
        <v>3416</v>
      </c>
      <c r="M269" s="12"/>
      <c r="N269" s="12"/>
      <c r="Q269" s="13" t="s">
        <v>1988</v>
      </c>
    </row>
    <row r="270" spans="2:17" x14ac:dyDescent="0.25">
      <c r="B270" s="3" t="s">
        <v>1103</v>
      </c>
      <c r="C270" s="3" t="s">
        <v>1123</v>
      </c>
      <c r="D270" s="3" t="s">
        <v>1156</v>
      </c>
      <c r="F270" s="14" t="s">
        <v>2694</v>
      </c>
      <c r="G270" s="3">
        <v>-10</v>
      </c>
      <c r="H270" s="3">
        <v>1000</v>
      </c>
      <c r="J270" s="12"/>
      <c r="K270" s="12"/>
      <c r="L270" s="12" t="s">
        <v>3417</v>
      </c>
      <c r="M270" s="12"/>
      <c r="N270" s="12"/>
      <c r="O270" t="s">
        <v>2567</v>
      </c>
      <c r="P270" t="s">
        <v>2568</v>
      </c>
      <c r="Q270" s="13" t="s">
        <v>1988</v>
      </c>
    </row>
    <row r="271" spans="2:17" x14ac:dyDescent="0.25">
      <c r="B271" s="3" t="s">
        <v>3664</v>
      </c>
      <c r="C271" s="3" t="s">
        <v>1449</v>
      </c>
      <c r="D271" s="3" t="s">
        <v>1450</v>
      </c>
      <c r="F271" s="14" t="s">
        <v>2695</v>
      </c>
      <c r="G271" s="3">
        <v>-10</v>
      </c>
      <c r="H271" s="3">
        <v>1000</v>
      </c>
      <c r="J271" s="12"/>
      <c r="K271" s="12"/>
      <c r="L271" s="12"/>
      <c r="M271" s="12"/>
      <c r="N271" s="12"/>
      <c r="Q271" s="13" t="s">
        <v>1988</v>
      </c>
    </row>
    <row r="272" spans="2:17" x14ac:dyDescent="0.25">
      <c r="B272" s="3" t="s">
        <v>3665</v>
      </c>
      <c r="C272" s="3" t="s">
        <v>1286</v>
      </c>
      <c r="D272" s="3" t="s">
        <v>1283</v>
      </c>
      <c r="F272" s="14" t="s">
        <v>2696</v>
      </c>
      <c r="G272" s="3">
        <v>-10</v>
      </c>
      <c r="H272" s="3">
        <v>1000</v>
      </c>
      <c r="J272" s="12"/>
      <c r="K272" s="12"/>
      <c r="L272" s="12"/>
      <c r="M272" s="12"/>
      <c r="N272" s="12"/>
      <c r="Q272" s="13" t="s">
        <v>1988</v>
      </c>
    </row>
    <row r="273" spans="1:20" x14ac:dyDescent="0.25">
      <c r="B273" s="3" t="s">
        <v>3666</v>
      </c>
      <c r="C273" s="3" t="s">
        <v>1199</v>
      </c>
      <c r="D273" s="3" t="s">
        <v>1201</v>
      </c>
      <c r="F273" s="14" t="s">
        <v>2697</v>
      </c>
      <c r="G273" s="3">
        <v>-10</v>
      </c>
      <c r="H273" s="3">
        <v>1000</v>
      </c>
      <c r="J273" s="12"/>
      <c r="K273" s="12"/>
      <c r="L273" s="12" t="s">
        <v>3418</v>
      </c>
      <c r="M273" s="12"/>
      <c r="N273" s="12"/>
      <c r="Q273" s="13" t="s">
        <v>1988</v>
      </c>
    </row>
    <row r="274" spans="1:20" x14ac:dyDescent="0.25">
      <c r="B274" s="3" t="s">
        <v>1104</v>
      </c>
      <c r="C274" s="3" t="s">
        <v>1124</v>
      </c>
      <c r="D274" s="3" t="s">
        <v>1157</v>
      </c>
      <c r="F274" s="14" t="s">
        <v>2698</v>
      </c>
      <c r="G274" s="3">
        <v>-10</v>
      </c>
      <c r="H274" s="3">
        <v>1000</v>
      </c>
      <c r="J274" s="12"/>
      <c r="K274" s="12"/>
      <c r="L274" s="12" t="s">
        <v>3419</v>
      </c>
      <c r="M274" s="12"/>
      <c r="N274" s="12"/>
      <c r="O274" t="s">
        <v>2567</v>
      </c>
      <c r="P274" t="s">
        <v>2568</v>
      </c>
      <c r="Q274" s="13" t="s">
        <v>1988</v>
      </c>
    </row>
    <row r="275" spans="1:20" x14ac:dyDescent="0.25">
      <c r="B275" s="3" t="s">
        <v>1105</v>
      </c>
      <c r="C275" s="3" t="s">
        <v>1125</v>
      </c>
      <c r="D275" s="3" t="s">
        <v>1158</v>
      </c>
      <c r="F275" s="14" t="s">
        <v>2699</v>
      </c>
      <c r="G275" s="3">
        <v>-10</v>
      </c>
      <c r="H275" s="3">
        <v>1000</v>
      </c>
      <c r="J275" s="12"/>
      <c r="K275" s="12"/>
      <c r="L275" s="12"/>
      <c r="M275" s="12"/>
      <c r="N275" s="12"/>
      <c r="Q275" s="13" t="s">
        <v>1988</v>
      </c>
    </row>
    <row r="276" spans="1:20" x14ac:dyDescent="0.25">
      <c r="B276" s="3" t="s">
        <v>1280</v>
      </c>
      <c r="C276" s="3" t="s">
        <v>1285</v>
      </c>
      <c r="D276" t="s">
        <v>1284</v>
      </c>
      <c r="F276" s="14" t="s">
        <v>2700</v>
      </c>
      <c r="G276" s="3">
        <v>-10</v>
      </c>
      <c r="H276" s="3">
        <v>1000</v>
      </c>
      <c r="J276" s="12"/>
      <c r="K276" s="12"/>
      <c r="L276" s="12"/>
      <c r="M276" s="12"/>
      <c r="N276" s="12"/>
      <c r="Q276" s="13" t="s">
        <v>1988</v>
      </c>
    </row>
    <row r="277" spans="1:20" x14ac:dyDescent="0.25">
      <c r="B277" s="3" t="s">
        <v>3667</v>
      </c>
      <c r="C277" s="3" t="s">
        <v>1469</v>
      </c>
      <c r="D277" s="13" t="s">
        <v>2316</v>
      </c>
      <c r="F277" s="14" t="s">
        <v>2701</v>
      </c>
      <c r="G277" s="3">
        <v>-10</v>
      </c>
      <c r="H277" s="3">
        <v>1000</v>
      </c>
      <c r="J277" s="12"/>
      <c r="K277" s="12"/>
      <c r="L277" s="12" t="s">
        <v>3405</v>
      </c>
      <c r="M277" s="12"/>
      <c r="N277" s="12"/>
      <c r="Q277" s="13" t="s">
        <v>1988</v>
      </c>
    </row>
    <row r="278" spans="1:20" x14ac:dyDescent="0.25">
      <c r="B278" s="3" t="s">
        <v>1106</v>
      </c>
      <c r="C278" s="3" t="s">
        <v>1126</v>
      </c>
      <c r="D278" s="3" t="s">
        <v>1161</v>
      </c>
      <c r="F278" s="14" t="s">
        <v>2702</v>
      </c>
      <c r="G278" s="3">
        <v>-10</v>
      </c>
      <c r="H278" s="3">
        <v>1000</v>
      </c>
      <c r="J278" s="12"/>
      <c r="K278" s="12"/>
      <c r="L278" s="12"/>
      <c r="M278" s="12"/>
      <c r="N278" s="12"/>
      <c r="Q278" s="13" t="s">
        <v>1988</v>
      </c>
    </row>
    <row r="279" spans="1:20" x14ac:dyDescent="0.25">
      <c r="B279" s="22" t="s">
        <v>3668</v>
      </c>
      <c r="C279" s="3" t="s">
        <v>1458</v>
      </c>
      <c r="D279" s="13" t="s">
        <v>1487</v>
      </c>
      <c r="E279" s="3"/>
      <c r="F279" s="14" t="s">
        <v>2703</v>
      </c>
      <c r="G279" s="3">
        <v>-10</v>
      </c>
      <c r="H279" s="3">
        <v>1000</v>
      </c>
      <c r="J279" s="12"/>
      <c r="K279" s="12"/>
      <c r="L279" s="12"/>
      <c r="M279" s="12"/>
      <c r="N279" s="12"/>
      <c r="Q279" s="13" t="s">
        <v>1988</v>
      </c>
      <c r="R279" s="3"/>
      <c r="T279" s="3"/>
    </row>
    <row r="280" spans="1:20" x14ac:dyDescent="0.25">
      <c r="A280" s="1"/>
      <c r="B280" s="3" t="s">
        <v>3669</v>
      </c>
      <c r="C280" s="3" t="s">
        <v>1225</v>
      </c>
      <c r="D280" t="s">
        <v>1229</v>
      </c>
      <c r="F280" s="14" t="s">
        <v>2704</v>
      </c>
      <c r="G280" s="3">
        <v>-10</v>
      </c>
      <c r="H280" s="3">
        <v>1000</v>
      </c>
      <c r="J280" s="12"/>
      <c r="K280" s="12"/>
      <c r="L280" s="12" t="s">
        <v>3423</v>
      </c>
      <c r="M280" s="12"/>
      <c r="N280" s="12"/>
      <c r="Q280" s="13" t="s">
        <v>1988</v>
      </c>
    </row>
    <row r="281" spans="1:20" x14ac:dyDescent="0.25">
      <c r="B281" s="3" t="s">
        <v>1203</v>
      </c>
      <c r="C281" s="3" t="s">
        <v>1208</v>
      </c>
      <c r="D281" s="3" t="s">
        <v>1215</v>
      </c>
      <c r="F281" s="14" t="s">
        <v>2705</v>
      </c>
      <c r="G281" s="3">
        <v>-10</v>
      </c>
      <c r="H281" s="3">
        <v>1000</v>
      </c>
      <c r="J281" s="12"/>
      <c r="K281" s="12"/>
      <c r="L281" s="12"/>
      <c r="M281" s="12"/>
      <c r="N281" s="12"/>
      <c r="Q281" s="13" t="s">
        <v>1988</v>
      </c>
    </row>
    <row r="282" spans="1:20" x14ac:dyDescent="0.25">
      <c r="B282" s="3" t="s">
        <v>1221</v>
      </c>
      <c r="C282" s="3" t="s">
        <v>1226</v>
      </c>
      <c r="D282" t="s">
        <v>1242</v>
      </c>
      <c r="F282" s="14" t="s">
        <v>2706</v>
      </c>
      <c r="G282" s="3">
        <v>-10</v>
      </c>
      <c r="H282" s="3">
        <v>1000</v>
      </c>
      <c r="J282" s="12"/>
      <c r="K282" s="12"/>
      <c r="L282" s="12" t="s">
        <v>3385</v>
      </c>
      <c r="M282" s="12"/>
      <c r="N282" s="12"/>
      <c r="Q282" s="13" t="s">
        <v>1988</v>
      </c>
    </row>
    <row r="283" spans="1:20" x14ac:dyDescent="0.25">
      <c r="B283" s="22" t="s">
        <v>3670</v>
      </c>
      <c r="C283" s="3" t="s">
        <v>1457</v>
      </c>
      <c r="D283" s="13" t="s">
        <v>1459</v>
      </c>
      <c r="E283" s="3"/>
      <c r="F283" s="14" t="s">
        <v>2707</v>
      </c>
      <c r="G283" s="3">
        <v>-10</v>
      </c>
      <c r="H283" s="3">
        <v>1000</v>
      </c>
      <c r="J283" s="12"/>
      <c r="K283" s="12"/>
      <c r="L283" s="12"/>
      <c r="M283" s="12"/>
      <c r="N283" s="12"/>
      <c r="Q283" s="13" t="s">
        <v>1988</v>
      </c>
      <c r="R283" s="3"/>
      <c r="T283" s="3"/>
    </row>
    <row r="284" spans="1:20" x14ac:dyDescent="0.25">
      <c r="A284" s="1"/>
      <c r="B284" s="3" t="s">
        <v>3671</v>
      </c>
      <c r="C284" s="3" t="s">
        <v>1209</v>
      </c>
      <c r="D284" s="3" t="s">
        <v>1216</v>
      </c>
      <c r="F284" s="14" t="s">
        <v>2708</v>
      </c>
      <c r="G284" s="3">
        <v>-10</v>
      </c>
      <c r="H284" s="3">
        <v>1000</v>
      </c>
      <c r="J284" s="12"/>
      <c r="K284" s="12"/>
      <c r="L284" s="12" t="s">
        <v>3422</v>
      </c>
      <c r="M284" s="12"/>
      <c r="N284" s="12"/>
      <c r="Q284" s="13" t="s">
        <v>1988</v>
      </c>
    </row>
    <row r="285" spans="1:20" x14ac:dyDescent="0.25">
      <c r="B285" s="3" t="s">
        <v>3672</v>
      </c>
      <c r="C285" s="3" t="s">
        <v>1181</v>
      </c>
      <c r="D285" s="3" t="s">
        <v>1183</v>
      </c>
      <c r="F285" s="14" t="s">
        <v>2709</v>
      </c>
      <c r="G285" s="3">
        <v>-10</v>
      </c>
      <c r="H285" s="3">
        <v>1000</v>
      </c>
      <c r="J285" s="12"/>
      <c r="K285" s="12"/>
      <c r="L285" s="12"/>
      <c r="M285" s="12"/>
      <c r="N285" s="12"/>
      <c r="Q285" s="13" t="s">
        <v>1988</v>
      </c>
    </row>
    <row r="286" spans="1:20" x14ac:dyDescent="0.25">
      <c r="B286" s="3" t="s">
        <v>3673</v>
      </c>
      <c r="C286" s="3" t="s">
        <v>1406</v>
      </c>
      <c r="D286" t="s">
        <v>1405</v>
      </c>
      <c r="F286" s="14" t="s">
        <v>2710</v>
      </c>
      <c r="G286" s="3">
        <v>-10</v>
      </c>
      <c r="H286" s="3">
        <v>1000</v>
      </c>
      <c r="J286" s="12"/>
      <c r="K286" s="12"/>
      <c r="L286" s="12"/>
      <c r="M286" s="12"/>
      <c r="N286" s="12"/>
      <c r="Q286" s="13" t="s">
        <v>1988</v>
      </c>
    </row>
    <row r="287" spans="1:20" x14ac:dyDescent="0.25">
      <c r="B287" s="3" t="s">
        <v>3674</v>
      </c>
      <c r="C287" s="3" t="s">
        <v>1224</v>
      </c>
      <c r="D287" t="s">
        <v>1240</v>
      </c>
      <c r="F287" s="14" t="s">
        <v>2711</v>
      </c>
      <c r="G287" s="3">
        <v>-10</v>
      </c>
      <c r="H287" s="3">
        <v>1000</v>
      </c>
      <c r="J287" s="12"/>
      <c r="K287" s="12"/>
      <c r="L287" s="12" t="s">
        <v>3424</v>
      </c>
      <c r="M287" s="12"/>
      <c r="N287" s="12"/>
      <c r="Q287" s="13" t="s">
        <v>1988</v>
      </c>
    </row>
    <row r="288" spans="1:20" x14ac:dyDescent="0.25">
      <c r="B288" s="3" t="s">
        <v>1107</v>
      </c>
      <c r="C288" s="3" t="s">
        <v>1127</v>
      </c>
      <c r="D288" s="3" t="s">
        <v>1162</v>
      </c>
      <c r="F288" s="14" t="s">
        <v>2712</v>
      </c>
      <c r="G288" s="3">
        <v>-10</v>
      </c>
      <c r="H288" s="3">
        <v>1000</v>
      </c>
      <c r="J288" s="12"/>
      <c r="K288" s="12"/>
      <c r="L288" s="12" t="s">
        <v>3425</v>
      </c>
      <c r="M288" s="12"/>
      <c r="N288" s="12"/>
      <c r="O288" t="s">
        <v>2567</v>
      </c>
      <c r="P288" t="s">
        <v>2568</v>
      </c>
      <c r="Q288" s="13" t="s">
        <v>1988</v>
      </c>
    </row>
    <row r="289" spans="2:17" x14ac:dyDescent="0.25">
      <c r="B289" t="s">
        <v>1081</v>
      </c>
      <c r="C289" s="3" t="s">
        <v>1083</v>
      </c>
      <c r="D289" s="3" t="s">
        <v>1086</v>
      </c>
      <c r="F289" s="14" t="s">
        <v>2713</v>
      </c>
      <c r="G289" s="3">
        <v>-10</v>
      </c>
      <c r="H289" s="3">
        <v>1000</v>
      </c>
      <c r="J289" s="12"/>
      <c r="K289" s="12"/>
      <c r="L289" s="12" t="s">
        <v>3399</v>
      </c>
      <c r="M289" s="12"/>
      <c r="N289" s="12"/>
      <c r="Q289" s="13" t="s">
        <v>1988</v>
      </c>
    </row>
    <row r="290" spans="2:17" x14ac:dyDescent="0.25">
      <c r="B290" s="3" t="s">
        <v>1108</v>
      </c>
      <c r="C290" s="3" t="s">
        <v>1128</v>
      </c>
      <c r="D290" s="3" t="s">
        <v>1164</v>
      </c>
      <c r="F290" s="14" t="s">
        <v>2714</v>
      </c>
      <c r="G290" s="3">
        <v>-10</v>
      </c>
      <c r="H290" s="3">
        <v>1000</v>
      </c>
      <c r="J290" s="12"/>
      <c r="K290" s="12"/>
      <c r="L290" s="12"/>
      <c r="M290" s="12"/>
      <c r="N290" s="12"/>
      <c r="O290" t="s">
        <v>2567</v>
      </c>
      <c r="P290" t="s">
        <v>2568</v>
      </c>
      <c r="Q290" s="13" t="s">
        <v>1988</v>
      </c>
    </row>
    <row r="291" spans="2:17" x14ac:dyDescent="0.25">
      <c r="B291" s="3" t="s">
        <v>3675</v>
      </c>
      <c r="C291" s="3" t="s">
        <v>2514</v>
      </c>
      <c r="D291" t="s">
        <v>2515</v>
      </c>
      <c r="F291" s="14" t="s">
        <v>2715</v>
      </c>
      <c r="G291" s="3">
        <v>-10</v>
      </c>
      <c r="H291" s="3">
        <v>1000</v>
      </c>
      <c r="J291" s="12"/>
      <c r="K291" s="12"/>
      <c r="L291" s="12" t="s">
        <v>3426</v>
      </c>
      <c r="M291" s="12"/>
      <c r="N291" s="12"/>
      <c r="Q291" s="13" t="s">
        <v>1988</v>
      </c>
    </row>
    <row r="292" spans="2:17" x14ac:dyDescent="0.25">
      <c r="B292" s="3" t="s">
        <v>3676</v>
      </c>
      <c r="C292" t="s">
        <v>1258</v>
      </c>
      <c r="D292" t="s">
        <v>1259</v>
      </c>
      <c r="F292" s="14" t="s">
        <v>2716</v>
      </c>
      <c r="G292" s="3">
        <v>-10</v>
      </c>
      <c r="H292" s="3">
        <v>1000</v>
      </c>
      <c r="J292" s="12"/>
      <c r="K292" s="12"/>
      <c r="L292" s="12"/>
      <c r="M292" s="12"/>
      <c r="N292" s="12"/>
      <c r="Q292" s="13" t="s">
        <v>1988</v>
      </c>
    </row>
    <row r="293" spans="2:17" x14ac:dyDescent="0.25">
      <c r="B293" s="3" t="s">
        <v>3677</v>
      </c>
      <c r="C293" s="3" t="s">
        <v>1287</v>
      </c>
      <c r="D293" t="s">
        <v>1378</v>
      </c>
      <c r="F293" s="14" t="s">
        <v>2717</v>
      </c>
      <c r="G293" s="3">
        <v>-10</v>
      </c>
      <c r="H293" s="3">
        <v>1000</v>
      </c>
      <c r="J293" s="12"/>
      <c r="K293" s="12"/>
      <c r="L293" s="12" t="s">
        <v>3427</v>
      </c>
      <c r="M293" s="12"/>
      <c r="N293" s="12"/>
      <c r="Q293" s="13" t="s">
        <v>1988</v>
      </c>
    </row>
    <row r="294" spans="2:17" x14ac:dyDescent="0.25">
      <c r="B294" s="3" t="s">
        <v>3678</v>
      </c>
      <c r="C294" s="3" t="s">
        <v>1387</v>
      </c>
      <c r="D294" t="s">
        <v>1386</v>
      </c>
      <c r="F294" s="14" t="s">
        <v>2718</v>
      </c>
      <c r="G294" s="3">
        <v>-10</v>
      </c>
      <c r="H294" s="3">
        <v>1000</v>
      </c>
      <c r="J294" s="12"/>
      <c r="K294" s="12"/>
      <c r="L294" s="12" t="s">
        <v>3428</v>
      </c>
      <c r="M294" s="12"/>
      <c r="N294" s="12"/>
      <c r="Q294" s="13" t="s">
        <v>1988</v>
      </c>
    </row>
    <row r="295" spans="2:17" x14ac:dyDescent="0.25">
      <c r="B295" s="22" t="s">
        <v>3679</v>
      </c>
      <c r="C295" s="3" t="s">
        <v>2502</v>
      </c>
      <c r="D295" s="13" t="s">
        <v>2503</v>
      </c>
      <c r="F295" s="14" t="s">
        <v>2719</v>
      </c>
      <c r="G295" s="3">
        <v>-10</v>
      </c>
      <c r="H295" s="3">
        <v>1000</v>
      </c>
      <c r="J295" s="12"/>
      <c r="K295" s="12"/>
      <c r="L295" s="12"/>
      <c r="M295" s="12"/>
      <c r="N295" s="12"/>
      <c r="Q295" s="13" t="s">
        <v>1988</v>
      </c>
    </row>
    <row r="296" spans="2:17" x14ac:dyDescent="0.25">
      <c r="B296" s="3" t="s">
        <v>3680</v>
      </c>
      <c r="C296" s="3" t="s">
        <v>1210</v>
      </c>
      <c r="D296" s="3" t="s">
        <v>1212</v>
      </c>
      <c r="F296" s="14" t="s">
        <v>2720</v>
      </c>
      <c r="G296" s="3">
        <v>-10</v>
      </c>
      <c r="H296" s="3">
        <v>1000</v>
      </c>
      <c r="J296" s="12"/>
      <c r="K296" s="12"/>
      <c r="L296" s="12"/>
      <c r="M296" s="12"/>
      <c r="N296" s="12"/>
      <c r="Q296" s="13" t="s">
        <v>1988</v>
      </c>
    </row>
    <row r="297" spans="2:17" x14ac:dyDescent="0.25">
      <c r="B297" t="s">
        <v>3681</v>
      </c>
      <c r="C297" t="s">
        <v>1314</v>
      </c>
      <c r="D297" t="s">
        <v>1485</v>
      </c>
      <c r="F297" s="14" t="s">
        <v>2721</v>
      </c>
      <c r="G297" s="3">
        <v>-10</v>
      </c>
      <c r="H297" s="3">
        <v>1000</v>
      </c>
      <c r="J297" s="12"/>
      <c r="K297" s="12"/>
      <c r="L297" s="12" t="s">
        <v>3429</v>
      </c>
      <c r="M297" s="12"/>
      <c r="N297" s="12"/>
      <c r="Q297" s="13" t="s">
        <v>1988</v>
      </c>
    </row>
    <row r="298" spans="2:17" x14ac:dyDescent="0.25">
      <c r="B298" s="3" t="s">
        <v>1109</v>
      </c>
      <c r="C298" s="3" t="s">
        <v>1129</v>
      </c>
      <c r="D298" s="3" t="s">
        <v>1165</v>
      </c>
      <c r="F298" s="14" t="s">
        <v>2722</v>
      </c>
      <c r="G298" s="3">
        <v>-10</v>
      </c>
      <c r="H298" s="3">
        <v>1000</v>
      </c>
      <c r="J298" s="12"/>
      <c r="K298" s="12"/>
      <c r="L298" s="12"/>
      <c r="M298" s="12"/>
      <c r="N298" s="12"/>
      <c r="O298" t="s">
        <v>2567</v>
      </c>
      <c r="P298" t="s">
        <v>2568</v>
      </c>
      <c r="Q298" s="13" t="s">
        <v>1988</v>
      </c>
    </row>
    <row r="299" spans="2:17" x14ac:dyDescent="0.25">
      <c r="B299" s="3" t="s">
        <v>3682</v>
      </c>
      <c r="C299" s="3" t="s">
        <v>3112</v>
      </c>
      <c r="D299" s="3" t="s">
        <v>3114</v>
      </c>
      <c r="F299" s="14" t="s">
        <v>2723</v>
      </c>
      <c r="G299" s="3">
        <v>-10</v>
      </c>
      <c r="H299" s="3">
        <v>1000</v>
      </c>
      <c r="J299" s="12"/>
      <c r="K299" s="12"/>
      <c r="L299" s="12"/>
      <c r="M299" s="12"/>
      <c r="N299" s="12"/>
      <c r="P299" t="s">
        <v>3122</v>
      </c>
      <c r="Q299" s="13" t="s">
        <v>1988</v>
      </c>
    </row>
    <row r="300" spans="2:17" x14ac:dyDescent="0.25">
      <c r="B300" s="3" t="s">
        <v>3683</v>
      </c>
      <c r="C300" s="3" t="s">
        <v>1207</v>
      </c>
      <c r="D300" s="3" t="s">
        <v>1214</v>
      </c>
      <c r="F300" s="14" t="s">
        <v>2724</v>
      </c>
      <c r="G300" s="3">
        <v>-10</v>
      </c>
      <c r="H300" s="3">
        <v>1000</v>
      </c>
      <c r="J300" s="12"/>
      <c r="K300" s="12"/>
      <c r="L300" s="12" t="s">
        <v>3430</v>
      </c>
      <c r="M300" s="12"/>
      <c r="N300" s="12"/>
      <c r="Q300" s="13" t="s">
        <v>1988</v>
      </c>
    </row>
    <row r="301" spans="2:17" x14ac:dyDescent="0.25">
      <c r="B301" s="3" t="s">
        <v>1222</v>
      </c>
      <c r="C301" s="3" t="s">
        <v>1227</v>
      </c>
      <c r="D301" t="s">
        <v>1230</v>
      </c>
      <c r="F301" s="14" t="s">
        <v>2725</v>
      </c>
      <c r="G301" s="3">
        <v>-10</v>
      </c>
      <c r="H301" s="3">
        <v>1000</v>
      </c>
      <c r="J301" s="12"/>
      <c r="K301" s="12"/>
      <c r="L301" s="12"/>
      <c r="M301" s="12"/>
      <c r="N301" s="12"/>
      <c r="Q301" s="13" t="s">
        <v>1988</v>
      </c>
    </row>
    <row r="302" spans="2:17" x14ac:dyDescent="0.25">
      <c r="B302" s="3" t="s">
        <v>1110</v>
      </c>
      <c r="C302" s="3" t="s">
        <v>1130</v>
      </c>
      <c r="D302" s="3" t="s">
        <v>1169</v>
      </c>
      <c r="F302" s="14" t="s">
        <v>2726</v>
      </c>
      <c r="G302" s="3">
        <v>-10</v>
      </c>
      <c r="H302" s="3">
        <v>1000</v>
      </c>
      <c r="J302" s="12"/>
      <c r="K302" s="12"/>
      <c r="L302" s="12"/>
      <c r="M302" s="12"/>
      <c r="N302" s="12"/>
      <c r="O302" t="s">
        <v>2567</v>
      </c>
      <c r="P302" t="s">
        <v>2568</v>
      </c>
      <c r="Q302" s="13" t="s">
        <v>1988</v>
      </c>
    </row>
    <row r="303" spans="2:17" x14ac:dyDescent="0.25">
      <c r="B303" s="3" t="s">
        <v>3684</v>
      </c>
      <c r="C303" s="3" t="s">
        <v>1189</v>
      </c>
      <c r="D303" s="3" t="s">
        <v>1193</v>
      </c>
      <c r="F303" s="14" t="s">
        <v>2727</v>
      </c>
      <c r="G303" s="3">
        <v>-10</v>
      </c>
      <c r="H303" s="3">
        <v>1000</v>
      </c>
      <c r="J303" s="12"/>
      <c r="K303" s="12"/>
      <c r="L303" s="12" t="s">
        <v>3432</v>
      </c>
      <c r="M303" s="12"/>
      <c r="N303" s="12"/>
      <c r="Q303" s="13" t="s">
        <v>1988</v>
      </c>
    </row>
    <row r="304" spans="2:17" x14ac:dyDescent="0.25">
      <c r="B304" s="3" t="s">
        <v>3685</v>
      </c>
      <c r="C304" s="3" t="s">
        <v>1481</v>
      </c>
      <c r="D304" s="3" t="s">
        <v>2340</v>
      </c>
      <c r="F304" s="14" t="s">
        <v>2728</v>
      </c>
      <c r="G304" s="3">
        <v>-10</v>
      </c>
      <c r="H304" s="3">
        <v>1000</v>
      </c>
      <c r="J304" s="12"/>
      <c r="K304" s="12"/>
      <c r="L304" s="12" t="s">
        <v>3433</v>
      </c>
      <c r="M304" s="12"/>
      <c r="N304" s="12"/>
      <c r="Q304" s="13" t="s">
        <v>1988</v>
      </c>
    </row>
    <row r="305" spans="1:17" x14ac:dyDescent="0.25">
      <c r="B305" s="3" t="s">
        <v>1111</v>
      </c>
      <c r="C305" s="3" t="s">
        <v>1131</v>
      </c>
      <c r="D305" s="3" t="s">
        <v>1170</v>
      </c>
      <c r="F305" s="14" t="s">
        <v>2729</v>
      </c>
      <c r="G305" s="3">
        <v>-10</v>
      </c>
      <c r="H305" s="3">
        <v>1000</v>
      </c>
      <c r="J305" s="12"/>
      <c r="K305" s="12"/>
      <c r="L305" s="12" t="s">
        <v>3434</v>
      </c>
      <c r="M305" s="12"/>
      <c r="N305" s="12"/>
      <c r="O305" t="s">
        <v>2567</v>
      </c>
      <c r="P305" t="s">
        <v>2568</v>
      </c>
      <c r="Q305" s="13" t="s">
        <v>1988</v>
      </c>
    </row>
    <row r="306" spans="1:17" x14ac:dyDescent="0.25">
      <c r="B306" s="3" t="s">
        <v>1112</v>
      </c>
      <c r="C306" s="3" t="s">
        <v>1132</v>
      </c>
      <c r="D306" s="3" t="s">
        <v>1172</v>
      </c>
      <c r="F306" s="14" t="s">
        <v>2730</v>
      </c>
      <c r="G306" s="3">
        <v>-10</v>
      </c>
      <c r="H306" s="3">
        <v>1000</v>
      </c>
      <c r="J306" s="12"/>
      <c r="K306" s="12"/>
      <c r="L306" s="12" t="s">
        <v>3377</v>
      </c>
      <c r="M306" s="12"/>
      <c r="N306" s="12"/>
      <c r="Q306" s="13" t="s">
        <v>1988</v>
      </c>
    </row>
    <row r="307" spans="1:17" x14ac:dyDescent="0.25">
      <c r="B307" s="3" t="s">
        <v>3686</v>
      </c>
      <c r="C307" s="3" t="s">
        <v>1192</v>
      </c>
      <c r="D307" s="3" t="s">
        <v>1195</v>
      </c>
      <c r="F307" s="14" t="s">
        <v>3115</v>
      </c>
      <c r="G307" s="3">
        <v>-10</v>
      </c>
      <c r="H307" s="3">
        <v>1000</v>
      </c>
      <c r="J307" s="12"/>
      <c r="K307" s="12"/>
      <c r="L307" s="12" t="s">
        <v>3435</v>
      </c>
      <c r="M307" s="12"/>
      <c r="N307" s="12"/>
      <c r="Q307" s="13" t="s">
        <v>1988</v>
      </c>
    </row>
    <row r="308" spans="1:17" x14ac:dyDescent="0.25">
      <c r="B308" s="3" t="s">
        <v>1113</v>
      </c>
      <c r="C308" s="3" t="s">
        <v>1133</v>
      </c>
      <c r="D308" s="3" t="s">
        <v>1175</v>
      </c>
      <c r="F308" s="14" t="s">
        <v>3126</v>
      </c>
      <c r="G308" s="3">
        <v>-10</v>
      </c>
      <c r="H308" s="3">
        <v>1000</v>
      </c>
      <c r="J308" s="12"/>
      <c r="K308" s="12"/>
      <c r="L308" s="12" t="s">
        <v>3436</v>
      </c>
      <c r="M308" s="12"/>
      <c r="N308" s="12"/>
      <c r="O308" t="s">
        <v>2567</v>
      </c>
      <c r="P308" t="s">
        <v>2568</v>
      </c>
      <c r="Q308" s="13" t="s">
        <v>1988</v>
      </c>
    </row>
    <row r="309" spans="1:17" x14ac:dyDescent="0.25">
      <c r="A309" t="s">
        <v>0</v>
      </c>
      <c r="B309" s="20" t="s">
        <v>1961</v>
      </c>
      <c r="C309" s="3"/>
      <c r="D309" s="3"/>
      <c r="G309" s="3"/>
      <c r="H309" s="3"/>
      <c r="J309" s="12"/>
      <c r="K309" s="12"/>
      <c r="L309" s="12"/>
      <c r="M309" s="12"/>
      <c r="N309" s="12"/>
      <c r="Q309" s="13"/>
    </row>
    <row r="310" spans="1:17" x14ac:dyDescent="0.25">
      <c r="B310" t="s">
        <v>3687</v>
      </c>
      <c r="C310" t="s">
        <v>1958</v>
      </c>
      <c r="D310" t="s">
        <v>2153</v>
      </c>
      <c r="G310" s="3">
        <v>-10</v>
      </c>
      <c r="H310" s="3">
        <v>1000</v>
      </c>
      <c r="J310" s="12"/>
      <c r="K310" s="12"/>
      <c r="L310" s="12"/>
      <c r="M310" s="12"/>
      <c r="N310" s="12"/>
      <c r="Q310" s="13" t="s">
        <v>1989</v>
      </c>
    </row>
    <row r="311" spans="1:17" x14ac:dyDescent="0.25">
      <c r="B311" s="3" t="s">
        <v>3688</v>
      </c>
      <c r="C311" s="3" t="s">
        <v>1957</v>
      </c>
      <c r="D311" s="3" t="s">
        <v>2328</v>
      </c>
      <c r="E311" s="3"/>
      <c r="G311" s="3">
        <v>-10</v>
      </c>
      <c r="H311" s="3">
        <v>1000</v>
      </c>
      <c r="J311" s="12"/>
      <c r="K311" s="12"/>
      <c r="L311" s="12"/>
      <c r="M311" s="12"/>
      <c r="N311" s="12"/>
      <c r="Q311" s="13" t="s">
        <v>1989</v>
      </c>
    </row>
    <row r="312" spans="1:17" x14ac:dyDescent="0.25">
      <c r="B312" s="3" t="s">
        <v>3689</v>
      </c>
      <c r="C312" t="s">
        <v>2641</v>
      </c>
      <c r="D312" t="s">
        <v>2642</v>
      </c>
      <c r="G312" s="3">
        <v>-10</v>
      </c>
      <c r="H312" s="3">
        <v>1000</v>
      </c>
      <c r="J312" s="12"/>
      <c r="K312" s="12"/>
      <c r="L312" s="12"/>
      <c r="M312" s="12"/>
      <c r="N312" s="12"/>
      <c r="Q312" s="13" t="s">
        <v>1989</v>
      </c>
    </row>
    <row r="313" spans="1:17" x14ac:dyDescent="0.25">
      <c r="B313" s="3" t="s">
        <v>3690</v>
      </c>
      <c r="C313" t="s">
        <v>3692</v>
      </c>
      <c r="D313" t="s">
        <v>2154</v>
      </c>
      <c r="G313" s="3">
        <v>-10</v>
      </c>
      <c r="H313" s="3">
        <v>1000</v>
      </c>
      <c r="J313" s="12"/>
      <c r="K313" s="12"/>
      <c r="L313" s="12"/>
      <c r="M313" s="12"/>
      <c r="N313" s="12"/>
      <c r="Q313" s="13" t="s">
        <v>1989</v>
      </c>
    </row>
    <row r="314" spans="1:17" x14ac:dyDescent="0.25">
      <c r="B314" s="3" t="s">
        <v>3691</v>
      </c>
      <c r="C314" s="3" t="s">
        <v>3371</v>
      </c>
      <c r="D314" s="3" t="s">
        <v>2518</v>
      </c>
      <c r="G314" s="3">
        <v>-10</v>
      </c>
      <c r="H314" s="3">
        <v>1000</v>
      </c>
      <c r="J314" s="12"/>
      <c r="K314" s="12"/>
      <c r="L314" s="12"/>
      <c r="M314" s="12"/>
      <c r="N314" s="12"/>
      <c r="Q314" s="13" t="s">
        <v>1989</v>
      </c>
    </row>
    <row r="315" spans="1:17" x14ac:dyDescent="0.25">
      <c r="B315" t="s">
        <v>1952</v>
      </c>
      <c r="C315" t="s">
        <v>1951</v>
      </c>
      <c r="D315" t="s">
        <v>2159</v>
      </c>
      <c r="G315" s="3">
        <v>-10</v>
      </c>
      <c r="H315" s="3">
        <v>1000</v>
      </c>
      <c r="J315" s="12"/>
      <c r="K315" s="12"/>
      <c r="L315" s="12"/>
      <c r="M315" s="12"/>
      <c r="N315" s="12"/>
      <c r="Q315" s="13" t="s">
        <v>1989</v>
      </c>
    </row>
    <row r="316" spans="1:17" x14ac:dyDescent="0.25">
      <c r="B316" s="3" t="s">
        <v>1917</v>
      </c>
      <c r="C316" s="3" t="s">
        <v>1916</v>
      </c>
      <c r="D316" s="3" t="s">
        <v>2206</v>
      </c>
      <c r="E316" s="3"/>
      <c r="G316" s="3">
        <v>-10</v>
      </c>
      <c r="H316" s="3">
        <v>1000</v>
      </c>
      <c r="J316" s="12"/>
      <c r="K316" s="12"/>
      <c r="L316" s="12" t="s">
        <v>3379</v>
      </c>
      <c r="M316" s="12"/>
      <c r="N316" s="12"/>
      <c r="Q316" s="13" t="s">
        <v>1989</v>
      </c>
    </row>
    <row r="317" spans="1:17" x14ac:dyDescent="0.25">
      <c r="B317" s="3" t="s">
        <v>1915</v>
      </c>
      <c r="C317" s="3" t="s">
        <v>1914</v>
      </c>
      <c r="D317" s="3" t="s">
        <v>2205</v>
      </c>
      <c r="E317" s="3"/>
      <c r="G317" s="3">
        <v>-10</v>
      </c>
      <c r="H317" s="3">
        <v>1000</v>
      </c>
      <c r="J317" s="12"/>
      <c r="K317" s="12"/>
      <c r="L317" s="12" t="s">
        <v>3381</v>
      </c>
      <c r="M317" s="12"/>
      <c r="N317" s="12"/>
      <c r="Q317" s="13" t="s">
        <v>1989</v>
      </c>
    </row>
    <row r="318" spans="1:17" x14ac:dyDescent="0.25">
      <c r="B318" s="3" t="s">
        <v>1913</v>
      </c>
      <c r="C318" s="3" t="s">
        <v>1912</v>
      </c>
      <c r="D318" s="3" t="s">
        <v>2204</v>
      </c>
      <c r="E318" s="3"/>
      <c r="G318" s="3">
        <v>-10</v>
      </c>
      <c r="H318" s="3">
        <v>1000</v>
      </c>
      <c r="J318" s="12"/>
      <c r="K318" s="12"/>
      <c r="L318" s="12" t="s">
        <v>3378</v>
      </c>
      <c r="M318" s="12"/>
      <c r="N318" s="12"/>
      <c r="Q318" s="13" t="s">
        <v>1989</v>
      </c>
    </row>
    <row r="319" spans="1:17" x14ac:dyDescent="0.25">
      <c r="B319" s="3" t="s">
        <v>1911</v>
      </c>
      <c r="C319" s="3" t="s">
        <v>1910</v>
      </c>
      <c r="D319" s="3" t="s">
        <v>2203</v>
      </c>
      <c r="E319" s="3"/>
      <c r="G319" s="3">
        <v>-10</v>
      </c>
      <c r="H319" s="3">
        <v>1000</v>
      </c>
      <c r="J319" s="12"/>
      <c r="K319" s="12"/>
      <c r="L319" s="12" t="s">
        <v>3380</v>
      </c>
      <c r="M319" s="12"/>
      <c r="N319" s="12"/>
      <c r="Q319" s="13" t="s">
        <v>1989</v>
      </c>
    </row>
    <row r="320" spans="1:17" x14ac:dyDescent="0.25">
      <c r="B320" s="3" t="s">
        <v>3694</v>
      </c>
      <c r="C320" s="3" t="s">
        <v>1179</v>
      </c>
      <c r="D320" s="3" t="s">
        <v>2522</v>
      </c>
      <c r="E320" s="3"/>
      <c r="G320" s="3">
        <v>-10</v>
      </c>
      <c r="H320" s="3">
        <v>1000</v>
      </c>
      <c r="J320" s="12"/>
      <c r="K320" s="12"/>
      <c r="L320" s="12"/>
      <c r="N320" s="12"/>
      <c r="Q320" s="13" t="s">
        <v>1989</v>
      </c>
    </row>
    <row r="321" spans="2:17" x14ac:dyDescent="0.25">
      <c r="B321" s="3" t="s">
        <v>1949</v>
      </c>
      <c r="C321" s="3" t="s">
        <v>1948</v>
      </c>
      <c r="D321" s="3" t="s">
        <v>2161</v>
      </c>
      <c r="E321" s="3"/>
      <c r="G321" s="3">
        <v>0</v>
      </c>
      <c r="H321" s="3">
        <v>1000</v>
      </c>
      <c r="I321">
        <v>1</v>
      </c>
      <c r="J321" s="12"/>
      <c r="K321" s="12"/>
      <c r="L321" s="12"/>
      <c r="M321" s="12"/>
      <c r="N321" s="12"/>
      <c r="Q321" s="13" t="s">
        <v>1989</v>
      </c>
    </row>
    <row r="322" spans="2:17" x14ac:dyDescent="0.25">
      <c r="B322" s="3" t="s">
        <v>2640</v>
      </c>
      <c r="C322" s="3" t="s">
        <v>2618</v>
      </c>
      <c r="D322" s="3" t="s">
        <v>2619</v>
      </c>
      <c r="G322" s="3">
        <v>-10</v>
      </c>
      <c r="H322" s="3">
        <v>1000</v>
      </c>
      <c r="J322" s="12"/>
      <c r="K322" s="12"/>
      <c r="L322" s="12"/>
      <c r="M322" s="12"/>
      <c r="N322" s="12"/>
      <c r="Q322" s="13" t="s">
        <v>1989</v>
      </c>
    </row>
    <row r="323" spans="2:17" x14ac:dyDescent="0.25">
      <c r="B323" s="3" t="s">
        <v>3695</v>
      </c>
      <c r="C323" s="3" t="s">
        <v>1947</v>
      </c>
      <c r="D323" s="3" t="s">
        <v>2162</v>
      </c>
      <c r="E323" s="3"/>
      <c r="G323" s="3">
        <v>-10</v>
      </c>
      <c r="H323" s="3">
        <v>1000</v>
      </c>
      <c r="J323" s="12"/>
      <c r="K323" s="12"/>
      <c r="L323" s="12"/>
      <c r="M323" s="12"/>
      <c r="N323" s="12"/>
      <c r="Q323" s="13" t="s">
        <v>1989</v>
      </c>
    </row>
    <row r="324" spans="2:17" x14ac:dyDescent="0.25">
      <c r="B324" s="3" t="s">
        <v>2639</v>
      </c>
      <c r="C324" s="3" t="s">
        <v>2616</v>
      </c>
      <c r="D324" s="3" t="s">
        <v>2617</v>
      </c>
      <c r="G324" s="3">
        <v>-10</v>
      </c>
      <c r="H324" s="3">
        <v>1000</v>
      </c>
      <c r="J324" s="12"/>
      <c r="K324" s="12"/>
      <c r="L324" s="12"/>
      <c r="M324" s="12"/>
      <c r="N324" s="12"/>
      <c r="Q324" s="13" t="s">
        <v>1989</v>
      </c>
    </row>
    <row r="325" spans="2:17" x14ac:dyDescent="0.25">
      <c r="B325" s="3" t="s">
        <v>3696</v>
      </c>
      <c r="C325" s="3" t="s">
        <v>1946</v>
      </c>
      <c r="D325" s="3" t="s">
        <v>2163</v>
      </c>
      <c r="E325" s="3"/>
      <c r="G325" s="3">
        <v>-10</v>
      </c>
      <c r="H325" s="3">
        <v>1000</v>
      </c>
      <c r="J325" s="12"/>
      <c r="K325" s="12"/>
      <c r="L325" s="12" t="s">
        <v>3386</v>
      </c>
      <c r="M325" s="12"/>
      <c r="N325" s="12"/>
      <c r="Q325" s="13" t="s">
        <v>1989</v>
      </c>
    </row>
    <row r="326" spans="2:17" x14ac:dyDescent="0.25">
      <c r="B326" s="3" t="s">
        <v>3697</v>
      </c>
      <c r="C326" s="3" t="s">
        <v>1945</v>
      </c>
      <c r="D326" s="3" t="s">
        <v>2164</v>
      </c>
      <c r="E326" s="3"/>
      <c r="G326" s="3">
        <v>-10</v>
      </c>
      <c r="H326" s="3">
        <v>1000</v>
      </c>
      <c r="J326" s="12"/>
      <c r="K326" s="171"/>
      <c r="L326" s="12" t="s">
        <v>3390</v>
      </c>
      <c r="M326" s="12"/>
      <c r="N326" s="12"/>
      <c r="Q326" s="13" t="s">
        <v>1989</v>
      </c>
    </row>
    <row r="327" spans="2:17" ht="15" customHeight="1" x14ac:dyDescent="0.25">
      <c r="B327" s="3" t="s">
        <v>3698</v>
      </c>
      <c r="C327" s="3" t="s">
        <v>1944</v>
      </c>
      <c r="D327" t="s">
        <v>2165</v>
      </c>
      <c r="G327" s="3">
        <v>-10</v>
      </c>
      <c r="H327" s="3">
        <v>1000</v>
      </c>
      <c r="J327" s="12"/>
      <c r="K327" s="12"/>
      <c r="L327" s="12" t="s">
        <v>3391</v>
      </c>
      <c r="M327" s="12"/>
      <c r="N327" s="12"/>
      <c r="Q327" s="13" t="s">
        <v>1989</v>
      </c>
    </row>
    <row r="328" spans="2:17" x14ac:dyDescent="0.25">
      <c r="B328" t="s">
        <v>1943</v>
      </c>
      <c r="C328" s="3" t="s">
        <v>1942</v>
      </c>
      <c r="D328" s="3" t="s">
        <v>2166</v>
      </c>
      <c r="E328" s="3"/>
      <c r="G328" s="3">
        <v>-10</v>
      </c>
      <c r="H328" s="3">
        <v>1000</v>
      </c>
      <c r="J328" s="12"/>
      <c r="K328" s="12"/>
      <c r="L328" s="12" t="s">
        <v>3393</v>
      </c>
      <c r="M328" s="12"/>
      <c r="N328" s="12"/>
      <c r="Q328" s="13" t="s">
        <v>1989</v>
      </c>
    </row>
    <row r="329" spans="2:17" x14ac:dyDescent="0.25">
      <c r="B329" s="22" t="s">
        <v>3699</v>
      </c>
      <c r="C329" s="3" t="s">
        <v>1463</v>
      </c>
      <c r="D329" s="13" t="s">
        <v>2157</v>
      </c>
      <c r="E329" s="13"/>
      <c r="G329" s="3">
        <v>-10</v>
      </c>
      <c r="H329" s="3">
        <v>1000</v>
      </c>
      <c r="J329" s="12"/>
      <c r="K329" s="12"/>
      <c r="L329" s="12"/>
      <c r="M329" s="12"/>
      <c r="N329" s="12"/>
      <c r="Q329" s="13" t="s">
        <v>1989</v>
      </c>
    </row>
    <row r="330" spans="2:17" x14ac:dyDescent="0.25">
      <c r="B330" s="3" t="s">
        <v>1909</v>
      </c>
      <c r="C330" s="3" t="s">
        <v>1908</v>
      </c>
      <c r="D330" s="3" t="s">
        <v>2202</v>
      </c>
      <c r="E330" s="3"/>
      <c r="G330" s="3">
        <v>-10</v>
      </c>
      <c r="H330" s="3">
        <v>1000</v>
      </c>
      <c r="J330" s="12"/>
      <c r="K330" s="12"/>
      <c r="L330" s="12"/>
      <c r="M330" s="12"/>
      <c r="N330" s="12"/>
      <c r="Q330" s="13" t="s">
        <v>1989</v>
      </c>
    </row>
    <row r="331" spans="2:17" x14ac:dyDescent="0.25">
      <c r="B331" s="3" t="s">
        <v>3700</v>
      </c>
      <c r="C331" s="3" t="s">
        <v>1941</v>
      </c>
      <c r="D331" s="3" t="s">
        <v>2167</v>
      </c>
      <c r="E331" s="3"/>
      <c r="G331" s="3">
        <v>-10</v>
      </c>
      <c r="H331" s="3">
        <v>1000</v>
      </c>
      <c r="J331" s="12"/>
      <c r="K331" s="12"/>
      <c r="L331" s="12"/>
      <c r="M331" s="12"/>
      <c r="N331" s="12"/>
      <c r="Q331" s="13" t="s">
        <v>1989</v>
      </c>
    </row>
    <row r="332" spans="2:17" x14ac:dyDescent="0.25">
      <c r="B332" s="3" t="s">
        <v>3701</v>
      </c>
      <c r="C332" s="3" t="s">
        <v>1960</v>
      </c>
      <c r="D332" t="s">
        <v>2151</v>
      </c>
      <c r="G332" s="3">
        <v>-10</v>
      </c>
      <c r="H332" s="3">
        <v>1000</v>
      </c>
      <c r="J332" s="12"/>
      <c r="K332" s="12"/>
      <c r="L332" s="12"/>
      <c r="M332" s="12"/>
      <c r="N332" s="12"/>
      <c r="Q332" s="13" t="s">
        <v>1989</v>
      </c>
    </row>
    <row r="333" spans="2:17" x14ac:dyDescent="0.25">
      <c r="B333" s="3" t="s">
        <v>3702</v>
      </c>
      <c r="C333" s="3" t="s">
        <v>1959</v>
      </c>
      <c r="D333" t="s">
        <v>2152</v>
      </c>
      <c r="G333" s="3">
        <v>-10</v>
      </c>
      <c r="H333" s="3">
        <v>1000</v>
      </c>
      <c r="J333" s="12"/>
      <c r="K333" s="12"/>
      <c r="L333" s="12"/>
      <c r="M333" s="12"/>
      <c r="N333" s="12"/>
      <c r="Q333" s="13" t="s">
        <v>1989</v>
      </c>
    </row>
    <row r="334" spans="2:17" x14ac:dyDescent="0.25">
      <c r="B334" s="3" t="s">
        <v>3703</v>
      </c>
      <c r="C334" s="3" t="s">
        <v>2349</v>
      </c>
      <c r="D334" s="3" t="s">
        <v>2496</v>
      </c>
      <c r="G334" s="3">
        <v>-10</v>
      </c>
      <c r="H334" s="3">
        <v>1000</v>
      </c>
      <c r="J334" s="12"/>
      <c r="K334" s="12"/>
      <c r="L334" s="12"/>
      <c r="M334" s="12"/>
      <c r="N334" s="12"/>
      <c r="Q334" s="13" t="s">
        <v>1989</v>
      </c>
    </row>
    <row r="335" spans="2:17" x14ac:dyDescent="0.25">
      <c r="B335" t="s">
        <v>1939</v>
      </c>
      <c r="C335" s="3" t="s">
        <v>1938</v>
      </c>
      <c r="D335" s="3" t="s">
        <v>2169</v>
      </c>
      <c r="E335" s="3"/>
      <c r="G335" s="3">
        <v>-10</v>
      </c>
      <c r="H335" s="3">
        <v>1000</v>
      </c>
      <c r="J335" s="12"/>
      <c r="K335" s="12"/>
      <c r="L335" s="12" t="s">
        <v>3398</v>
      </c>
      <c r="M335" s="12"/>
      <c r="N335" s="12"/>
      <c r="Q335" s="13" t="s">
        <v>1989</v>
      </c>
    </row>
    <row r="336" spans="2:17" x14ac:dyDescent="0.25">
      <c r="B336" s="3" t="s">
        <v>1937</v>
      </c>
      <c r="C336" s="3" t="s">
        <v>1936</v>
      </c>
      <c r="D336" s="3" t="s">
        <v>2170</v>
      </c>
      <c r="E336" s="3"/>
      <c r="G336" s="3">
        <v>-10</v>
      </c>
      <c r="H336" s="3">
        <v>1000</v>
      </c>
      <c r="J336" s="12"/>
      <c r="K336" s="12"/>
      <c r="L336" s="12" t="s">
        <v>3400</v>
      </c>
      <c r="M336" s="12"/>
      <c r="N336" s="12"/>
      <c r="Q336" s="13" t="s">
        <v>1989</v>
      </c>
    </row>
    <row r="337" spans="2:17" x14ac:dyDescent="0.25">
      <c r="B337" s="3" t="s">
        <v>3704</v>
      </c>
      <c r="C337" s="3" t="s">
        <v>1940</v>
      </c>
      <c r="D337" s="3" t="s">
        <v>2168</v>
      </c>
      <c r="E337" s="3"/>
      <c r="G337" s="3">
        <v>-10</v>
      </c>
      <c r="H337" s="3">
        <v>1000</v>
      </c>
      <c r="J337" s="12"/>
      <c r="K337" s="12"/>
      <c r="L337" s="12"/>
      <c r="M337" s="12"/>
      <c r="N337" s="12"/>
      <c r="Q337" s="13" t="s">
        <v>1989</v>
      </c>
    </row>
    <row r="338" spans="2:17" x14ac:dyDescent="0.25">
      <c r="B338" s="3" t="s">
        <v>1935</v>
      </c>
      <c r="C338" s="3" t="s">
        <v>1934</v>
      </c>
      <c r="D338" t="s">
        <v>2171</v>
      </c>
      <c r="G338" s="3">
        <v>-10</v>
      </c>
      <c r="H338" s="3">
        <v>1000</v>
      </c>
      <c r="J338" s="12"/>
      <c r="K338" s="12"/>
      <c r="L338" s="12"/>
      <c r="M338" s="12"/>
      <c r="N338" s="12"/>
      <c r="Q338" s="13" t="s">
        <v>1989</v>
      </c>
    </row>
    <row r="339" spans="2:17" x14ac:dyDescent="0.25">
      <c r="B339" s="3" t="s">
        <v>3705</v>
      </c>
      <c r="C339" s="3" t="s">
        <v>1950</v>
      </c>
      <c r="D339" s="3" t="s">
        <v>2160</v>
      </c>
      <c r="E339" s="3"/>
      <c r="G339" s="3">
        <v>-10</v>
      </c>
      <c r="H339" s="3">
        <v>1000</v>
      </c>
      <c r="J339" s="12"/>
      <c r="K339" s="12"/>
      <c r="L339" s="12"/>
      <c r="M339" s="12"/>
      <c r="N339" s="12"/>
      <c r="Q339" s="13" t="s">
        <v>1989</v>
      </c>
    </row>
    <row r="340" spans="2:17" x14ac:dyDescent="0.25">
      <c r="B340" s="22" t="s">
        <v>1933</v>
      </c>
      <c r="C340" s="3" t="s">
        <v>1932</v>
      </c>
      <c r="D340" s="13" t="s">
        <v>2172</v>
      </c>
      <c r="E340" s="13"/>
      <c r="F340" s="14"/>
      <c r="G340" s="3">
        <v>-10</v>
      </c>
      <c r="H340" s="3">
        <v>1000</v>
      </c>
      <c r="J340" s="12"/>
      <c r="K340" s="12"/>
      <c r="L340" s="12"/>
      <c r="M340" s="12"/>
      <c r="N340" s="12"/>
      <c r="Q340" s="13" t="s">
        <v>1989</v>
      </c>
    </row>
    <row r="341" spans="2:17" x14ac:dyDescent="0.25">
      <c r="B341" s="3" t="s">
        <v>3706</v>
      </c>
      <c r="C341" s="3" t="s">
        <v>1931</v>
      </c>
      <c r="D341" s="3" t="s">
        <v>2173</v>
      </c>
      <c r="E341" s="3"/>
      <c r="G341" s="3">
        <v>-10</v>
      </c>
      <c r="H341" s="3">
        <v>1000</v>
      </c>
      <c r="J341" s="12"/>
      <c r="K341" s="12"/>
      <c r="L341" s="12"/>
      <c r="M341" s="12"/>
      <c r="N341" s="12"/>
      <c r="Q341" s="13" t="s">
        <v>1989</v>
      </c>
    </row>
    <row r="342" spans="2:17" x14ac:dyDescent="0.25">
      <c r="B342" s="3" t="s">
        <v>1905</v>
      </c>
      <c r="C342" s="3" t="s">
        <v>1904</v>
      </c>
      <c r="D342" s="3" t="s">
        <v>2200</v>
      </c>
      <c r="E342" s="3"/>
      <c r="G342" s="3">
        <v>-10</v>
      </c>
      <c r="H342" s="3">
        <v>1000</v>
      </c>
      <c r="J342" s="12"/>
      <c r="K342" s="12"/>
      <c r="L342" s="12"/>
      <c r="M342" s="12"/>
      <c r="N342" s="12"/>
      <c r="Q342" s="13" t="s">
        <v>1989</v>
      </c>
    </row>
    <row r="343" spans="2:17" x14ac:dyDescent="0.25">
      <c r="B343" s="3" t="s">
        <v>1907</v>
      </c>
      <c r="C343" s="3" t="s">
        <v>1906</v>
      </c>
      <c r="D343" s="3" t="s">
        <v>2201</v>
      </c>
      <c r="E343" s="3"/>
      <c r="G343" s="3">
        <v>-10</v>
      </c>
      <c r="H343" s="3">
        <v>1000</v>
      </c>
      <c r="J343" s="12"/>
      <c r="K343" s="12"/>
      <c r="L343" s="12"/>
      <c r="M343" s="12"/>
      <c r="N343" s="12"/>
      <c r="Q343" s="13" t="s">
        <v>1989</v>
      </c>
    </row>
    <row r="344" spans="2:17" x14ac:dyDescent="0.25">
      <c r="B344" s="3" t="s">
        <v>1929</v>
      </c>
      <c r="C344" s="3" t="s">
        <v>1928</v>
      </c>
      <c r="D344" s="3" t="s">
        <v>2175</v>
      </c>
      <c r="E344" s="3"/>
      <c r="G344" s="3">
        <v>-10</v>
      </c>
      <c r="H344" s="3">
        <v>1000</v>
      </c>
      <c r="J344" s="12"/>
      <c r="K344" s="12"/>
      <c r="L344" s="12"/>
      <c r="M344" s="12"/>
      <c r="N344" s="12"/>
      <c r="Q344" s="13" t="s">
        <v>1989</v>
      </c>
    </row>
    <row r="345" spans="2:17" x14ac:dyDescent="0.25">
      <c r="B345" s="3" t="s">
        <v>3707</v>
      </c>
      <c r="C345" s="3" t="s">
        <v>1930</v>
      </c>
      <c r="D345" s="3" t="s">
        <v>2174</v>
      </c>
      <c r="E345" s="3"/>
      <c r="G345" s="3">
        <v>-10</v>
      </c>
      <c r="H345" s="3">
        <v>1000</v>
      </c>
      <c r="J345" s="12"/>
      <c r="K345" s="12"/>
      <c r="L345" s="12"/>
      <c r="M345" s="12"/>
      <c r="N345" s="12"/>
      <c r="Q345" s="13" t="s">
        <v>1989</v>
      </c>
    </row>
    <row r="346" spans="2:17" x14ac:dyDescent="0.25">
      <c r="B346" t="s">
        <v>3708</v>
      </c>
      <c r="C346" t="s">
        <v>1927</v>
      </c>
      <c r="D346" t="s">
        <v>2176</v>
      </c>
      <c r="G346" s="3">
        <v>-10</v>
      </c>
      <c r="H346" s="3">
        <v>1000</v>
      </c>
      <c r="J346" s="12"/>
      <c r="K346" s="12"/>
      <c r="L346" s="12"/>
      <c r="M346" s="12"/>
      <c r="N346" s="12"/>
      <c r="Q346" s="13" t="s">
        <v>1989</v>
      </c>
    </row>
    <row r="347" spans="2:17" x14ac:dyDescent="0.25">
      <c r="B347" s="3" t="s">
        <v>3709</v>
      </c>
      <c r="C347" s="3" t="s">
        <v>1926</v>
      </c>
      <c r="D347" s="3" t="s">
        <v>2365</v>
      </c>
      <c r="E347" s="3"/>
      <c r="G347" s="3">
        <v>-10</v>
      </c>
      <c r="H347" s="3">
        <v>1000</v>
      </c>
      <c r="J347" s="12"/>
      <c r="K347" s="12"/>
      <c r="L347" s="12"/>
      <c r="M347" s="12"/>
      <c r="N347" s="12"/>
      <c r="Q347" s="13" t="s">
        <v>1989</v>
      </c>
    </row>
    <row r="348" spans="2:17" x14ac:dyDescent="0.25">
      <c r="B348" s="3" t="s">
        <v>3710</v>
      </c>
      <c r="C348" s="3" t="s">
        <v>3127</v>
      </c>
      <c r="D348" s="3" t="s">
        <v>3128</v>
      </c>
      <c r="E348" s="3"/>
      <c r="G348" s="3">
        <v>-10</v>
      </c>
      <c r="H348" s="3">
        <v>1000</v>
      </c>
      <c r="J348" s="12"/>
      <c r="K348" s="12"/>
      <c r="L348" s="12"/>
      <c r="M348" s="12"/>
      <c r="N348" s="12"/>
      <c r="Q348" s="13" t="s">
        <v>1989</v>
      </c>
    </row>
    <row r="349" spans="2:17" x14ac:dyDescent="0.25">
      <c r="B349" s="3" t="s">
        <v>1925</v>
      </c>
      <c r="C349" s="3" t="s">
        <v>1924</v>
      </c>
      <c r="D349" s="3" t="s">
        <v>2177</v>
      </c>
      <c r="E349" s="3"/>
      <c r="G349" s="3">
        <v>-10</v>
      </c>
      <c r="H349" s="3">
        <v>1000</v>
      </c>
      <c r="J349" s="12"/>
      <c r="K349" s="12"/>
      <c r="L349" s="12"/>
      <c r="M349" s="12"/>
      <c r="N349" s="12"/>
      <c r="Q349" s="13" t="s">
        <v>1953</v>
      </c>
    </row>
    <row r="350" spans="2:17" x14ac:dyDescent="0.25">
      <c r="B350" s="3" t="s">
        <v>1923</v>
      </c>
      <c r="C350" s="3" t="s">
        <v>3711</v>
      </c>
      <c r="D350" t="s">
        <v>2178</v>
      </c>
      <c r="G350" s="3">
        <v>-10</v>
      </c>
      <c r="H350" s="3">
        <v>1000</v>
      </c>
      <c r="J350" s="12"/>
      <c r="K350" s="12"/>
      <c r="L350" s="12" t="s">
        <v>3411</v>
      </c>
      <c r="M350" s="12"/>
      <c r="N350" s="12"/>
      <c r="Q350" s="13" t="s">
        <v>1989</v>
      </c>
    </row>
    <row r="351" spans="2:17" x14ac:dyDescent="0.25">
      <c r="B351" s="3" t="s">
        <v>1920</v>
      </c>
      <c r="C351" s="3" t="s">
        <v>1919</v>
      </c>
      <c r="D351" t="s">
        <v>2181</v>
      </c>
      <c r="G351" s="3">
        <v>-10</v>
      </c>
      <c r="H351" s="3">
        <v>1000</v>
      </c>
      <c r="J351" s="12"/>
      <c r="K351" s="12"/>
      <c r="L351" s="12" t="s">
        <v>3413</v>
      </c>
      <c r="M351" s="12"/>
      <c r="N351" s="12"/>
      <c r="Q351" s="13" t="s">
        <v>1989</v>
      </c>
    </row>
    <row r="352" spans="2:17" x14ac:dyDescent="0.25">
      <c r="B352" s="3" t="s">
        <v>1903</v>
      </c>
      <c r="C352" s="3" t="s">
        <v>1902</v>
      </c>
      <c r="D352" s="3" t="s">
        <v>2195</v>
      </c>
      <c r="E352" s="3"/>
      <c r="G352" s="3">
        <v>-10</v>
      </c>
      <c r="H352" s="3">
        <v>1000</v>
      </c>
      <c r="J352" s="12"/>
      <c r="K352" s="12"/>
      <c r="L352" s="12"/>
      <c r="M352" s="12"/>
      <c r="N352" s="12"/>
      <c r="Q352" s="13" t="s">
        <v>1989</v>
      </c>
    </row>
    <row r="353" spans="2:17" ht="15" customHeight="1" x14ac:dyDescent="0.25">
      <c r="B353" t="s">
        <v>3713</v>
      </c>
      <c r="C353" t="s">
        <v>1901</v>
      </c>
      <c r="D353" t="s">
        <v>2196</v>
      </c>
      <c r="G353" s="3">
        <v>-10</v>
      </c>
      <c r="H353" s="3">
        <v>1000</v>
      </c>
      <c r="J353" s="12"/>
      <c r="K353" s="12"/>
      <c r="L353" s="12"/>
      <c r="M353" s="12"/>
      <c r="N353" s="12"/>
      <c r="Q353" s="13" t="s">
        <v>1989</v>
      </c>
    </row>
    <row r="354" spans="2:17" x14ac:dyDescent="0.25">
      <c r="B354" t="s">
        <v>3714</v>
      </c>
      <c r="C354" t="s">
        <v>1921</v>
      </c>
      <c r="D354" t="s">
        <v>2180</v>
      </c>
      <c r="G354" s="3">
        <v>-10</v>
      </c>
      <c r="H354" s="3">
        <v>1000</v>
      </c>
      <c r="J354" s="12"/>
      <c r="K354" s="12"/>
      <c r="L354" s="12"/>
      <c r="M354" s="12"/>
      <c r="N354" s="12"/>
      <c r="Q354" s="13" t="s">
        <v>1989</v>
      </c>
    </row>
    <row r="355" spans="2:17" x14ac:dyDescent="0.25">
      <c r="B355" s="3" t="s">
        <v>3715</v>
      </c>
      <c r="C355" s="3" t="s">
        <v>1918</v>
      </c>
      <c r="D355" s="3" t="s">
        <v>2207</v>
      </c>
      <c r="E355" s="3"/>
      <c r="G355" s="3">
        <v>-10</v>
      </c>
      <c r="H355" s="3">
        <v>1000</v>
      </c>
      <c r="J355" s="12"/>
      <c r="K355" s="12"/>
      <c r="L355" s="12"/>
      <c r="M355" s="12"/>
      <c r="N355" s="12"/>
      <c r="Q355" s="13" t="s">
        <v>1989</v>
      </c>
    </row>
    <row r="356" spans="2:17" x14ac:dyDescent="0.25">
      <c r="B356" s="3" t="s">
        <v>1900</v>
      </c>
      <c r="C356" s="3" t="s">
        <v>1899</v>
      </c>
      <c r="D356" s="3" t="s">
        <v>2197</v>
      </c>
      <c r="E356" s="3"/>
      <c r="G356" s="3">
        <v>-10</v>
      </c>
      <c r="H356" s="3">
        <v>1000</v>
      </c>
      <c r="J356" s="12"/>
      <c r="K356" s="12"/>
      <c r="L356" s="12"/>
      <c r="M356" s="12"/>
      <c r="N356" s="12"/>
      <c r="Q356" s="13" t="s">
        <v>1989</v>
      </c>
    </row>
    <row r="357" spans="2:17" x14ac:dyDescent="0.25">
      <c r="B357" s="3" t="s">
        <v>3716</v>
      </c>
      <c r="C357" s="3" t="s">
        <v>1877</v>
      </c>
      <c r="D357" s="3" t="s">
        <v>2184</v>
      </c>
      <c r="E357" s="3"/>
      <c r="G357" s="3">
        <v>-10</v>
      </c>
      <c r="H357" s="3">
        <v>1000</v>
      </c>
      <c r="J357" s="12"/>
      <c r="K357" s="12"/>
      <c r="L357" s="12"/>
      <c r="M357" s="12"/>
      <c r="N357" s="12"/>
      <c r="Q357" s="13" t="s">
        <v>1989</v>
      </c>
    </row>
    <row r="358" spans="2:17" x14ac:dyDescent="0.25">
      <c r="B358" s="3" t="s">
        <v>3717</v>
      </c>
      <c r="C358" s="3" t="s">
        <v>1878</v>
      </c>
      <c r="D358" s="3" t="s">
        <v>2185</v>
      </c>
      <c r="E358" s="3"/>
      <c r="G358" s="3">
        <v>-10</v>
      </c>
      <c r="H358" s="3">
        <v>1000</v>
      </c>
      <c r="J358" s="12"/>
      <c r="K358" s="12"/>
      <c r="L358" s="12"/>
      <c r="M358" s="12"/>
      <c r="N358" s="12"/>
      <c r="Q358" s="13" t="s">
        <v>1989</v>
      </c>
    </row>
    <row r="359" spans="2:17" x14ac:dyDescent="0.25">
      <c r="B359" s="3" t="s">
        <v>3718</v>
      </c>
      <c r="C359" s="3" t="s">
        <v>1898</v>
      </c>
      <c r="D359" s="3" t="s">
        <v>2198</v>
      </c>
      <c r="E359" s="3"/>
      <c r="G359" s="3">
        <v>-10</v>
      </c>
      <c r="H359" s="3">
        <v>1000</v>
      </c>
      <c r="J359" s="12"/>
      <c r="K359" s="12"/>
      <c r="L359" s="12" t="s">
        <v>3382</v>
      </c>
      <c r="M359" s="12"/>
      <c r="N359" s="12"/>
      <c r="Q359" s="13" t="s">
        <v>1989</v>
      </c>
    </row>
    <row r="360" spans="2:17" x14ac:dyDescent="0.25">
      <c r="B360" s="3" t="s">
        <v>1897</v>
      </c>
      <c r="C360" s="3" t="s">
        <v>1896</v>
      </c>
      <c r="D360" s="3" t="s">
        <v>2199</v>
      </c>
      <c r="E360" s="3"/>
      <c r="G360" s="3">
        <v>-10</v>
      </c>
      <c r="H360" s="3">
        <v>1000</v>
      </c>
      <c r="J360" s="12"/>
      <c r="K360" s="12"/>
      <c r="L360" s="12" t="s">
        <v>3383</v>
      </c>
      <c r="M360" s="12"/>
      <c r="N360" s="12"/>
      <c r="Q360" s="13" t="s">
        <v>1989</v>
      </c>
    </row>
    <row r="361" spans="2:17" x14ac:dyDescent="0.25">
      <c r="B361" s="3" t="s">
        <v>1895</v>
      </c>
      <c r="C361" s="3" t="s">
        <v>1894</v>
      </c>
      <c r="D361" s="3" t="s">
        <v>2191</v>
      </c>
      <c r="E361" s="3"/>
      <c r="G361" s="3">
        <v>-10</v>
      </c>
      <c r="H361" s="3">
        <v>1000</v>
      </c>
      <c r="J361" s="12"/>
      <c r="K361" s="12"/>
      <c r="L361" s="12"/>
      <c r="M361" s="12"/>
      <c r="N361" s="12"/>
      <c r="Q361" s="13" t="s">
        <v>1989</v>
      </c>
    </row>
    <row r="362" spans="2:17" x14ac:dyDescent="0.25">
      <c r="B362" s="3" t="s">
        <v>1876</v>
      </c>
      <c r="C362" s="3" t="s">
        <v>1875</v>
      </c>
      <c r="D362" t="s">
        <v>2183</v>
      </c>
      <c r="G362" s="3">
        <v>-10</v>
      </c>
      <c r="H362" s="3">
        <v>1000</v>
      </c>
      <c r="J362" s="12"/>
      <c r="K362" s="12"/>
      <c r="L362" s="12"/>
      <c r="M362" s="12"/>
      <c r="N362" s="12"/>
      <c r="Q362" s="13" t="s">
        <v>1989</v>
      </c>
    </row>
    <row r="363" spans="2:17" x14ac:dyDescent="0.25">
      <c r="B363" s="3" t="s">
        <v>3719</v>
      </c>
      <c r="C363" s="3" t="s">
        <v>1955</v>
      </c>
      <c r="D363" s="3" t="s">
        <v>2156</v>
      </c>
      <c r="E363" s="3"/>
      <c r="G363" s="3">
        <v>-10</v>
      </c>
      <c r="H363" s="3">
        <v>1000</v>
      </c>
      <c r="J363" s="12"/>
      <c r="K363" s="12"/>
      <c r="L363" s="12"/>
      <c r="M363" s="12"/>
      <c r="N363" s="12"/>
      <c r="Q363" s="13" t="s">
        <v>1989</v>
      </c>
    </row>
    <row r="364" spans="2:17" x14ac:dyDescent="0.25">
      <c r="B364" s="3" t="s">
        <v>1893</v>
      </c>
      <c r="C364" s="3" t="s">
        <v>1892</v>
      </c>
      <c r="D364" s="3" t="s">
        <v>2192</v>
      </c>
      <c r="E364" s="3"/>
      <c r="G364" s="3">
        <v>-10</v>
      </c>
      <c r="H364" s="3">
        <v>1000</v>
      </c>
      <c r="J364" s="12"/>
      <c r="K364" s="12"/>
      <c r="L364" s="12"/>
      <c r="M364" s="12"/>
      <c r="N364" s="12"/>
      <c r="Q364" s="13" t="s">
        <v>1989</v>
      </c>
    </row>
    <row r="365" spans="2:17" x14ac:dyDescent="0.25">
      <c r="B365" s="22" t="s">
        <v>3720</v>
      </c>
      <c r="C365" s="3" t="s">
        <v>1874</v>
      </c>
      <c r="D365" s="13" t="s">
        <v>2182</v>
      </c>
      <c r="E365" s="13"/>
      <c r="F365" s="14"/>
      <c r="G365" s="3">
        <v>-10</v>
      </c>
      <c r="H365" s="3">
        <v>1000</v>
      </c>
      <c r="J365" s="12"/>
      <c r="K365" s="12"/>
      <c r="L365" s="12"/>
      <c r="M365" s="12"/>
      <c r="N365" s="12"/>
      <c r="Q365" s="13" t="s">
        <v>1989</v>
      </c>
    </row>
    <row r="366" spans="2:17" x14ac:dyDescent="0.25">
      <c r="B366" s="3" t="s">
        <v>3721</v>
      </c>
      <c r="C366" s="3" t="s">
        <v>1871</v>
      </c>
      <c r="D366" t="s">
        <v>2149</v>
      </c>
      <c r="G366" s="3">
        <v>-10</v>
      </c>
      <c r="H366" s="3">
        <v>1000</v>
      </c>
      <c r="J366" s="12"/>
      <c r="K366" s="12"/>
      <c r="L366" s="12" t="s">
        <v>3420</v>
      </c>
      <c r="M366" s="12"/>
      <c r="N366" s="12"/>
      <c r="Q366" s="13" t="s">
        <v>1989</v>
      </c>
    </row>
    <row r="367" spans="2:17" x14ac:dyDescent="0.25">
      <c r="B367" s="3" t="s">
        <v>1870</v>
      </c>
      <c r="C367" s="3" t="s">
        <v>1869</v>
      </c>
      <c r="D367" s="3" t="s">
        <v>2148</v>
      </c>
      <c r="E367" s="3"/>
      <c r="G367" s="3">
        <v>-10</v>
      </c>
      <c r="H367" s="3">
        <v>1000</v>
      </c>
      <c r="J367" s="12"/>
      <c r="K367" s="12"/>
      <c r="L367" s="12" t="s">
        <v>3421</v>
      </c>
      <c r="M367" s="12"/>
      <c r="N367" s="12"/>
      <c r="Q367" s="13" t="s">
        <v>1989</v>
      </c>
    </row>
    <row r="368" spans="2:17" x14ac:dyDescent="0.25">
      <c r="B368" s="3" t="s">
        <v>1873</v>
      </c>
      <c r="C368" s="3" t="s">
        <v>1872</v>
      </c>
      <c r="D368" t="s">
        <v>2150</v>
      </c>
      <c r="G368" s="3">
        <v>-10</v>
      </c>
      <c r="H368" s="3">
        <v>1000</v>
      </c>
      <c r="J368" s="12"/>
      <c r="K368" s="12"/>
      <c r="L368" s="12"/>
      <c r="M368" s="12"/>
      <c r="N368" s="12"/>
      <c r="Q368" s="13" t="s">
        <v>1989</v>
      </c>
    </row>
    <row r="369" spans="1:17" x14ac:dyDescent="0.25">
      <c r="B369" s="22" t="s">
        <v>3722</v>
      </c>
      <c r="C369" s="3" t="s">
        <v>1956</v>
      </c>
      <c r="D369" s="13" t="s">
        <v>2155</v>
      </c>
      <c r="E369" s="13"/>
      <c r="F369" s="14"/>
      <c r="G369" s="3">
        <v>-10</v>
      </c>
      <c r="H369" s="3">
        <v>1000</v>
      </c>
      <c r="J369" s="12"/>
      <c r="K369" s="12"/>
      <c r="L369" s="12"/>
      <c r="M369" s="12"/>
      <c r="N369" s="12"/>
      <c r="Q369" s="13" t="s">
        <v>1989</v>
      </c>
    </row>
    <row r="370" spans="1:17" x14ac:dyDescent="0.25">
      <c r="B370" s="3" t="s">
        <v>3723</v>
      </c>
      <c r="C370" s="3" t="s">
        <v>1868</v>
      </c>
      <c r="D370" t="s">
        <v>2147</v>
      </c>
      <c r="G370" s="3">
        <v>-10</v>
      </c>
      <c r="H370" s="3">
        <v>1000</v>
      </c>
      <c r="J370" s="12"/>
      <c r="K370" s="12"/>
      <c r="L370" s="12"/>
      <c r="M370" s="12"/>
      <c r="N370" s="12"/>
      <c r="Q370" s="13" t="s">
        <v>1989</v>
      </c>
    </row>
    <row r="371" spans="1:17" x14ac:dyDescent="0.25">
      <c r="A371" s="1"/>
      <c r="B371" s="3" t="s">
        <v>3724</v>
      </c>
      <c r="C371" s="3" t="s">
        <v>1867</v>
      </c>
      <c r="D371" s="3" t="s">
        <v>2146</v>
      </c>
      <c r="E371" s="3"/>
      <c r="G371" s="3">
        <v>-10</v>
      </c>
      <c r="H371" s="3">
        <v>1000</v>
      </c>
      <c r="J371" s="12"/>
      <c r="K371" s="12"/>
      <c r="L371" s="12"/>
      <c r="M371" s="12"/>
      <c r="N371" s="12"/>
      <c r="Q371" s="13" t="s">
        <v>1989</v>
      </c>
    </row>
    <row r="372" spans="1:17" x14ac:dyDescent="0.25">
      <c r="B372" s="3" t="s">
        <v>3725</v>
      </c>
      <c r="C372" s="3" t="s">
        <v>1406</v>
      </c>
      <c r="D372" t="s">
        <v>2145</v>
      </c>
      <c r="G372" s="3">
        <v>-10</v>
      </c>
      <c r="H372" s="3">
        <v>1000</v>
      </c>
      <c r="J372" s="12"/>
      <c r="K372" s="12"/>
      <c r="L372" s="12"/>
      <c r="M372" s="12"/>
      <c r="N372" s="12"/>
      <c r="Q372" s="13" t="s">
        <v>1989</v>
      </c>
    </row>
    <row r="373" spans="1:17" x14ac:dyDescent="0.25">
      <c r="B373" s="3" t="s">
        <v>3726</v>
      </c>
      <c r="C373" s="3" t="s">
        <v>1866</v>
      </c>
      <c r="D373" t="s">
        <v>2144</v>
      </c>
      <c r="G373" s="3">
        <v>-10</v>
      </c>
      <c r="H373" s="3">
        <v>1000</v>
      </c>
      <c r="J373" s="12"/>
      <c r="K373" s="12"/>
      <c r="L373" s="12"/>
      <c r="M373" s="12"/>
      <c r="N373" s="12"/>
      <c r="Q373" s="13" t="s">
        <v>1989</v>
      </c>
    </row>
    <row r="374" spans="1:17" x14ac:dyDescent="0.25">
      <c r="B374" s="3" t="s">
        <v>1891</v>
      </c>
      <c r="C374" s="3" t="s">
        <v>1890</v>
      </c>
      <c r="D374" s="3" t="s">
        <v>2193</v>
      </c>
      <c r="E374" s="3"/>
      <c r="G374" s="3">
        <v>-10</v>
      </c>
      <c r="H374" s="3">
        <v>1000</v>
      </c>
      <c r="J374" s="12"/>
      <c r="K374" s="12"/>
      <c r="L374" s="12"/>
      <c r="M374" s="12"/>
      <c r="N374" s="12"/>
      <c r="Q374" s="13" t="s">
        <v>1989</v>
      </c>
    </row>
    <row r="375" spans="1:17" x14ac:dyDescent="0.25">
      <c r="B375" t="s">
        <v>1865</v>
      </c>
      <c r="C375" s="3" t="s">
        <v>1864</v>
      </c>
      <c r="D375" s="3" t="s">
        <v>2143</v>
      </c>
      <c r="E375" s="3"/>
      <c r="G375" s="3">
        <v>-10</v>
      </c>
      <c r="H375" s="3">
        <v>1000</v>
      </c>
      <c r="J375" s="12"/>
      <c r="K375" s="12"/>
      <c r="L375" s="12"/>
      <c r="M375" s="12"/>
      <c r="N375" s="12"/>
      <c r="Q375" s="13" t="s">
        <v>1989</v>
      </c>
    </row>
    <row r="376" spans="1:17" x14ac:dyDescent="0.25">
      <c r="B376" s="3" t="s">
        <v>1889</v>
      </c>
      <c r="C376" s="3" t="s">
        <v>1888</v>
      </c>
      <c r="D376" s="3" t="s">
        <v>2194</v>
      </c>
      <c r="E376" s="3"/>
      <c r="G376" s="3">
        <v>-10</v>
      </c>
      <c r="H376" s="3">
        <v>1000</v>
      </c>
      <c r="J376" s="12"/>
      <c r="K376" s="12"/>
      <c r="L376" s="12"/>
      <c r="M376" s="12"/>
      <c r="N376" s="12"/>
      <c r="Q376" s="13" t="s">
        <v>1989</v>
      </c>
    </row>
    <row r="377" spans="1:17" x14ac:dyDescent="0.25">
      <c r="B377" s="3" t="s">
        <v>3727</v>
      </c>
      <c r="C377" s="3" t="s">
        <v>2512</v>
      </c>
      <c r="D377" t="s">
        <v>2513</v>
      </c>
      <c r="G377" s="3">
        <v>-10</v>
      </c>
      <c r="H377" s="3">
        <v>1000</v>
      </c>
      <c r="J377" s="12"/>
      <c r="K377" s="12"/>
      <c r="L377" s="12"/>
      <c r="M377" s="12"/>
      <c r="N377" s="12"/>
      <c r="Q377" s="13" t="s">
        <v>1989</v>
      </c>
    </row>
    <row r="378" spans="1:17" x14ac:dyDescent="0.25">
      <c r="B378" s="3" t="s">
        <v>3728</v>
      </c>
      <c r="C378" s="3" t="s">
        <v>1863</v>
      </c>
      <c r="D378" t="s">
        <v>2142</v>
      </c>
      <c r="G378" s="3">
        <v>-10</v>
      </c>
      <c r="H378" s="3">
        <v>1000</v>
      </c>
      <c r="J378" s="12"/>
      <c r="K378" s="12"/>
      <c r="L378" s="12"/>
      <c r="M378" s="12"/>
      <c r="N378" s="12"/>
      <c r="Q378" s="13" t="s">
        <v>1989</v>
      </c>
    </row>
    <row r="379" spans="1:17" x14ac:dyDescent="0.25">
      <c r="B379" s="3" t="s">
        <v>3729</v>
      </c>
      <c r="C379" s="3" t="s">
        <v>1857</v>
      </c>
      <c r="D379" t="s">
        <v>2136</v>
      </c>
      <c r="G379" s="3">
        <v>-10</v>
      </c>
      <c r="H379" s="3">
        <v>1000</v>
      </c>
      <c r="J379" s="12"/>
      <c r="K379" s="12"/>
      <c r="L379" s="12"/>
      <c r="M379" s="12"/>
      <c r="N379" s="12"/>
      <c r="Q379" s="13" t="s">
        <v>1989</v>
      </c>
    </row>
    <row r="380" spans="1:17" x14ac:dyDescent="0.25">
      <c r="B380" s="3" t="s">
        <v>3730</v>
      </c>
      <c r="C380" s="3" t="s">
        <v>1954</v>
      </c>
      <c r="D380" s="3" t="s">
        <v>2158</v>
      </c>
      <c r="E380" s="3"/>
      <c r="G380" s="3">
        <v>-10</v>
      </c>
      <c r="H380" s="3">
        <v>1000</v>
      </c>
      <c r="J380" s="12"/>
      <c r="K380" s="12"/>
      <c r="L380" s="12"/>
      <c r="M380" s="12"/>
      <c r="N380" s="12"/>
      <c r="Q380" s="13" t="s">
        <v>1989</v>
      </c>
    </row>
    <row r="381" spans="1:17" x14ac:dyDescent="0.25">
      <c r="B381" s="22" t="s">
        <v>3731</v>
      </c>
      <c r="C381" s="3" t="s">
        <v>2502</v>
      </c>
      <c r="D381" s="13" t="s">
        <v>2504</v>
      </c>
      <c r="G381" s="3">
        <v>-10</v>
      </c>
      <c r="H381" s="3">
        <v>1000</v>
      </c>
      <c r="J381" s="12"/>
      <c r="K381" s="12"/>
      <c r="L381" s="12"/>
      <c r="M381" s="12"/>
      <c r="N381" s="12"/>
      <c r="Q381" s="13" t="s">
        <v>1989</v>
      </c>
    </row>
    <row r="382" spans="1:17" x14ac:dyDescent="0.25">
      <c r="B382" s="3" t="s">
        <v>3732</v>
      </c>
      <c r="C382" s="3" t="s">
        <v>1922</v>
      </c>
      <c r="D382" t="s">
        <v>2179</v>
      </c>
      <c r="G382" s="3">
        <v>-10</v>
      </c>
      <c r="H382" s="3">
        <v>1000</v>
      </c>
      <c r="J382" s="12"/>
      <c r="K382" s="12"/>
      <c r="L382" s="12"/>
      <c r="M382" s="12"/>
      <c r="N382" s="12"/>
      <c r="Q382" s="13" t="s">
        <v>1989</v>
      </c>
    </row>
    <row r="383" spans="1:17" x14ac:dyDescent="0.25">
      <c r="B383" t="s">
        <v>3733</v>
      </c>
      <c r="C383" t="s">
        <v>1314</v>
      </c>
      <c r="D383" t="s">
        <v>2141</v>
      </c>
      <c r="G383" s="3">
        <v>-10</v>
      </c>
      <c r="H383" s="3">
        <v>1000</v>
      </c>
      <c r="J383" s="12"/>
      <c r="K383" s="12"/>
      <c r="L383" s="12"/>
      <c r="M383" s="12"/>
      <c r="N383" s="12"/>
      <c r="Q383" s="13" t="s">
        <v>1989</v>
      </c>
    </row>
    <row r="384" spans="1:17" x14ac:dyDescent="0.25">
      <c r="B384" s="3" t="s">
        <v>1887</v>
      </c>
      <c r="C384" s="3" t="s">
        <v>1886</v>
      </c>
      <c r="D384" s="3" t="s">
        <v>2190</v>
      </c>
      <c r="E384" s="3"/>
      <c r="G384" s="3">
        <v>-10</v>
      </c>
      <c r="H384" s="3">
        <v>1000</v>
      </c>
      <c r="J384" s="12"/>
      <c r="K384" s="12"/>
      <c r="L384" s="12" t="s">
        <v>3401</v>
      </c>
      <c r="M384" s="12"/>
      <c r="N384" s="12"/>
      <c r="Q384" s="13" t="s">
        <v>1989</v>
      </c>
    </row>
    <row r="385" spans="1:17" x14ac:dyDescent="0.25">
      <c r="B385" s="3" t="s">
        <v>3734</v>
      </c>
      <c r="C385" s="3" t="s">
        <v>3117</v>
      </c>
      <c r="D385" s="3" t="s">
        <v>3118</v>
      </c>
      <c r="E385" s="3"/>
      <c r="G385" s="3">
        <v>-10</v>
      </c>
      <c r="H385" s="3">
        <v>1000</v>
      </c>
      <c r="J385" s="12"/>
      <c r="K385" s="12"/>
      <c r="L385" s="12"/>
      <c r="M385" s="12"/>
      <c r="N385" s="12"/>
      <c r="Q385" s="13" t="s">
        <v>1989</v>
      </c>
    </row>
    <row r="386" spans="1:17" x14ac:dyDescent="0.25">
      <c r="B386" s="3" t="s">
        <v>3735</v>
      </c>
      <c r="C386" s="3" t="s">
        <v>1862</v>
      </c>
      <c r="D386" s="3" t="s">
        <v>2140</v>
      </c>
      <c r="E386" s="3"/>
      <c r="G386" s="3">
        <v>-10</v>
      </c>
      <c r="H386" s="3">
        <v>1000</v>
      </c>
      <c r="J386" s="12"/>
      <c r="K386" s="12"/>
      <c r="L386" s="12"/>
      <c r="M386" s="12"/>
      <c r="N386" s="12"/>
      <c r="Q386" s="13" t="s">
        <v>1989</v>
      </c>
    </row>
    <row r="387" spans="1:17" x14ac:dyDescent="0.25">
      <c r="B387" s="3" t="s">
        <v>1861</v>
      </c>
      <c r="C387" s="3" t="s">
        <v>1860</v>
      </c>
      <c r="D387" t="s">
        <v>2139</v>
      </c>
      <c r="G387" s="3">
        <v>-10</v>
      </c>
      <c r="H387" s="3">
        <v>1000</v>
      </c>
      <c r="J387" s="12"/>
      <c r="K387" s="12"/>
      <c r="L387" s="12" t="s">
        <v>3431</v>
      </c>
      <c r="M387" s="12"/>
      <c r="N387" s="12"/>
      <c r="Q387" s="13" t="s">
        <v>1989</v>
      </c>
    </row>
    <row r="388" spans="1:17" x14ac:dyDescent="0.25">
      <c r="B388" s="3" t="s">
        <v>1885</v>
      </c>
      <c r="C388" s="3" t="s">
        <v>1884</v>
      </c>
      <c r="D388" s="3" t="s">
        <v>2189</v>
      </c>
      <c r="E388" s="3"/>
      <c r="G388" s="3">
        <v>-10</v>
      </c>
      <c r="H388" s="3">
        <v>1000</v>
      </c>
      <c r="J388" s="12"/>
      <c r="K388" s="12"/>
      <c r="L388" s="12"/>
      <c r="M388" s="12"/>
      <c r="N388" s="12"/>
      <c r="Q388" s="13" t="s">
        <v>1989</v>
      </c>
    </row>
    <row r="389" spans="1:17" x14ac:dyDescent="0.25">
      <c r="B389" s="3" t="s">
        <v>3736</v>
      </c>
      <c r="C389" s="3" t="s">
        <v>1859</v>
      </c>
      <c r="D389" s="3" t="s">
        <v>2138</v>
      </c>
      <c r="E389" s="3"/>
      <c r="G389" s="3">
        <v>-10</v>
      </c>
      <c r="H389" s="3">
        <v>1000</v>
      </c>
      <c r="J389" s="12"/>
      <c r="K389" s="12"/>
      <c r="L389" s="12"/>
      <c r="M389" s="12"/>
      <c r="N389" s="12"/>
      <c r="Q389" s="13" t="s">
        <v>1989</v>
      </c>
    </row>
    <row r="390" spans="1:17" x14ac:dyDescent="0.25">
      <c r="B390" s="3" t="s">
        <v>3737</v>
      </c>
      <c r="C390" s="3" t="s">
        <v>1858</v>
      </c>
      <c r="D390" s="3" t="s">
        <v>2137</v>
      </c>
      <c r="E390" s="3"/>
      <c r="G390" s="3">
        <v>-10</v>
      </c>
      <c r="H390" s="3">
        <v>1000</v>
      </c>
      <c r="J390" s="12"/>
      <c r="K390" s="12"/>
      <c r="L390" s="12"/>
      <c r="M390" s="12"/>
      <c r="N390" s="12"/>
      <c r="Q390" s="13" t="s">
        <v>1989</v>
      </c>
    </row>
    <row r="391" spans="1:17" x14ac:dyDescent="0.25">
      <c r="B391" s="3" t="s">
        <v>1883</v>
      </c>
      <c r="C391" s="3" t="s">
        <v>1881</v>
      </c>
      <c r="D391" s="3" t="s">
        <v>2188</v>
      </c>
      <c r="E391" s="3"/>
      <c r="G391" s="3">
        <v>-10</v>
      </c>
      <c r="H391" s="3">
        <v>1000</v>
      </c>
      <c r="J391" s="12"/>
      <c r="K391" s="12"/>
      <c r="L391" s="12"/>
      <c r="M391" s="12"/>
      <c r="N391" s="12"/>
      <c r="Q391" s="13" t="s">
        <v>1989</v>
      </c>
    </row>
    <row r="392" spans="1:17" x14ac:dyDescent="0.25">
      <c r="B392" s="3" t="s">
        <v>1882</v>
      </c>
      <c r="C392" s="3" t="s">
        <v>3739</v>
      </c>
      <c r="D392" s="3" t="s">
        <v>2187</v>
      </c>
      <c r="E392" s="3"/>
      <c r="G392" s="3">
        <v>-10</v>
      </c>
      <c r="H392" s="3">
        <v>1000</v>
      </c>
      <c r="J392" s="12"/>
      <c r="K392" s="12"/>
      <c r="L392" s="12"/>
      <c r="M392" s="12"/>
      <c r="N392" s="12"/>
      <c r="Q392" s="13" t="s">
        <v>1989</v>
      </c>
    </row>
    <row r="393" spans="1:17" x14ac:dyDescent="0.25">
      <c r="B393" s="3" t="s">
        <v>3738</v>
      </c>
      <c r="C393" s="3" t="s">
        <v>1856</v>
      </c>
      <c r="D393" s="3" t="s">
        <v>2135</v>
      </c>
      <c r="E393" s="3"/>
      <c r="G393" s="3">
        <v>-10</v>
      </c>
      <c r="H393" s="3">
        <v>1000</v>
      </c>
      <c r="J393" s="12"/>
      <c r="K393" s="12"/>
      <c r="L393" s="12"/>
      <c r="M393" s="12"/>
      <c r="N393" s="12"/>
      <c r="Q393" s="13" t="s">
        <v>1989</v>
      </c>
    </row>
    <row r="394" spans="1:17" x14ac:dyDescent="0.25">
      <c r="B394" s="3" t="s">
        <v>1880</v>
      </c>
      <c r="C394" s="3" t="s">
        <v>1879</v>
      </c>
      <c r="D394" s="3" t="s">
        <v>2186</v>
      </c>
      <c r="E394" s="3"/>
      <c r="G394" s="3">
        <v>-10</v>
      </c>
      <c r="H394" s="3">
        <v>1000</v>
      </c>
      <c r="J394" s="12"/>
      <c r="K394" s="12"/>
      <c r="L394" s="12"/>
      <c r="M394" s="12"/>
      <c r="N394" s="12"/>
      <c r="Q394" s="13" t="s">
        <v>1989</v>
      </c>
    </row>
    <row r="395" spans="1:17" x14ac:dyDescent="0.25">
      <c r="A395" s="21" t="s">
        <v>0</v>
      </c>
      <c r="B395" s="20" t="s">
        <v>685</v>
      </c>
      <c r="C395" s="3"/>
      <c r="D395" s="3"/>
      <c r="G395" s="3"/>
      <c r="H395" s="3"/>
      <c r="J395" s="12"/>
      <c r="K395" s="12"/>
      <c r="L395" s="12"/>
      <c r="M395" s="12"/>
      <c r="N395" s="12"/>
    </row>
    <row r="396" spans="1:17" x14ac:dyDescent="0.25">
      <c r="B396" t="s">
        <v>3740</v>
      </c>
      <c r="C396" t="s">
        <v>1472</v>
      </c>
      <c r="D396" t="s">
        <v>1292</v>
      </c>
      <c r="F396" s="14" t="s">
        <v>685</v>
      </c>
      <c r="G396" s="3">
        <v>0</v>
      </c>
      <c r="H396" s="3">
        <v>1000</v>
      </c>
      <c r="J396" s="12"/>
      <c r="K396" s="12"/>
      <c r="L396" s="12"/>
      <c r="M396" s="12"/>
      <c r="N396" s="12" t="s">
        <v>1972</v>
      </c>
      <c r="O396" t="s">
        <v>2874</v>
      </c>
      <c r="Q396" s="13" t="s">
        <v>1986</v>
      </c>
    </row>
    <row r="397" spans="1:17" x14ac:dyDescent="0.25">
      <c r="B397" t="s">
        <v>3741</v>
      </c>
      <c r="C397" t="s">
        <v>1473</v>
      </c>
      <c r="D397" t="s">
        <v>2421</v>
      </c>
      <c r="F397" s="14" t="s">
        <v>685</v>
      </c>
      <c r="G397" s="3">
        <v>0</v>
      </c>
      <c r="H397" s="3">
        <v>1000</v>
      </c>
      <c r="J397" s="12"/>
      <c r="K397" s="12"/>
      <c r="L397" s="12"/>
      <c r="M397" s="12"/>
      <c r="N397" s="12" t="s">
        <v>1972</v>
      </c>
      <c r="O397" t="s">
        <v>2497</v>
      </c>
      <c r="Q397" s="13" t="s">
        <v>1986</v>
      </c>
    </row>
    <row r="398" spans="1:17" x14ac:dyDescent="0.25">
      <c r="B398" s="3" t="s">
        <v>3742</v>
      </c>
      <c r="C398" t="s">
        <v>2211</v>
      </c>
      <c r="D398" t="s">
        <v>2210</v>
      </c>
      <c r="F398" s="14" t="s">
        <v>685</v>
      </c>
      <c r="G398" s="3">
        <v>0</v>
      </c>
      <c r="H398" s="3">
        <v>1000</v>
      </c>
      <c r="J398" s="12"/>
      <c r="K398" s="12"/>
      <c r="L398" s="12"/>
      <c r="M398" s="12"/>
      <c r="N398" s="12" t="s">
        <v>1972</v>
      </c>
      <c r="O398" t="s">
        <v>2498</v>
      </c>
      <c r="Q398" s="13" t="s">
        <v>1986</v>
      </c>
    </row>
    <row r="399" spans="1:17" x14ac:dyDescent="0.25">
      <c r="B399" s="19" t="s">
        <v>3743</v>
      </c>
      <c r="C399" t="s">
        <v>1474</v>
      </c>
      <c r="D399" t="s">
        <v>1475</v>
      </c>
      <c r="F399" s="14" t="s">
        <v>685</v>
      </c>
      <c r="G399" s="3">
        <v>0</v>
      </c>
      <c r="H399" s="3">
        <v>1000</v>
      </c>
      <c r="J399" s="12"/>
      <c r="K399" s="12"/>
      <c r="L399" s="12"/>
      <c r="M399" s="12"/>
      <c r="N399" s="12" t="s">
        <v>1972</v>
      </c>
      <c r="O399" t="s">
        <v>2875</v>
      </c>
      <c r="Q399" s="13" t="s">
        <v>1986</v>
      </c>
    </row>
    <row r="400" spans="1:17" x14ac:dyDescent="0.25">
      <c r="B400" s="19" t="s">
        <v>2499</v>
      </c>
      <c r="C400" t="s">
        <v>2500</v>
      </c>
      <c r="D400" t="s">
        <v>2507</v>
      </c>
      <c r="F400" s="14" t="s">
        <v>685</v>
      </c>
      <c r="G400" s="3">
        <v>0</v>
      </c>
      <c r="H400" s="3">
        <v>1000</v>
      </c>
      <c r="J400" s="12"/>
      <c r="K400" s="12"/>
      <c r="L400" s="12"/>
      <c r="M400" s="12"/>
      <c r="N400" s="12" t="s">
        <v>1972</v>
      </c>
      <c r="O400" t="s">
        <v>2501</v>
      </c>
      <c r="Q400" s="13" t="s">
        <v>1986</v>
      </c>
    </row>
  </sheetData>
  <sortState xmlns:xlrd2="http://schemas.microsoft.com/office/spreadsheetml/2017/richdata2" ref="B310:Q394">
    <sortCondition ref="B310:B394"/>
  </sortState>
  <phoneticPr fontId="8" type="noConversion"/>
  <hyperlinks>
    <hyperlink ref="P128" r:id="rId1" display="https://doi.org/10.1016/S0300-9084(01)01296-2" xr:uid="{8FE8057B-6C70-4876-A897-8701624147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8"/>
  <sheetViews>
    <sheetView tabSelected="1" topLeftCell="A228" zoomScaleNormal="100" workbookViewId="0">
      <pane xSplit="2" topLeftCell="F1" activePane="topRight" state="frozen"/>
      <selection pane="topRight" activeCell="F253" sqref="F253"/>
    </sheetView>
  </sheetViews>
  <sheetFormatPr defaultRowHeight="15" x14ac:dyDescent="0.25"/>
  <cols>
    <col min="1" max="1" width="3" customWidth="1"/>
    <col min="2" max="2" width="38.140625" customWidth="1"/>
    <col min="3" max="3" width="42.7109375" customWidth="1"/>
    <col min="4" max="4" width="8.85546875" customWidth="1"/>
    <col min="5" max="5" width="75" customWidth="1"/>
    <col min="6" max="6" width="20.140625" style="23" customWidth="1"/>
    <col min="7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422</v>
      </c>
      <c r="E1" s="6" t="s">
        <v>10</v>
      </c>
      <c r="F1" s="7" t="s">
        <v>423</v>
      </c>
      <c r="G1" s="1" t="s">
        <v>424</v>
      </c>
      <c r="H1" s="6" t="s">
        <v>9</v>
      </c>
      <c r="I1" s="6" t="s">
        <v>12</v>
      </c>
      <c r="J1" s="1" t="s">
        <v>425</v>
      </c>
    </row>
    <row r="2" spans="1:10" x14ac:dyDescent="0.25">
      <c r="B2" s="3" t="s">
        <v>830</v>
      </c>
      <c r="C2" s="3" t="s">
        <v>511</v>
      </c>
      <c r="E2" s="3" t="s">
        <v>1990</v>
      </c>
      <c r="F2" s="23" t="s">
        <v>2220</v>
      </c>
      <c r="G2" s="3"/>
      <c r="H2" s="3" t="s">
        <v>691</v>
      </c>
      <c r="I2" s="3" t="s">
        <v>1569</v>
      </c>
      <c r="J2" s="3"/>
    </row>
    <row r="3" spans="1:10" x14ac:dyDescent="0.25">
      <c r="B3" s="3" t="s">
        <v>1249</v>
      </c>
      <c r="C3" s="3" t="s">
        <v>1250</v>
      </c>
      <c r="E3" t="s">
        <v>2440</v>
      </c>
      <c r="F3" s="12" t="s">
        <v>2223</v>
      </c>
      <c r="H3" s="3" t="s">
        <v>691</v>
      </c>
      <c r="I3" s="3" t="s">
        <v>1565</v>
      </c>
      <c r="J3" s="3"/>
    </row>
    <row r="4" spans="1:10" x14ac:dyDescent="0.25">
      <c r="B4" s="3" t="s">
        <v>768</v>
      </c>
      <c r="C4" s="3" t="s">
        <v>429</v>
      </c>
      <c r="E4" t="s">
        <v>2441</v>
      </c>
      <c r="F4" s="24" t="s">
        <v>2221</v>
      </c>
      <c r="G4" s="3"/>
      <c r="H4" s="3" t="s">
        <v>691</v>
      </c>
      <c r="I4" s="3" t="s">
        <v>1566</v>
      </c>
      <c r="J4" s="3"/>
    </row>
    <row r="5" spans="1:10" x14ac:dyDescent="0.25">
      <c r="B5" s="3" t="s">
        <v>1290</v>
      </c>
      <c r="C5" s="3" t="s">
        <v>1291</v>
      </c>
      <c r="E5" t="s">
        <v>2442</v>
      </c>
      <c r="F5" s="24" t="s">
        <v>2222</v>
      </c>
      <c r="G5" s="3"/>
      <c r="H5" s="3" t="s">
        <v>691</v>
      </c>
      <c r="I5" s="3" t="s">
        <v>1567</v>
      </c>
      <c r="J5" s="3"/>
    </row>
    <row r="6" spans="1:10" x14ac:dyDescent="0.25">
      <c r="B6" s="3" t="s">
        <v>795</v>
      </c>
      <c r="C6" s="3" t="s">
        <v>455</v>
      </c>
      <c r="E6" s="3" t="s">
        <v>1991</v>
      </c>
      <c r="F6" s="23" t="s">
        <v>2224</v>
      </c>
      <c r="G6" s="3"/>
      <c r="H6" s="3" t="s">
        <v>691</v>
      </c>
      <c r="I6" s="3" t="s">
        <v>1568</v>
      </c>
      <c r="J6" s="3"/>
    </row>
    <row r="7" spans="1:10" x14ac:dyDescent="0.25">
      <c r="B7" s="3" t="s">
        <v>798</v>
      </c>
      <c r="C7" s="3" t="s">
        <v>458</v>
      </c>
      <c r="E7" s="3" t="s">
        <v>1992</v>
      </c>
      <c r="F7" s="23" t="s">
        <v>2225</v>
      </c>
      <c r="G7" s="3"/>
      <c r="H7" s="3" t="s">
        <v>691</v>
      </c>
      <c r="I7" s="3" t="s">
        <v>1570</v>
      </c>
      <c r="J7" s="3"/>
    </row>
    <row r="8" spans="1:10" x14ac:dyDescent="0.25">
      <c r="B8" s="3" t="s">
        <v>864</v>
      </c>
      <c r="C8" s="3" t="s">
        <v>546</v>
      </c>
      <c r="E8" s="3" t="s">
        <v>1993</v>
      </c>
      <c r="F8" s="23" t="s">
        <v>2226</v>
      </c>
      <c r="G8" s="3"/>
      <c r="H8" s="3" t="s">
        <v>691</v>
      </c>
      <c r="I8" s="3" t="s">
        <v>1571</v>
      </c>
      <c r="J8" s="3"/>
    </row>
    <row r="9" spans="1:10" x14ac:dyDescent="0.25">
      <c r="B9" s="3" t="s">
        <v>879</v>
      </c>
      <c r="C9" s="3" t="s">
        <v>564</v>
      </c>
      <c r="E9" s="3" t="s">
        <v>1994</v>
      </c>
      <c r="F9" s="24" t="s">
        <v>1477</v>
      </c>
      <c r="G9" s="3"/>
      <c r="H9" s="3" t="s">
        <v>691</v>
      </c>
      <c r="I9" s="3" t="s">
        <v>1731</v>
      </c>
      <c r="J9" s="3"/>
    </row>
    <row r="10" spans="1:10" x14ac:dyDescent="0.25">
      <c r="B10" s="3" t="s">
        <v>767</v>
      </c>
      <c r="C10" s="3" t="s">
        <v>428</v>
      </c>
      <c r="E10" s="3" t="s">
        <v>1995</v>
      </c>
      <c r="F10" s="23" t="s">
        <v>2227</v>
      </c>
      <c r="G10" s="3"/>
      <c r="H10" s="3" t="s">
        <v>691</v>
      </c>
      <c r="I10" s="3" t="s">
        <v>1573</v>
      </c>
      <c r="J10" s="3"/>
    </row>
    <row r="11" spans="1:10" x14ac:dyDescent="0.25">
      <c r="B11" s="3" t="s">
        <v>818</v>
      </c>
      <c r="C11" s="3" t="s">
        <v>498</v>
      </c>
      <c r="E11" s="3" t="s">
        <v>1996</v>
      </c>
      <c r="F11" s="24" t="s">
        <v>1046</v>
      </c>
      <c r="G11" s="3"/>
      <c r="H11" s="3" t="s">
        <v>691</v>
      </c>
      <c r="I11" s="3" t="s">
        <v>1574</v>
      </c>
      <c r="J11" s="3"/>
    </row>
    <row r="12" spans="1:10" x14ac:dyDescent="0.25">
      <c r="B12" s="3" t="s">
        <v>819</v>
      </c>
      <c r="C12" s="3" t="s">
        <v>499</v>
      </c>
      <c r="E12" s="3" t="s">
        <v>1997</v>
      </c>
      <c r="F12" s="23" t="s">
        <v>1047</v>
      </c>
      <c r="G12" s="3"/>
      <c r="H12" s="3" t="s">
        <v>691</v>
      </c>
      <c r="I12" s="3" t="s">
        <v>1575</v>
      </c>
      <c r="J12" s="3"/>
    </row>
    <row r="13" spans="1:10" x14ac:dyDescent="0.25">
      <c r="B13" s="3" t="s">
        <v>1353</v>
      </c>
      <c r="C13" s="3" t="s">
        <v>1352</v>
      </c>
      <c r="E13" s="3" t="s">
        <v>2443</v>
      </c>
      <c r="F13" s="12" t="s">
        <v>1408</v>
      </c>
      <c r="G13" s="3"/>
      <c r="H13" s="3" t="s">
        <v>691</v>
      </c>
      <c r="I13" s="3" t="s">
        <v>1576</v>
      </c>
      <c r="J13" s="3"/>
    </row>
    <row r="14" spans="1:10" x14ac:dyDescent="0.25">
      <c r="B14" s="3" t="s">
        <v>1366</v>
      </c>
      <c r="C14" s="3" t="s">
        <v>1367</v>
      </c>
      <c r="E14" s="3" t="s">
        <v>2444</v>
      </c>
      <c r="F14" s="12" t="s">
        <v>1409</v>
      </c>
      <c r="G14" s="3"/>
      <c r="H14" s="3" t="s">
        <v>691</v>
      </c>
      <c r="I14" s="3" t="s">
        <v>1577</v>
      </c>
      <c r="J14" s="3"/>
    </row>
    <row r="15" spans="1:10" x14ac:dyDescent="0.25">
      <c r="B15" s="3" t="s">
        <v>765</v>
      </c>
      <c r="C15" s="3" t="s">
        <v>426</v>
      </c>
      <c r="E15" s="3" t="s">
        <v>1998</v>
      </c>
      <c r="F15" s="23" t="s">
        <v>2228</v>
      </c>
      <c r="G15" s="3"/>
      <c r="H15" s="3" t="s">
        <v>691</v>
      </c>
      <c r="I15" s="3" t="s">
        <v>1579</v>
      </c>
      <c r="J15" s="3"/>
    </row>
    <row r="16" spans="1:10" x14ac:dyDescent="0.25">
      <c r="B16" s="3" t="s">
        <v>799</v>
      </c>
      <c r="C16" s="3" t="s">
        <v>459</v>
      </c>
      <c r="E16" s="3" t="s">
        <v>1999</v>
      </c>
      <c r="F16" s="23" t="s">
        <v>2229</v>
      </c>
      <c r="G16" s="3"/>
      <c r="H16" s="3" t="s">
        <v>691</v>
      </c>
      <c r="I16" s="3" t="s">
        <v>1580</v>
      </c>
      <c r="J16" s="3"/>
    </row>
    <row r="17" spans="2:10" x14ac:dyDescent="0.25">
      <c r="B17" s="3" t="s">
        <v>2590</v>
      </c>
      <c r="C17" s="3" t="s">
        <v>2594</v>
      </c>
      <c r="E17" s="3" t="s">
        <v>2597</v>
      </c>
      <c r="F17" s="23" t="s">
        <v>2596</v>
      </c>
      <c r="G17" s="3"/>
      <c r="H17" s="3" t="s">
        <v>691</v>
      </c>
      <c r="I17" s="3" t="s">
        <v>2592</v>
      </c>
      <c r="J17" s="3"/>
    </row>
    <row r="18" spans="2:10" x14ac:dyDescent="0.25">
      <c r="B18" s="3" t="s">
        <v>2586</v>
      </c>
      <c r="C18" s="3" t="s">
        <v>2595</v>
      </c>
      <c r="E18" s="3" t="s">
        <v>2599</v>
      </c>
      <c r="F18" s="23" t="s">
        <v>2598</v>
      </c>
      <c r="G18" s="3"/>
      <c r="H18" s="3" t="s">
        <v>691</v>
      </c>
      <c r="I18" s="3" t="s">
        <v>2588</v>
      </c>
      <c r="J18" s="3"/>
    </row>
    <row r="19" spans="2:10" x14ac:dyDescent="0.25">
      <c r="B19" s="3" t="s">
        <v>820</v>
      </c>
      <c r="C19" s="3" t="s">
        <v>500</v>
      </c>
      <c r="E19" s="3" t="s">
        <v>2000</v>
      </c>
      <c r="F19" s="23" t="s">
        <v>2230</v>
      </c>
      <c r="G19" s="3"/>
      <c r="H19" s="3" t="s">
        <v>691</v>
      </c>
      <c r="I19" s="3" t="s">
        <v>1578</v>
      </c>
      <c r="J19" s="3"/>
    </row>
    <row r="20" spans="2:10" x14ac:dyDescent="0.25">
      <c r="B20" s="3" t="s">
        <v>832</v>
      </c>
      <c r="C20" s="3" t="s">
        <v>514</v>
      </c>
      <c r="E20" s="3" t="s">
        <v>2001</v>
      </c>
      <c r="F20" s="23" t="s">
        <v>2228</v>
      </c>
      <c r="G20" s="3"/>
      <c r="H20" s="3" t="s">
        <v>691</v>
      </c>
      <c r="I20" s="3" t="s">
        <v>1581</v>
      </c>
      <c r="J20" s="3"/>
    </row>
    <row r="21" spans="2:10" x14ac:dyDescent="0.25">
      <c r="B21" s="3" t="s">
        <v>826</v>
      </c>
      <c r="C21" s="3" t="s">
        <v>506</v>
      </c>
      <c r="E21" s="3" t="s">
        <v>2002</v>
      </c>
      <c r="F21" s="23" t="s">
        <v>2231</v>
      </c>
      <c r="G21" s="3"/>
      <c r="H21" s="3" t="s">
        <v>691</v>
      </c>
      <c r="I21" s="3" t="s">
        <v>1582</v>
      </c>
      <c r="J21" s="3"/>
    </row>
    <row r="22" spans="2:10" x14ac:dyDescent="0.25">
      <c r="B22" s="3" t="s">
        <v>878</v>
      </c>
      <c r="C22" s="3" t="s">
        <v>563</v>
      </c>
      <c r="E22" s="3" t="s">
        <v>2003</v>
      </c>
      <c r="F22" s="23" t="s">
        <v>2232</v>
      </c>
      <c r="G22" s="3"/>
      <c r="H22" s="3" t="s">
        <v>691</v>
      </c>
      <c r="I22" s="3" t="s">
        <v>1583</v>
      </c>
      <c r="J22" s="3"/>
    </row>
    <row r="23" spans="2:10" x14ac:dyDescent="0.25">
      <c r="B23" s="3" t="s">
        <v>2353</v>
      </c>
      <c r="C23" s="3" t="s">
        <v>2354</v>
      </c>
      <c r="E23" s="3" t="s">
        <v>3353</v>
      </c>
      <c r="F23" s="23" t="s">
        <v>2351</v>
      </c>
      <c r="G23" s="3"/>
      <c r="H23" s="3" t="s">
        <v>691</v>
      </c>
      <c r="I23" s="3" t="s">
        <v>2355</v>
      </c>
      <c r="J23" s="3"/>
    </row>
    <row r="24" spans="2:10" x14ac:dyDescent="0.25">
      <c r="B24" s="3" t="s">
        <v>803</v>
      </c>
      <c r="C24" s="3" t="s">
        <v>484</v>
      </c>
      <c r="E24" s="3" t="s">
        <v>2004</v>
      </c>
      <c r="F24" s="23" t="s">
        <v>2233</v>
      </c>
      <c r="G24" s="3"/>
      <c r="H24" s="3" t="s">
        <v>691</v>
      </c>
      <c r="I24" s="3" t="s">
        <v>1584</v>
      </c>
      <c r="J24" s="3"/>
    </row>
    <row r="25" spans="2:10" x14ac:dyDescent="0.25">
      <c r="B25" s="3" t="s">
        <v>1135</v>
      </c>
      <c r="C25" s="3" t="s">
        <v>431</v>
      </c>
      <c r="E25" s="3" t="s">
        <v>2005</v>
      </c>
      <c r="F25" s="12" t="s">
        <v>1023</v>
      </c>
      <c r="G25" s="3"/>
      <c r="H25" s="3" t="s">
        <v>691</v>
      </c>
      <c r="I25" s="3" t="s">
        <v>1585</v>
      </c>
      <c r="J25" s="3"/>
    </row>
    <row r="26" spans="2:10" x14ac:dyDescent="0.25">
      <c r="B26" s="3" t="s">
        <v>769</v>
      </c>
      <c r="C26" s="3" t="s">
        <v>432</v>
      </c>
      <c r="E26" s="3" t="s">
        <v>2006</v>
      </c>
      <c r="F26" s="12" t="s">
        <v>2234</v>
      </c>
      <c r="G26" s="3"/>
      <c r="H26" s="3" t="s">
        <v>691</v>
      </c>
      <c r="I26" s="3" t="s">
        <v>1586</v>
      </c>
      <c r="J26" s="3"/>
    </row>
    <row r="27" spans="2:10" x14ac:dyDescent="0.25">
      <c r="B27" s="3" t="s">
        <v>770</v>
      </c>
      <c r="C27" s="3" t="s">
        <v>433</v>
      </c>
      <c r="E27" s="3" t="s">
        <v>2007</v>
      </c>
      <c r="F27" s="12" t="s">
        <v>1066</v>
      </c>
      <c r="G27" s="3"/>
      <c r="H27" s="3" t="s">
        <v>691</v>
      </c>
      <c r="I27" s="3" t="s">
        <v>1587</v>
      </c>
      <c r="J27" s="3"/>
    </row>
    <row r="28" spans="2:10" x14ac:dyDescent="0.25">
      <c r="B28" s="3" t="s">
        <v>772</v>
      </c>
      <c r="C28" s="3" t="s">
        <v>435</v>
      </c>
      <c r="E28" s="3" t="s">
        <v>2008</v>
      </c>
      <c r="F28" s="12" t="s">
        <v>2235</v>
      </c>
      <c r="G28" s="3"/>
      <c r="H28" s="3" t="s">
        <v>691</v>
      </c>
      <c r="I28" s="3" t="s">
        <v>1588</v>
      </c>
      <c r="J28" s="3"/>
    </row>
    <row r="29" spans="2:10" x14ac:dyDescent="0.25">
      <c r="B29" s="3" t="s">
        <v>771</v>
      </c>
      <c r="C29" s="3" t="s">
        <v>434</v>
      </c>
      <c r="E29" s="3" t="s">
        <v>2009</v>
      </c>
      <c r="F29" s="12" t="s">
        <v>2236</v>
      </c>
      <c r="G29" s="3"/>
      <c r="H29" s="3" t="s">
        <v>691</v>
      </c>
      <c r="I29" s="3" t="s">
        <v>1589</v>
      </c>
      <c r="J29" s="3"/>
    </row>
    <row r="30" spans="2:10" x14ac:dyDescent="0.25">
      <c r="B30" s="3" t="s">
        <v>773</v>
      </c>
      <c r="C30" s="3" t="s">
        <v>436</v>
      </c>
      <c r="E30" t="s">
        <v>3354</v>
      </c>
      <c r="F30" s="23" t="s">
        <v>1476</v>
      </c>
      <c r="H30" s="3" t="s">
        <v>691</v>
      </c>
      <c r="I30" s="3" t="s">
        <v>1851</v>
      </c>
      <c r="J30" s="3"/>
    </row>
    <row r="31" spans="2:10" x14ac:dyDescent="0.25">
      <c r="B31" s="3" t="s">
        <v>774</v>
      </c>
      <c r="C31" s="3" t="s">
        <v>2399</v>
      </c>
      <c r="E31" t="s">
        <v>3196</v>
      </c>
      <c r="F31" s="24" t="s">
        <v>2296</v>
      </c>
      <c r="H31" s="3" t="s">
        <v>691</v>
      </c>
      <c r="I31" s="3" t="s">
        <v>1590</v>
      </c>
      <c r="J31" s="3"/>
    </row>
    <row r="32" spans="2:10" x14ac:dyDescent="0.25">
      <c r="B32" s="3" t="s">
        <v>877</v>
      </c>
      <c r="C32" s="3" t="s">
        <v>562</v>
      </c>
      <c r="E32" s="3" t="s">
        <v>2010</v>
      </c>
      <c r="F32" s="23" t="s">
        <v>2398</v>
      </c>
      <c r="G32" s="3"/>
      <c r="H32" s="3" t="s">
        <v>691</v>
      </c>
      <c r="I32" s="3" t="s">
        <v>1591</v>
      </c>
      <c r="J32" s="3"/>
    </row>
    <row r="33" spans="2:10" x14ac:dyDescent="0.25">
      <c r="B33" s="3" t="s">
        <v>775</v>
      </c>
      <c r="C33" s="3" t="s">
        <v>2445</v>
      </c>
      <c r="E33" s="3" t="s">
        <v>3355</v>
      </c>
      <c r="F33" s="12" t="s">
        <v>2374</v>
      </c>
      <c r="H33" s="3" t="s">
        <v>691</v>
      </c>
      <c r="I33" s="3" t="s">
        <v>1592</v>
      </c>
      <c r="J33" s="3"/>
    </row>
    <row r="34" spans="2:10" x14ac:dyDescent="0.25">
      <c r="B34" s="3" t="s">
        <v>2324</v>
      </c>
      <c r="C34" s="3" t="s">
        <v>2336</v>
      </c>
      <c r="E34" s="3" t="s">
        <v>2326</v>
      </c>
      <c r="F34" s="12" t="s">
        <v>2337</v>
      </c>
      <c r="H34" s="3" t="s">
        <v>691</v>
      </c>
      <c r="I34" s="3" t="s">
        <v>2338</v>
      </c>
      <c r="J34" s="3"/>
    </row>
    <row r="35" spans="2:10" x14ac:dyDescent="0.25">
      <c r="B35" s="3" t="s">
        <v>766</v>
      </c>
      <c r="C35" s="3" t="s">
        <v>427</v>
      </c>
      <c r="E35" s="3" t="s">
        <v>2011</v>
      </c>
      <c r="F35" s="23" t="s">
        <v>2238</v>
      </c>
      <c r="G35" s="3"/>
      <c r="H35" s="3" t="s">
        <v>691</v>
      </c>
      <c r="I35" s="3" t="s">
        <v>1593</v>
      </c>
      <c r="J35" s="3"/>
    </row>
    <row r="36" spans="2:10" x14ac:dyDescent="0.25">
      <c r="B36" s="3" t="s">
        <v>2634</v>
      </c>
      <c r="C36" s="3" t="s">
        <v>2635</v>
      </c>
      <c r="E36" s="3" t="s">
        <v>2637</v>
      </c>
      <c r="F36" s="12" t="s">
        <v>1408</v>
      </c>
      <c r="H36" s="3" t="s">
        <v>691</v>
      </c>
      <c r="I36" s="3" t="s">
        <v>2636</v>
      </c>
      <c r="J36" s="3"/>
    </row>
    <row r="37" spans="2:10" x14ac:dyDescent="0.25">
      <c r="B37" s="3" t="s">
        <v>776</v>
      </c>
      <c r="C37" s="3" t="s">
        <v>438</v>
      </c>
      <c r="E37" s="3" t="s">
        <v>2012</v>
      </c>
      <c r="F37" s="12" t="s">
        <v>2239</v>
      </c>
      <c r="G37" s="3"/>
      <c r="H37" s="3" t="s">
        <v>691</v>
      </c>
      <c r="I37" s="3" t="s">
        <v>1594</v>
      </c>
      <c r="J37" s="3"/>
    </row>
    <row r="38" spans="2:10" x14ac:dyDescent="0.25">
      <c r="B38" s="3" t="s">
        <v>926</v>
      </c>
      <c r="C38" s="3" t="s">
        <v>464</v>
      </c>
      <c r="E38" s="3" t="s">
        <v>3356</v>
      </c>
      <c r="F38" s="12" t="s">
        <v>2297</v>
      </c>
      <c r="H38" s="3" t="s">
        <v>691</v>
      </c>
      <c r="I38" s="3" t="s">
        <v>1595</v>
      </c>
      <c r="J38" s="3"/>
    </row>
    <row r="39" spans="2:10" x14ac:dyDescent="0.25">
      <c r="B39" s="3" t="s">
        <v>874</v>
      </c>
      <c r="C39" s="3" t="s">
        <v>559</v>
      </c>
      <c r="E39" s="3" t="s">
        <v>2013</v>
      </c>
      <c r="F39" s="23" t="s">
        <v>2240</v>
      </c>
      <c r="G39" s="3"/>
      <c r="H39" s="3" t="s">
        <v>691</v>
      </c>
      <c r="I39" s="3" t="s">
        <v>1596</v>
      </c>
      <c r="J39" s="3"/>
    </row>
    <row r="40" spans="2:10" x14ac:dyDescent="0.25">
      <c r="B40" s="3" t="s">
        <v>808</v>
      </c>
      <c r="C40" s="3" t="s">
        <v>683</v>
      </c>
      <c r="E40" t="s">
        <v>2446</v>
      </c>
      <c r="F40" s="12" t="s">
        <v>1024</v>
      </c>
      <c r="H40" s="3" t="s">
        <v>691</v>
      </c>
      <c r="I40" s="3" t="s">
        <v>1597</v>
      </c>
      <c r="J40" s="3"/>
    </row>
    <row r="41" spans="2:10" x14ac:dyDescent="0.25">
      <c r="B41" s="3" t="s">
        <v>777</v>
      </c>
      <c r="C41" s="3" t="s">
        <v>439</v>
      </c>
      <c r="E41" s="3" t="s">
        <v>2014</v>
      </c>
      <c r="F41" s="12" t="s">
        <v>1024</v>
      </c>
      <c r="G41" s="3"/>
      <c r="H41" s="3" t="s">
        <v>691</v>
      </c>
      <c r="I41" s="3" t="s">
        <v>1598</v>
      </c>
      <c r="J41" s="3"/>
    </row>
    <row r="42" spans="2:10" x14ac:dyDescent="0.25">
      <c r="B42" s="3" t="s">
        <v>861</v>
      </c>
      <c r="C42" s="3" t="s">
        <v>542</v>
      </c>
      <c r="E42" s="3" t="s">
        <v>2015</v>
      </c>
      <c r="F42" s="23" t="s">
        <v>1024</v>
      </c>
      <c r="G42" s="3"/>
      <c r="H42" s="3" t="s">
        <v>691</v>
      </c>
      <c r="I42" s="3" t="s">
        <v>1599</v>
      </c>
      <c r="J42" s="3"/>
    </row>
    <row r="43" spans="2:10" x14ac:dyDescent="0.25">
      <c r="B43" s="3" t="s">
        <v>791</v>
      </c>
      <c r="C43" s="3" t="s">
        <v>672</v>
      </c>
      <c r="E43" t="s">
        <v>3357</v>
      </c>
      <c r="F43" s="12" t="s">
        <v>1024</v>
      </c>
      <c r="H43" s="3" t="s">
        <v>691</v>
      </c>
      <c r="I43" s="3" t="s">
        <v>1600</v>
      </c>
      <c r="J43" s="3"/>
    </row>
    <row r="44" spans="2:10" x14ac:dyDescent="0.25">
      <c r="B44" s="3" t="s">
        <v>910</v>
      </c>
      <c r="C44" s="3" t="s">
        <v>1466</v>
      </c>
      <c r="E44" s="3" t="s">
        <v>2448</v>
      </c>
      <c r="F44" s="12" t="s">
        <v>2241</v>
      </c>
      <c r="H44" s="3" t="s">
        <v>691</v>
      </c>
      <c r="I44" s="3" t="s">
        <v>1601</v>
      </c>
      <c r="J44" s="3"/>
    </row>
    <row r="45" spans="2:10" x14ac:dyDescent="0.25">
      <c r="B45" s="3" t="s">
        <v>886</v>
      </c>
      <c r="C45" s="3" t="s">
        <v>570</v>
      </c>
      <c r="E45" s="3" t="s">
        <v>2016</v>
      </c>
      <c r="F45" s="23" t="s">
        <v>2242</v>
      </c>
      <c r="G45" s="3"/>
      <c r="H45" s="3" t="s">
        <v>691</v>
      </c>
      <c r="I45" s="3" t="s">
        <v>1602</v>
      </c>
      <c r="J45" s="3"/>
    </row>
    <row r="46" spans="2:10" x14ac:dyDescent="0.25">
      <c r="B46" s="3" t="s">
        <v>990</v>
      </c>
      <c r="C46" s="3" t="s">
        <v>576</v>
      </c>
      <c r="E46" s="3" t="s">
        <v>2017</v>
      </c>
      <c r="F46" s="23" t="s">
        <v>2243</v>
      </c>
      <c r="G46" s="3"/>
      <c r="H46" s="3" t="s">
        <v>691</v>
      </c>
      <c r="I46" s="3" t="s">
        <v>1603</v>
      </c>
      <c r="J46" s="3"/>
    </row>
    <row r="47" spans="2:10" ht="17.25" x14ac:dyDescent="0.3">
      <c r="B47" s="3" t="s">
        <v>991</v>
      </c>
      <c r="C47" s="3" t="s">
        <v>577</v>
      </c>
      <c r="E47" s="3" t="s">
        <v>2449</v>
      </c>
      <c r="F47" s="23" t="s">
        <v>2243</v>
      </c>
      <c r="G47" s="8"/>
      <c r="H47" s="3" t="s">
        <v>691</v>
      </c>
      <c r="I47" s="3" t="s">
        <v>1604</v>
      </c>
      <c r="J47" s="3"/>
    </row>
    <row r="48" spans="2:10" x14ac:dyDescent="0.25">
      <c r="B48" s="3" t="s">
        <v>892</v>
      </c>
      <c r="C48" s="3" t="s">
        <v>578</v>
      </c>
      <c r="E48" s="3" t="s">
        <v>2018</v>
      </c>
      <c r="F48" s="23" t="s">
        <v>2243</v>
      </c>
      <c r="G48" s="3"/>
      <c r="H48" s="3" t="s">
        <v>691</v>
      </c>
      <c r="I48" s="3" t="s">
        <v>1605</v>
      </c>
      <c r="J48" s="3"/>
    </row>
    <row r="49" spans="2:10" x14ac:dyDescent="0.25">
      <c r="B49" s="3" t="s">
        <v>778</v>
      </c>
      <c r="C49" s="3" t="s">
        <v>440</v>
      </c>
      <c r="E49" s="3" t="s">
        <v>2019</v>
      </c>
      <c r="F49" s="12" t="s">
        <v>2244</v>
      </c>
      <c r="G49" s="3"/>
      <c r="H49" s="3" t="s">
        <v>691</v>
      </c>
      <c r="I49" s="3" t="s">
        <v>1606</v>
      </c>
      <c r="J49" s="3"/>
    </row>
    <row r="50" spans="2:10" x14ac:dyDescent="0.25">
      <c r="B50" s="3" t="s">
        <v>779</v>
      </c>
      <c r="C50" s="3" t="s">
        <v>441</v>
      </c>
      <c r="E50" s="3" t="s">
        <v>2020</v>
      </c>
      <c r="F50" s="24" t="s">
        <v>2212</v>
      </c>
      <c r="G50" s="3"/>
      <c r="H50" s="3" t="s">
        <v>691</v>
      </c>
      <c r="I50" s="3" t="s">
        <v>1607</v>
      </c>
      <c r="J50" s="3"/>
    </row>
    <row r="51" spans="2:10" x14ac:dyDescent="0.25">
      <c r="B51" s="3" t="s">
        <v>927</v>
      </c>
      <c r="C51" s="3" t="s">
        <v>465</v>
      </c>
      <c r="E51" s="3" t="s">
        <v>3358</v>
      </c>
      <c r="F51" s="12" t="s">
        <v>2298</v>
      </c>
      <c r="H51" s="3" t="s">
        <v>691</v>
      </c>
      <c r="I51" s="3" t="s">
        <v>1608</v>
      </c>
      <c r="J51" s="3"/>
    </row>
    <row r="52" spans="2:10" x14ac:dyDescent="0.25">
      <c r="B52" s="3" t="s">
        <v>928</v>
      </c>
      <c r="C52" s="3" t="s">
        <v>466</v>
      </c>
      <c r="E52" s="3" t="s">
        <v>3359</v>
      </c>
      <c r="F52" s="12" t="s">
        <v>2299</v>
      </c>
      <c r="H52" s="3" t="s">
        <v>691</v>
      </c>
      <c r="I52" s="3" t="s">
        <v>1609</v>
      </c>
      <c r="J52" s="3"/>
    </row>
    <row r="53" spans="2:10" x14ac:dyDescent="0.25">
      <c r="B53" s="3" t="s">
        <v>929</v>
      </c>
      <c r="C53" s="3" t="s">
        <v>467</v>
      </c>
      <c r="E53" s="3" t="s">
        <v>3360</v>
      </c>
      <c r="F53" s="23" t="s">
        <v>2300</v>
      </c>
      <c r="H53" s="3" t="s">
        <v>691</v>
      </c>
      <c r="I53" s="3" t="s">
        <v>1610</v>
      </c>
      <c r="J53" s="3"/>
    </row>
    <row r="54" spans="2:10" x14ac:dyDescent="0.25">
      <c r="B54" s="3" t="s">
        <v>782</v>
      </c>
      <c r="C54" s="3" t="s">
        <v>444</v>
      </c>
      <c r="E54" s="3" t="s">
        <v>2021</v>
      </c>
      <c r="F54" s="12" t="s">
        <v>1025</v>
      </c>
      <c r="G54" s="3"/>
      <c r="H54" s="3" t="s">
        <v>691</v>
      </c>
      <c r="I54" s="3" t="s">
        <v>1611</v>
      </c>
    </row>
    <row r="55" spans="2:10" x14ac:dyDescent="0.25">
      <c r="B55" s="3" t="s">
        <v>825</v>
      </c>
      <c r="C55" s="3" t="s">
        <v>505</v>
      </c>
      <c r="E55" s="3" t="s">
        <v>2022</v>
      </c>
      <c r="F55" s="24" t="s">
        <v>2245</v>
      </c>
      <c r="G55" s="3"/>
      <c r="H55" s="3" t="s">
        <v>691</v>
      </c>
      <c r="I55" s="3" t="s">
        <v>1612</v>
      </c>
      <c r="J55" s="3"/>
    </row>
    <row r="56" spans="2:10" x14ac:dyDescent="0.25">
      <c r="B56" s="3" t="s">
        <v>831</v>
      </c>
      <c r="C56" s="3" t="s">
        <v>513</v>
      </c>
      <c r="E56" s="3" t="s">
        <v>2023</v>
      </c>
      <c r="F56" s="23" t="s">
        <v>2246</v>
      </c>
      <c r="G56" s="3"/>
      <c r="H56" s="3" t="s">
        <v>691</v>
      </c>
      <c r="I56" s="3" t="s">
        <v>1613</v>
      </c>
      <c r="J56" s="3"/>
    </row>
    <row r="57" spans="2:10" x14ac:dyDescent="0.25">
      <c r="B57" s="3" t="s">
        <v>994</v>
      </c>
      <c r="C57" s="3" t="s">
        <v>1375</v>
      </c>
      <c r="E57" t="s">
        <v>2450</v>
      </c>
      <c r="F57" s="23" t="s">
        <v>1024</v>
      </c>
      <c r="H57" s="3" t="s">
        <v>691</v>
      </c>
      <c r="I57" s="3" t="s">
        <v>1614</v>
      </c>
      <c r="J57" s="3"/>
    </row>
    <row r="58" spans="2:10" x14ac:dyDescent="0.25">
      <c r="B58" s="3" t="s">
        <v>911</v>
      </c>
      <c r="C58" s="3" t="s">
        <v>912</v>
      </c>
      <c r="E58" s="3" t="s">
        <v>2024</v>
      </c>
      <c r="F58" s="23" t="s">
        <v>1024</v>
      </c>
      <c r="G58" s="3"/>
      <c r="H58" s="3" t="s">
        <v>691</v>
      </c>
      <c r="I58" s="3" t="s">
        <v>1615</v>
      </c>
      <c r="J58" s="3"/>
    </row>
    <row r="59" spans="2:10" x14ac:dyDescent="0.25">
      <c r="B59" s="3" t="s">
        <v>998</v>
      </c>
      <c r="C59" s="3" t="s">
        <v>682</v>
      </c>
      <c r="E59" t="s">
        <v>2451</v>
      </c>
      <c r="F59" s="12" t="s">
        <v>1024</v>
      </c>
      <c r="H59" s="3" t="s">
        <v>691</v>
      </c>
      <c r="I59" s="3" t="s">
        <v>1616</v>
      </c>
      <c r="J59" s="3"/>
    </row>
    <row r="60" spans="2:10" x14ac:dyDescent="0.25">
      <c r="B60" s="3" t="s">
        <v>837</v>
      </c>
      <c r="C60" s="3" t="s">
        <v>519</v>
      </c>
      <c r="E60" s="3" t="s">
        <v>2025</v>
      </c>
      <c r="F60" s="23" t="s">
        <v>1024</v>
      </c>
      <c r="G60" s="3"/>
      <c r="H60" s="3" t="s">
        <v>691</v>
      </c>
      <c r="I60" s="3" t="s">
        <v>1617</v>
      </c>
      <c r="J60" s="3"/>
    </row>
    <row r="61" spans="2:10" x14ac:dyDescent="0.25">
      <c r="B61" s="3" t="s">
        <v>873</v>
      </c>
      <c r="C61" s="3" t="s">
        <v>558</v>
      </c>
      <c r="E61" s="3" t="s">
        <v>2026</v>
      </c>
      <c r="F61" s="23" t="s">
        <v>2247</v>
      </c>
      <c r="G61" s="3"/>
      <c r="H61" s="3" t="s">
        <v>691</v>
      </c>
      <c r="I61" s="3" t="s">
        <v>1618</v>
      </c>
      <c r="J61" s="3"/>
    </row>
    <row r="62" spans="2:10" x14ac:dyDescent="0.25">
      <c r="B62" t="s">
        <v>1019</v>
      </c>
      <c r="C62" t="s">
        <v>1020</v>
      </c>
      <c r="F62" s="23" t="s">
        <v>1972</v>
      </c>
      <c r="H62" s="3" t="s">
        <v>691</v>
      </c>
      <c r="I62" s="3" t="s">
        <v>1619</v>
      </c>
      <c r="J62" s="3"/>
    </row>
    <row r="63" spans="2:10" x14ac:dyDescent="0.25">
      <c r="B63" s="3" t="s">
        <v>784</v>
      </c>
      <c r="C63" s="3" t="s">
        <v>446</v>
      </c>
      <c r="E63" s="3" t="s">
        <v>2027</v>
      </c>
      <c r="F63" s="12" t="s">
        <v>1027</v>
      </c>
      <c r="G63" s="3"/>
      <c r="H63" s="3" t="s">
        <v>691</v>
      </c>
      <c r="I63" s="3" t="s">
        <v>1620</v>
      </c>
      <c r="J63" s="3"/>
    </row>
    <row r="64" spans="2:10" x14ac:dyDescent="0.25">
      <c r="B64" s="3" t="s">
        <v>786</v>
      </c>
      <c r="C64" s="3" t="s">
        <v>448</v>
      </c>
      <c r="E64" s="3" t="s">
        <v>2028</v>
      </c>
      <c r="F64" s="12" t="s">
        <v>2248</v>
      </c>
      <c r="G64" s="3"/>
      <c r="H64" s="3" t="s">
        <v>691</v>
      </c>
      <c r="I64" s="3" t="s">
        <v>1621</v>
      </c>
      <c r="J64" s="3"/>
    </row>
    <row r="65" spans="2:10" x14ac:dyDescent="0.25">
      <c r="B65" s="3" t="s">
        <v>787</v>
      </c>
      <c r="C65" s="3" t="s">
        <v>658</v>
      </c>
      <c r="E65" t="s">
        <v>3361</v>
      </c>
      <c r="F65" s="12" t="s">
        <v>2315</v>
      </c>
      <c r="H65" s="3" t="s">
        <v>691</v>
      </c>
      <c r="I65" s="3" t="s">
        <v>1622</v>
      </c>
      <c r="J65" s="3"/>
    </row>
    <row r="66" spans="2:10" x14ac:dyDescent="0.25">
      <c r="B66" t="s">
        <v>1010</v>
      </c>
      <c r="C66" t="s">
        <v>1011</v>
      </c>
      <c r="E66" t="s">
        <v>2453</v>
      </c>
      <c r="F66" s="12" t="s">
        <v>1072</v>
      </c>
      <c r="H66" s="3" t="s">
        <v>691</v>
      </c>
      <c r="I66" s="3" t="s">
        <v>1624</v>
      </c>
      <c r="J66" s="3"/>
    </row>
    <row r="67" spans="2:10" x14ac:dyDescent="0.25">
      <c r="B67" s="3" t="s">
        <v>788</v>
      </c>
      <c r="C67" s="3" t="s">
        <v>449</v>
      </c>
      <c r="E67" s="3" t="s">
        <v>2029</v>
      </c>
      <c r="F67" s="12" t="s">
        <v>1028</v>
      </c>
      <c r="G67" s="3"/>
      <c r="H67" s="3" t="s">
        <v>691</v>
      </c>
      <c r="I67" s="3" t="s">
        <v>449</v>
      </c>
      <c r="J67" s="3"/>
    </row>
    <row r="68" spans="2:10" x14ac:dyDescent="0.25">
      <c r="B68" s="3" t="s">
        <v>789</v>
      </c>
      <c r="C68" s="3" t="s">
        <v>450</v>
      </c>
      <c r="E68" s="3" t="s">
        <v>2030</v>
      </c>
      <c r="F68" s="12" t="s">
        <v>1073</v>
      </c>
      <c r="G68" s="3"/>
      <c r="H68" s="3" t="s">
        <v>691</v>
      </c>
      <c r="I68" s="3" t="s">
        <v>1625</v>
      </c>
      <c r="J68" s="3"/>
    </row>
    <row r="69" spans="2:10" x14ac:dyDescent="0.25">
      <c r="B69" s="3" t="s">
        <v>785</v>
      </c>
      <c r="C69" s="3" t="s">
        <v>447</v>
      </c>
      <c r="E69" s="3" t="s">
        <v>2031</v>
      </c>
      <c r="F69" s="23" t="s">
        <v>2249</v>
      </c>
      <c r="G69" s="3"/>
      <c r="H69" s="3" t="s">
        <v>691</v>
      </c>
      <c r="I69" s="3" t="s">
        <v>1626</v>
      </c>
      <c r="J69" s="3"/>
    </row>
    <row r="70" spans="2:10" x14ac:dyDescent="0.25">
      <c r="B70" s="3" t="s">
        <v>790</v>
      </c>
      <c r="C70" s="3" t="s">
        <v>451</v>
      </c>
      <c r="E70" s="3" t="s">
        <v>2032</v>
      </c>
      <c r="F70" s="12" t="s">
        <v>2250</v>
      </c>
      <c r="G70" s="3"/>
      <c r="H70" s="3" t="s">
        <v>691</v>
      </c>
      <c r="I70" s="3" t="s">
        <v>1627</v>
      </c>
      <c r="J70" s="3"/>
    </row>
    <row r="71" spans="2:10" x14ac:dyDescent="0.25">
      <c r="B71" s="3" t="s">
        <v>800</v>
      </c>
      <c r="C71" s="3" t="s">
        <v>461</v>
      </c>
      <c r="E71" s="3" t="s">
        <v>2033</v>
      </c>
      <c r="F71" s="23" t="s">
        <v>2251</v>
      </c>
      <c r="G71" s="3"/>
      <c r="H71" s="3" t="s">
        <v>691</v>
      </c>
      <c r="I71" s="3" t="s">
        <v>1628</v>
      </c>
      <c r="J71" s="3"/>
    </row>
    <row r="72" spans="2:10" x14ac:dyDescent="0.25">
      <c r="B72" s="3" t="s">
        <v>783</v>
      </c>
      <c r="C72" s="3" t="s">
        <v>445</v>
      </c>
      <c r="E72" s="3" t="s">
        <v>2034</v>
      </c>
      <c r="F72" s="12" t="s">
        <v>1026</v>
      </c>
      <c r="G72" s="3"/>
      <c r="H72" s="3" t="s">
        <v>691</v>
      </c>
      <c r="I72" s="3" t="s">
        <v>1629</v>
      </c>
      <c r="J72" s="3"/>
    </row>
    <row r="73" spans="2:10" x14ac:dyDescent="0.25">
      <c r="B73" s="3" t="s">
        <v>930</v>
      </c>
      <c r="C73" s="3" t="s">
        <v>468</v>
      </c>
      <c r="E73" s="3" t="s">
        <v>3362</v>
      </c>
      <c r="F73" s="23" t="s">
        <v>2301</v>
      </c>
      <c r="H73" s="3" t="s">
        <v>691</v>
      </c>
      <c r="I73" s="3" t="s">
        <v>1630</v>
      </c>
      <c r="J73" s="3"/>
    </row>
    <row r="74" spans="2:10" x14ac:dyDescent="0.25">
      <c r="B74" s="3" t="s">
        <v>802</v>
      </c>
      <c r="C74" s="3" t="s">
        <v>463</v>
      </c>
      <c r="E74" s="3" t="s">
        <v>2035</v>
      </c>
      <c r="F74" s="23" t="s">
        <v>1032</v>
      </c>
      <c r="G74" s="3"/>
      <c r="H74" s="3" t="s">
        <v>691</v>
      </c>
      <c r="I74" s="3" t="s">
        <v>1631</v>
      </c>
      <c r="J74" s="3"/>
    </row>
    <row r="75" spans="2:10" x14ac:dyDescent="0.25">
      <c r="B75" s="3" t="s">
        <v>810</v>
      </c>
      <c r="C75" s="3" t="s">
        <v>490</v>
      </c>
      <c r="E75" s="3" t="s">
        <v>2036</v>
      </c>
      <c r="F75" s="23" t="s">
        <v>2252</v>
      </c>
      <c r="G75" s="3"/>
      <c r="H75" s="3" t="s">
        <v>691</v>
      </c>
      <c r="I75" s="3" t="s">
        <v>1632</v>
      </c>
      <c r="J75" s="3"/>
    </row>
    <row r="76" spans="2:10" x14ac:dyDescent="0.25">
      <c r="B76" s="3" t="s">
        <v>805</v>
      </c>
      <c r="C76" s="3" t="s">
        <v>486</v>
      </c>
      <c r="E76" s="3" t="s">
        <v>2037</v>
      </c>
      <c r="F76" s="12" t="s">
        <v>1389</v>
      </c>
      <c r="G76" s="3"/>
      <c r="H76" s="3" t="s">
        <v>691</v>
      </c>
      <c r="I76" s="3" t="s">
        <v>1633</v>
      </c>
      <c r="J76" s="3"/>
    </row>
    <row r="77" spans="2:10" x14ac:dyDescent="0.25">
      <c r="B77" s="3" t="s">
        <v>804</v>
      </c>
      <c r="C77" s="3" t="s">
        <v>485</v>
      </c>
      <c r="E77" s="3" t="s">
        <v>2038</v>
      </c>
      <c r="F77" s="23" t="s">
        <v>1045</v>
      </c>
      <c r="G77" s="3"/>
      <c r="H77" s="3" t="s">
        <v>691</v>
      </c>
      <c r="I77" s="3" t="s">
        <v>1634</v>
      </c>
      <c r="J77" s="3"/>
    </row>
    <row r="78" spans="2:10" x14ac:dyDescent="0.25">
      <c r="B78" s="3" t="s">
        <v>811</v>
      </c>
      <c r="C78" s="3" t="s">
        <v>491</v>
      </c>
      <c r="E78" s="3" t="s">
        <v>2039</v>
      </c>
      <c r="F78" s="23" t="s">
        <v>2253</v>
      </c>
      <c r="G78" s="3"/>
      <c r="H78" s="3" t="s">
        <v>691</v>
      </c>
      <c r="I78" s="3" t="s">
        <v>1635</v>
      </c>
      <c r="J78" s="3"/>
    </row>
    <row r="79" spans="2:10" x14ac:dyDescent="0.25">
      <c r="B79" s="3" t="s">
        <v>812</v>
      </c>
      <c r="C79" s="3" t="s">
        <v>492</v>
      </c>
      <c r="E79" s="3" t="s">
        <v>2040</v>
      </c>
      <c r="F79" s="23" t="s">
        <v>2254</v>
      </c>
      <c r="G79" s="3"/>
      <c r="H79" s="3" t="s">
        <v>691</v>
      </c>
      <c r="I79" s="3" t="s">
        <v>1636</v>
      </c>
      <c r="J79" s="3"/>
    </row>
    <row r="80" spans="2:10" x14ac:dyDescent="0.25">
      <c r="B80" s="3" t="s">
        <v>813</v>
      </c>
      <c r="C80" s="3" t="s">
        <v>493</v>
      </c>
      <c r="E80" s="3" t="s">
        <v>2041</v>
      </c>
      <c r="F80" s="23" t="s">
        <v>2255</v>
      </c>
      <c r="G80" s="3"/>
      <c r="H80" s="3" t="s">
        <v>691</v>
      </c>
      <c r="I80" s="3" t="s">
        <v>1637</v>
      </c>
      <c r="J80" s="3"/>
    </row>
    <row r="81" spans="2:10" x14ac:dyDescent="0.25">
      <c r="B81" s="3" t="s">
        <v>814</v>
      </c>
      <c r="C81" s="3" t="s">
        <v>494</v>
      </c>
      <c r="E81" s="3" t="s">
        <v>2042</v>
      </c>
      <c r="F81" s="23" t="s">
        <v>2256</v>
      </c>
      <c r="G81" s="3"/>
      <c r="H81" s="3" t="s">
        <v>691</v>
      </c>
      <c r="I81" s="3" t="s">
        <v>1638</v>
      </c>
      <c r="J81" s="3"/>
    </row>
    <row r="82" spans="2:10" x14ac:dyDescent="0.25">
      <c r="B82" s="3" t="s">
        <v>815</v>
      </c>
      <c r="C82" s="3" t="s">
        <v>495</v>
      </c>
      <c r="E82" s="3" t="s">
        <v>2043</v>
      </c>
      <c r="F82" s="23" t="s">
        <v>2257</v>
      </c>
      <c r="G82" s="3"/>
      <c r="H82" s="3" t="s">
        <v>691</v>
      </c>
      <c r="I82" s="3" t="s">
        <v>1639</v>
      </c>
      <c r="J82" s="3"/>
    </row>
    <row r="83" spans="2:10" x14ac:dyDescent="0.25">
      <c r="B83" s="3" t="s">
        <v>1402</v>
      </c>
      <c r="C83" s="3" t="s">
        <v>1403</v>
      </c>
      <c r="E83" t="s">
        <v>2454</v>
      </c>
      <c r="F83" s="23" t="s">
        <v>1048</v>
      </c>
      <c r="G83" s="3"/>
      <c r="H83" s="3" t="s">
        <v>691</v>
      </c>
      <c r="I83" s="3" t="s">
        <v>1783</v>
      </c>
    </row>
    <row r="84" spans="2:10" x14ac:dyDescent="0.25">
      <c r="B84" s="3" t="s">
        <v>821</v>
      </c>
      <c r="C84" s="3" t="s">
        <v>501</v>
      </c>
      <c r="E84" s="3" t="s">
        <v>2044</v>
      </c>
      <c r="F84" s="23" t="s">
        <v>2239</v>
      </c>
      <c r="G84" s="3"/>
      <c r="H84" s="3" t="s">
        <v>691</v>
      </c>
      <c r="I84" s="3" t="s">
        <v>1640</v>
      </c>
      <c r="J84" s="3"/>
    </row>
    <row r="85" spans="2:10" x14ac:dyDescent="0.25">
      <c r="B85" s="3" t="s">
        <v>792</v>
      </c>
      <c r="C85" s="3" t="s">
        <v>452</v>
      </c>
      <c r="E85" s="3" t="s">
        <v>2045</v>
      </c>
      <c r="F85" s="12" t="s">
        <v>2258</v>
      </c>
      <c r="G85" s="3"/>
      <c r="H85" s="3" t="s">
        <v>691</v>
      </c>
      <c r="I85" s="3" t="s">
        <v>1641</v>
      </c>
      <c r="J85" s="3"/>
    </row>
    <row r="86" spans="2:10" ht="17.25" x14ac:dyDescent="0.3">
      <c r="B86" s="3" t="s">
        <v>807</v>
      </c>
      <c r="C86" s="3" t="s">
        <v>488</v>
      </c>
      <c r="E86" t="s">
        <v>2455</v>
      </c>
      <c r="F86" s="12" t="s">
        <v>2259</v>
      </c>
      <c r="G86" s="8"/>
      <c r="H86" s="3" t="s">
        <v>691</v>
      </c>
      <c r="I86" s="3" t="s">
        <v>1642</v>
      </c>
      <c r="J86" s="3"/>
    </row>
    <row r="87" spans="2:10" x14ac:dyDescent="0.25">
      <c r="B87" s="3" t="s">
        <v>806</v>
      </c>
      <c r="C87" s="3" t="s">
        <v>487</v>
      </c>
      <c r="E87" s="3" t="s">
        <v>2046</v>
      </c>
      <c r="F87" s="23" t="s">
        <v>2215</v>
      </c>
      <c r="G87" s="3"/>
      <c r="H87" s="3" t="s">
        <v>691</v>
      </c>
      <c r="I87" s="3" t="s">
        <v>1643</v>
      </c>
      <c r="J87" s="3"/>
    </row>
    <row r="88" spans="2:10" x14ac:dyDescent="0.25">
      <c r="B88" s="3" t="s">
        <v>833</v>
      </c>
      <c r="C88" s="3" t="s">
        <v>515</v>
      </c>
      <c r="E88" s="3" t="s">
        <v>2047</v>
      </c>
      <c r="F88" s="23" t="s">
        <v>1065</v>
      </c>
      <c r="G88" s="3"/>
      <c r="H88" s="3" t="s">
        <v>691</v>
      </c>
      <c r="I88" s="3" t="s">
        <v>1644</v>
      </c>
      <c r="J88" s="3"/>
    </row>
    <row r="89" spans="2:10" x14ac:dyDescent="0.25">
      <c r="B89" s="3" t="s">
        <v>822</v>
      </c>
      <c r="C89" s="3" t="s">
        <v>502</v>
      </c>
      <c r="E89" s="3" t="s">
        <v>2048</v>
      </c>
      <c r="F89" s="23" t="s">
        <v>2212</v>
      </c>
      <c r="G89" s="3"/>
      <c r="H89" s="3" t="s">
        <v>691</v>
      </c>
      <c r="I89" s="3" t="s">
        <v>1645</v>
      </c>
      <c r="J89" s="3"/>
    </row>
    <row r="90" spans="2:10" x14ac:dyDescent="0.25">
      <c r="B90" s="3" t="s">
        <v>823</v>
      </c>
      <c r="C90" s="3" t="s">
        <v>503</v>
      </c>
      <c r="E90" s="3" t="s">
        <v>2049</v>
      </c>
      <c r="F90" s="23" t="s">
        <v>1025</v>
      </c>
      <c r="G90" s="3"/>
      <c r="H90" s="3" t="s">
        <v>691</v>
      </c>
      <c r="I90" s="3" t="s">
        <v>1646</v>
      </c>
      <c r="J90" s="3"/>
    </row>
    <row r="91" spans="2:10" x14ac:dyDescent="0.25">
      <c r="B91" s="3" t="s">
        <v>2341</v>
      </c>
      <c r="C91" s="3" t="s">
        <v>2343</v>
      </c>
      <c r="E91" s="3" t="s">
        <v>2344</v>
      </c>
      <c r="F91" s="23" t="s">
        <v>2345</v>
      </c>
      <c r="G91" s="3"/>
      <c r="H91" s="3" t="s">
        <v>691</v>
      </c>
      <c r="I91" s="3" t="s">
        <v>2346</v>
      </c>
      <c r="J91" s="3"/>
    </row>
    <row r="92" spans="2:10" x14ac:dyDescent="0.25">
      <c r="B92" s="3" t="s">
        <v>793</v>
      </c>
      <c r="C92" s="3" t="s">
        <v>453</v>
      </c>
      <c r="E92" s="3" t="s">
        <v>2050</v>
      </c>
      <c r="F92" s="23" t="s">
        <v>2260</v>
      </c>
      <c r="G92" s="3"/>
      <c r="H92" s="3" t="s">
        <v>691</v>
      </c>
      <c r="I92" s="3" t="s">
        <v>1647</v>
      </c>
      <c r="J92" s="3"/>
    </row>
    <row r="93" spans="2:10" x14ac:dyDescent="0.25">
      <c r="B93" s="3" t="s">
        <v>1344</v>
      </c>
      <c r="C93" s="3" t="s">
        <v>1345</v>
      </c>
      <c r="E93" s="3" t="s">
        <v>1346</v>
      </c>
      <c r="F93" s="12" t="s">
        <v>2261</v>
      </c>
      <c r="G93" s="3"/>
      <c r="H93" s="3" t="s">
        <v>691</v>
      </c>
      <c r="I93" s="3" t="s">
        <v>1648</v>
      </c>
      <c r="J93" s="3"/>
    </row>
    <row r="94" spans="2:10" x14ac:dyDescent="0.25">
      <c r="B94" s="3" t="s">
        <v>883</v>
      </c>
      <c r="C94" s="3" t="s">
        <v>567</v>
      </c>
      <c r="E94" s="3" t="s">
        <v>2051</v>
      </c>
      <c r="F94" s="24" t="s">
        <v>2213</v>
      </c>
      <c r="G94" s="3"/>
      <c r="H94" s="3" t="s">
        <v>691</v>
      </c>
      <c r="I94" s="3" t="s">
        <v>1649</v>
      </c>
      <c r="J94" s="3"/>
    </row>
    <row r="95" spans="2:10" x14ac:dyDescent="0.25">
      <c r="B95" s="3" t="s">
        <v>809</v>
      </c>
      <c r="C95" s="3" t="s">
        <v>489</v>
      </c>
      <c r="E95" t="s">
        <v>2456</v>
      </c>
      <c r="F95" s="23" t="s">
        <v>1040</v>
      </c>
      <c r="G95" s="3"/>
      <c r="H95" s="3" t="s">
        <v>691</v>
      </c>
      <c r="I95" s="3" t="s">
        <v>1702</v>
      </c>
      <c r="J95" s="3"/>
    </row>
    <row r="96" spans="2:10" x14ac:dyDescent="0.25">
      <c r="B96" s="3" t="s">
        <v>1442</v>
      </c>
      <c r="C96" s="3" t="s">
        <v>1364</v>
      </c>
      <c r="E96" s="3" t="s">
        <v>2052</v>
      </c>
      <c r="F96" s="23" t="s">
        <v>2262</v>
      </c>
      <c r="G96" s="3"/>
      <c r="H96" s="3" t="s">
        <v>691</v>
      </c>
      <c r="I96" s="3" t="s">
        <v>1757</v>
      </c>
      <c r="J96" s="3"/>
    </row>
    <row r="97" spans="2:10" x14ac:dyDescent="0.25">
      <c r="B97" s="3" t="s">
        <v>899</v>
      </c>
      <c r="C97" s="3" t="s">
        <v>584</v>
      </c>
      <c r="E97" s="3" t="s">
        <v>2053</v>
      </c>
      <c r="F97" s="23" t="s">
        <v>2263</v>
      </c>
      <c r="G97" s="3"/>
      <c r="H97" s="3" t="s">
        <v>691</v>
      </c>
      <c r="I97" s="3" t="s">
        <v>1650</v>
      </c>
      <c r="J97" s="3"/>
    </row>
    <row r="98" spans="2:10" x14ac:dyDescent="0.25">
      <c r="B98" s="3" t="s">
        <v>1443</v>
      </c>
      <c r="C98" s="3" t="s">
        <v>1365</v>
      </c>
      <c r="E98" s="3" t="s">
        <v>3197</v>
      </c>
      <c r="F98" s="23" t="s">
        <v>1479</v>
      </c>
      <c r="G98" s="3"/>
      <c r="H98" s="3" t="s">
        <v>691</v>
      </c>
      <c r="I98" s="3" t="s">
        <v>1761</v>
      </c>
      <c r="J98" s="3"/>
    </row>
    <row r="99" spans="2:10" x14ac:dyDescent="0.25">
      <c r="B99" s="3" t="s">
        <v>827</v>
      </c>
      <c r="C99" s="3" t="s">
        <v>507</v>
      </c>
      <c r="E99" s="3" t="s">
        <v>2054</v>
      </c>
      <c r="F99" s="23" t="s">
        <v>2134</v>
      </c>
      <c r="G99" s="3"/>
      <c r="H99" s="3" t="s">
        <v>691</v>
      </c>
      <c r="I99" s="3" t="s">
        <v>1651</v>
      </c>
      <c r="J99" s="3"/>
    </row>
    <row r="100" spans="2:10" x14ac:dyDescent="0.25">
      <c r="B100" s="3" t="s">
        <v>1347</v>
      </c>
      <c r="C100" s="3" t="s">
        <v>1348</v>
      </c>
      <c r="E100" s="3" t="s">
        <v>2457</v>
      </c>
      <c r="F100" s="23" t="s">
        <v>2264</v>
      </c>
      <c r="G100" s="3"/>
      <c r="H100" s="3" t="s">
        <v>691</v>
      </c>
      <c r="I100" s="3" t="s">
        <v>1652</v>
      </c>
      <c r="J100" s="3"/>
    </row>
    <row r="101" spans="2:10" x14ac:dyDescent="0.25">
      <c r="B101" s="3" t="s">
        <v>829</v>
      </c>
      <c r="C101" s="3" t="s">
        <v>510</v>
      </c>
      <c r="E101" s="3" t="s">
        <v>2055</v>
      </c>
      <c r="F101" s="23" t="s">
        <v>2265</v>
      </c>
      <c r="G101" s="3"/>
      <c r="H101" s="3" t="s">
        <v>691</v>
      </c>
      <c r="I101" s="3" t="s">
        <v>1653</v>
      </c>
      <c r="J101" s="3"/>
    </row>
    <row r="102" spans="2:10" x14ac:dyDescent="0.25">
      <c r="B102" s="3" t="s">
        <v>2415</v>
      </c>
      <c r="C102" s="3" t="s">
        <v>2416</v>
      </c>
      <c r="D102" s="3"/>
      <c r="E102" s="3" t="s">
        <v>3366</v>
      </c>
      <c r="F102" s="3" t="s">
        <v>2417</v>
      </c>
      <c r="G102" s="3"/>
      <c r="H102" s="3" t="s">
        <v>691</v>
      </c>
      <c r="I102" s="3" t="s">
        <v>2418</v>
      </c>
      <c r="J102" s="3"/>
    </row>
    <row r="103" spans="2:10" x14ac:dyDescent="0.25">
      <c r="B103" s="3" t="s">
        <v>949</v>
      </c>
      <c r="C103" s="3" t="s">
        <v>550</v>
      </c>
      <c r="E103" s="3" t="s">
        <v>3363</v>
      </c>
      <c r="F103" s="23" t="s">
        <v>2395</v>
      </c>
      <c r="H103" s="3" t="s">
        <v>691</v>
      </c>
      <c r="I103" s="3" t="s">
        <v>1654</v>
      </c>
      <c r="J103" s="3"/>
    </row>
    <row r="104" spans="2:10" ht="17.25" x14ac:dyDescent="0.3">
      <c r="B104" s="3" t="s">
        <v>978</v>
      </c>
      <c r="C104" s="3" t="s">
        <v>512</v>
      </c>
      <c r="E104" s="3" t="s">
        <v>2480</v>
      </c>
      <c r="F104" s="3" t="s">
        <v>2373</v>
      </c>
      <c r="G104" s="8"/>
      <c r="H104" s="3" t="s">
        <v>691</v>
      </c>
      <c r="I104" s="3" t="s">
        <v>1655</v>
      </c>
      <c r="J104" s="3"/>
    </row>
    <row r="105" spans="2:10" x14ac:dyDescent="0.25">
      <c r="B105" t="s">
        <v>1012</v>
      </c>
      <c r="C105" t="s">
        <v>1013</v>
      </c>
      <c r="E105" s="3" t="s">
        <v>3367</v>
      </c>
      <c r="F105" s="12" t="s">
        <v>2396</v>
      </c>
      <c r="H105" s="3" t="s">
        <v>691</v>
      </c>
      <c r="I105" s="3" t="s">
        <v>1656</v>
      </c>
      <c r="J105" s="3"/>
    </row>
    <row r="106" spans="2:10" x14ac:dyDescent="0.25">
      <c r="B106" t="s">
        <v>913</v>
      </c>
      <c r="C106" t="s">
        <v>688</v>
      </c>
      <c r="E106" s="3" t="s">
        <v>3368</v>
      </c>
      <c r="F106" s="12" t="s">
        <v>2877</v>
      </c>
      <c r="H106" s="3" t="s">
        <v>691</v>
      </c>
      <c r="I106" s="3" t="s">
        <v>1657</v>
      </c>
      <c r="J106" s="3"/>
    </row>
    <row r="107" spans="2:10" x14ac:dyDescent="0.25">
      <c r="B107" s="3" t="s">
        <v>834</v>
      </c>
      <c r="C107" s="3" t="s">
        <v>516</v>
      </c>
      <c r="E107" s="3" t="s">
        <v>2056</v>
      </c>
      <c r="F107" s="23" t="s">
        <v>2266</v>
      </c>
      <c r="G107" s="3"/>
      <c r="H107" s="3" t="s">
        <v>691</v>
      </c>
      <c r="I107" s="3" t="s">
        <v>1658</v>
      </c>
      <c r="J107" s="3"/>
    </row>
    <row r="108" spans="2:10" x14ac:dyDescent="0.25">
      <c r="B108" t="s">
        <v>2628</v>
      </c>
      <c r="C108" s="3" t="s">
        <v>2629</v>
      </c>
      <c r="E108" s="3" t="s">
        <v>2630</v>
      </c>
      <c r="F108" s="23" t="s">
        <v>2275</v>
      </c>
      <c r="G108" s="3"/>
      <c r="H108" s="3" t="s">
        <v>691</v>
      </c>
      <c r="I108" s="3" t="s">
        <v>2631</v>
      </c>
      <c r="J108" s="3"/>
    </row>
    <row r="109" spans="2:10" x14ac:dyDescent="0.25">
      <c r="B109" s="3" t="s">
        <v>836</v>
      </c>
      <c r="C109" s="3" t="s">
        <v>518</v>
      </c>
      <c r="E109" s="3" t="s">
        <v>2057</v>
      </c>
      <c r="F109" s="23" t="s">
        <v>2267</v>
      </c>
      <c r="G109" s="3"/>
      <c r="H109" s="3" t="s">
        <v>691</v>
      </c>
      <c r="I109" s="3" t="s">
        <v>1659</v>
      </c>
      <c r="J109" s="3"/>
    </row>
    <row r="110" spans="2:10" x14ac:dyDescent="0.25">
      <c r="B110" s="3" t="s">
        <v>2818</v>
      </c>
      <c r="C110" s="3" t="s">
        <v>548</v>
      </c>
      <c r="E110" s="3" t="s">
        <v>2058</v>
      </c>
      <c r="F110" s="23" t="s">
        <v>1058</v>
      </c>
      <c r="G110" s="3"/>
      <c r="H110" s="3" t="s">
        <v>691</v>
      </c>
      <c r="I110" s="3" t="s">
        <v>2819</v>
      </c>
      <c r="J110" s="3"/>
    </row>
    <row r="111" spans="2:10" x14ac:dyDescent="0.25">
      <c r="B111" s="3" t="s">
        <v>964</v>
      </c>
      <c r="C111" s="3" t="s">
        <v>2391</v>
      </c>
      <c r="E111" t="s">
        <v>2458</v>
      </c>
      <c r="F111" s="12" t="s">
        <v>2268</v>
      </c>
      <c r="H111" s="3" t="s">
        <v>691</v>
      </c>
      <c r="I111" s="3" t="s">
        <v>1661</v>
      </c>
      <c r="J111" s="3"/>
    </row>
    <row r="112" spans="2:10" x14ac:dyDescent="0.25">
      <c r="B112" s="3" t="s">
        <v>931</v>
      </c>
      <c r="C112" s="3" t="s">
        <v>469</v>
      </c>
      <c r="E112" s="3" t="s">
        <v>3364</v>
      </c>
      <c r="F112" s="12" t="s">
        <v>2302</v>
      </c>
      <c r="H112" s="3" t="s">
        <v>691</v>
      </c>
      <c r="I112" s="3" t="s">
        <v>1662</v>
      </c>
      <c r="J112" s="3"/>
    </row>
    <row r="113" spans="2:10" x14ac:dyDescent="0.25">
      <c r="B113" s="3" t="s">
        <v>932</v>
      </c>
      <c r="C113" s="3" t="s">
        <v>470</v>
      </c>
      <c r="E113" s="3" t="s">
        <v>3365</v>
      </c>
      <c r="F113" s="24" t="s">
        <v>2303</v>
      </c>
      <c r="H113" s="3" t="s">
        <v>691</v>
      </c>
      <c r="I113" s="3" t="s">
        <v>1663</v>
      </c>
      <c r="J113" s="3"/>
    </row>
    <row r="114" spans="2:10" x14ac:dyDescent="0.25">
      <c r="B114" s="3" t="s">
        <v>841</v>
      </c>
      <c r="C114" s="3" t="s">
        <v>523</v>
      </c>
      <c r="E114" s="3" t="s">
        <v>2059</v>
      </c>
      <c r="F114" s="23" t="s">
        <v>1050</v>
      </c>
      <c r="G114" s="3"/>
      <c r="H114" s="3" t="s">
        <v>691</v>
      </c>
      <c r="I114" s="3" t="s">
        <v>1666</v>
      </c>
      <c r="J114" s="3"/>
    </row>
    <row r="115" spans="2:10" x14ac:dyDescent="0.25">
      <c r="B115" s="3" t="s">
        <v>824</v>
      </c>
      <c r="C115" s="3" t="s">
        <v>504</v>
      </c>
      <c r="E115" s="3" t="s">
        <v>2060</v>
      </c>
      <c r="F115" s="23" t="s">
        <v>1065</v>
      </c>
      <c r="G115" s="3"/>
      <c r="H115" s="3" t="s">
        <v>691</v>
      </c>
      <c r="I115" s="3" t="s">
        <v>1665</v>
      </c>
      <c r="J115" s="3"/>
    </row>
    <row r="116" spans="2:10" x14ac:dyDescent="0.25">
      <c r="B116" s="3" t="s">
        <v>840</v>
      </c>
      <c r="C116" s="3" t="s">
        <v>522</v>
      </c>
      <c r="E116" s="3" t="s">
        <v>2061</v>
      </c>
      <c r="F116" s="12" t="s">
        <v>1410</v>
      </c>
      <c r="G116" s="3"/>
      <c r="H116" s="3" t="s">
        <v>691</v>
      </c>
      <c r="I116" s="3" t="s">
        <v>1664</v>
      </c>
      <c r="J116" s="3"/>
    </row>
    <row r="117" spans="2:10" x14ac:dyDescent="0.25">
      <c r="B117" s="3" t="s">
        <v>843</v>
      </c>
      <c r="C117" s="3" t="s">
        <v>525</v>
      </c>
      <c r="E117" s="3" t="s">
        <v>2062</v>
      </c>
      <c r="F117" s="23" t="s">
        <v>2269</v>
      </c>
      <c r="G117" s="3"/>
      <c r="H117" s="3" t="s">
        <v>691</v>
      </c>
      <c r="I117" s="3" t="s">
        <v>1667</v>
      </c>
      <c r="J117" s="3"/>
    </row>
    <row r="118" spans="2:10" x14ac:dyDescent="0.25">
      <c r="B118" s="3" t="s">
        <v>933</v>
      </c>
      <c r="C118" s="3" t="s">
        <v>471</v>
      </c>
      <c r="E118" s="3" t="s">
        <v>2063</v>
      </c>
      <c r="F118" s="12" t="s">
        <v>2394</v>
      </c>
      <c r="H118" s="3" t="s">
        <v>691</v>
      </c>
      <c r="I118" s="3" t="s">
        <v>1668</v>
      </c>
      <c r="J118" s="3"/>
    </row>
    <row r="119" spans="2:10" x14ac:dyDescent="0.25">
      <c r="B119" s="3" t="s">
        <v>844</v>
      </c>
      <c r="C119" s="3" t="s">
        <v>526</v>
      </c>
      <c r="E119" s="3" t="s">
        <v>2064</v>
      </c>
      <c r="F119" s="23" t="s">
        <v>2270</v>
      </c>
      <c r="G119" s="3"/>
      <c r="H119" s="3" t="s">
        <v>691</v>
      </c>
      <c r="I119" s="3" t="s">
        <v>1669</v>
      </c>
      <c r="J119" s="3"/>
    </row>
    <row r="120" spans="2:10" x14ac:dyDescent="0.25">
      <c r="B120" s="3" t="s">
        <v>845</v>
      </c>
      <c r="C120" s="3" t="s">
        <v>527</v>
      </c>
      <c r="D120" s="10"/>
      <c r="E120" s="25" t="s">
        <v>3369</v>
      </c>
      <c r="F120" s="23" t="s">
        <v>2271</v>
      </c>
      <c r="G120" s="3"/>
      <c r="H120" s="3" t="s">
        <v>691</v>
      </c>
      <c r="I120" s="3" t="s">
        <v>1670</v>
      </c>
      <c r="J120" s="3"/>
    </row>
    <row r="121" spans="2:10" x14ac:dyDescent="0.25">
      <c r="B121" s="3" t="s">
        <v>2359</v>
      </c>
      <c r="C121" s="3" t="s">
        <v>2360</v>
      </c>
      <c r="D121" s="10"/>
      <c r="E121" s="25" t="s">
        <v>3370</v>
      </c>
      <c r="F121" s="23" t="s">
        <v>2363</v>
      </c>
      <c r="G121" s="3"/>
      <c r="H121" s="3" t="s">
        <v>691</v>
      </c>
      <c r="I121" s="3" t="s">
        <v>2361</v>
      </c>
      <c r="J121" s="3"/>
    </row>
    <row r="122" spans="2:10" x14ac:dyDescent="0.25">
      <c r="B122" s="3" t="s">
        <v>1356</v>
      </c>
      <c r="C122" s="3" t="s">
        <v>1357</v>
      </c>
      <c r="E122" s="3" t="s">
        <v>2459</v>
      </c>
      <c r="F122" s="23" t="s">
        <v>1358</v>
      </c>
      <c r="G122" s="3"/>
      <c r="H122" s="3" t="s">
        <v>691</v>
      </c>
      <c r="I122" s="3" t="s">
        <v>1671</v>
      </c>
      <c r="J122" s="3"/>
    </row>
    <row r="123" spans="2:10" x14ac:dyDescent="0.25">
      <c r="B123" s="3" t="s">
        <v>885</v>
      </c>
      <c r="C123" s="3" t="s">
        <v>569</v>
      </c>
      <c r="E123" s="3" t="s">
        <v>1293</v>
      </c>
      <c r="F123" s="23" t="s">
        <v>1067</v>
      </c>
      <c r="G123" s="3"/>
      <c r="H123" s="3" t="s">
        <v>691</v>
      </c>
      <c r="I123" s="3" t="s">
        <v>1672</v>
      </c>
      <c r="J123" s="3"/>
    </row>
    <row r="124" spans="2:10" x14ac:dyDescent="0.25">
      <c r="B124" s="3" t="s">
        <v>908</v>
      </c>
      <c r="C124" s="3" t="s">
        <v>597</v>
      </c>
      <c r="E124" s="3" t="s">
        <v>2065</v>
      </c>
      <c r="F124" s="23" t="s">
        <v>597</v>
      </c>
      <c r="G124" s="3"/>
      <c r="H124" s="3" t="s">
        <v>691</v>
      </c>
      <c r="I124" s="3" t="s">
        <v>1673</v>
      </c>
      <c r="J124" s="3"/>
    </row>
    <row r="125" spans="2:10" x14ac:dyDescent="0.25">
      <c r="B125" s="3" t="s">
        <v>934</v>
      </c>
      <c r="C125" s="3" t="s">
        <v>472</v>
      </c>
      <c r="E125" s="3" t="s">
        <v>2822</v>
      </c>
      <c r="F125" s="23" t="s">
        <v>2304</v>
      </c>
      <c r="H125" s="3" t="s">
        <v>691</v>
      </c>
      <c r="I125" s="3" t="s">
        <v>1674</v>
      </c>
      <c r="J125" s="3"/>
    </row>
    <row r="126" spans="2:10" x14ac:dyDescent="0.25">
      <c r="B126" s="3" t="s">
        <v>850</v>
      </c>
      <c r="C126" s="3" t="s">
        <v>532</v>
      </c>
      <c r="E126" s="3" t="s">
        <v>2066</v>
      </c>
      <c r="F126" s="23" t="s">
        <v>2388</v>
      </c>
      <c r="G126" s="3"/>
      <c r="H126" s="3" t="s">
        <v>691</v>
      </c>
      <c r="I126" s="3" t="s">
        <v>1675</v>
      </c>
      <c r="J126" s="3"/>
    </row>
    <row r="127" spans="2:10" x14ac:dyDescent="0.25">
      <c r="B127" s="3" t="s">
        <v>1205</v>
      </c>
      <c r="C127" s="3" t="s">
        <v>2460</v>
      </c>
      <c r="E127" t="s">
        <v>2461</v>
      </c>
      <c r="F127" s="23" t="s">
        <v>1054</v>
      </c>
      <c r="H127" s="3" t="s">
        <v>691</v>
      </c>
      <c r="I127" s="3" t="s">
        <v>1676</v>
      </c>
      <c r="J127" s="3"/>
    </row>
    <row r="128" spans="2:10" x14ac:dyDescent="0.25">
      <c r="B128" s="3" t="s">
        <v>849</v>
      </c>
      <c r="C128" s="3" t="s">
        <v>531</v>
      </c>
      <c r="E128" s="3" t="s">
        <v>2067</v>
      </c>
      <c r="F128" s="23" t="s">
        <v>1052</v>
      </c>
      <c r="G128" s="3"/>
      <c r="H128" s="3" t="s">
        <v>691</v>
      </c>
      <c r="I128" s="3" t="s">
        <v>1677</v>
      </c>
      <c r="J128" s="3"/>
    </row>
    <row r="129" spans="2:10" x14ac:dyDescent="0.25">
      <c r="B129" s="3" t="s">
        <v>1251</v>
      </c>
      <c r="C129" s="3" t="s">
        <v>1256</v>
      </c>
      <c r="E129" s="3" t="s">
        <v>2068</v>
      </c>
      <c r="F129" s="23" t="s">
        <v>1257</v>
      </c>
      <c r="H129" s="3" t="s">
        <v>691</v>
      </c>
      <c r="I129" s="3" t="s">
        <v>1678</v>
      </c>
      <c r="J129" s="3"/>
    </row>
    <row r="130" spans="2:10" x14ac:dyDescent="0.25">
      <c r="B130" s="3" t="s">
        <v>851</v>
      </c>
      <c r="C130" s="3" t="s">
        <v>533</v>
      </c>
      <c r="E130" s="3" t="s">
        <v>2069</v>
      </c>
      <c r="F130" s="23" t="s">
        <v>1053</v>
      </c>
      <c r="G130" s="3"/>
      <c r="H130" s="3" t="s">
        <v>691</v>
      </c>
      <c r="I130" s="3" t="s">
        <v>1679</v>
      </c>
      <c r="J130" s="3"/>
    </row>
    <row r="131" spans="2:10" s="3" customFormat="1" x14ac:dyDescent="0.25">
      <c r="B131" s="3" t="s">
        <v>935</v>
      </c>
      <c r="C131" s="3" t="s">
        <v>473</v>
      </c>
      <c r="D131"/>
      <c r="E131" s="3" t="s">
        <v>2823</v>
      </c>
      <c r="F131" s="12" t="s">
        <v>2305</v>
      </c>
      <c r="G131"/>
      <c r="H131" s="3" t="s">
        <v>691</v>
      </c>
      <c r="I131" s="3" t="s">
        <v>1680</v>
      </c>
    </row>
    <row r="132" spans="2:10" x14ac:dyDescent="0.25">
      <c r="B132" s="3" t="s">
        <v>1369</v>
      </c>
      <c r="C132" s="3" t="s">
        <v>1368</v>
      </c>
      <c r="E132" s="3" t="s">
        <v>2070</v>
      </c>
      <c r="F132" s="23" t="s">
        <v>2264</v>
      </c>
      <c r="G132" s="3"/>
      <c r="H132" s="3" t="s">
        <v>691</v>
      </c>
      <c r="I132" s="3" t="s">
        <v>1681</v>
      </c>
      <c r="J132" s="3"/>
    </row>
    <row r="133" spans="2:10" x14ac:dyDescent="0.25">
      <c r="B133" s="3" t="s">
        <v>817</v>
      </c>
      <c r="C133" s="3" t="s">
        <v>497</v>
      </c>
      <c r="E133" s="3" t="s">
        <v>2071</v>
      </c>
      <c r="F133" s="23" t="s">
        <v>2260</v>
      </c>
      <c r="G133" s="3"/>
      <c r="H133" s="3" t="s">
        <v>691</v>
      </c>
      <c r="I133" s="3" t="s">
        <v>1682</v>
      </c>
      <c r="J133" s="3"/>
    </row>
    <row r="134" spans="2:10" x14ac:dyDescent="0.25">
      <c r="B134" s="3" t="s">
        <v>854</v>
      </c>
      <c r="C134" s="3" t="s">
        <v>535</v>
      </c>
      <c r="E134" s="3" t="s">
        <v>2072</v>
      </c>
      <c r="F134" s="12" t="s">
        <v>1389</v>
      </c>
      <c r="G134" s="3"/>
      <c r="H134" s="3" t="s">
        <v>691</v>
      </c>
      <c r="I134" s="3" t="s">
        <v>1683</v>
      </c>
      <c r="J134" s="3"/>
    </row>
    <row r="135" spans="2:10" x14ac:dyDescent="0.25">
      <c r="B135" s="3" t="s">
        <v>780</v>
      </c>
      <c r="C135" s="3" t="s">
        <v>442</v>
      </c>
      <c r="E135" s="3" t="s">
        <v>2073</v>
      </c>
      <c r="F135" s="12" t="s">
        <v>2216</v>
      </c>
      <c r="G135" s="3"/>
      <c r="H135" s="3" t="s">
        <v>691</v>
      </c>
      <c r="I135" s="3" t="s">
        <v>1684</v>
      </c>
      <c r="J135" s="3"/>
    </row>
    <row r="136" spans="2:10" x14ac:dyDescent="0.25">
      <c r="B136" s="3" t="s">
        <v>781</v>
      </c>
      <c r="C136" s="3" t="s">
        <v>443</v>
      </c>
      <c r="E136" s="3" t="s">
        <v>2074</v>
      </c>
      <c r="F136" s="12" t="s">
        <v>1411</v>
      </c>
      <c r="G136" s="3"/>
      <c r="H136" s="3" t="s">
        <v>691</v>
      </c>
      <c r="I136" s="3" t="s">
        <v>1686</v>
      </c>
      <c r="J136" s="3"/>
    </row>
    <row r="137" spans="2:10" x14ac:dyDescent="0.25">
      <c r="B137" s="3" t="s">
        <v>855</v>
      </c>
      <c r="C137" s="3" t="s">
        <v>536</v>
      </c>
      <c r="E137" s="3" t="s">
        <v>2075</v>
      </c>
      <c r="F137" s="23" t="s">
        <v>1033</v>
      </c>
      <c r="G137" s="3"/>
      <c r="H137" s="3" t="s">
        <v>691</v>
      </c>
      <c r="I137" s="3" t="s">
        <v>1685</v>
      </c>
      <c r="J137" s="3"/>
    </row>
    <row r="138" spans="2:10" x14ac:dyDescent="0.25">
      <c r="B138" s="3" t="s">
        <v>856</v>
      </c>
      <c r="C138" s="3" t="s">
        <v>537</v>
      </c>
      <c r="E138" s="3" t="s">
        <v>2076</v>
      </c>
      <c r="F138" s="23" t="s">
        <v>1055</v>
      </c>
      <c r="G138" s="3"/>
      <c r="H138" s="3" t="s">
        <v>691</v>
      </c>
      <c r="I138" s="3" t="s">
        <v>1687</v>
      </c>
      <c r="J138" s="3"/>
    </row>
    <row r="139" spans="2:10" x14ac:dyDescent="0.25">
      <c r="B139" s="3" t="s">
        <v>801</v>
      </c>
      <c r="C139" s="3" t="s">
        <v>462</v>
      </c>
      <c r="E139" s="3" t="s">
        <v>2077</v>
      </c>
      <c r="F139" s="23" t="s">
        <v>1031</v>
      </c>
      <c r="G139" s="3"/>
      <c r="H139" s="3" t="s">
        <v>691</v>
      </c>
      <c r="I139" s="3" t="s">
        <v>1688</v>
      </c>
      <c r="J139" s="3"/>
    </row>
    <row r="140" spans="2:10" x14ac:dyDescent="0.25">
      <c r="B140" s="3" t="s">
        <v>936</v>
      </c>
      <c r="C140" s="3" t="s">
        <v>474</v>
      </c>
      <c r="E140" s="3" t="s">
        <v>2824</v>
      </c>
      <c r="F140" s="12" t="s">
        <v>2305</v>
      </c>
      <c r="H140" s="3" t="s">
        <v>691</v>
      </c>
      <c r="I140" s="3" t="s">
        <v>1689</v>
      </c>
      <c r="J140" s="3"/>
    </row>
    <row r="141" spans="2:10" x14ac:dyDescent="0.25">
      <c r="B141" s="3" t="s">
        <v>839</v>
      </c>
      <c r="C141" s="3" t="s">
        <v>521</v>
      </c>
      <c r="E141" s="3" t="s">
        <v>2078</v>
      </c>
      <c r="F141" s="24" t="s">
        <v>2215</v>
      </c>
      <c r="G141" s="3"/>
      <c r="H141" s="3" t="s">
        <v>691</v>
      </c>
      <c r="I141" s="3" t="s">
        <v>1690</v>
      </c>
      <c r="J141" s="3"/>
    </row>
    <row r="142" spans="2:10" x14ac:dyDescent="0.25">
      <c r="B142" s="3" t="s">
        <v>838</v>
      </c>
      <c r="C142" s="3" t="s">
        <v>520</v>
      </c>
      <c r="E142" s="3" t="s">
        <v>2079</v>
      </c>
      <c r="F142" s="12" t="s">
        <v>1034</v>
      </c>
      <c r="G142" s="3"/>
      <c r="H142" s="3" t="s">
        <v>691</v>
      </c>
      <c r="I142" s="3" t="s">
        <v>1691</v>
      </c>
      <c r="J142" s="3"/>
    </row>
    <row r="143" spans="2:10" x14ac:dyDescent="0.25">
      <c r="B143" s="3" t="s">
        <v>847</v>
      </c>
      <c r="C143" s="3" t="s">
        <v>529</v>
      </c>
      <c r="E143" s="3" t="s">
        <v>2080</v>
      </c>
      <c r="F143" s="23" t="s">
        <v>1035</v>
      </c>
      <c r="G143" s="3"/>
      <c r="H143" s="3" t="s">
        <v>691</v>
      </c>
      <c r="I143" s="3" t="s">
        <v>1692</v>
      </c>
      <c r="J143" s="3"/>
    </row>
    <row r="144" spans="2:10" x14ac:dyDescent="0.25">
      <c r="B144" s="3" t="s">
        <v>848</v>
      </c>
      <c r="C144" s="3" t="s">
        <v>530</v>
      </c>
      <c r="E144" s="3" t="s">
        <v>2081</v>
      </c>
      <c r="F144" s="23" t="s">
        <v>1051</v>
      </c>
      <c r="G144" s="3"/>
      <c r="H144" s="3" t="s">
        <v>691</v>
      </c>
      <c r="I144" s="3" t="s">
        <v>1693</v>
      </c>
      <c r="J144" s="3"/>
    </row>
    <row r="145" spans="2:10" x14ac:dyDescent="0.25">
      <c r="B145" s="3" t="s">
        <v>852</v>
      </c>
      <c r="C145" s="3" t="s">
        <v>534</v>
      </c>
      <c r="E145" s="3" t="s">
        <v>2082</v>
      </c>
      <c r="F145" s="12" t="s">
        <v>1036</v>
      </c>
      <c r="G145" s="3"/>
      <c r="H145" s="3" t="s">
        <v>691</v>
      </c>
      <c r="I145" s="3" t="s">
        <v>1694</v>
      </c>
      <c r="J145" s="3"/>
    </row>
    <row r="146" spans="2:10" x14ac:dyDescent="0.25">
      <c r="B146" s="3" t="s">
        <v>982</v>
      </c>
      <c r="C146" s="3" t="s">
        <v>538</v>
      </c>
      <c r="E146" s="3" t="s">
        <v>2083</v>
      </c>
      <c r="F146" s="23" t="s">
        <v>2217</v>
      </c>
      <c r="G146" s="3"/>
      <c r="H146" s="3" t="s">
        <v>691</v>
      </c>
      <c r="I146" s="3" t="s">
        <v>1695</v>
      </c>
      <c r="J146" s="3"/>
    </row>
    <row r="147" spans="2:10" x14ac:dyDescent="0.25">
      <c r="B147" s="3" t="s">
        <v>859</v>
      </c>
      <c r="C147" s="3" t="s">
        <v>540</v>
      </c>
      <c r="E147" s="3" t="s">
        <v>2084</v>
      </c>
      <c r="F147" s="12" t="s">
        <v>1036</v>
      </c>
      <c r="G147" s="3"/>
      <c r="H147" s="3" t="s">
        <v>691</v>
      </c>
      <c r="I147" s="3" t="s">
        <v>1696</v>
      </c>
      <c r="J147" s="3"/>
    </row>
    <row r="148" spans="2:10" x14ac:dyDescent="0.25">
      <c r="B148" s="3" t="s">
        <v>860</v>
      </c>
      <c r="C148" s="3" t="s">
        <v>541</v>
      </c>
      <c r="E148" s="3" t="s">
        <v>2085</v>
      </c>
      <c r="F148" s="12" t="s">
        <v>2218</v>
      </c>
      <c r="G148" s="3"/>
      <c r="H148" s="3" t="s">
        <v>691</v>
      </c>
      <c r="I148" s="3" t="s">
        <v>1697</v>
      </c>
      <c r="J148" s="3"/>
    </row>
    <row r="149" spans="2:10" x14ac:dyDescent="0.25">
      <c r="B149" s="3" t="s">
        <v>862</v>
      </c>
      <c r="C149" s="3" t="s">
        <v>543</v>
      </c>
      <c r="E149" s="3" t="s">
        <v>2086</v>
      </c>
      <c r="F149" s="23" t="s">
        <v>1037</v>
      </c>
      <c r="G149" s="3"/>
      <c r="H149" s="3" t="s">
        <v>691</v>
      </c>
      <c r="I149" s="3" t="s">
        <v>1698</v>
      </c>
      <c r="J149" s="3"/>
    </row>
    <row r="150" spans="2:10" x14ac:dyDescent="0.25">
      <c r="B150" s="3" t="s">
        <v>857</v>
      </c>
      <c r="C150" s="3" t="s">
        <v>539</v>
      </c>
      <c r="E150" s="3" t="s">
        <v>2087</v>
      </c>
      <c r="F150" s="23" t="s">
        <v>2219</v>
      </c>
      <c r="G150" s="3"/>
      <c r="H150" s="3" t="s">
        <v>691</v>
      </c>
      <c r="I150" s="3" t="s">
        <v>1699</v>
      </c>
      <c r="J150" s="3"/>
    </row>
    <row r="151" spans="2:10" x14ac:dyDescent="0.25">
      <c r="B151" s="3" t="s">
        <v>880</v>
      </c>
      <c r="C151" s="3" t="s">
        <v>565</v>
      </c>
      <c r="E151" s="3" t="s">
        <v>2088</v>
      </c>
      <c r="F151" s="12" t="s">
        <v>1038</v>
      </c>
      <c r="G151" s="3"/>
      <c r="H151" s="3" t="s">
        <v>691</v>
      </c>
      <c r="I151" s="3" t="s">
        <v>1700</v>
      </c>
      <c r="J151" s="3"/>
    </row>
    <row r="152" spans="2:10" x14ac:dyDescent="0.25">
      <c r="B152" s="3" t="s">
        <v>884</v>
      </c>
      <c r="C152" s="3" t="s">
        <v>568</v>
      </c>
      <c r="E152" s="3" t="s">
        <v>2089</v>
      </c>
      <c r="F152" s="23" t="s">
        <v>1039</v>
      </c>
      <c r="G152" s="3"/>
      <c r="H152" s="3" t="s">
        <v>691</v>
      </c>
      <c r="I152" s="3" t="s">
        <v>1701</v>
      </c>
      <c r="J152" s="3"/>
    </row>
    <row r="153" spans="2:10" x14ac:dyDescent="0.25">
      <c r="B153" s="3" t="s">
        <v>894</v>
      </c>
      <c r="C153" s="3" t="s">
        <v>580</v>
      </c>
      <c r="E153" s="3" t="s">
        <v>2090</v>
      </c>
      <c r="F153" s="23" t="s">
        <v>1040</v>
      </c>
      <c r="G153" s="3"/>
      <c r="H153" s="3" t="s">
        <v>691</v>
      </c>
      <c r="I153" s="3" t="s">
        <v>1703</v>
      </c>
      <c r="J153" s="3"/>
    </row>
    <row r="154" spans="2:10" x14ac:dyDescent="0.25">
      <c r="B154" s="3" t="s">
        <v>897</v>
      </c>
      <c r="C154" s="3" t="s">
        <v>582</v>
      </c>
      <c r="E154" s="3" t="s">
        <v>2091</v>
      </c>
      <c r="F154" s="23" t="s">
        <v>1041</v>
      </c>
      <c r="G154" s="3"/>
      <c r="H154" s="3" t="s">
        <v>691</v>
      </c>
      <c r="I154" s="3" t="s">
        <v>1704</v>
      </c>
      <c r="J154" s="3"/>
    </row>
    <row r="155" spans="2:10" x14ac:dyDescent="0.25">
      <c r="B155" s="3" t="s">
        <v>900</v>
      </c>
      <c r="C155" s="3" t="s">
        <v>585</v>
      </c>
      <c r="E155" s="3" t="s">
        <v>2092</v>
      </c>
      <c r="F155" s="23" t="s">
        <v>1042</v>
      </c>
      <c r="G155" s="3"/>
      <c r="H155" s="3" t="s">
        <v>691</v>
      </c>
      <c r="I155" s="3" t="s">
        <v>1707</v>
      </c>
      <c r="J155" s="3"/>
    </row>
    <row r="156" spans="2:10" x14ac:dyDescent="0.25">
      <c r="B156" s="3" t="s">
        <v>901</v>
      </c>
      <c r="C156" s="3" t="s">
        <v>586</v>
      </c>
      <c r="E156" s="3" t="s">
        <v>2093</v>
      </c>
      <c r="F156" s="23" t="s">
        <v>1043</v>
      </c>
      <c r="G156" s="3"/>
      <c r="H156" s="3" t="s">
        <v>691</v>
      </c>
      <c r="I156" s="3" t="s">
        <v>1705</v>
      </c>
      <c r="J156" s="3"/>
    </row>
    <row r="157" spans="2:10" x14ac:dyDescent="0.25">
      <c r="B157" s="3" t="s">
        <v>907</v>
      </c>
      <c r="C157" s="3" t="s">
        <v>596</v>
      </c>
      <c r="E157" s="3" t="s">
        <v>2094</v>
      </c>
      <c r="F157" s="23" t="s">
        <v>1044</v>
      </c>
      <c r="G157" s="3"/>
      <c r="H157" s="3" t="s">
        <v>691</v>
      </c>
      <c r="I157" s="3" t="s">
        <v>1706</v>
      </c>
      <c r="J157" s="3"/>
    </row>
    <row r="158" spans="2:10" x14ac:dyDescent="0.25">
      <c r="B158" s="3" t="s">
        <v>937</v>
      </c>
      <c r="C158" s="3" t="s">
        <v>475</v>
      </c>
      <c r="E158" s="3" t="s">
        <v>2825</v>
      </c>
      <c r="F158" s="23" t="s">
        <v>2306</v>
      </c>
      <c r="H158" s="3" t="s">
        <v>691</v>
      </c>
      <c r="I158" s="3" t="s">
        <v>1709</v>
      </c>
      <c r="J158" s="3"/>
    </row>
    <row r="159" spans="2:10" x14ac:dyDescent="0.25">
      <c r="B159" s="3" t="s">
        <v>977</v>
      </c>
      <c r="C159" s="3" t="s">
        <v>430</v>
      </c>
      <c r="E159" s="3" t="s">
        <v>2482</v>
      </c>
      <c r="F159" s="3" t="s">
        <v>2371</v>
      </c>
      <c r="G159" s="3"/>
      <c r="H159" s="3" t="s">
        <v>691</v>
      </c>
      <c r="I159" s="3" t="s">
        <v>1713</v>
      </c>
      <c r="J159" s="3"/>
    </row>
    <row r="160" spans="2:10" x14ac:dyDescent="0.25">
      <c r="B160" s="3" t="s">
        <v>979</v>
      </c>
      <c r="C160" s="3" t="s">
        <v>545</v>
      </c>
      <c r="E160" s="3" t="s">
        <v>2481</v>
      </c>
      <c r="F160" s="3" t="s">
        <v>2372</v>
      </c>
      <c r="G160" s="23"/>
      <c r="H160" s="3" t="s">
        <v>691</v>
      </c>
      <c r="I160" s="3" t="s">
        <v>1712</v>
      </c>
      <c r="J160" s="3"/>
    </row>
    <row r="161" spans="2:10" x14ac:dyDescent="0.25">
      <c r="B161" s="3" t="s">
        <v>863</v>
      </c>
      <c r="C161" s="3" t="s">
        <v>544</v>
      </c>
      <c r="E161" s="3" t="s">
        <v>2462</v>
      </c>
      <c r="F161" s="23" t="s">
        <v>1056</v>
      </c>
      <c r="G161" s="3"/>
      <c r="H161" s="3" t="s">
        <v>691</v>
      </c>
      <c r="I161" s="3" t="s">
        <v>1714</v>
      </c>
      <c r="J161" s="3"/>
    </row>
    <row r="162" spans="2:10" x14ac:dyDescent="0.25">
      <c r="B162" s="3" t="s">
        <v>1001</v>
      </c>
      <c r="C162" s="3" t="s">
        <v>476</v>
      </c>
      <c r="E162" s="3" t="s">
        <v>2826</v>
      </c>
      <c r="F162" s="23" t="s">
        <v>2307</v>
      </c>
      <c r="H162" s="3" t="s">
        <v>691</v>
      </c>
      <c r="I162" s="3" t="s">
        <v>1710</v>
      </c>
      <c r="J162" s="3"/>
    </row>
    <row r="163" spans="2:10" x14ac:dyDescent="0.25">
      <c r="B163" s="3" t="s">
        <v>1277</v>
      </c>
      <c r="C163" s="3" t="s">
        <v>1453</v>
      </c>
      <c r="E163" s="3" t="s">
        <v>2463</v>
      </c>
      <c r="F163" s="23" t="s">
        <v>1024</v>
      </c>
      <c r="G163" s="3"/>
      <c r="H163" s="3" t="s">
        <v>691</v>
      </c>
      <c r="I163" s="3" t="s">
        <v>1715</v>
      </c>
      <c r="J163" s="3"/>
    </row>
    <row r="164" spans="2:10" x14ac:dyDescent="0.25">
      <c r="B164" s="3" t="s">
        <v>865</v>
      </c>
      <c r="C164" s="3" t="s">
        <v>547</v>
      </c>
      <c r="E164" s="3" t="s">
        <v>2095</v>
      </c>
      <c r="F164" s="23" t="s">
        <v>1057</v>
      </c>
      <c r="G164" s="3"/>
      <c r="H164" s="3" t="s">
        <v>691</v>
      </c>
      <c r="I164" s="3" t="s">
        <v>1716</v>
      </c>
      <c r="J164" s="3"/>
    </row>
    <row r="165" spans="2:10" x14ac:dyDescent="0.25">
      <c r="B165" s="3" t="s">
        <v>866</v>
      </c>
      <c r="C165" s="3" t="s">
        <v>549</v>
      </c>
      <c r="E165" s="3" t="s">
        <v>2096</v>
      </c>
      <c r="F165" s="23" t="s">
        <v>2268</v>
      </c>
      <c r="G165" s="3"/>
      <c r="H165" s="3" t="s">
        <v>691</v>
      </c>
      <c r="I165" s="3" t="s">
        <v>1717</v>
      </c>
      <c r="J165" s="3"/>
    </row>
    <row r="166" spans="2:10" x14ac:dyDescent="0.25">
      <c r="B166" s="3" t="s">
        <v>867</v>
      </c>
      <c r="C166" s="3" t="s">
        <v>551</v>
      </c>
      <c r="E166" s="3" t="s">
        <v>2097</v>
      </c>
      <c r="F166" s="23" t="s">
        <v>2272</v>
      </c>
      <c r="G166" s="3"/>
      <c r="H166" s="3" t="s">
        <v>691</v>
      </c>
      <c r="I166" s="3" t="s">
        <v>1718</v>
      </c>
      <c r="J166" s="3"/>
    </row>
    <row r="167" spans="2:10" x14ac:dyDescent="0.25">
      <c r="B167" s="3" t="s">
        <v>868</v>
      </c>
      <c r="C167" s="3" t="s">
        <v>552</v>
      </c>
      <c r="E167" s="3" t="s">
        <v>2098</v>
      </c>
      <c r="F167" s="23" t="s">
        <v>1059</v>
      </c>
      <c r="G167" s="3"/>
      <c r="H167" s="3" t="s">
        <v>691</v>
      </c>
      <c r="I167" s="3" t="s">
        <v>1719</v>
      </c>
      <c r="J167" s="3"/>
    </row>
    <row r="168" spans="2:10" x14ac:dyDescent="0.25">
      <c r="B168" s="3" t="s">
        <v>869</v>
      </c>
      <c r="C168" s="3" t="s">
        <v>553</v>
      </c>
      <c r="E168" s="3" t="s">
        <v>2099</v>
      </c>
      <c r="F168" s="23" t="s">
        <v>2273</v>
      </c>
      <c r="G168" s="3"/>
      <c r="H168" s="3" t="s">
        <v>691</v>
      </c>
      <c r="I168" s="3" t="s">
        <v>1720</v>
      </c>
      <c r="J168" s="3"/>
    </row>
    <row r="169" spans="2:10" x14ac:dyDescent="0.25">
      <c r="B169" s="3" t="s">
        <v>870</v>
      </c>
      <c r="C169" s="3" t="s">
        <v>554</v>
      </c>
      <c r="E169" s="3" t="s">
        <v>2100</v>
      </c>
      <c r="F169" s="23" t="s">
        <v>2274</v>
      </c>
      <c r="G169" s="3"/>
      <c r="H169" s="3" t="s">
        <v>691</v>
      </c>
      <c r="I169" s="3" t="s">
        <v>1721</v>
      </c>
      <c r="J169" s="3"/>
    </row>
    <row r="170" spans="2:10" x14ac:dyDescent="0.25">
      <c r="B170" s="3" t="s">
        <v>794</v>
      </c>
      <c r="C170" s="3" t="s">
        <v>454</v>
      </c>
      <c r="E170" s="3" t="s">
        <v>2101</v>
      </c>
      <c r="F170" s="23" t="s">
        <v>2275</v>
      </c>
      <c r="G170" s="3"/>
      <c r="H170" s="3" t="s">
        <v>691</v>
      </c>
      <c r="I170" s="3" t="s">
        <v>1722</v>
      </c>
      <c r="J170" s="3"/>
    </row>
    <row r="171" spans="2:10" x14ac:dyDescent="0.25">
      <c r="B171" s="3" t="s">
        <v>1239</v>
      </c>
      <c r="C171" s="3" t="s">
        <v>557</v>
      </c>
      <c r="E171" s="3" t="s">
        <v>2464</v>
      </c>
      <c r="F171" s="23" t="s">
        <v>2276</v>
      </c>
      <c r="G171" s="3"/>
      <c r="H171" s="3" t="s">
        <v>691</v>
      </c>
      <c r="I171" s="3" t="s">
        <v>1724</v>
      </c>
      <c r="J171" s="3"/>
    </row>
    <row r="172" spans="2:10" x14ac:dyDescent="0.25">
      <c r="B172" s="3" t="s">
        <v>871</v>
      </c>
      <c r="C172" s="3" t="s">
        <v>555</v>
      </c>
      <c r="E172" s="3" t="s">
        <v>2102</v>
      </c>
      <c r="F172" s="23" t="s">
        <v>1061</v>
      </c>
      <c r="G172" s="3"/>
      <c r="H172" s="3" t="s">
        <v>691</v>
      </c>
      <c r="I172" s="3" t="s">
        <v>1725</v>
      </c>
      <c r="J172" s="3"/>
    </row>
    <row r="173" spans="2:10" x14ac:dyDescent="0.25">
      <c r="B173" s="3" t="s">
        <v>816</v>
      </c>
      <c r="C173" s="3" t="s">
        <v>496</v>
      </c>
      <c r="E173" s="3" t="s">
        <v>2104</v>
      </c>
      <c r="F173" s="23" t="s">
        <v>2277</v>
      </c>
      <c r="G173" s="3"/>
      <c r="H173" s="3" t="s">
        <v>691</v>
      </c>
      <c r="I173" s="3" t="s">
        <v>1726</v>
      </c>
      <c r="J173" s="3"/>
    </row>
    <row r="174" spans="2:10" x14ac:dyDescent="0.25">
      <c r="B174" s="3" t="s">
        <v>872</v>
      </c>
      <c r="C174" s="3" t="s">
        <v>556</v>
      </c>
      <c r="E174" s="3" t="s">
        <v>2103</v>
      </c>
      <c r="F174" s="23" t="s">
        <v>2278</v>
      </c>
      <c r="G174" s="3"/>
      <c r="H174" s="3" t="s">
        <v>691</v>
      </c>
      <c r="I174" s="3" t="s">
        <v>1727</v>
      </c>
      <c r="J174" s="3"/>
    </row>
    <row r="175" spans="2:10" x14ac:dyDescent="0.25">
      <c r="B175" s="3" t="s">
        <v>1062</v>
      </c>
      <c r="C175" s="3" t="s">
        <v>2465</v>
      </c>
      <c r="E175" t="s">
        <v>2466</v>
      </c>
      <c r="F175" s="23" t="s">
        <v>1063</v>
      </c>
      <c r="H175" s="3" t="s">
        <v>691</v>
      </c>
      <c r="I175" s="3" t="s">
        <v>1728</v>
      </c>
      <c r="J175" s="3"/>
    </row>
    <row r="176" spans="2:10" x14ac:dyDescent="0.25">
      <c r="B176" s="3" t="s">
        <v>875</v>
      </c>
      <c r="C176" s="3" t="s">
        <v>560</v>
      </c>
      <c r="E176" s="3" t="s">
        <v>2105</v>
      </c>
      <c r="F176" s="23" t="s">
        <v>1064</v>
      </c>
      <c r="G176" s="3"/>
      <c r="H176" s="3" t="s">
        <v>691</v>
      </c>
      <c r="I176" s="3" t="s">
        <v>1729</v>
      </c>
      <c r="J176" s="3"/>
    </row>
    <row r="177" spans="2:10" x14ac:dyDescent="0.25">
      <c r="B177" s="3" t="s">
        <v>876</v>
      </c>
      <c r="C177" s="3" t="s">
        <v>561</v>
      </c>
      <c r="E177" s="3" t="s">
        <v>2106</v>
      </c>
      <c r="F177" s="23" t="s">
        <v>2237</v>
      </c>
      <c r="G177" s="3"/>
      <c r="H177" s="3" t="s">
        <v>691</v>
      </c>
      <c r="I177" s="3" t="s">
        <v>1730</v>
      </c>
      <c r="J177" s="3"/>
    </row>
    <row r="178" spans="2:10" x14ac:dyDescent="0.25">
      <c r="B178" s="3" t="s">
        <v>796</v>
      </c>
      <c r="C178" s="3" t="s">
        <v>456</v>
      </c>
      <c r="E178" s="3" t="s">
        <v>2107</v>
      </c>
      <c r="F178" s="23" t="s">
        <v>1029</v>
      </c>
      <c r="G178" s="3"/>
      <c r="H178" s="3" t="s">
        <v>691</v>
      </c>
      <c r="I178" s="3" t="s">
        <v>1572</v>
      </c>
      <c r="J178" s="3"/>
    </row>
    <row r="179" spans="2:10" x14ac:dyDescent="0.25">
      <c r="B179" t="s">
        <v>973</v>
      </c>
      <c r="C179" t="s">
        <v>1177</v>
      </c>
      <c r="E179" s="3" t="s">
        <v>2827</v>
      </c>
      <c r="F179" s="23" t="s">
        <v>2437</v>
      </c>
      <c r="H179" s="3" t="s">
        <v>691</v>
      </c>
      <c r="I179" s="3" t="s">
        <v>1853</v>
      </c>
    </row>
    <row r="180" spans="2:10" x14ac:dyDescent="0.25">
      <c r="B180" t="s">
        <v>974</v>
      </c>
      <c r="C180" t="s">
        <v>1178</v>
      </c>
      <c r="E180" s="3" t="s">
        <v>2827</v>
      </c>
      <c r="F180" s="23" t="s">
        <v>2438</v>
      </c>
      <c r="H180" s="3" t="s">
        <v>691</v>
      </c>
      <c r="I180" s="3" t="s">
        <v>1736</v>
      </c>
      <c r="J180" s="3"/>
    </row>
    <row r="181" spans="2:10" x14ac:dyDescent="0.25">
      <c r="B181" s="3" t="s">
        <v>938</v>
      </c>
      <c r="C181" s="3" t="s">
        <v>477</v>
      </c>
      <c r="E181" s="3" t="s">
        <v>2828</v>
      </c>
      <c r="F181" s="23" t="s">
        <v>2308</v>
      </c>
      <c r="H181" s="3" t="s">
        <v>691</v>
      </c>
      <c r="I181" s="3" t="s">
        <v>1737</v>
      </c>
      <c r="J181" s="3"/>
    </row>
    <row r="182" spans="2:10" x14ac:dyDescent="0.25">
      <c r="B182" s="3" t="s">
        <v>890</v>
      </c>
      <c r="C182" s="3" t="s">
        <v>574</v>
      </c>
      <c r="E182" s="3" t="s">
        <v>2108</v>
      </c>
      <c r="F182" s="23" t="s">
        <v>2214</v>
      </c>
      <c r="G182" s="3"/>
      <c r="H182" s="3" t="s">
        <v>691</v>
      </c>
      <c r="I182" s="3" t="s">
        <v>1739</v>
      </c>
      <c r="J182" s="3"/>
    </row>
    <row r="183" spans="2:10" x14ac:dyDescent="0.25">
      <c r="B183" s="3" t="s">
        <v>858</v>
      </c>
      <c r="C183" s="3" t="s">
        <v>2468</v>
      </c>
      <c r="E183" s="3" t="s">
        <v>2469</v>
      </c>
      <c r="F183" s="23" t="s">
        <v>2295</v>
      </c>
      <c r="H183" s="3" t="s">
        <v>691</v>
      </c>
      <c r="I183" s="3" t="s">
        <v>1732</v>
      </c>
    </row>
    <row r="184" spans="2:10" x14ac:dyDescent="0.25">
      <c r="B184" s="3" t="s">
        <v>881</v>
      </c>
      <c r="C184" s="3" t="s">
        <v>2470</v>
      </c>
      <c r="E184" t="s">
        <v>2471</v>
      </c>
      <c r="F184" s="23" t="s">
        <v>2390</v>
      </c>
      <c r="H184" s="3" t="s">
        <v>691</v>
      </c>
      <c r="I184" s="3" t="s">
        <v>1735</v>
      </c>
      <c r="J184" s="3"/>
    </row>
    <row r="185" spans="2:10" x14ac:dyDescent="0.25">
      <c r="B185" s="3" t="s">
        <v>853</v>
      </c>
      <c r="C185" s="3" t="s">
        <v>2472</v>
      </c>
      <c r="E185" t="s">
        <v>2473</v>
      </c>
      <c r="F185" s="23" t="s">
        <v>2389</v>
      </c>
      <c r="H185" s="3" t="s">
        <v>691</v>
      </c>
      <c r="I185" s="3" t="s">
        <v>1734</v>
      </c>
      <c r="J185" s="3"/>
    </row>
    <row r="186" spans="2:10" x14ac:dyDescent="0.25">
      <c r="B186" s="3" t="s">
        <v>1432</v>
      </c>
      <c r="C186" s="3" t="s">
        <v>2381</v>
      </c>
      <c r="E186" t="s">
        <v>3198</v>
      </c>
      <c r="F186" s="23" t="s">
        <v>2380</v>
      </c>
      <c r="H186" s="3" t="s">
        <v>691</v>
      </c>
      <c r="I186" s="3" t="s">
        <v>1623</v>
      </c>
      <c r="J186" s="3"/>
    </row>
    <row r="187" spans="2:10" x14ac:dyDescent="0.25">
      <c r="B187" s="3" t="s">
        <v>882</v>
      </c>
      <c r="C187" s="3" t="s">
        <v>566</v>
      </c>
      <c r="E187" s="3" t="s">
        <v>2109</v>
      </c>
      <c r="F187" s="23" t="s">
        <v>2279</v>
      </c>
      <c r="G187" s="3"/>
      <c r="H187" s="3" t="s">
        <v>691</v>
      </c>
      <c r="I187" s="3" t="s">
        <v>1740</v>
      </c>
      <c r="J187" s="3"/>
    </row>
    <row r="188" spans="2:10" x14ac:dyDescent="0.25">
      <c r="B188" s="3" t="s">
        <v>846</v>
      </c>
      <c r="C188" s="3" t="s">
        <v>528</v>
      </c>
      <c r="E188" s="3" t="s">
        <v>2110</v>
      </c>
      <c r="F188" s="23" t="s">
        <v>2280</v>
      </c>
      <c r="G188" s="3"/>
      <c r="H188" s="3" t="s">
        <v>691</v>
      </c>
      <c r="I188" s="3" t="s">
        <v>1741</v>
      </c>
      <c r="J188" s="3"/>
    </row>
    <row r="189" spans="2:10" x14ac:dyDescent="0.25">
      <c r="B189" s="3" t="s">
        <v>835</v>
      </c>
      <c r="C189" s="3" t="s">
        <v>517</v>
      </c>
      <c r="E189" s="3" t="s">
        <v>2111</v>
      </c>
      <c r="F189" s="23" t="s">
        <v>2281</v>
      </c>
      <c r="G189" s="3"/>
      <c r="H189" s="3" t="s">
        <v>691</v>
      </c>
      <c r="I189" s="3" t="s">
        <v>1742</v>
      </c>
      <c r="J189" s="3"/>
    </row>
    <row r="190" spans="2:10" x14ac:dyDescent="0.25">
      <c r="B190" t="s">
        <v>1021</v>
      </c>
      <c r="C190" t="s">
        <v>1022</v>
      </c>
      <c r="E190" t="s">
        <v>2830</v>
      </c>
      <c r="F190" s="23" t="s">
        <v>1476</v>
      </c>
      <c r="H190" s="3" t="s">
        <v>691</v>
      </c>
      <c r="I190" s="3" t="s">
        <v>1743</v>
      </c>
      <c r="J190" s="3"/>
    </row>
    <row r="191" spans="2:10" x14ac:dyDescent="0.25">
      <c r="B191" s="3" t="s">
        <v>939</v>
      </c>
      <c r="C191" s="3" t="s">
        <v>478</v>
      </c>
      <c r="E191" t="s">
        <v>2829</v>
      </c>
      <c r="F191" s="23" t="s">
        <v>2309</v>
      </c>
      <c r="H191" s="3" t="s">
        <v>691</v>
      </c>
      <c r="I191" s="3" t="s">
        <v>1738</v>
      </c>
      <c r="J191" s="3"/>
    </row>
    <row r="192" spans="2:10" x14ac:dyDescent="0.25">
      <c r="B192" s="3" t="s">
        <v>888</v>
      </c>
      <c r="C192" s="3" t="s">
        <v>572</v>
      </c>
      <c r="E192" s="3" t="s">
        <v>2112</v>
      </c>
      <c r="F192" s="23" t="s">
        <v>2282</v>
      </c>
      <c r="G192" s="3"/>
      <c r="H192" s="3" t="s">
        <v>691</v>
      </c>
      <c r="I192" s="3" t="s">
        <v>1746</v>
      </c>
      <c r="J192" s="3"/>
    </row>
    <row r="193" spans="2:10" x14ac:dyDescent="0.25">
      <c r="B193" s="3" t="s">
        <v>887</v>
      </c>
      <c r="C193" s="3" t="s">
        <v>571</v>
      </c>
      <c r="E193" s="3" t="s">
        <v>2113</v>
      </c>
      <c r="F193" s="23" t="s">
        <v>1068</v>
      </c>
      <c r="G193" s="3"/>
      <c r="H193" s="3" t="s">
        <v>691</v>
      </c>
      <c r="I193" s="3" t="s">
        <v>1747</v>
      </c>
      <c r="J193" s="3"/>
    </row>
    <row r="194" spans="2:10" x14ac:dyDescent="0.25">
      <c r="B194" s="3" t="s">
        <v>889</v>
      </c>
      <c r="C194" s="3" t="s">
        <v>573</v>
      </c>
      <c r="E194" s="3" t="s">
        <v>2114</v>
      </c>
      <c r="F194" s="23" t="s">
        <v>2283</v>
      </c>
      <c r="G194" s="3"/>
      <c r="H194" s="3" t="s">
        <v>691</v>
      </c>
      <c r="I194" s="3" t="s">
        <v>1744</v>
      </c>
      <c r="J194" s="3"/>
    </row>
    <row r="195" spans="2:10" x14ac:dyDescent="0.25">
      <c r="B195" s="3" t="s">
        <v>891</v>
      </c>
      <c r="C195" s="3" t="s">
        <v>575</v>
      </c>
      <c r="E195" s="3" t="s">
        <v>2115</v>
      </c>
      <c r="F195" s="23" t="s">
        <v>2284</v>
      </c>
      <c r="G195" s="3"/>
      <c r="H195" s="3" t="s">
        <v>691</v>
      </c>
      <c r="I195" s="3" t="s">
        <v>1745</v>
      </c>
      <c r="J195" s="3"/>
    </row>
    <row r="196" spans="2:10" x14ac:dyDescent="0.25">
      <c r="B196" s="3" t="s">
        <v>1136</v>
      </c>
      <c r="C196" s="3" t="s">
        <v>437</v>
      </c>
      <c r="E196" s="3" t="s">
        <v>2116</v>
      </c>
      <c r="F196" s="23" t="s">
        <v>1412</v>
      </c>
      <c r="G196" s="3"/>
      <c r="H196" s="3" t="s">
        <v>691</v>
      </c>
      <c r="I196" s="3" t="s">
        <v>1750</v>
      </c>
      <c r="J196" s="3"/>
    </row>
    <row r="197" spans="2:10" x14ac:dyDescent="0.25">
      <c r="B197" s="3" t="s">
        <v>893</v>
      </c>
      <c r="C197" s="3" t="s">
        <v>579</v>
      </c>
      <c r="E197" t="s">
        <v>2474</v>
      </c>
      <c r="F197" s="23" t="s">
        <v>1478</v>
      </c>
      <c r="H197" s="3" t="s">
        <v>691</v>
      </c>
      <c r="I197" s="3" t="s">
        <v>1751</v>
      </c>
      <c r="J197" s="3"/>
    </row>
    <row r="198" spans="2:10" x14ac:dyDescent="0.25">
      <c r="B198" s="3" t="s">
        <v>1313</v>
      </c>
      <c r="C198" s="3" t="s">
        <v>896</v>
      </c>
      <c r="E198" t="s">
        <v>2477</v>
      </c>
      <c r="F198" s="23" t="s">
        <v>2285</v>
      </c>
      <c r="H198" s="3" t="s">
        <v>691</v>
      </c>
      <c r="I198" s="3" t="s">
        <v>1752</v>
      </c>
      <c r="J198" s="3"/>
    </row>
    <row r="199" spans="2:10" x14ac:dyDescent="0.25">
      <c r="B199" s="3" t="s">
        <v>1002</v>
      </c>
      <c r="C199" s="3" t="s">
        <v>479</v>
      </c>
      <c r="E199" t="s">
        <v>2831</v>
      </c>
      <c r="F199" s="23" t="s">
        <v>2310</v>
      </c>
      <c r="H199" s="3" t="s">
        <v>691</v>
      </c>
      <c r="I199" s="3" t="s">
        <v>1753</v>
      </c>
      <c r="J199" s="3"/>
    </row>
    <row r="200" spans="2:10" x14ac:dyDescent="0.25">
      <c r="B200" s="3" t="s">
        <v>842</v>
      </c>
      <c r="C200" s="3" t="s">
        <v>524</v>
      </c>
      <c r="E200" s="3" t="s">
        <v>2117</v>
      </c>
      <c r="F200" s="23" t="s">
        <v>1049</v>
      </c>
      <c r="G200" s="3"/>
      <c r="H200" s="3" t="s">
        <v>691</v>
      </c>
      <c r="I200" s="3" t="s">
        <v>1754</v>
      </c>
      <c r="J200" s="3"/>
    </row>
    <row r="201" spans="2:10" x14ac:dyDescent="0.25">
      <c r="B201" s="3" t="s">
        <v>797</v>
      </c>
      <c r="C201" s="3" t="s">
        <v>457</v>
      </c>
      <c r="E201" s="3" t="s">
        <v>2118</v>
      </c>
      <c r="F201" s="23" t="s">
        <v>1030</v>
      </c>
      <c r="G201" s="3"/>
      <c r="H201" s="3" t="s">
        <v>691</v>
      </c>
      <c r="I201" s="3" t="s">
        <v>1755</v>
      </c>
      <c r="J201" s="3"/>
    </row>
    <row r="202" spans="2:10" x14ac:dyDescent="0.25">
      <c r="B202" s="3" t="s">
        <v>3113</v>
      </c>
      <c r="C202" s="3" t="s">
        <v>3100</v>
      </c>
      <c r="E202" s="3" t="s">
        <v>3121</v>
      </c>
      <c r="F202" s="23" t="s">
        <v>2922</v>
      </c>
      <c r="G202" s="3"/>
      <c r="H202" s="3" t="s">
        <v>691</v>
      </c>
      <c r="I202" s="3" t="s">
        <v>2923</v>
      </c>
      <c r="J202" s="3"/>
    </row>
    <row r="203" spans="2:10" x14ac:dyDescent="0.25">
      <c r="B203" s="3" t="s">
        <v>828</v>
      </c>
      <c r="C203" s="3" t="s">
        <v>659</v>
      </c>
      <c r="E203" s="3" t="s">
        <v>2119</v>
      </c>
      <c r="F203" s="23" t="s">
        <v>2320</v>
      </c>
      <c r="H203" s="3" t="s">
        <v>691</v>
      </c>
      <c r="I203" s="3" t="s">
        <v>1748</v>
      </c>
      <c r="J203" s="3"/>
    </row>
    <row r="204" spans="2:10" x14ac:dyDescent="0.25">
      <c r="B204" s="3" t="s">
        <v>895</v>
      </c>
      <c r="C204" s="3" t="s">
        <v>581</v>
      </c>
      <c r="E204" s="3" t="s">
        <v>2120</v>
      </c>
      <c r="F204" s="23" t="s">
        <v>1064</v>
      </c>
      <c r="G204" s="3"/>
      <c r="H204" s="3" t="s">
        <v>691</v>
      </c>
      <c r="I204" s="3" t="s">
        <v>1756</v>
      </c>
      <c r="J204" s="3"/>
    </row>
    <row r="205" spans="2:10" x14ac:dyDescent="0.25">
      <c r="B205" s="3" t="s">
        <v>980</v>
      </c>
      <c r="C205" s="3" t="s">
        <v>2370</v>
      </c>
      <c r="E205" s="3" t="s">
        <v>2479</v>
      </c>
      <c r="F205" s="23" t="s">
        <v>1069</v>
      </c>
      <c r="H205" s="3" t="s">
        <v>691</v>
      </c>
      <c r="I205" s="3" t="s">
        <v>1758</v>
      </c>
      <c r="J205" s="3"/>
    </row>
    <row r="206" spans="2:10" x14ac:dyDescent="0.25">
      <c r="B206" s="3" t="s">
        <v>940</v>
      </c>
      <c r="C206" s="3" t="s">
        <v>480</v>
      </c>
      <c r="E206" t="s">
        <v>2832</v>
      </c>
      <c r="F206" s="23" t="s">
        <v>2311</v>
      </c>
      <c r="H206" s="3" t="s">
        <v>691</v>
      </c>
      <c r="I206" s="3" t="s">
        <v>1759</v>
      </c>
      <c r="J206" s="3"/>
    </row>
    <row r="207" spans="2:10" x14ac:dyDescent="0.25">
      <c r="B207" s="3" t="s">
        <v>898</v>
      </c>
      <c r="C207" s="3" t="s">
        <v>583</v>
      </c>
      <c r="E207" s="3" t="s">
        <v>2121</v>
      </c>
      <c r="F207" s="23" t="s">
        <v>1070</v>
      </c>
      <c r="G207" s="3"/>
      <c r="H207" s="3" t="s">
        <v>691</v>
      </c>
      <c r="I207" s="3" t="s">
        <v>1768</v>
      </c>
      <c r="J207" s="3"/>
    </row>
    <row r="208" spans="2:10" x14ac:dyDescent="0.25">
      <c r="B208" s="3" t="s">
        <v>2330</v>
      </c>
      <c r="C208" s="3" t="s">
        <v>1483</v>
      </c>
      <c r="E208" t="s">
        <v>2483</v>
      </c>
      <c r="F208" s="23" t="s">
        <v>2331</v>
      </c>
      <c r="H208" s="3" t="s">
        <v>691</v>
      </c>
      <c r="I208" s="3" t="s">
        <v>1711</v>
      </c>
      <c r="J208" s="3"/>
    </row>
    <row r="209" spans="2:10" x14ac:dyDescent="0.25">
      <c r="B209" s="3" t="s">
        <v>944</v>
      </c>
      <c r="C209" s="3" t="s">
        <v>945</v>
      </c>
      <c r="E209" t="s">
        <v>2833</v>
      </c>
      <c r="F209" s="23" t="s">
        <v>1476</v>
      </c>
      <c r="H209" s="3" t="s">
        <v>691</v>
      </c>
      <c r="I209" s="3" t="s">
        <v>1769</v>
      </c>
      <c r="J209" s="3"/>
    </row>
    <row r="210" spans="2:10" x14ac:dyDescent="0.25">
      <c r="B210" s="3" t="s">
        <v>941</v>
      </c>
      <c r="C210" s="3" t="s">
        <v>481</v>
      </c>
      <c r="E210" t="s">
        <v>2834</v>
      </c>
      <c r="F210" s="23" t="s">
        <v>2312</v>
      </c>
      <c r="H210" s="3" t="s">
        <v>691</v>
      </c>
      <c r="I210" s="3" t="s">
        <v>1760</v>
      </c>
      <c r="J210" s="3"/>
    </row>
    <row r="211" spans="2:10" x14ac:dyDescent="0.25">
      <c r="B211" s="3" t="s">
        <v>942</v>
      </c>
      <c r="C211" s="3" t="s">
        <v>482</v>
      </c>
      <c r="E211" t="s">
        <v>2835</v>
      </c>
      <c r="F211" s="23" t="s">
        <v>2313</v>
      </c>
      <c r="H211" s="3" t="s">
        <v>691</v>
      </c>
      <c r="I211" s="3" t="s">
        <v>1762</v>
      </c>
      <c r="J211" s="3"/>
    </row>
    <row r="212" spans="2:10" x14ac:dyDescent="0.25">
      <c r="B212" s="3" t="s">
        <v>1380</v>
      </c>
      <c r="C212" s="3" t="s">
        <v>508</v>
      </c>
      <c r="E212" t="s">
        <v>2484</v>
      </c>
      <c r="F212" s="23" t="s">
        <v>2286</v>
      </c>
      <c r="H212" s="3" t="s">
        <v>691</v>
      </c>
      <c r="I212" s="3" t="s">
        <v>1749</v>
      </c>
      <c r="J212" s="3"/>
    </row>
    <row r="213" spans="2:10" x14ac:dyDescent="0.25">
      <c r="B213" s="3" t="s">
        <v>1381</v>
      </c>
      <c r="C213" s="3" t="s">
        <v>509</v>
      </c>
      <c r="E213" t="s">
        <v>2485</v>
      </c>
      <c r="F213" s="23" t="s">
        <v>2287</v>
      </c>
      <c r="H213" s="3" t="s">
        <v>691</v>
      </c>
      <c r="I213" s="3" t="s">
        <v>1979</v>
      </c>
      <c r="J213" s="3"/>
    </row>
    <row r="214" spans="2:10" x14ac:dyDescent="0.25">
      <c r="B214" s="3" t="s">
        <v>902</v>
      </c>
      <c r="C214" s="3" t="s">
        <v>587</v>
      </c>
      <c r="E214" s="3" t="s">
        <v>2122</v>
      </c>
      <c r="F214" s="23" t="s">
        <v>2288</v>
      </c>
      <c r="G214" s="3"/>
      <c r="H214" s="3" t="s">
        <v>691</v>
      </c>
      <c r="I214" s="3" t="s">
        <v>1763</v>
      </c>
      <c r="J214" s="3"/>
    </row>
    <row r="215" spans="2:10" x14ac:dyDescent="0.25">
      <c r="B215" s="3" t="s">
        <v>903</v>
      </c>
      <c r="C215" s="3" t="s">
        <v>1430</v>
      </c>
      <c r="E215" s="3" t="s">
        <v>2123</v>
      </c>
      <c r="F215" s="23" t="s">
        <v>1074</v>
      </c>
      <c r="G215" s="3"/>
      <c r="H215" s="3" t="s">
        <v>691</v>
      </c>
      <c r="I215" s="3" t="s">
        <v>1771</v>
      </c>
      <c r="J215" s="3"/>
    </row>
    <row r="216" spans="2:10" x14ac:dyDescent="0.25">
      <c r="B216" s="3" t="s">
        <v>968</v>
      </c>
      <c r="C216" s="3" t="s">
        <v>590</v>
      </c>
      <c r="E216" s="3" t="s">
        <v>2125</v>
      </c>
      <c r="F216" s="23" t="s">
        <v>2289</v>
      </c>
      <c r="G216" s="3"/>
      <c r="H216" s="3" t="s">
        <v>691</v>
      </c>
      <c r="I216" s="3" t="s">
        <v>1772</v>
      </c>
      <c r="J216" s="3"/>
    </row>
    <row r="217" spans="2:10" x14ac:dyDescent="0.25">
      <c r="B217" s="3" t="s">
        <v>967</v>
      </c>
      <c r="C217" s="3" t="s">
        <v>589</v>
      </c>
      <c r="E217" s="3" t="s">
        <v>2126</v>
      </c>
      <c r="F217" s="23" t="s">
        <v>2290</v>
      </c>
      <c r="G217" s="3"/>
      <c r="H217" s="3" t="s">
        <v>691</v>
      </c>
      <c r="I217" s="3" t="s">
        <v>1773</v>
      </c>
      <c r="J217" s="3"/>
    </row>
    <row r="218" spans="2:10" x14ac:dyDescent="0.25">
      <c r="B218" s="3" t="s">
        <v>1428</v>
      </c>
      <c r="C218" s="3" t="s">
        <v>1429</v>
      </c>
      <c r="E218" s="3" t="s">
        <v>2124</v>
      </c>
      <c r="F218" s="23" t="s">
        <v>1074</v>
      </c>
      <c r="G218" s="3"/>
      <c r="H218" s="3" t="s">
        <v>691</v>
      </c>
      <c r="I218" s="3" t="s">
        <v>1770</v>
      </c>
      <c r="J218" s="3"/>
    </row>
    <row r="219" spans="2:10" x14ac:dyDescent="0.25">
      <c r="B219" s="3" t="s">
        <v>969</v>
      </c>
      <c r="C219" s="3" t="s">
        <v>591</v>
      </c>
      <c r="E219" s="3" t="s">
        <v>2127</v>
      </c>
      <c r="F219" s="23" t="s">
        <v>2427</v>
      </c>
      <c r="G219" s="3"/>
      <c r="H219" s="3" t="s">
        <v>691</v>
      </c>
      <c r="I219" s="3" t="s">
        <v>1774</v>
      </c>
      <c r="J219" s="3"/>
    </row>
    <row r="220" spans="2:10" x14ac:dyDescent="0.25">
      <c r="B220" s="3" t="s">
        <v>965</v>
      </c>
      <c r="C220" s="3" t="s">
        <v>588</v>
      </c>
      <c r="E220" s="3" t="s">
        <v>2487</v>
      </c>
      <c r="F220" s="23" t="s">
        <v>2434</v>
      </c>
      <c r="G220" s="3"/>
      <c r="H220" s="3" t="s">
        <v>691</v>
      </c>
      <c r="I220" s="3" t="s">
        <v>1775</v>
      </c>
      <c r="J220" s="3"/>
    </row>
    <row r="221" spans="2:10" x14ac:dyDescent="0.25">
      <c r="B221" s="3" t="s">
        <v>1015</v>
      </c>
      <c r="C221" s="3" t="s">
        <v>972</v>
      </c>
      <c r="E221" s="3" t="s">
        <v>2486</v>
      </c>
      <c r="F221" s="23" t="s">
        <v>2428</v>
      </c>
      <c r="G221" s="3"/>
      <c r="H221" s="3" t="s">
        <v>691</v>
      </c>
      <c r="I221" s="3" t="s">
        <v>1776</v>
      </c>
      <c r="J221" s="3"/>
    </row>
    <row r="222" spans="2:10" x14ac:dyDescent="0.25">
      <c r="B222" s="3" t="s">
        <v>970</v>
      </c>
      <c r="C222" s="3" t="s">
        <v>2424</v>
      </c>
      <c r="E222" s="3" t="s">
        <v>3199</v>
      </c>
      <c r="F222" s="23" t="s">
        <v>2430</v>
      </c>
      <c r="G222" s="3"/>
      <c r="H222" s="3" t="s">
        <v>691</v>
      </c>
      <c r="I222" s="3" t="s">
        <v>1777</v>
      </c>
      <c r="J222" s="3"/>
    </row>
    <row r="223" spans="2:10" x14ac:dyDescent="0.25">
      <c r="B223" s="3" t="s">
        <v>966</v>
      </c>
      <c r="C223" s="3" t="s">
        <v>2423</v>
      </c>
      <c r="E223" s="3" t="s">
        <v>3200</v>
      </c>
      <c r="F223" s="23" t="s">
        <v>2429</v>
      </c>
      <c r="G223" s="3"/>
      <c r="H223" s="3" t="s">
        <v>691</v>
      </c>
      <c r="I223" s="3" t="s">
        <v>1778</v>
      </c>
      <c r="J223" s="3"/>
    </row>
    <row r="224" spans="2:10" x14ac:dyDescent="0.25">
      <c r="B224" s="3" t="s">
        <v>904</v>
      </c>
      <c r="C224" s="3" t="s">
        <v>592</v>
      </c>
      <c r="E224" s="3" t="s">
        <v>2128</v>
      </c>
      <c r="F224" s="23" t="s">
        <v>2291</v>
      </c>
      <c r="G224" s="3"/>
      <c r="H224" s="3" t="s">
        <v>691</v>
      </c>
      <c r="I224" s="3" t="s">
        <v>1764</v>
      </c>
      <c r="J224" s="3"/>
    </row>
    <row r="225" spans="2:12" x14ac:dyDescent="0.25">
      <c r="B225" s="3" t="s">
        <v>996</v>
      </c>
      <c r="C225" s="3" t="s">
        <v>593</v>
      </c>
      <c r="E225" s="3" t="s">
        <v>2129</v>
      </c>
      <c r="F225" s="23" t="s">
        <v>2292</v>
      </c>
      <c r="G225" s="3"/>
      <c r="H225" s="3" t="s">
        <v>691</v>
      </c>
      <c r="I225" s="3" t="s">
        <v>1780</v>
      </c>
      <c r="J225" s="3"/>
    </row>
    <row r="226" spans="2:12" x14ac:dyDescent="0.25">
      <c r="B226" s="3" t="s">
        <v>997</v>
      </c>
      <c r="C226" s="3" t="s">
        <v>460</v>
      </c>
      <c r="E226" s="3" t="s">
        <v>2130</v>
      </c>
      <c r="F226" s="23" t="s">
        <v>2322</v>
      </c>
      <c r="G226" s="3"/>
      <c r="H226" s="3" t="s">
        <v>691</v>
      </c>
      <c r="I226" s="3" t="s">
        <v>1779</v>
      </c>
      <c r="J226" s="3"/>
    </row>
    <row r="227" spans="2:12" x14ac:dyDescent="0.25">
      <c r="B227" s="3" t="s">
        <v>971</v>
      </c>
      <c r="C227" s="3" t="s">
        <v>2392</v>
      </c>
      <c r="E227" s="3" t="s">
        <v>2837</v>
      </c>
      <c r="F227" s="23" t="s">
        <v>2432</v>
      </c>
      <c r="G227" s="3"/>
      <c r="H227" s="3" t="s">
        <v>691</v>
      </c>
      <c r="I227" s="3" t="s">
        <v>1781</v>
      </c>
      <c r="J227" s="3"/>
    </row>
    <row r="228" spans="2:12" x14ac:dyDescent="0.25">
      <c r="B228" t="s">
        <v>2386</v>
      </c>
      <c r="C228" t="s">
        <v>1018</v>
      </c>
      <c r="E228" s="3" t="s">
        <v>2837</v>
      </c>
      <c r="F228" s="23" t="s">
        <v>2433</v>
      </c>
      <c r="H228" s="3" t="s">
        <v>691</v>
      </c>
      <c r="I228" s="3" t="s">
        <v>1660</v>
      </c>
      <c r="J228" s="3"/>
    </row>
    <row r="229" spans="2:12" x14ac:dyDescent="0.25">
      <c r="B229" s="3" t="s">
        <v>1017</v>
      </c>
      <c r="C229" s="3" t="s">
        <v>2393</v>
      </c>
      <c r="E229" s="3" t="s">
        <v>2837</v>
      </c>
      <c r="F229" s="23" t="s">
        <v>2431</v>
      </c>
      <c r="G229" s="3"/>
      <c r="H229" s="3" t="s">
        <v>691</v>
      </c>
      <c r="I229" s="3" t="s">
        <v>1782</v>
      </c>
      <c r="J229" s="3"/>
    </row>
    <row r="230" spans="2:12" x14ac:dyDescent="0.25">
      <c r="B230" s="3" t="s">
        <v>905</v>
      </c>
      <c r="C230" s="3" t="s">
        <v>594</v>
      </c>
      <c r="E230" s="3" t="s">
        <v>2131</v>
      </c>
      <c r="F230" s="23" t="s">
        <v>1071</v>
      </c>
      <c r="G230" s="3"/>
      <c r="H230" s="3" t="s">
        <v>691</v>
      </c>
      <c r="I230" s="3" t="s">
        <v>1784</v>
      </c>
      <c r="J230" s="3"/>
    </row>
    <row r="231" spans="2:12" x14ac:dyDescent="0.25">
      <c r="B231" s="3" t="s">
        <v>906</v>
      </c>
      <c r="C231" s="3" t="s">
        <v>595</v>
      </c>
      <c r="E231" s="3" t="s">
        <v>2132</v>
      </c>
      <c r="F231" s="23" t="s">
        <v>2293</v>
      </c>
      <c r="G231" s="3"/>
      <c r="H231" s="3" t="s">
        <v>691</v>
      </c>
      <c r="I231" s="3" t="s">
        <v>1765</v>
      </c>
      <c r="J231" s="3"/>
    </row>
    <row r="232" spans="2:12" x14ac:dyDescent="0.25">
      <c r="B232" s="3" t="s">
        <v>943</v>
      </c>
      <c r="C232" s="3" t="s">
        <v>483</v>
      </c>
      <c r="E232" t="s">
        <v>2836</v>
      </c>
      <c r="F232" s="23" t="s">
        <v>2314</v>
      </c>
      <c r="H232" s="3" t="s">
        <v>691</v>
      </c>
      <c r="I232" s="3" t="s">
        <v>1766</v>
      </c>
      <c r="J232" s="3"/>
      <c r="L232" s="3"/>
    </row>
    <row r="233" spans="2:12" x14ac:dyDescent="0.25">
      <c r="B233" s="3" t="s">
        <v>909</v>
      </c>
      <c r="C233" s="3" t="s">
        <v>598</v>
      </c>
      <c r="E233" s="3" t="s">
        <v>2133</v>
      </c>
      <c r="F233" s="23" t="s">
        <v>2294</v>
      </c>
      <c r="G233" s="3"/>
      <c r="H233" s="3" t="s">
        <v>691</v>
      </c>
      <c r="I233" s="3" t="s">
        <v>1767</v>
      </c>
      <c r="J233" s="3"/>
    </row>
    <row r="234" spans="2:12" x14ac:dyDescent="0.25">
      <c r="B234" t="s">
        <v>1275</v>
      </c>
      <c r="C234" s="3" t="s">
        <v>498</v>
      </c>
      <c r="E234" s="3" t="s">
        <v>1996</v>
      </c>
      <c r="F234" s="24" t="s">
        <v>1046</v>
      </c>
      <c r="G234" s="3"/>
      <c r="H234" s="3" t="s">
        <v>1080</v>
      </c>
      <c r="I234" s="3" t="s">
        <v>1785</v>
      </c>
      <c r="J234" s="3"/>
    </row>
    <row r="235" spans="2:12" x14ac:dyDescent="0.25">
      <c r="B235" t="s">
        <v>1276</v>
      </c>
      <c r="C235" s="3" t="s">
        <v>499</v>
      </c>
      <c r="E235" s="3" t="s">
        <v>1997</v>
      </c>
      <c r="F235" s="23" t="s">
        <v>1047</v>
      </c>
      <c r="G235" s="3"/>
      <c r="H235" s="3" t="s">
        <v>1080</v>
      </c>
      <c r="I235" s="3" t="s">
        <v>1786</v>
      </c>
      <c r="J235" s="3"/>
    </row>
    <row r="236" spans="2:12" x14ac:dyDescent="0.25">
      <c r="B236" s="3" t="s">
        <v>2591</v>
      </c>
      <c r="C236" s="3" t="s">
        <v>2594</v>
      </c>
      <c r="E236" s="3" t="s">
        <v>2597</v>
      </c>
      <c r="F236" s="23" t="s">
        <v>2596</v>
      </c>
      <c r="G236" s="3"/>
      <c r="H236" s="3" t="s">
        <v>1080</v>
      </c>
      <c r="I236" s="3" t="s">
        <v>2593</v>
      </c>
      <c r="J236" s="3"/>
    </row>
    <row r="237" spans="2:12" x14ac:dyDescent="0.25">
      <c r="B237" s="3" t="s">
        <v>2587</v>
      </c>
      <c r="C237" s="3" t="s">
        <v>2595</v>
      </c>
      <c r="E237" s="3" t="s">
        <v>2599</v>
      </c>
      <c r="F237" s="23" t="s">
        <v>2598</v>
      </c>
      <c r="G237" s="3"/>
      <c r="H237" s="3" t="s">
        <v>1080</v>
      </c>
      <c r="I237" s="3" t="s">
        <v>2589</v>
      </c>
      <c r="J237" s="3"/>
    </row>
    <row r="238" spans="2:12" x14ac:dyDescent="0.25">
      <c r="B238" t="s">
        <v>1296</v>
      </c>
      <c r="C238" s="3" t="s">
        <v>433</v>
      </c>
      <c r="E238" s="3" t="s">
        <v>2007</v>
      </c>
      <c r="F238" s="12" t="s">
        <v>1066</v>
      </c>
      <c r="G238" s="3"/>
      <c r="H238" s="3" t="s">
        <v>1080</v>
      </c>
      <c r="I238" s="3" t="s">
        <v>1787</v>
      </c>
      <c r="J238" s="3"/>
    </row>
    <row r="239" spans="2:12" x14ac:dyDescent="0.25">
      <c r="B239" s="3" t="s">
        <v>2325</v>
      </c>
      <c r="C239" s="3" t="s">
        <v>2336</v>
      </c>
      <c r="E239" s="3" t="s">
        <v>2326</v>
      </c>
      <c r="F239" s="12" t="s">
        <v>2337</v>
      </c>
      <c r="H239" s="3" t="s">
        <v>1080</v>
      </c>
      <c r="I239" s="3" t="s">
        <v>2339</v>
      </c>
      <c r="J239" s="3"/>
    </row>
    <row r="240" spans="2:12" x14ac:dyDescent="0.25">
      <c r="B240" t="s">
        <v>1274</v>
      </c>
      <c r="C240" s="3" t="s">
        <v>427</v>
      </c>
      <c r="E240" s="3" t="s">
        <v>2011</v>
      </c>
      <c r="F240" s="23" t="s">
        <v>2238</v>
      </c>
      <c r="G240" s="3"/>
      <c r="H240" s="3" t="s">
        <v>1080</v>
      </c>
      <c r="I240" s="3" t="s">
        <v>1788</v>
      </c>
      <c r="J240" s="3"/>
    </row>
    <row r="241" spans="2:10" x14ac:dyDescent="0.25">
      <c r="B241" s="3" t="s">
        <v>2643</v>
      </c>
      <c r="C241" s="3" t="s">
        <v>2635</v>
      </c>
      <c r="E241" s="3" t="s">
        <v>2637</v>
      </c>
      <c r="F241" s="12" t="s">
        <v>1408</v>
      </c>
      <c r="H241" s="3" t="s">
        <v>1080</v>
      </c>
      <c r="I241" s="3" t="s">
        <v>2644</v>
      </c>
      <c r="J241" s="3"/>
    </row>
    <row r="242" spans="2:10" x14ac:dyDescent="0.25">
      <c r="B242" s="3" t="s">
        <v>1462</v>
      </c>
      <c r="C242" s="3" t="s">
        <v>559</v>
      </c>
      <c r="E242" s="3" t="s">
        <v>2013</v>
      </c>
      <c r="F242" s="23" t="s">
        <v>2240</v>
      </c>
      <c r="G242" s="3"/>
      <c r="H242" s="3" t="s">
        <v>1080</v>
      </c>
      <c r="I242" s="3" t="s">
        <v>1789</v>
      </c>
      <c r="J242" s="3"/>
    </row>
    <row r="243" spans="2:10" x14ac:dyDescent="0.25">
      <c r="B243" s="3" t="s">
        <v>2523</v>
      </c>
      <c r="C243" s="3" t="s">
        <v>2524</v>
      </c>
      <c r="E243" s="3" t="s">
        <v>2526</v>
      </c>
      <c r="F243" s="12" t="s">
        <v>1057</v>
      </c>
      <c r="G243" s="3"/>
      <c r="H243" s="3" t="s">
        <v>1080</v>
      </c>
      <c r="I243" s="3" t="s">
        <v>2525</v>
      </c>
      <c r="J243" s="3"/>
    </row>
    <row r="244" spans="2:10" x14ac:dyDescent="0.25">
      <c r="B244" s="3" t="s">
        <v>1467</v>
      </c>
      <c r="C244" s="3" t="s">
        <v>1468</v>
      </c>
      <c r="E244" s="3" t="s">
        <v>2447</v>
      </c>
      <c r="F244" s="12" t="s">
        <v>1057</v>
      </c>
      <c r="H244" s="3" t="s">
        <v>1080</v>
      </c>
      <c r="I244" s="3" t="s">
        <v>1790</v>
      </c>
      <c r="J244" s="3"/>
    </row>
    <row r="245" spans="2:10" x14ac:dyDescent="0.25">
      <c r="B245" s="3" t="s">
        <v>1465</v>
      </c>
      <c r="C245" s="3" t="s">
        <v>1466</v>
      </c>
      <c r="E245" s="3" t="s">
        <v>2448</v>
      </c>
      <c r="F245" s="12" t="s">
        <v>2241</v>
      </c>
      <c r="H245" s="3" t="s">
        <v>1080</v>
      </c>
      <c r="I245" s="3" t="s">
        <v>1791</v>
      </c>
      <c r="J245" s="3"/>
    </row>
    <row r="246" spans="2:10" x14ac:dyDescent="0.25">
      <c r="B246" s="3" t="s">
        <v>2505</v>
      </c>
      <c r="C246" s="3" t="s">
        <v>570</v>
      </c>
      <c r="E246" s="3" t="s">
        <v>2016</v>
      </c>
      <c r="F246" s="23" t="s">
        <v>2242</v>
      </c>
      <c r="G246" s="3"/>
      <c r="H246" s="3" t="s">
        <v>1080</v>
      </c>
      <c r="I246" s="3" t="s">
        <v>2506</v>
      </c>
      <c r="J246" s="3"/>
    </row>
    <row r="247" spans="2:10" x14ac:dyDescent="0.25">
      <c r="B247" s="3" t="s">
        <v>1388</v>
      </c>
      <c r="C247" s="3" t="s">
        <v>576</v>
      </c>
      <c r="E247" s="3" t="s">
        <v>2017</v>
      </c>
      <c r="F247" s="23" t="s">
        <v>2243</v>
      </c>
      <c r="G247" s="3"/>
      <c r="H247" s="3" t="s">
        <v>1080</v>
      </c>
      <c r="I247" s="3" t="s">
        <v>1792</v>
      </c>
      <c r="J247" s="3"/>
    </row>
    <row r="248" spans="2:10" x14ac:dyDescent="0.25">
      <c r="B248" t="s">
        <v>1301</v>
      </c>
      <c r="C248" s="3" t="s">
        <v>1374</v>
      </c>
      <c r="E248" s="3" t="s">
        <v>2022</v>
      </c>
      <c r="F248" s="24" t="s">
        <v>2245</v>
      </c>
      <c r="G248" s="3"/>
      <c r="H248" s="3" t="s">
        <v>1080</v>
      </c>
      <c r="I248" s="3" t="s">
        <v>1793</v>
      </c>
      <c r="J248" s="3"/>
    </row>
    <row r="249" spans="2:10" x14ac:dyDescent="0.25">
      <c r="B249" s="3" t="s">
        <v>1282</v>
      </c>
      <c r="C249" s="3" t="s">
        <v>1375</v>
      </c>
      <c r="E249" t="s">
        <v>2450</v>
      </c>
      <c r="F249" s="23" t="s">
        <v>1024</v>
      </c>
      <c r="H249" s="3" t="s">
        <v>1080</v>
      </c>
      <c r="I249" s="3" t="s">
        <v>1794</v>
      </c>
      <c r="J249" s="3"/>
    </row>
    <row r="250" spans="2:10" x14ac:dyDescent="0.25">
      <c r="B250" s="3" t="s">
        <v>2521</v>
      </c>
      <c r="C250" s="3" t="s">
        <v>2527</v>
      </c>
      <c r="E250" s="3" t="s">
        <v>2529</v>
      </c>
      <c r="F250" s="12" t="s">
        <v>1057</v>
      </c>
      <c r="G250" s="3"/>
      <c r="H250" s="3" t="s">
        <v>1080</v>
      </c>
      <c r="I250" s="3" t="s">
        <v>2528</v>
      </c>
      <c r="J250" s="3"/>
    </row>
    <row r="251" spans="2:10" x14ac:dyDescent="0.25">
      <c r="B251" t="s">
        <v>1075</v>
      </c>
      <c r="C251" t="s">
        <v>1020</v>
      </c>
      <c r="F251" s="23" t="s">
        <v>1972</v>
      </c>
      <c r="H251" s="3" t="s">
        <v>1080</v>
      </c>
      <c r="I251" s="3" t="s">
        <v>1795</v>
      </c>
      <c r="J251" s="3"/>
    </row>
    <row r="252" spans="2:10" x14ac:dyDescent="0.25">
      <c r="B252" s="3" t="s">
        <v>1451</v>
      </c>
      <c r="C252" s="3" t="s">
        <v>446</v>
      </c>
      <c r="E252" s="3" t="s">
        <v>2027</v>
      </c>
      <c r="F252" s="12" t="s">
        <v>1027</v>
      </c>
      <c r="G252" s="3"/>
      <c r="H252" s="3" t="s">
        <v>1080</v>
      </c>
      <c r="I252" s="3" t="s">
        <v>1796</v>
      </c>
      <c r="J252" s="3"/>
    </row>
    <row r="253" spans="2:10" x14ac:dyDescent="0.25">
      <c r="B253" s="3" t="s">
        <v>1185</v>
      </c>
      <c r="C253" s="3" t="s">
        <v>2397</v>
      </c>
      <c r="E253" t="s">
        <v>2452</v>
      </c>
      <c r="F253" s="12" t="s">
        <v>3746</v>
      </c>
      <c r="H253" s="3" t="s">
        <v>1080</v>
      </c>
      <c r="I253" s="3" t="s">
        <v>1981</v>
      </c>
      <c r="J253" s="3"/>
    </row>
    <row r="254" spans="2:10" x14ac:dyDescent="0.25">
      <c r="B254" s="3" t="s">
        <v>1187</v>
      </c>
      <c r="C254" t="s">
        <v>1011</v>
      </c>
      <c r="E254" t="s">
        <v>2453</v>
      </c>
      <c r="F254" s="12" t="s">
        <v>1072</v>
      </c>
      <c r="H254" s="3" t="s">
        <v>1080</v>
      </c>
      <c r="I254" s="3" t="s">
        <v>1797</v>
      </c>
      <c r="J254" s="3"/>
    </row>
    <row r="255" spans="2:10" x14ac:dyDescent="0.25">
      <c r="B255" t="s">
        <v>1267</v>
      </c>
      <c r="C255" s="3" t="s">
        <v>449</v>
      </c>
      <c r="E255" s="3" t="s">
        <v>2029</v>
      </c>
      <c r="F255" s="12" t="s">
        <v>1028</v>
      </c>
      <c r="G255" s="3"/>
      <c r="H255" s="3" t="s">
        <v>1080</v>
      </c>
      <c r="I255" s="3" t="s">
        <v>1798</v>
      </c>
      <c r="J255" s="3"/>
    </row>
    <row r="256" spans="2:10" x14ac:dyDescent="0.25">
      <c r="B256" t="s">
        <v>1093</v>
      </c>
      <c r="C256" s="3" t="s">
        <v>1376</v>
      </c>
      <c r="E256" s="3" t="s">
        <v>2031</v>
      </c>
      <c r="F256" s="23" t="s">
        <v>2249</v>
      </c>
      <c r="G256" s="3"/>
      <c r="H256" s="3" t="s">
        <v>1080</v>
      </c>
      <c r="I256" s="3" t="s">
        <v>1799</v>
      </c>
      <c r="J256" s="3"/>
    </row>
    <row r="257" spans="2:10" x14ac:dyDescent="0.25">
      <c r="B257" s="3" t="s">
        <v>1196</v>
      </c>
      <c r="C257" s="3" t="s">
        <v>463</v>
      </c>
      <c r="E257" s="3" t="s">
        <v>2035</v>
      </c>
      <c r="F257" s="23" t="s">
        <v>1032</v>
      </c>
      <c r="G257" s="3"/>
      <c r="H257" s="3" t="s">
        <v>1080</v>
      </c>
      <c r="I257" s="3" t="s">
        <v>1800</v>
      </c>
      <c r="J257" s="3"/>
    </row>
    <row r="258" spans="2:10" x14ac:dyDescent="0.25">
      <c r="B258" s="3" t="s">
        <v>1404</v>
      </c>
      <c r="C258" s="3" t="s">
        <v>1403</v>
      </c>
      <c r="E258" t="s">
        <v>2454</v>
      </c>
      <c r="F258" s="23" t="s">
        <v>1048</v>
      </c>
      <c r="G258" s="3"/>
      <c r="H258" s="3" t="s">
        <v>1080</v>
      </c>
      <c r="I258" s="3" t="s">
        <v>1801</v>
      </c>
      <c r="J258" s="3"/>
    </row>
    <row r="259" spans="2:10" x14ac:dyDescent="0.25">
      <c r="B259" s="3" t="s">
        <v>2342</v>
      </c>
      <c r="C259" s="3" t="s">
        <v>2343</v>
      </c>
      <c r="E259" s="3" t="s">
        <v>2344</v>
      </c>
      <c r="F259" s="23" t="s">
        <v>2345</v>
      </c>
      <c r="G259" s="3"/>
      <c r="H259" s="3" t="s">
        <v>1080</v>
      </c>
      <c r="I259" s="3" t="s">
        <v>2347</v>
      </c>
      <c r="J259" s="3"/>
    </row>
    <row r="260" spans="2:10" x14ac:dyDescent="0.25">
      <c r="B260" t="s">
        <v>1089</v>
      </c>
      <c r="C260" s="3" t="s">
        <v>567</v>
      </c>
      <c r="E260" s="3" t="s">
        <v>2051</v>
      </c>
      <c r="F260" s="23" t="s">
        <v>2213</v>
      </c>
      <c r="G260" s="3"/>
      <c r="H260" s="3" t="s">
        <v>1080</v>
      </c>
      <c r="I260" s="3" t="s">
        <v>1802</v>
      </c>
      <c r="J260" s="3"/>
    </row>
    <row r="261" spans="2:10" x14ac:dyDescent="0.25">
      <c r="B261" s="3" t="s">
        <v>1390</v>
      </c>
      <c r="C261" s="3" t="s">
        <v>489</v>
      </c>
      <c r="E261" t="s">
        <v>2456</v>
      </c>
      <c r="F261" s="23" t="s">
        <v>1040</v>
      </c>
      <c r="G261" s="3"/>
      <c r="H261" s="3" t="s">
        <v>1080</v>
      </c>
      <c r="I261" s="3" t="s">
        <v>1803</v>
      </c>
      <c r="J261" s="3"/>
    </row>
    <row r="262" spans="2:10" x14ac:dyDescent="0.25">
      <c r="B262" t="s">
        <v>1235</v>
      </c>
      <c r="C262" s="3" t="s">
        <v>510</v>
      </c>
      <c r="E262" s="3" t="s">
        <v>2055</v>
      </c>
      <c r="F262" s="23" t="s">
        <v>2265</v>
      </c>
      <c r="H262" s="3" t="s">
        <v>1080</v>
      </c>
      <c r="I262" s="3" t="s">
        <v>1804</v>
      </c>
      <c r="J262" s="3"/>
    </row>
    <row r="263" spans="2:10" x14ac:dyDescent="0.25">
      <c r="B263" s="3" t="s">
        <v>1461</v>
      </c>
      <c r="C263" s="3" t="s">
        <v>518</v>
      </c>
      <c r="E263" s="3" t="s">
        <v>2057</v>
      </c>
      <c r="F263" s="23" t="s">
        <v>2267</v>
      </c>
      <c r="G263" s="3"/>
      <c r="H263" s="3" t="s">
        <v>1080</v>
      </c>
      <c r="I263" s="3" t="s">
        <v>1805</v>
      </c>
      <c r="J263" s="3"/>
    </row>
    <row r="264" spans="2:10" x14ac:dyDescent="0.25">
      <c r="B264" s="3" t="s">
        <v>1441</v>
      </c>
      <c r="C264" s="3" t="s">
        <v>548</v>
      </c>
      <c r="E264" s="3" t="s">
        <v>2058</v>
      </c>
      <c r="F264" s="23" t="s">
        <v>1058</v>
      </c>
      <c r="G264" s="3"/>
      <c r="H264" s="3" t="s">
        <v>1080</v>
      </c>
      <c r="I264" s="3" t="s">
        <v>1806</v>
      </c>
      <c r="J264" s="3"/>
    </row>
    <row r="265" spans="2:10" x14ac:dyDescent="0.25">
      <c r="B265" s="3" t="s">
        <v>1385</v>
      </c>
      <c r="C265" s="3" t="s">
        <v>523</v>
      </c>
      <c r="E265" s="3" t="s">
        <v>2059</v>
      </c>
      <c r="F265" s="23" t="s">
        <v>1050</v>
      </c>
      <c r="G265" s="3"/>
      <c r="H265" s="3" t="s">
        <v>1080</v>
      </c>
      <c r="I265" s="3" t="s">
        <v>1807</v>
      </c>
      <c r="J265" s="3"/>
    </row>
    <row r="266" spans="2:10" x14ac:dyDescent="0.25">
      <c r="B266" s="3" t="s">
        <v>1151</v>
      </c>
      <c r="C266" s="3" t="s">
        <v>522</v>
      </c>
      <c r="E266" s="3" t="s">
        <v>2061</v>
      </c>
      <c r="F266" s="12" t="s">
        <v>1410</v>
      </c>
      <c r="G266" s="3"/>
      <c r="H266" s="3" t="s">
        <v>1080</v>
      </c>
      <c r="I266" s="3" t="s">
        <v>1808</v>
      </c>
      <c r="J266" s="3"/>
    </row>
    <row r="267" spans="2:10" x14ac:dyDescent="0.25">
      <c r="B267" t="s">
        <v>1309</v>
      </c>
      <c r="C267" s="3" t="s">
        <v>525</v>
      </c>
      <c r="E267" s="3" t="s">
        <v>2062</v>
      </c>
      <c r="F267" s="23" t="s">
        <v>2269</v>
      </c>
      <c r="G267" s="3"/>
      <c r="H267" s="3" t="s">
        <v>1080</v>
      </c>
      <c r="I267" s="3" t="s">
        <v>1809</v>
      </c>
      <c r="J267" s="3"/>
    </row>
    <row r="268" spans="2:10" x14ac:dyDescent="0.25">
      <c r="B268" s="3" t="s">
        <v>2362</v>
      </c>
      <c r="C268" s="3" t="s">
        <v>2360</v>
      </c>
      <c r="D268" s="10"/>
      <c r="E268" s="25" t="s">
        <v>2364</v>
      </c>
      <c r="F268" s="23" t="s">
        <v>2363</v>
      </c>
      <c r="G268" s="3"/>
      <c r="H268" s="3" t="s">
        <v>1080</v>
      </c>
      <c r="I268" s="3" t="s">
        <v>2367</v>
      </c>
      <c r="J268" s="3"/>
    </row>
    <row r="269" spans="2:10" x14ac:dyDescent="0.25">
      <c r="B269" s="3" t="s">
        <v>3130</v>
      </c>
      <c r="C269" s="3" t="s">
        <v>1357</v>
      </c>
      <c r="E269" s="3" t="s">
        <v>2459</v>
      </c>
      <c r="F269" s="23" t="s">
        <v>1358</v>
      </c>
      <c r="G269" s="3"/>
      <c r="H269" s="3" t="s">
        <v>1080</v>
      </c>
      <c r="I269" s="3" t="s">
        <v>3131</v>
      </c>
      <c r="J269" s="3"/>
    </row>
    <row r="270" spans="2:10" x14ac:dyDescent="0.25">
      <c r="B270" s="3" t="s">
        <v>1236</v>
      </c>
      <c r="C270" s="3" t="s">
        <v>569</v>
      </c>
      <c r="E270" s="3" t="s">
        <v>1293</v>
      </c>
      <c r="F270" s="24" t="s">
        <v>1067</v>
      </c>
      <c r="G270" s="3"/>
      <c r="H270" s="3" t="s">
        <v>1080</v>
      </c>
      <c r="I270" s="3" t="s">
        <v>1810</v>
      </c>
      <c r="J270" s="3"/>
    </row>
    <row r="271" spans="2:10" x14ac:dyDescent="0.25">
      <c r="B271" t="s">
        <v>1219</v>
      </c>
      <c r="C271" s="3" t="s">
        <v>597</v>
      </c>
      <c r="E271" s="3" t="s">
        <v>2065</v>
      </c>
      <c r="F271" s="23" t="s">
        <v>597</v>
      </c>
      <c r="G271" s="3"/>
      <c r="H271" s="3" t="s">
        <v>1080</v>
      </c>
      <c r="I271" s="3" t="s">
        <v>1811</v>
      </c>
      <c r="J271" s="3"/>
    </row>
    <row r="272" spans="2:10" x14ac:dyDescent="0.25">
      <c r="B272" t="s">
        <v>1213</v>
      </c>
      <c r="C272" s="3" t="s">
        <v>2460</v>
      </c>
      <c r="E272" t="s">
        <v>2461</v>
      </c>
      <c r="F272" s="23" t="s">
        <v>1054</v>
      </c>
      <c r="H272" s="3" t="s">
        <v>1080</v>
      </c>
      <c r="I272" s="3" t="s">
        <v>1812</v>
      </c>
      <c r="J272" s="3"/>
    </row>
    <row r="273" spans="2:10" x14ac:dyDescent="0.25">
      <c r="B273" t="s">
        <v>1304</v>
      </c>
      <c r="C273" s="3" t="s">
        <v>531</v>
      </c>
      <c r="E273" s="3" t="s">
        <v>2067</v>
      </c>
      <c r="F273" s="23" t="s">
        <v>1052</v>
      </c>
      <c r="G273" s="3"/>
      <c r="H273" s="3" t="s">
        <v>1080</v>
      </c>
      <c r="I273" s="3" t="s">
        <v>1852</v>
      </c>
      <c r="J273" s="3"/>
    </row>
    <row r="274" spans="2:10" x14ac:dyDescent="0.25">
      <c r="B274" t="s">
        <v>1255</v>
      </c>
      <c r="C274" s="3" t="s">
        <v>1256</v>
      </c>
      <c r="E274" s="3" t="s">
        <v>2068</v>
      </c>
      <c r="F274" s="23" t="s">
        <v>1257</v>
      </c>
      <c r="H274" s="3" t="s">
        <v>1080</v>
      </c>
      <c r="I274" s="3" t="s">
        <v>1813</v>
      </c>
      <c r="J274" s="3"/>
    </row>
    <row r="275" spans="2:10" x14ac:dyDescent="0.25">
      <c r="B275" s="3" t="s">
        <v>1372</v>
      </c>
      <c r="C275" s="3" t="s">
        <v>533</v>
      </c>
      <c r="E275" s="3" t="s">
        <v>2069</v>
      </c>
      <c r="F275" s="23" t="s">
        <v>1053</v>
      </c>
      <c r="G275" s="3"/>
      <c r="H275" s="3" t="s">
        <v>1080</v>
      </c>
      <c r="I275" s="3" t="s">
        <v>1814</v>
      </c>
      <c r="J275" s="3"/>
    </row>
    <row r="276" spans="2:10" x14ac:dyDescent="0.25">
      <c r="B276" s="3" t="s">
        <v>1138</v>
      </c>
      <c r="C276" s="3" t="s">
        <v>535</v>
      </c>
      <c r="E276" s="3" t="s">
        <v>2072</v>
      </c>
      <c r="F276" s="12" t="s">
        <v>1389</v>
      </c>
      <c r="G276" s="3"/>
      <c r="H276" s="3" t="s">
        <v>1080</v>
      </c>
      <c r="I276" s="3" t="s">
        <v>1815</v>
      </c>
      <c r="J276" s="3"/>
    </row>
    <row r="277" spans="2:10" x14ac:dyDescent="0.25">
      <c r="B277" s="3" t="s">
        <v>1140</v>
      </c>
      <c r="C277" s="3" t="s">
        <v>442</v>
      </c>
      <c r="E277" s="3" t="s">
        <v>2073</v>
      </c>
      <c r="F277" s="12" t="s">
        <v>2216</v>
      </c>
      <c r="G277" s="3"/>
      <c r="H277" s="3" t="s">
        <v>1080</v>
      </c>
      <c r="I277" s="3" t="s">
        <v>1816</v>
      </c>
      <c r="J277" s="3"/>
    </row>
    <row r="278" spans="2:10" x14ac:dyDescent="0.25">
      <c r="B278" s="3" t="s">
        <v>1142</v>
      </c>
      <c r="C278" s="3" t="s">
        <v>443</v>
      </c>
      <c r="E278" s="3" t="s">
        <v>2074</v>
      </c>
      <c r="F278" s="12" t="s">
        <v>1411</v>
      </c>
      <c r="G278" s="3"/>
      <c r="H278" s="3" t="s">
        <v>1080</v>
      </c>
      <c r="I278" s="3" t="s">
        <v>1821</v>
      </c>
      <c r="J278" s="3"/>
    </row>
    <row r="279" spans="2:10" x14ac:dyDescent="0.25">
      <c r="B279" s="3" t="s">
        <v>1144</v>
      </c>
      <c r="C279" s="3" t="s">
        <v>536</v>
      </c>
      <c r="E279" s="3" t="s">
        <v>2075</v>
      </c>
      <c r="F279" s="23" t="s">
        <v>1033</v>
      </c>
      <c r="G279" s="3"/>
      <c r="H279" s="3" t="s">
        <v>1080</v>
      </c>
      <c r="I279" s="3" t="s">
        <v>1817</v>
      </c>
      <c r="J279" s="3"/>
    </row>
    <row r="280" spans="2:10" x14ac:dyDescent="0.25">
      <c r="B280" s="3" t="s">
        <v>1146</v>
      </c>
      <c r="C280" s="3" t="s">
        <v>462</v>
      </c>
      <c r="E280" s="3" t="s">
        <v>2077</v>
      </c>
      <c r="F280" s="23" t="s">
        <v>1031</v>
      </c>
      <c r="G280" s="3"/>
      <c r="H280" s="3" t="s">
        <v>1080</v>
      </c>
      <c r="I280" s="3" t="s">
        <v>1818</v>
      </c>
      <c r="J280" s="3"/>
    </row>
    <row r="281" spans="2:10" x14ac:dyDescent="0.25">
      <c r="B281" s="3" t="s">
        <v>1150</v>
      </c>
      <c r="C281" s="3" t="s">
        <v>521</v>
      </c>
      <c r="E281" s="3" t="s">
        <v>2078</v>
      </c>
      <c r="F281" s="12" t="s">
        <v>2215</v>
      </c>
      <c r="G281" s="3"/>
      <c r="H281" s="3" t="s">
        <v>1080</v>
      </c>
      <c r="I281" s="3" t="s">
        <v>1819</v>
      </c>
      <c r="J281" s="3"/>
    </row>
    <row r="282" spans="2:10" x14ac:dyDescent="0.25">
      <c r="B282" s="3" t="s">
        <v>1148</v>
      </c>
      <c r="C282" s="3" t="s">
        <v>520</v>
      </c>
      <c r="E282" s="3" t="s">
        <v>2079</v>
      </c>
      <c r="F282" s="12" t="s">
        <v>1034</v>
      </c>
      <c r="G282" s="3"/>
      <c r="H282" s="3" t="s">
        <v>1080</v>
      </c>
      <c r="I282" s="3" t="s">
        <v>1822</v>
      </c>
      <c r="J282" s="3"/>
    </row>
    <row r="283" spans="2:10" x14ac:dyDescent="0.25">
      <c r="B283" s="3" t="s">
        <v>1154</v>
      </c>
      <c r="C283" s="3" t="s">
        <v>529</v>
      </c>
      <c r="E283" s="3" t="s">
        <v>2080</v>
      </c>
      <c r="F283" s="23" t="s">
        <v>1035</v>
      </c>
      <c r="G283" s="3"/>
      <c r="H283" s="3" t="s">
        <v>1080</v>
      </c>
      <c r="I283" s="3" t="s">
        <v>1820</v>
      </c>
      <c r="J283" s="3"/>
    </row>
    <row r="284" spans="2:10" x14ac:dyDescent="0.25">
      <c r="B284" t="s">
        <v>1307</v>
      </c>
      <c r="C284" s="3" t="s">
        <v>530</v>
      </c>
      <c r="E284" s="3" t="s">
        <v>2081</v>
      </c>
      <c r="F284" s="23" t="s">
        <v>1051</v>
      </c>
      <c r="G284" s="3"/>
      <c r="H284" s="3" t="s">
        <v>1080</v>
      </c>
      <c r="I284" s="3" t="s">
        <v>1823</v>
      </c>
      <c r="J284" s="3"/>
    </row>
    <row r="285" spans="2:10" x14ac:dyDescent="0.25">
      <c r="B285" s="3" t="s">
        <v>1155</v>
      </c>
      <c r="C285" s="3" t="s">
        <v>534</v>
      </c>
      <c r="E285" s="3" t="s">
        <v>2082</v>
      </c>
      <c r="F285" s="12" t="s">
        <v>1036</v>
      </c>
      <c r="G285" s="3"/>
      <c r="H285" s="3" t="s">
        <v>1080</v>
      </c>
      <c r="I285" s="3" t="s">
        <v>1824</v>
      </c>
      <c r="J285" s="3"/>
    </row>
    <row r="286" spans="2:10" x14ac:dyDescent="0.25">
      <c r="B286" s="3" t="s">
        <v>1200</v>
      </c>
      <c r="C286" s="3" t="s">
        <v>538</v>
      </c>
      <c r="E286" s="3" t="s">
        <v>2083</v>
      </c>
      <c r="F286" s="23" t="s">
        <v>2217</v>
      </c>
      <c r="G286" s="3"/>
      <c r="H286" s="3" t="s">
        <v>1080</v>
      </c>
      <c r="I286" s="3" t="s">
        <v>1825</v>
      </c>
      <c r="J286" s="3"/>
    </row>
    <row r="287" spans="2:10" x14ac:dyDescent="0.25">
      <c r="B287" s="3" t="s">
        <v>1176</v>
      </c>
      <c r="C287" s="3" t="s">
        <v>540</v>
      </c>
      <c r="E287" s="3" t="s">
        <v>2084</v>
      </c>
      <c r="F287" s="12" t="s">
        <v>1036</v>
      </c>
      <c r="G287" s="3"/>
      <c r="H287" s="3" t="s">
        <v>1080</v>
      </c>
      <c r="I287" s="3" t="s">
        <v>1826</v>
      </c>
      <c r="J287" s="3"/>
    </row>
    <row r="288" spans="2:10" x14ac:dyDescent="0.25">
      <c r="B288" s="3" t="s">
        <v>1159</v>
      </c>
      <c r="C288" s="3" t="s">
        <v>541</v>
      </c>
      <c r="E288" s="3" t="s">
        <v>2085</v>
      </c>
      <c r="F288" s="12" t="s">
        <v>2218</v>
      </c>
      <c r="G288" s="3"/>
      <c r="H288" s="3" t="s">
        <v>1080</v>
      </c>
      <c r="I288" s="3" t="s">
        <v>1827</v>
      </c>
      <c r="J288" s="3"/>
    </row>
    <row r="289" spans="2:10" x14ac:dyDescent="0.25">
      <c r="B289" s="3" t="s">
        <v>1160</v>
      </c>
      <c r="C289" s="3" t="s">
        <v>543</v>
      </c>
      <c r="E289" s="3" t="s">
        <v>2086</v>
      </c>
      <c r="F289" s="23" t="s">
        <v>1037</v>
      </c>
      <c r="G289" s="3"/>
      <c r="H289" s="3" t="s">
        <v>1080</v>
      </c>
      <c r="I289" s="3" t="s">
        <v>1828</v>
      </c>
      <c r="J289" s="3"/>
    </row>
    <row r="290" spans="2:10" x14ac:dyDescent="0.25">
      <c r="B290" s="3" t="s">
        <v>1163</v>
      </c>
      <c r="C290" s="3" t="s">
        <v>565</v>
      </c>
      <c r="E290" s="3" t="s">
        <v>2088</v>
      </c>
      <c r="F290" s="12" t="s">
        <v>1038</v>
      </c>
      <c r="G290" s="3"/>
      <c r="H290" s="3" t="s">
        <v>1080</v>
      </c>
      <c r="I290" s="3" t="s">
        <v>1829</v>
      </c>
      <c r="J290" s="3"/>
    </row>
    <row r="291" spans="2:10" x14ac:dyDescent="0.25">
      <c r="B291" s="3" t="s">
        <v>1167</v>
      </c>
      <c r="C291" s="3" t="s">
        <v>568</v>
      </c>
      <c r="E291" s="3" t="s">
        <v>2089</v>
      </c>
      <c r="F291" s="23" t="s">
        <v>1039</v>
      </c>
      <c r="G291" s="3"/>
      <c r="H291" s="3" t="s">
        <v>1080</v>
      </c>
      <c r="I291" s="3" t="s">
        <v>1830</v>
      </c>
      <c r="J291" s="3"/>
    </row>
    <row r="292" spans="2:10" x14ac:dyDescent="0.25">
      <c r="B292" s="3" t="s">
        <v>1166</v>
      </c>
      <c r="C292" s="3" t="s">
        <v>580</v>
      </c>
      <c r="E292" s="3" t="s">
        <v>2090</v>
      </c>
      <c r="F292" s="23" t="s">
        <v>1040</v>
      </c>
      <c r="G292" s="3"/>
      <c r="H292" s="3" t="s">
        <v>1080</v>
      </c>
      <c r="I292" s="3" t="s">
        <v>1831</v>
      </c>
      <c r="J292" s="3"/>
    </row>
    <row r="293" spans="2:10" x14ac:dyDescent="0.25">
      <c r="B293" s="3" t="s">
        <v>1168</v>
      </c>
      <c r="C293" s="3" t="s">
        <v>582</v>
      </c>
      <c r="E293" s="3" t="s">
        <v>2091</v>
      </c>
      <c r="F293" s="23" t="s">
        <v>1041</v>
      </c>
      <c r="G293" s="3"/>
      <c r="H293" s="3" t="s">
        <v>1080</v>
      </c>
      <c r="I293" s="3" t="s">
        <v>1832</v>
      </c>
      <c r="J293" s="3"/>
    </row>
    <row r="294" spans="2:10" x14ac:dyDescent="0.25">
      <c r="B294" s="3" t="s">
        <v>1171</v>
      </c>
      <c r="C294" s="3" t="s">
        <v>585</v>
      </c>
      <c r="E294" s="3" t="s">
        <v>2092</v>
      </c>
      <c r="F294" s="23" t="s">
        <v>1042</v>
      </c>
      <c r="G294" s="3"/>
      <c r="H294" s="3" t="s">
        <v>1080</v>
      </c>
      <c r="I294" s="3" t="s">
        <v>1833</v>
      </c>
      <c r="J294" s="3"/>
    </row>
    <row r="295" spans="2:10" x14ac:dyDescent="0.25">
      <c r="B295" s="3" t="s">
        <v>1173</v>
      </c>
      <c r="C295" s="3" t="s">
        <v>586</v>
      </c>
      <c r="E295" s="3" t="s">
        <v>2093</v>
      </c>
      <c r="F295" s="23" t="s">
        <v>1043</v>
      </c>
      <c r="G295" s="3"/>
      <c r="H295" s="3" t="s">
        <v>1080</v>
      </c>
      <c r="I295" s="3" t="s">
        <v>1834</v>
      </c>
      <c r="J295" s="3"/>
    </row>
    <row r="296" spans="2:10" x14ac:dyDescent="0.25">
      <c r="B296" s="3" t="s">
        <v>1174</v>
      </c>
      <c r="C296" s="3" t="s">
        <v>596</v>
      </c>
      <c r="E296" s="3" t="s">
        <v>2094</v>
      </c>
      <c r="F296" s="23" t="s">
        <v>1044</v>
      </c>
      <c r="G296" s="3"/>
      <c r="H296" s="3" t="s">
        <v>1080</v>
      </c>
      <c r="I296" s="3" t="s">
        <v>1835</v>
      </c>
      <c r="J296" s="3"/>
    </row>
    <row r="297" spans="2:10" x14ac:dyDescent="0.25">
      <c r="B297" s="3" t="s">
        <v>1288</v>
      </c>
      <c r="C297" t="s">
        <v>1453</v>
      </c>
      <c r="E297" s="3" t="s">
        <v>2463</v>
      </c>
      <c r="F297" s="23" t="s">
        <v>1024</v>
      </c>
      <c r="G297" s="3"/>
      <c r="H297" s="3" t="s">
        <v>1080</v>
      </c>
      <c r="I297" s="3" t="s">
        <v>1836</v>
      </c>
      <c r="J297" s="3"/>
    </row>
    <row r="298" spans="2:10" x14ac:dyDescent="0.25">
      <c r="B298" s="3" t="s">
        <v>1452</v>
      </c>
      <c r="C298" s="3" t="s">
        <v>547</v>
      </c>
      <c r="E298" s="3" t="s">
        <v>2095</v>
      </c>
      <c r="F298" s="23" t="s">
        <v>1057</v>
      </c>
      <c r="G298" s="3"/>
      <c r="H298" s="3" t="s">
        <v>1080</v>
      </c>
      <c r="I298" s="3" t="s">
        <v>1837</v>
      </c>
      <c r="J298" s="3"/>
    </row>
    <row r="299" spans="2:10" x14ac:dyDescent="0.25">
      <c r="B299" t="s">
        <v>1289</v>
      </c>
      <c r="C299" t="s">
        <v>549</v>
      </c>
      <c r="E299" s="3" t="s">
        <v>2096</v>
      </c>
      <c r="F299" s="23" t="s">
        <v>2268</v>
      </c>
      <c r="G299" s="3"/>
      <c r="H299" s="3" t="s">
        <v>1080</v>
      </c>
      <c r="I299" s="3" t="s">
        <v>1838</v>
      </c>
      <c r="J299" s="3"/>
    </row>
    <row r="300" spans="2:10" x14ac:dyDescent="0.25">
      <c r="B300" s="3" t="s">
        <v>1486</v>
      </c>
      <c r="C300" s="3" t="s">
        <v>454</v>
      </c>
      <c r="E300" s="3" t="s">
        <v>2101</v>
      </c>
      <c r="F300" s="23" t="s">
        <v>2275</v>
      </c>
      <c r="G300" s="3"/>
      <c r="H300" s="3" t="s">
        <v>1080</v>
      </c>
      <c r="I300" s="3" t="s">
        <v>1723</v>
      </c>
      <c r="J300" s="3"/>
    </row>
    <row r="301" spans="2:10" x14ac:dyDescent="0.25">
      <c r="B301" t="s">
        <v>1233</v>
      </c>
      <c r="C301" s="3" t="s">
        <v>557</v>
      </c>
      <c r="E301" s="3" t="s">
        <v>2464</v>
      </c>
      <c r="F301" s="23" t="s">
        <v>2276</v>
      </c>
      <c r="G301" s="3"/>
      <c r="H301" s="3" t="s">
        <v>1080</v>
      </c>
      <c r="I301" s="3" t="s">
        <v>1839</v>
      </c>
      <c r="J301" s="3"/>
    </row>
    <row r="302" spans="2:10" x14ac:dyDescent="0.25">
      <c r="B302" t="s">
        <v>1232</v>
      </c>
      <c r="C302" s="3" t="s">
        <v>555</v>
      </c>
      <c r="E302" s="3" t="s">
        <v>2102</v>
      </c>
      <c r="F302" s="23" t="s">
        <v>1061</v>
      </c>
      <c r="G302" s="3"/>
      <c r="H302" s="3" t="s">
        <v>1080</v>
      </c>
      <c r="I302" s="3" t="s">
        <v>1840</v>
      </c>
      <c r="J302" s="3"/>
    </row>
    <row r="303" spans="2:10" x14ac:dyDescent="0.25">
      <c r="B303" s="3" t="s">
        <v>1237</v>
      </c>
      <c r="C303" s="3" t="s">
        <v>2465</v>
      </c>
      <c r="E303" t="s">
        <v>2466</v>
      </c>
      <c r="F303" s="23" t="s">
        <v>1063</v>
      </c>
      <c r="H303" s="3" t="s">
        <v>1080</v>
      </c>
      <c r="I303" s="3" t="s">
        <v>1841</v>
      </c>
      <c r="J303" s="3"/>
    </row>
    <row r="304" spans="2:10" x14ac:dyDescent="0.25">
      <c r="B304" t="s">
        <v>1238</v>
      </c>
      <c r="C304" s="3" t="s">
        <v>560</v>
      </c>
      <c r="E304" s="3" t="s">
        <v>2105</v>
      </c>
      <c r="F304" s="23" t="s">
        <v>1064</v>
      </c>
      <c r="G304" s="3"/>
      <c r="H304" s="3" t="s">
        <v>1080</v>
      </c>
      <c r="I304" s="3" t="s">
        <v>1842</v>
      </c>
      <c r="J304" s="3"/>
    </row>
    <row r="305" spans="2:10" x14ac:dyDescent="0.25">
      <c r="B305" s="3" t="s">
        <v>1186</v>
      </c>
      <c r="C305" s="3" t="s">
        <v>561</v>
      </c>
      <c r="E305" s="3" t="s">
        <v>2106</v>
      </c>
      <c r="F305" s="23" t="s">
        <v>2237</v>
      </c>
      <c r="G305" s="3"/>
      <c r="H305" s="3" t="s">
        <v>1080</v>
      </c>
      <c r="I305" s="3" t="s">
        <v>1844</v>
      </c>
      <c r="J305" s="3"/>
    </row>
    <row r="306" spans="2:10" x14ac:dyDescent="0.25">
      <c r="B306" s="3" t="s">
        <v>1407</v>
      </c>
      <c r="C306" s="3" t="s">
        <v>456</v>
      </c>
      <c r="E306" s="3" t="s">
        <v>2107</v>
      </c>
      <c r="F306" s="23" t="s">
        <v>1029</v>
      </c>
      <c r="G306" s="3"/>
      <c r="H306" s="3" t="s">
        <v>1080</v>
      </c>
      <c r="I306" s="3" t="s">
        <v>1846</v>
      </c>
      <c r="J306" s="3"/>
    </row>
    <row r="307" spans="2:10" x14ac:dyDescent="0.25">
      <c r="B307" t="s">
        <v>1241</v>
      </c>
      <c r="C307" s="3" t="s">
        <v>1444</v>
      </c>
      <c r="E307" t="s">
        <v>2467</v>
      </c>
      <c r="F307" s="23" t="s">
        <v>1477</v>
      </c>
      <c r="H307" s="3" t="s">
        <v>1080</v>
      </c>
      <c r="I307" s="3" t="s">
        <v>1847</v>
      </c>
      <c r="J307" s="3"/>
    </row>
    <row r="308" spans="2:10" x14ac:dyDescent="0.25">
      <c r="B308" t="s">
        <v>1088</v>
      </c>
      <c r="C308" s="3" t="s">
        <v>574</v>
      </c>
      <c r="E308" s="3" t="s">
        <v>2108</v>
      </c>
      <c r="F308" s="23" t="s">
        <v>2214</v>
      </c>
      <c r="G308" s="3"/>
      <c r="H308" s="3" t="s">
        <v>1080</v>
      </c>
      <c r="I308" s="3" t="s">
        <v>1733</v>
      </c>
      <c r="J308" s="3"/>
    </row>
    <row r="309" spans="2:10" x14ac:dyDescent="0.25">
      <c r="B309" s="3" t="s">
        <v>2510</v>
      </c>
      <c r="C309" s="3" t="s">
        <v>571</v>
      </c>
      <c r="E309" s="3" t="s">
        <v>2113</v>
      </c>
      <c r="F309" s="23" t="s">
        <v>1068</v>
      </c>
      <c r="G309" s="3"/>
      <c r="H309" s="3" t="s">
        <v>1080</v>
      </c>
      <c r="I309" s="3" t="s">
        <v>2511</v>
      </c>
      <c r="J309" s="3"/>
    </row>
    <row r="310" spans="2:10" x14ac:dyDescent="0.25">
      <c r="B310" t="s">
        <v>1260</v>
      </c>
      <c r="C310" s="3" t="s">
        <v>575</v>
      </c>
      <c r="E310" s="3" t="s">
        <v>2115</v>
      </c>
      <c r="F310" s="23" t="s">
        <v>2284</v>
      </c>
      <c r="G310" s="3"/>
      <c r="H310" s="3" t="s">
        <v>1080</v>
      </c>
      <c r="I310" s="3" t="s">
        <v>1845</v>
      </c>
      <c r="J310" s="3"/>
    </row>
    <row r="311" spans="2:10" x14ac:dyDescent="0.25">
      <c r="B311" t="s">
        <v>1315</v>
      </c>
      <c r="C311" s="3" t="s">
        <v>2478</v>
      </c>
      <c r="E311" t="s">
        <v>2477</v>
      </c>
      <c r="F311" s="23" t="s">
        <v>2285</v>
      </c>
      <c r="H311" s="3" t="s">
        <v>1080</v>
      </c>
      <c r="I311" s="3" t="s">
        <v>1843</v>
      </c>
      <c r="J311" s="3"/>
    </row>
    <row r="312" spans="2:10" x14ac:dyDescent="0.25">
      <c r="B312" s="3" t="s">
        <v>3119</v>
      </c>
      <c r="C312" s="3" t="s">
        <v>3100</v>
      </c>
      <c r="E312" s="3" t="s">
        <v>3121</v>
      </c>
      <c r="F312" s="23" t="s">
        <v>2922</v>
      </c>
      <c r="G312" s="3"/>
      <c r="H312" s="3" t="s">
        <v>1080</v>
      </c>
      <c r="I312" s="3" t="s">
        <v>3120</v>
      </c>
      <c r="J312" s="3"/>
    </row>
    <row r="313" spans="2:10" x14ac:dyDescent="0.25">
      <c r="B313" s="3" t="s">
        <v>1217</v>
      </c>
      <c r="C313" s="3" t="s">
        <v>659</v>
      </c>
      <c r="E313" s="3" t="s">
        <v>2119</v>
      </c>
      <c r="F313" s="23" t="s">
        <v>2320</v>
      </c>
      <c r="H313" s="3" t="s">
        <v>1080</v>
      </c>
      <c r="I313" s="3" t="s">
        <v>1854</v>
      </c>
      <c r="J313" s="3"/>
    </row>
    <row r="314" spans="2:10" x14ac:dyDescent="0.25">
      <c r="B314" t="s">
        <v>1234</v>
      </c>
      <c r="C314" s="3" t="s">
        <v>2370</v>
      </c>
      <c r="E314" s="3" t="s">
        <v>2479</v>
      </c>
      <c r="F314" s="3" t="s">
        <v>1069</v>
      </c>
      <c r="H314" s="3" t="s">
        <v>1080</v>
      </c>
      <c r="I314" s="3" t="s">
        <v>1848</v>
      </c>
      <c r="J314" s="3"/>
    </row>
    <row r="315" spans="2:10" x14ac:dyDescent="0.25">
      <c r="B315" s="3" t="s">
        <v>1198</v>
      </c>
      <c r="C315" s="3" t="s">
        <v>583</v>
      </c>
      <c r="E315" s="3" t="s">
        <v>2121</v>
      </c>
      <c r="F315" s="23" t="s">
        <v>1070</v>
      </c>
      <c r="G315" s="3"/>
      <c r="H315" s="3" t="s">
        <v>1080</v>
      </c>
      <c r="I315" s="3" t="s">
        <v>1849</v>
      </c>
      <c r="J315" s="3"/>
    </row>
    <row r="316" spans="2:10" x14ac:dyDescent="0.25">
      <c r="B316" s="3" t="s">
        <v>1480</v>
      </c>
      <c r="C316" s="3" t="s">
        <v>1483</v>
      </c>
      <c r="E316" t="s">
        <v>2483</v>
      </c>
      <c r="F316" s="23" t="s">
        <v>1482</v>
      </c>
      <c r="H316" s="3" t="s">
        <v>1080</v>
      </c>
      <c r="I316" s="3" t="s">
        <v>1708</v>
      </c>
      <c r="J316" s="3"/>
    </row>
    <row r="317" spans="2:10" x14ac:dyDescent="0.25">
      <c r="B317" t="s">
        <v>1382</v>
      </c>
      <c r="C317" s="3" t="s">
        <v>509</v>
      </c>
      <c r="E317" t="s">
        <v>2485</v>
      </c>
      <c r="F317" s="23" t="s">
        <v>2287</v>
      </c>
      <c r="H317" s="3" t="s">
        <v>1080</v>
      </c>
      <c r="I317" s="3" t="s">
        <v>1980</v>
      </c>
      <c r="J317" s="3"/>
    </row>
    <row r="318" spans="2:10" x14ac:dyDescent="0.25">
      <c r="B318" s="3" t="s">
        <v>1197</v>
      </c>
      <c r="C318" s="3" t="s">
        <v>594</v>
      </c>
      <c r="E318" s="3" t="s">
        <v>2131</v>
      </c>
      <c r="F318" s="23" t="s">
        <v>1071</v>
      </c>
      <c r="H318" s="3" t="s">
        <v>1080</v>
      </c>
      <c r="I318" s="3" t="s">
        <v>1850</v>
      </c>
      <c r="J318" s="3"/>
    </row>
  </sheetData>
  <sortState xmlns:xlrd2="http://schemas.microsoft.com/office/spreadsheetml/2017/richdata2" ref="B2:J318">
    <sortCondition ref="H2:H318"/>
  </sortState>
  <phoneticPr fontId="8" type="noConversion"/>
  <conditionalFormatting sqref="B71">
    <cfRule type="duplicateValues" dxfId="18" priority="38"/>
    <cfRule type="duplicateValues" priority="39"/>
    <cfRule type="duplicateValues" dxfId="17" priority="40"/>
  </conditionalFormatting>
  <conditionalFormatting sqref="B152:B153">
    <cfRule type="duplicateValues" dxfId="16" priority="32"/>
    <cfRule type="duplicateValues" priority="33"/>
    <cfRule type="duplicateValues" dxfId="15" priority="34"/>
  </conditionalFormatting>
  <conditionalFormatting sqref="C1:C1048576">
    <cfRule type="containsText" dxfId="14" priority="2" operator="containsText" text="exchange">
      <formula>NOT(ISERROR(SEARCH("exchange",C1)))</formula>
    </cfRule>
  </conditionalFormatting>
  <conditionalFormatting sqref="C157">
    <cfRule type="duplicateValues" dxfId="13" priority="47"/>
    <cfRule type="duplicateValues" priority="48"/>
    <cfRule type="duplicateValues" dxfId="12" priority="49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2122-B6A4-4345-8E0D-561B3C5D2BA2}">
  <dimension ref="A1:E3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17" t="s">
        <v>0</v>
      </c>
      <c r="B1" s="17" t="s">
        <v>599</v>
      </c>
      <c r="C1" s="17" t="s">
        <v>2</v>
      </c>
      <c r="D1" s="17" t="s">
        <v>600</v>
      </c>
      <c r="E1" s="17" t="s">
        <v>10</v>
      </c>
    </row>
    <row r="2" spans="1:5" x14ac:dyDescent="0.25">
      <c r="B2" s="3" t="s">
        <v>1080</v>
      </c>
      <c r="C2" s="3" t="s">
        <v>1982</v>
      </c>
    </row>
    <row r="3" spans="1:5" x14ac:dyDescent="0.25">
      <c r="B3" s="3" t="s">
        <v>691</v>
      </c>
      <c r="C3" s="3" t="s">
        <v>1564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5"/>
  <sheetViews>
    <sheetView workbookViewId="0">
      <pane ySplit="1" topLeftCell="A125" activePane="bottomLeft" state="frozen"/>
      <selection pane="bottomLeft" activeCell="E143" sqref="E143"/>
    </sheetView>
  </sheetViews>
  <sheetFormatPr defaultRowHeight="15" x14ac:dyDescent="0.25"/>
  <cols>
    <col min="1" max="1" width="3" customWidth="1"/>
    <col min="2" max="2" width="12.28515625" customWidth="1"/>
    <col min="3" max="3" width="39.42578125" customWidth="1"/>
    <col min="4" max="4" width="12.28515625" customWidth="1"/>
    <col min="5" max="5" width="13.28515625" customWidth="1"/>
  </cols>
  <sheetData>
    <row r="1" spans="1:5" x14ac:dyDescent="0.25">
      <c r="A1" s="2" t="s">
        <v>0</v>
      </c>
      <c r="B1" s="2" t="s">
        <v>2</v>
      </c>
      <c r="C1" s="2" t="s">
        <v>10</v>
      </c>
      <c r="D1" s="2" t="s">
        <v>601</v>
      </c>
      <c r="E1" s="2" t="s">
        <v>9</v>
      </c>
    </row>
    <row r="2" spans="1:5" x14ac:dyDescent="0.25">
      <c r="A2" s="2"/>
      <c r="B2" s="32" t="s">
        <v>1539</v>
      </c>
      <c r="C2" s="32" t="s">
        <v>3201</v>
      </c>
      <c r="D2" s="32" t="s">
        <v>1539</v>
      </c>
      <c r="E2" s="2"/>
    </row>
    <row r="3" spans="1:5" x14ac:dyDescent="0.25">
      <c r="B3" s="16" t="s">
        <v>602</v>
      </c>
      <c r="C3" t="s">
        <v>3202</v>
      </c>
      <c r="D3" s="16" t="s">
        <v>602</v>
      </c>
    </row>
    <row r="4" spans="1:5" x14ac:dyDescent="0.25">
      <c r="B4" s="16" t="s">
        <v>1550</v>
      </c>
      <c r="C4" t="s">
        <v>3203</v>
      </c>
      <c r="D4" s="16" t="s">
        <v>1550</v>
      </c>
    </row>
    <row r="5" spans="1:5" x14ac:dyDescent="0.25">
      <c r="B5" s="16" t="s">
        <v>1549</v>
      </c>
      <c r="C5" t="s">
        <v>3204</v>
      </c>
      <c r="D5" s="16" t="s">
        <v>1549</v>
      </c>
    </row>
    <row r="6" spans="1:5" x14ac:dyDescent="0.25">
      <c r="B6" s="30" t="s">
        <v>603</v>
      </c>
      <c r="C6" t="s">
        <v>3205</v>
      </c>
      <c r="D6" s="30" t="s">
        <v>603</v>
      </c>
    </row>
    <row r="7" spans="1:5" x14ac:dyDescent="0.25">
      <c r="B7" s="16" t="s">
        <v>1502</v>
      </c>
      <c r="C7" t="s">
        <v>3206</v>
      </c>
      <c r="D7" s="16" t="s">
        <v>1502</v>
      </c>
    </row>
    <row r="8" spans="1:5" x14ac:dyDescent="0.25">
      <c r="B8" s="14" t="s">
        <v>368</v>
      </c>
      <c r="C8" t="s">
        <v>3207</v>
      </c>
      <c r="D8" s="14" t="s">
        <v>368</v>
      </c>
    </row>
    <row r="9" spans="1:5" x14ac:dyDescent="0.25">
      <c r="B9" s="14" t="s">
        <v>1553</v>
      </c>
      <c r="C9" t="s">
        <v>3208</v>
      </c>
      <c r="D9" s="14" t="s">
        <v>1553</v>
      </c>
    </row>
    <row r="10" spans="1:5" x14ac:dyDescent="0.25">
      <c r="B10" s="14" t="s">
        <v>1554</v>
      </c>
      <c r="C10" t="s">
        <v>3209</v>
      </c>
      <c r="D10" s="14" t="s">
        <v>1554</v>
      </c>
    </row>
    <row r="11" spans="1:5" x14ac:dyDescent="0.25">
      <c r="B11" s="14" t="s">
        <v>1422</v>
      </c>
      <c r="C11" t="s">
        <v>3210</v>
      </c>
      <c r="D11" s="14" t="s">
        <v>1422</v>
      </c>
    </row>
    <row r="12" spans="1:5" x14ac:dyDescent="0.25">
      <c r="B12" s="16" t="s">
        <v>1516</v>
      </c>
      <c r="C12" t="s">
        <v>3211</v>
      </c>
      <c r="D12" s="16" t="s">
        <v>1516</v>
      </c>
    </row>
    <row r="13" spans="1:5" x14ac:dyDescent="0.25">
      <c r="B13" s="16" t="s">
        <v>383</v>
      </c>
      <c r="C13" t="s">
        <v>3212</v>
      </c>
      <c r="D13" s="16" t="s">
        <v>383</v>
      </c>
    </row>
    <row r="14" spans="1:5" x14ac:dyDescent="0.25">
      <c r="B14" s="30" t="s">
        <v>1424</v>
      </c>
      <c r="C14" t="s">
        <v>3213</v>
      </c>
      <c r="D14" s="30" t="s">
        <v>1424</v>
      </c>
    </row>
    <row r="15" spans="1:5" x14ac:dyDescent="0.25">
      <c r="B15" s="30" t="s">
        <v>2556</v>
      </c>
      <c r="C15" t="s">
        <v>3214</v>
      </c>
      <c r="D15" s="30" t="s">
        <v>2556</v>
      </c>
    </row>
    <row r="16" spans="1:5" x14ac:dyDescent="0.25">
      <c r="B16" s="14" t="s">
        <v>332</v>
      </c>
      <c r="C16" t="s">
        <v>3215</v>
      </c>
      <c r="D16" s="14" t="s">
        <v>332</v>
      </c>
    </row>
    <row r="17" spans="2:4" x14ac:dyDescent="0.25">
      <c r="B17" s="16" t="s">
        <v>1518</v>
      </c>
      <c r="C17" t="s">
        <v>3216</v>
      </c>
      <c r="D17" s="16" t="s">
        <v>1518</v>
      </c>
    </row>
    <row r="18" spans="2:4" x14ac:dyDescent="0.25">
      <c r="B18" s="14" t="s">
        <v>1338</v>
      </c>
      <c r="C18" t="s">
        <v>3217</v>
      </c>
      <c r="D18" s="14" t="s">
        <v>1338</v>
      </c>
    </row>
    <row r="19" spans="2:4" x14ac:dyDescent="0.25">
      <c r="B19" s="14" t="s">
        <v>1377</v>
      </c>
      <c r="C19" t="s">
        <v>1983</v>
      </c>
      <c r="D19" s="14" t="s">
        <v>1377</v>
      </c>
    </row>
    <row r="20" spans="2:4" x14ac:dyDescent="0.25">
      <c r="B20" s="14" t="s">
        <v>604</v>
      </c>
      <c r="C20" t="s">
        <v>3218</v>
      </c>
      <c r="D20" s="14" t="s">
        <v>604</v>
      </c>
    </row>
    <row r="21" spans="2:4" x14ac:dyDescent="0.25">
      <c r="B21" s="14" t="s">
        <v>1557</v>
      </c>
      <c r="C21" t="s">
        <v>3219</v>
      </c>
      <c r="D21" s="14" t="s">
        <v>1557</v>
      </c>
    </row>
    <row r="22" spans="2:4" x14ac:dyDescent="0.25">
      <c r="B22" s="14" t="s">
        <v>605</v>
      </c>
      <c r="C22" t="s">
        <v>3220</v>
      </c>
      <c r="D22" s="14" t="s">
        <v>605</v>
      </c>
    </row>
    <row r="23" spans="2:4" x14ac:dyDescent="0.25">
      <c r="B23" s="14" t="s">
        <v>1547</v>
      </c>
      <c r="C23" t="s">
        <v>3221</v>
      </c>
      <c r="D23" s="14" t="s">
        <v>1547</v>
      </c>
    </row>
    <row r="24" spans="2:4" x14ac:dyDescent="0.25">
      <c r="B24" s="14" t="s">
        <v>606</v>
      </c>
      <c r="C24" t="s">
        <v>3222</v>
      </c>
      <c r="D24" s="14" t="s">
        <v>606</v>
      </c>
    </row>
    <row r="25" spans="2:4" x14ac:dyDescent="0.25">
      <c r="B25" s="16" t="s">
        <v>1498</v>
      </c>
      <c r="C25" t="s">
        <v>3223</v>
      </c>
      <c r="D25" s="16" t="s">
        <v>1498</v>
      </c>
    </row>
    <row r="26" spans="2:4" x14ac:dyDescent="0.25">
      <c r="B26" s="30" t="s">
        <v>1419</v>
      </c>
      <c r="C26" t="s">
        <v>3229</v>
      </c>
      <c r="D26" s="30" t="s">
        <v>1419</v>
      </c>
    </row>
    <row r="27" spans="2:4" x14ac:dyDescent="0.25">
      <c r="B27" s="16" t="s">
        <v>1496</v>
      </c>
      <c r="C27" t="s">
        <v>3230</v>
      </c>
      <c r="D27" s="16" t="s">
        <v>1496</v>
      </c>
    </row>
    <row r="28" spans="2:4" x14ac:dyDescent="0.25">
      <c r="B28" s="16" t="s">
        <v>1491</v>
      </c>
      <c r="C28" t="s">
        <v>3224</v>
      </c>
      <c r="D28" s="16" t="s">
        <v>1491</v>
      </c>
    </row>
    <row r="29" spans="2:4" x14ac:dyDescent="0.25">
      <c r="B29" s="14" t="s">
        <v>1437</v>
      </c>
      <c r="C29" t="s">
        <v>3225</v>
      </c>
      <c r="D29" s="14" t="s">
        <v>1437</v>
      </c>
    </row>
    <row r="30" spans="2:4" x14ac:dyDescent="0.25">
      <c r="B30" s="14" t="s">
        <v>1488</v>
      </c>
      <c r="C30" t="s">
        <v>3226</v>
      </c>
      <c r="D30" s="14" t="s">
        <v>1488</v>
      </c>
    </row>
    <row r="31" spans="2:4" x14ac:dyDescent="0.25">
      <c r="B31" s="16" t="s">
        <v>1499</v>
      </c>
      <c r="C31" t="s">
        <v>3227</v>
      </c>
      <c r="D31" s="16" t="s">
        <v>1499</v>
      </c>
    </row>
    <row r="32" spans="2:4" x14ac:dyDescent="0.25">
      <c r="B32" s="16" t="s">
        <v>607</v>
      </c>
      <c r="C32" t="s">
        <v>3228</v>
      </c>
      <c r="D32" s="16" t="s">
        <v>607</v>
      </c>
    </row>
    <row r="33" spans="2:4" x14ac:dyDescent="0.25">
      <c r="B33" s="30" t="s">
        <v>1418</v>
      </c>
      <c r="C33" t="s">
        <v>1984</v>
      </c>
      <c r="D33" s="30" t="s">
        <v>1418</v>
      </c>
    </row>
    <row r="34" spans="2:4" x14ac:dyDescent="0.25">
      <c r="B34" s="16" t="s">
        <v>1503</v>
      </c>
      <c r="C34" t="s">
        <v>3231</v>
      </c>
      <c r="D34" s="16" t="s">
        <v>1503</v>
      </c>
    </row>
    <row r="35" spans="2:4" x14ac:dyDescent="0.25">
      <c r="B35" s="14" t="s">
        <v>364</v>
      </c>
      <c r="C35" t="s">
        <v>3232</v>
      </c>
      <c r="D35" s="14" t="s">
        <v>364</v>
      </c>
    </row>
    <row r="36" spans="2:4" x14ac:dyDescent="0.25">
      <c r="B36" s="16" t="s">
        <v>1512</v>
      </c>
      <c r="C36" t="s">
        <v>3233</v>
      </c>
      <c r="D36" s="16" t="s">
        <v>1512</v>
      </c>
    </row>
    <row r="37" spans="2:4" x14ac:dyDescent="0.25">
      <c r="B37" s="14" t="s">
        <v>2565</v>
      </c>
      <c r="C37" t="s">
        <v>3234</v>
      </c>
      <c r="D37" s="14" t="s">
        <v>2565</v>
      </c>
    </row>
    <row r="38" spans="2:4" x14ac:dyDescent="0.25">
      <c r="B38" s="14" t="s">
        <v>1329</v>
      </c>
      <c r="C38" t="s">
        <v>3235</v>
      </c>
      <c r="D38" s="14" t="s">
        <v>1329</v>
      </c>
    </row>
    <row r="39" spans="2:4" x14ac:dyDescent="0.25">
      <c r="B39" s="30" t="s">
        <v>1420</v>
      </c>
      <c r="C39" t="s">
        <v>3236</v>
      </c>
      <c r="D39" s="30" t="s">
        <v>1420</v>
      </c>
    </row>
    <row r="40" spans="2:4" x14ac:dyDescent="0.25">
      <c r="B40" s="14" t="s">
        <v>608</v>
      </c>
      <c r="C40" t="s">
        <v>3237</v>
      </c>
      <c r="D40" s="14" t="s">
        <v>608</v>
      </c>
    </row>
    <row r="41" spans="2:4" x14ac:dyDescent="0.25">
      <c r="B41" s="14" t="s">
        <v>336</v>
      </c>
      <c r="C41" t="s">
        <v>3238</v>
      </c>
      <c r="D41" s="14" t="s">
        <v>336</v>
      </c>
    </row>
    <row r="42" spans="2:4" x14ac:dyDescent="0.25">
      <c r="B42" s="14" t="s">
        <v>609</v>
      </c>
      <c r="C42" t="s">
        <v>3239</v>
      </c>
      <c r="D42" s="14" t="s">
        <v>609</v>
      </c>
    </row>
    <row r="43" spans="2:4" x14ac:dyDescent="0.25">
      <c r="B43" s="14" t="s">
        <v>1509</v>
      </c>
      <c r="C43" t="s">
        <v>3240</v>
      </c>
      <c r="D43" s="14" t="s">
        <v>1509</v>
      </c>
    </row>
    <row r="44" spans="2:4" x14ac:dyDescent="0.25">
      <c r="B44" s="14" t="s">
        <v>610</v>
      </c>
      <c r="C44" t="s">
        <v>3241</v>
      </c>
      <c r="D44" s="14" t="s">
        <v>610</v>
      </c>
    </row>
    <row r="45" spans="2:4" x14ac:dyDescent="0.25">
      <c r="B45" s="14" t="s">
        <v>611</v>
      </c>
      <c r="C45" t="s">
        <v>3242</v>
      </c>
      <c r="D45" s="14" t="s">
        <v>611</v>
      </c>
    </row>
    <row r="46" spans="2:4" x14ac:dyDescent="0.25">
      <c r="B46" s="14" t="s">
        <v>612</v>
      </c>
      <c r="C46" t="s">
        <v>3243</v>
      </c>
      <c r="D46" s="14" t="s">
        <v>612</v>
      </c>
    </row>
    <row r="47" spans="2:4" x14ac:dyDescent="0.25">
      <c r="B47" s="16" t="s">
        <v>1501</v>
      </c>
      <c r="C47" t="s">
        <v>3244</v>
      </c>
      <c r="D47" s="16" t="s">
        <v>1501</v>
      </c>
    </row>
    <row r="48" spans="2:4" x14ac:dyDescent="0.25">
      <c r="B48" s="14" t="s">
        <v>613</v>
      </c>
      <c r="C48" t="s">
        <v>3245</v>
      </c>
      <c r="D48" s="14" t="s">
        <v>613</v>
      </c>
    </row>
    <row r="49" spans="2:4" x14ac:dyDescent="0.25">
      <c r="B49" s="14" t="s">
        <v>339</v>
      </c>
      <c r="C49" t="s">
        <v>3246</v>
      </c>
      <c r="D49" s="14" t="s">
        <v>339</v>
      </c>
    </row>
    <row r="50" spans="2:4" x14ac:dyDescent="0.25">
      <c r="B50" s="30" t="s">
        <v>1423</v>
      </c>
      <c r="C50" t="s">
        <v>3247</v>
      </c>
      <c r="D50" s="30" t="s">
        <v>1423</v>
      </c>
    </row>
    <row r="51" spans="2:4" x14ac:dyDescent="0.25">
      <c r="B51" s="16" t="s">
        <v>1546</v>
      </c>
      <c r="C51" t="s">
        <v>3248</v>
      </c>
      <c r="D51" s="16" t="s">
        <v>1546</v>
      </c>
    </row>
    <row r="52" spans="2:4" x14ac:dyDescent="0.25">
      <c r="B52" s="14" t="s">
        <v>1544</v>
      </c>
      <c r="C52" t="s">
        <v>3249</v>
      </c>
      <c r="D52" s="14" t="s">
        <v>1544</v>
      </c>
    </row>
    <row r="53" spans="2:4" x14ac:dyDescent="0.25">
      <c r="B53" s="14" t="s">
        <v>1545</v>
      </c>
      <c r="C53" t="s">
        <v>3250</v>
      </c>
      <c r="D53" s="14" t="s">
        <v>1545</v>
      </c>
    </row>
    <row r="54" spans="2:4" x14ac:dyDescent="0.25">
      <c r="B54" s="14" t="s">
        <v>614</v>
      </c>
      <c r="C54" t="s">
        <v>3251</v>
      </c>
      <c r="D54" s="14" t="s">
        <v>614</v>
      </c>
    </row>
    <row r="55" spans="2:4" x14ac:dyDescent="0.25">
      <c r="B55" s="31" t="s">
        <v>1530</v>
      </c>
      <c r="C55" t="s">
        <v>3252</v>
      </c>
      <c r="D55" s="31" t="s">
        <v>1530</v>
      </c>
    </row>
    <row r="56" spans="2:4" x14ac:dyDescent="0.25">
      <c r="B56" s="14" t="s">
        <v>1416</v>
      </c>
      <c r="C56" t="s">
        <v>3253</v>
      </c>
      <c r="D56" s="14" t="s">
        <v>1416</v>
      </c>
    </row>
    <row r="57" spans="2:4" x14ac:dyDescent="0.25">
      <c r="B57" s="14" t="s">
        <v>615</v>
      </c>
      <c r="C57" t="s">
        <v>3254</v>
      </c>
      <c r="D57" s="14" t="s">
        <v>615</v>
      </c>
    </row>
    <row r="58" spans="2:4" x14ac:dyDescent="0.25">
      <c r="B58" s="16" t="s">
        <v>1514</v>
      </c>
      <c r="C58" t="s">
        <v>3255</v>
      </c>
      <c r="D58" s="16" t="s">
        <v>1514</v>
      </c>
    </row>
    <row r="59" spans="2:4" x14ac:dyDescent="0.25">
      <c r="B59" s="14" t="s">
        <v>616</v>
      </c>
      <c r="C59" t="s">
        <v>3256</v>
      </c>
      <c r="D59" s="14" t="s">
        <v>616</v>
      </c>
    </row>
    <row r="60" spans="2:4" x14ac:dyDescent="0.25">
      <c r="B60" s="16" t="s">
        <v>1507</v>
      </c>
      <c r="C60" t="s">
        <v>3257</v>
      </c>
      <c r="D60" s="16" t="s">
        <v>1507</v>
      </c>
    </row>
    <row r="61" spans="2:4" x14ac:dyDescent="0.25">
      <c r="B61" s="14" t="s">
        <v>1535</v>
      </c>
      <c r="C61" t="s">
        <v>3258</v>
      </c>
      <c r="D61" s="14" t="s">
        <v>1535</v>
      </c>
    </row>
    <row r="62" spans="2:4" x14ac:dyDescent="0.25">
      <c r="B62" s="16" t="s">
        <v>1500</v>
      </c>
      <c r="C62" t="s">
        <v>3259</v>
      </c>
      <c r="D62" s="16" t="s">
        <v>1500</v>
      </c>
    </row>
    <row r="63" spans="2:4" x14ac:dyDescent="0.25">
      <c r="B63" s="16" t="s">
        <v>1495</v>
      </c>
      <c r="C63" t="s">
        <v>3260</v>
      </c>
      <c r="D63" s="16" t="s">
        <v>1495</v>
      </c>
    </row>
    <row r="64" spans="2:4" x14ac:dyDescent="0.25">
      <c r="B64" s="14" t="s">
        <v>617</v>
      </c>
      <c r="C64" t="s">
        <v>3261</v>
      </c>
      <c r="D64" s="14" t="s">
        <v>617</v>
      </c>
    </row>
    <row r="65" spans="2:4" x14ac:dyDescent="0.25">
      <c r="B65" s="14" t="s">
        <v>618</v>
      </c>
      <c r="C65" t="s">
        <v>3262</v>
      </c>
      <c r="D65" s="14" t="s">
        <v>618</v>
      </c>
    </row>
    <row r="66" spans="2:4" x14ac:dyDescent="0.25">
      <c r="B66" s="14" t="s">
        <v>619</v>
      </c>
      <c r="C66" t="s">
        <v>3263</v>
      </c>
      <c r="D66" s="14" t="s">
        <v>619</v>
      </c>
    </row>
    <row r="67" spans="2:4" x14ac:dyDescent="0.25">
      <c r="B67" s="31" t="s">
        <v>1526</v>
      </c>
      <c r="C67" t="s">
        <v>3264</v>
      </c>
      <c r="D67" s="31" t="s">
        <v>1526</v>
      </c>
    </row>
    <row r="68" spans="2:4" x14ac:dyDescent="0.25">
      <c r="B68" s="16" t="s">
        <v>1493</v>
      </c>
      <c r="C68" t="s">
        <v>3265</v>
      </c>
      <c r="D68" s="16" t="s">
        <v>1493</v>
      </c>
    </row>
    <row r="69" spans="2:4" x14ac:dyDescent="0.25">
      <c r="B69" s="14" t="s">
        <v>1321</v>
      </c>
      <c r="C69" t="s">
        <v>3266</v>
      </c>
      <c r="D69" s="14" t="s">
        <v>1321</v>
      </c>
    </row>
    <row r="70" spans="2:4" x14ac:dyDescent="0.25">
      <c r="B70" s="30" t="s">
        <v>1414</v>
      </c>
      <c r="C70" t="s">
        <v>3267</v>
      </c>
      <c r="D70" s="30" t="s">
        <v>1414</v>
      </c>
    </row>
    <row r="71" spans="2:4" x14ac:dyDescent="0.25">
      <c r="B71" s="14" t="s">
        <v>620</v>
      </c>
      <c r="C71" t="s">
        <v>3268</v>
      </c>
      <c r="D71" s="14" t="s">
        <v>620</v>
      </c>
    </row>
    <row r="72" spans="2:4" x14ac:dyDescent="0.25">
      <c r="B72" s="16" t="s">
        <v>1505</v>
      </c>
      <c r="C72" t="s">
        <v>3269</v>
      </c>
      <c r="D72" s="16" t="s">
        <v>1505</v>
      </c>
    </row>
    <row r="73" spans="2:4" x14ac:dyDescent="0.25">
      <c r="B73" s="14" t="s">
        <v>984</v>
      </c>
      <c r="C73" t="s">
        <v>3270</v>
      </c>
      <c r="D73" s="14" t="s">
        <v>984</v>
      </c>
    </row>
    <row r="74" spans="2:4" x14ac:dyDescent="0.25">
      <c r="B74" s="14" t="s">
        <v>325</v>
      </c>
      <c r="C74" t="s">
        <v>3271</v>
      </c>
      <c r="D74" s="14" t="s">
        <v>325</v>
      </c>
    </row>
    <row r="75" spans="2:4" x14ac:dyDescent="0.25">
      <c r="B75" s="14" t="s">
        <v>1519</v>
      </c>
      <c r="C75" t="s">
        <v>3272</v>
      </c>
      <c r="D75" s="14" t="s">
        <v>1519</v>
      </c>
    </row>
    <row r="76" spans="2:4" x14ac:dyDescent="0.25">
      <c r="B76" s="14" t="s">
        <v>1543</v>
      </c>
      <c r="C76" t="s">
        <v>3273</v>
      </c>
      <c r="D76" s="14" t="s">
        <v>1543</v>
      </c>
    </row>
    <row r="77" spans="2:4" x14ac:dyDescent="0.25">
      <c r="B77" s="14" t="s">
        <v>1552</v>
      </c>
      <c r="C77" t="s">
        <v>3274</v>
      </c>
      <c r="D77" s="14" t="s">
        <v>1552</v>
      </c>
    </row>
    <row r="78" spans="2:4" x14ac:dyDescent="0.25">
      <c r="B78" s="14" t="s">
        <v>1559</v>
      </c>
      <c r="C78" t="s">
        <v>3275</v>
      </c>
      <c r="D78" s="14" t="s">
        <v>1559</v>
      </c>
    </row>
    <row r="79" spans="2:4" x14ac:dyDescent="0.25">
      <c r="B79" s="14" t="s">
        <v>1310</v>
      </c>
      <c r="C79" t="s">
        <v>1985</v>
      </c>
      <c r="D79" s="14" t="s">
        <v>1310</v>
      </c>
    </row>
    <row r="80" spans="2:4" x14ac:dyDescent="0.25">
      <c r="B80" s="14" t="s">
        <v>343</v>
      </c>
      <c r="C80" t="s">
        <v>3276</v>
      </c>
      <c r="D80" s="14" t="s">
        <v>343</v>
      </c>
    </row>
    <row r="81" spans="2:4" x14ac:dyDescent="0.25">
      <c r="B81" s="14" t="s">
        <v>371</v>
      </c>
      <c r="C81" t="s">
        <v>3277</v>
      </c>
      <c r="D81" s="14" t="s">
        <v>371</v>
      </c>
    </row>
    <row r="82" spans="2:4" x14ac:dyDescent="0.25">
      <c r="B82" s="30" t="s">
        <v>1415</v>
      </c>
      <c r="C82" t="s">
        <v>3278</v>
      </c>
      <c r="D82" s="30" t="s">
        <v>1415</v>
      </c>
    </row>
    <row r="83" spans="2:4" x14ac:dyDescent="0.25">
      <c r="B83" s="14" t="s">
        <v>621</v>
      </c>
      <c r="C83" t="s">
        <v>3279</v>
      </c>
      <c r="D83" s="14" t="s">
        <v>621</v>
      </c>
    </row>
    <row r="84" spans="2:4" x14ac:dyDescent="0.25">
      <c r="B84" s="14" t="s">
        <v>1413</v>
      </c>
      <c r="C84" t="s">
        <v>3280</v>
      </c>
      <c r="D84" s="14" t="s">
        <v>1413</v>
      </c>
    </row>
    <row r="85" spans="2:4" x14ac:dyDescent="0.25">
      <c r="B85" s="14" t="s">
        <v>323</v>
      </c>
      <c r="C85" t="s">
        <v>3281</v>
      </c>
      <c r="D85" s="14" t="s">
        <v>323</v>
      </c>
    </row>
    <row r="86" spans="2:4" x14ac:dyDescent="0.25">
      <c r="B86" s="14" t="s">
        <v>622</v>
      </c>
      <c r="C86" t="s">
        <v>3282</v>
      </c>
      <c r="D86" s="14" t="s">
        <v>622</v>
      </c>
    </row>
    <row r="87" spans="2:4" x14ac:dyDescent="0.25">
      <c r="B87" s="14" t="s">
        <v>1558</v>
      </c>
      <c r="C87" t="s">
        <v>3283</v>
      </c>
      <c r="D87" s="14" t="s">
        <v>1558</v>
      </c>
    </row>
    <row r="88" spans="2:4" x14ac:dyDescent="0.25">
      <c r="B88" s="14" t="s">
        <v>985</v>
      </c>
      <c r="C88" t="s">
        <v>3284</v>
      </c>
      <c r="D88" s="14" t="s">
        <v>985</v>
      </c>
    </row>
    <row r="89" spans="2:4" x14ac:dyDescent="0.25">
      <c r="B89" s="14" t="s">
        <v>623</v>
      </c>
      <c r="C89" t="s">
        <v>3285</v>
      </c>
      <c r="D89" s="14" t="s">
        <v>623</v>
      </c>
    </row>
    <row r="90" spans="2:4" x14ac:dyDescent="0.25">
      <c r="B90" s="14" t="s">
        <v>1521</v>
      </c>
      <c r="C90" t="s">
        <v>3286</v>
      </c>
      <c r="D90" s="14" t="s">
        <v>1521</v>
      </c>
    </row>
    <row r="91" spans="2:4" x14ac:dyDescent="0.25">
      <c r="B91" s="16" t="s">
        <v>1510</v>
      </c>
      <c r="C91" t="s">
        <v>3287</v>
      </c>
      <c r="D91" s="16" t="s">
        <v>1510</v>
      </c>
    </row>
    <row r="92" spans="2:4" x14ac:dyDescent="0.25">
      <c r="B92" s="16" t="s">
        <v>1536</v>
      </c>
      <c r="C92" t="s">
        <v>3288</v>
      </c>
      <c r="D92" s="16" t="s">
        <v>1536</v>
      </c>
    </row>
    <row r="93" spans="2:4" x14ac:dyDescent="0.25">
      <c r="B93" s="31" t="s">
        <v>1528</v>
      </c>
      <c r="C93" t="s">
        <v>3289</v>
      </c>
      <c r="D93" s="31" t="s">
        <v>1528</v>
      </c>
    </row>
    <row r="94" spans="2:4" x14ac:dyDescent="0.25">
      <c r="B94" s="14" t="s">
        <v>624</v>
      </c>
      <c r="C94" t="s">
        <v>3290</v>
      </c>
      <c r="D94" s="14" t="s">
        <v>624</v>
      </c>
    </row>
    <row r="95" spans="2:4" x14ac:dyDescent="0.25">
      <c r="B95" s="16" t="s">
        <v>1504</v>
      </c>
      <c r="C95" t="s">
        <v>3291</v>
      </c>
      <c r="D95" s="16" t="s">
        <v>1504</v>
      </c>
    </row>
    <row r="96" spans="2:4" x14ac:dyDescent="0.25">
      <c r="B96" s="14" t="s">
        <v>625</v>
      </c>
      <c r="C96" t="s">
        <v>3292</v>
      </c>
      <c r="D96" s="14" t="s">
        <v>625</v>
      </c>
    </row>
    <row r="97" spans="2:4" x14ac:dyDescent="0.25">
      <c r="B97" s="16" t="s">
        <v>1506</v>
      </c>
      <c r="C97" t="s">
        <v>3293</v>
      </c>
      <c r="D97" s="16" t="s">
        <v>1506</v>
      </c>
    </row>
    <row r="98" spans="2:4" x14ac:dyDescent="0.25">
      <c r="B98" s="15" t="s">
        <v>1489</v>
      </c>
      <c r="C98" t="s">
        <v>3294</v>
      </c>
      <c r="D98" s="15" t="s">
        <v>1489</v>
      </c>
    </row>
    <row r="99" spans="2:4" x14ac:dyDescent="0.25">
      <c r="B99" s="14" t="s">
        <v>1522</v>
      </c>
      <c r="C99" t="s">
        <v>3295</v>
      </c>
      <c r="D99" s="14" t="s">
        <v>1522</v>
      </c>
    </row>
    <row r="100" spans="2:4" x14ac:dyDescent="0.25">
      <c r="B100" s="14" t="s">
        <v>2602</v>
      </c>
      <c r="C100" t="s">
        <v>3296</v>
      </c>
      <c r="D100" s="14" t="s">
        <v>2602</v>
      </c>
    </row>
    <row r="101" spans="2:4" x14ac:dyDescent="0.25">
      <c r="B101" s="14" t="s">
        <v>626</v>
      </c>
      <c r="C101" t="s">
        <v>3297</v>
      </c>
      <c r="D101" s="14" t="s">
        <v>626</v>
      </c>
    </row>
    <row r="102" spans="2:4" x14ac:dyDescent="0.25">
      <c r="B102" s="14" t="s">
        <v>627</v>
      </c>
      <c r="C102" t="s">
        <v>3298</v>
      </c>
      <c r="D102" s="14" t="s">
        <v>627</v>
      </c>
    </row>
    <row r="103" spans="2:4" x14ac:dyDescent="0.25">
      <c r="B103" s="30" t="s">
        <v>1417</v>
      </c>
      <c r="C103" t="s">
        <v>3299</v>
      </c>
      <c r="D103" s="30" t="s">
        <v>1417</v>
      </c>
    </row>
    <row r="104" spans="2:4" x14ac:dyDescent="0.25">
      <c r="B104" s="14" t="s">
        <v>1537</v>
      </c>
      <c r="C104" t="s">
        <v>3300</v>
      </c>
      <c r="D104" s="14" t="s">
        <v>1537</v>
      </c>
    </row>
    <row r="105" spans="2:4" x14ac:dyDescent="0.25">
      <c r="B105" s="14" t="s">
        <v>628</v>
      </c>
      <c r="C105" t="s">
        <v>3301</v>
      </c>
      <c r="D105" s="14" t="s">
        <v>628</v>
      </c>
    </row>
    <row r="106" spans="2:4" x14ac:dyDescent="0.25">
      <c r="B106" s="14" t="s">
        <v>629</v>
      </c>
      <c r="C106" t="s">
        <v>3302</v>
      </c>
      <c r="D106" s="14" t="s">
        <v>629</v>
      </c>
    </row>
    <row r="107" spans="2:4" x14ac:dyDescent="0.25">
      <c r="B107" s="14" t="s">
        <v>630</v>
      </c>
      <c r="C107" t="s">
        <v>3303</v>
      </c>
      <c r="D107" s="14" t="s">
        <v>630</v>
      </c>
    </row>
    <row r="108" spans="2:4" x14ac:dyDescent="0.25">
      <c r="B108" s="16" t="s">
        <v>1525</v>
      </c>
      <c r="C108" t="s">
        <v>3304</v>
      </c>
      <c r="D108" s="16" t="s">
        <v>1525</v>
      </c>
    </row>
    <row r="109" spans="2:4" x14ac:dyDescent="0.25">
      <c r="B109" s="14" t="s">
        <v>631</v>
      </c>
      <c r="C109" t="s">
        <v>3305</v>
      </c>
      <c r="D109" s="14" t="s">
        <v>631</v>
      </c>
    </row>
    <row r="110" spans="2:4" x14ac:dyDescent="0.25">
      <c r="B110" s="14" t="s">
        <v>632</v>
      </c>
      <c r="C110" t="s">
        <v>3306</v>
      </c>
      <c r="D110" s="14" t="s">
        <v>632</v>
      </c>
    </row>
    <row r="111" spans="2:4" x14ac:dyDescent="0.25">
      <c r="B111" s="14" t="s">
        <v>633</v>
      </c>
      <c r="C111" t="s">
        <v>3307</v>
      </c>
      <c r="D111" s="14" t="s">
        <v>633</v>
      </c>
    </row>
    <row r="112" spans="2:4" x14ac:dyDescent="0.25">
      <c r="B112" s="14" t="s">
        <v>1538</v>
      </c>
      <c r="C112" t="s">
        <v>3308</v>
      </c>
      <c r="D112" s="14" t="s">
        <v>1538</v>
      </c>
    </row>
    <row r="113" spans="2:4" x14ac:dyDescent="0.25">
      <c r="B113" s="14" t="s">
        <v>355</v>
      </c>
      <c r="C113" t="s">
        <v>3309</v>
      </c>
      <c r="D113" s="14" t="s">
        <v>355</v>
      </c>
    </row>
    <row r="114" spans="2:4" x14ac:dyDescent="0.25">
      <c r="B114" s="16" t="s">
        <v>1527</v>
      </c>
      <c r="C114" t="s">
        <v>3310</v>
      </c>
      <c r="D114" s="16" t="s">
        <v>1527</v>
      </c>
    </row>
    <row r="115" spans="2:4" x14ac:dyDescent="0.25">
      <c r="B115" s="32" t="s">
        <v>1383</v>
      </c>
      <c r="C115" t="s">
        <v>3311</v>
      </c>
      <c r="D115" s="32" t="s">
        <v>1383</v>
      </c>
    </row>
    <row r="116" spans="2:4" x14ac:dyDescent="0.25">
      <c r="B116" s="32" t="s">
        <v>634</v>
      </c>
      <c r="C116" t="s">
        <v>3312</v>
      </c>
      <c r="D116" s="32" t="s">
        <v>634</v>
      </c>
    </row>
    <row r="117" spans="2:4" x14ac:dyDescent="0.25">
      <c r="B117" s="32" t="s">
        <v>635</v>
      </c>
      <c r="C117" t="s">
        <v>3313</v>
      </c>
      <c r="D117" s="32" t="s">
        <v>635</v>
      </c>
    </row>
    <row r="118" spans="2:4" x14ac:dyDescent="0.25">
      <c r="B118" s="32" t="s">
        <v>378</v>
      </c>
      <c r="C118" t="s">
        <v>3314</v>
      </c>
      <c r="D118" s="32" t="s">
        <v>378</v>
      </c>
    </row>
    <row r="119" spans="2:4" x14ac:dyDescent="0.25">
      <c r="B119" s="32" t="s">
        <v>1261</v>
      </c>
      <c r="C119" t="s">
        <v>3315</v>
      </c>
      <c r="D119" s="32" t="s">
        <v>1261</v>
      </c>
    </row>
    <row r="120" spans="2:4" x14ac:dyDescent="0.25">
      <c r="B120" s="14" t="s">
        <v>636</v>
      </c>
      <c r="C120" t="s">
        <v>3316</v>
      </c>
      <c r="D120" s="14" t="s">
        <v>636</v>
      </c>
    </row>
    <row r="121" spans="2:4" x14ac:dyDescent="0.25">
      <c r="B121" s="14" t="s">
        <v>1548</v>
      </c>
      <c r="C121" t="s">
        <v>3317</v>
      </c>
      <c r="D121" s="14" t="s">
        <v>1548</v>
      </c>
    </row>
    <row r="122" spans="2:4" x14ac:dyDescent="0.25">
      <c r="B122" s="16" t="s">
        <v>1513</v>
      </c>
      <c r="C122" t="s">
        <v>3318</v>
      </c>
      <c r="D122" s="16" t="s">
        <v>1513</v>
      </c>
    </row>
    <row r="123" spans="2:4" x14ac:dyDescent="0.25">
      <c r="B123" s="14" t="s">
        <v>359</v>
      </c>
      <c r="C123" t="s">
        <v>3319</v>
      </c>
      <c r="D123" s="14" t="s">
        <v>359</v>
      </c>
    </row>
    <row r="124" spans="2:4" x14ac:dyDescent="0.25">
      <c r="B124" s="14" t="s">
        <v>2579</v>
      </c>
      <c r="C124" t="s">
        <v>2632</v>
      </c>
      <c r="D124" s="14" t="s">
        <v>2579</v>
      </c>
    </row>
    <row r="125" spans="2:4" x14ac:dyDescent="0.25">
      <c r="B125" s="14" t="s">
        <v>637</v>
      </c>
      <c r="C125" t="s">
        <v>3320</v>
      </c>
      <c r="D125" s="14" t="s">
        <v>637</v>
      </c>
    </row>
    <row r="126" spans="2:4" x14ac:dyDescent="0.25">
      <c r="B126" s="16" t="s">
        <v>1494</v>
      </c>
      <c r="C126" t="s">
        <v>3321</v>
      </c>
      <c r="D126" s="16" t="s">
        <v>1494</v>
      </c>
    </row>
    <row r="127" spans="2:4" x14ac:dyDescent="0.25">
      <c r="B127" s="14" t="s">
        <v>638</v>
      </c>
      <c r="C127" t="s">
        <v>3322</v>
      </c>
      <c r="D127" s="14" t="s">
        <v>638</v>
      </c>
    </row>
    <row r="128" spans="2:4" x14ac:dyDescent="0.25">
      <c r="B128" s="16" t="s">
        <v>1524</v>
      </c>
      <c r="C128" t="s">
        <v>3323</v>
      </c>
      <c r="D128" s="16" t="s">
        <v>1524</v>
      </c>
    </row>
    <row r="129" spans="2:4" x14ac:dyDescent="0.25">
      <c r="B129" s="14" t="s">
        <v>1540</v>
      </c>
      <c r="C129" t="s">
        <v>3324</v>
      </c>
      <c r="D129" s="14" t="s">
        <v>1540</v>
      </c>
    </row>
    <row r="130" spans="2:4" x14ac:dyDescent="0.25">
      <c r="B130" s="16" t="s">
        <v>1515</v>
      </c>
      <c r="C130" t="s">
        <v>3325</v>
      </c>
      <c r="D130" s="16" t="s">
        <v>1515</v>
      </c>
    </row>
    <row r="131" spans="2:4" x14ac:dyDescent="0.25">
      <c r="B131" s="14" t="s">
        <v>639</v>
      </c>
      <c r="C131" t="s">
        <v>3326</v>
      </c>
      <c r="D131" s="14" t="s">
        <v>639</v>
      </c>
    </row>
    <row r="132" spans="2:4" x14ac:dyDescent="0.25">
      <c r="B132" s="14" t="s">
        <v>328</v>
      </c>
      <c r="C132" t="s">
        <v>3327</v>
      </c>
      <c r="D132" s="14" t="s">
        <v>328</v>
      </c>
    </row>
    <row r="133" spans="2:4" x14ac:dyDescent="0.25">
      <c r="B133" s="14" t="s">
        <v>640</v>
      </c>
      <c r="C133" t="s">
        <v>3328</v>
      </c>
      <c r="D133" s="14" t="s">
        <v>640</v>
      </c>
    </row>
    <row r="134" spans="2:4" x14ac:dyDescent="0.25">
      <c r="B134" s="14" t="s">
        <v>641</v>
      </c>
      <c r="C134" t="s">
        <v>3329</v>
      </c>
      <c r="D134" s="14" t="s">
        <v>641</v>
      </c>
    </row>
    <row r="135" spans="2:4" x14ac:dyDescent="0.25">
      <c r="B135" s="14" t="s">
        <v>1551</v>
      </c>
      <c r="C135" t="s">
        <v>3330</v>
      </c>
      <c r="D135" s="14" t="s">
        <v>1551</v>
      </c>
    </row>
    <row r="136" spans="2:4" x14ac:dyDescent="0.25">
      <c r="B136" s="14" t="s">
        <v>2633</v>
      </c>
      <c r="C136" t="s">
        <v>3331</v>
      </c>
      <c r="D136" s="14" t="s">
        <v>2633</v>
      </c>
    </row>
    <row r="137" spans="2:4" x14ac:dyDescent="0.25">
      <c r="B137" s="16" t="s">
        <v>1492</v>
      </c>
      <c r="C137" t="s">
        <v>3332</v>
      </c>
      <c r="D137" s="16" t="s">
        <v>1492</v>
      </c>
    </row>
    <row r="138" spans="2:4" x14ac:dyDescent="0.25">
      <c r="B138" s="16" t="s">
        <v>1520</v>
      </c>
      <c r="C138" t="s">
        <v>3333</v>
      </c>
      <c r="D138" s="16" t="s">
        <v>1520</v>
      </c>
    </row>
    <row r="139" spans="2:4" x14ac:dyDescent="0.25">
      <c r="B139" s="16" t="s">
        <v>1556</v>
      </c>
      <c r="C139" t="s">
        <v>3334</v>
      </c>
      <c r="D139" s="16" t="s">
        <v>1556</v>
      </c>
    </row>
    <row r="140" spans="2:4" x14ac:dyDescent="0.25">
      <c r="B140" s="16" t="s">
        <v>1508</v>
      </c>
      <c r="C140" t="s">
        <v>3335</v>
      </c>
      <c r="D140" s="16" t="s">
        <v>1508</v>
      </c>
    </row>
    <row r="141" spans="2:4" x14ac:dyDescent="0.25">
      <c r="B141" s="14" t="s">
        <v>642</v>
      </c>
      <c r="C141" t="s">
        <v>3336</v>
      </c>
      <c r="D141" s="14" t="s">
        <v>642</v>
      </c>
    </row>
    <row r="142" spans="2:4" x14ac:dyDescent="0.25">
      <c r="B142" s="16" t="s">
        <v>1490</v>
      </c>
      <c r="C142" t="s">
        <v>3337</v>
      </c>
      <c r="D142" s="16" t="s">
        <v>1490</v>
      </c>
    </row>
    <row r="143" spans="2:4" x14ac:dyDescent="0.25">
      <c r="B143" s="16" t="s">
        <v>1497</v>
      </c>
      <c r="C143" t="s">
        <v>3338</v>
      </c>
      <c r="D143" s="16" t="s">
        <v>1497</v>
      </c>
    </row>
    <row r="144" spans="2:4" x14ac:dyDescent="0.25">
      <c r="B144" s="14" t="s">
        <v>1529</v>
      </c>
      <c r="C144" t="s">
        <v>3339</v>
      </c>
      <c r="D144" s="14" t="s">
        <v>1529</v>
      </c>
    </row>
    <row r="145" spans="2:4" x14ac:dyDescent="0.25">
      <c r="B145" s="14" t="s">
        <v>420</v>
      </c>
      <c r="C145" t="s">
        <v>3340</v>
      </c>
      <c r="D145" s="14" t="s">
        <v>420</v>
      </c>
    </row>
    <row r="146" spans="2:4" x14ac:dyDescent="0.25">
      <c r="B146" s="14" t="s">
        <v>1334</v>
      </c>
      <c r="C146" t="s">
        <v>3341</v>
      </c>
      <c r="D146" s="14" t="s">
        <v>1334</v>
      </c>
    </row>
    <row r="147" spans="2:4" x14ac:dyDescent="0.25">
      <c r="B147" s="14" t="s">
        <v>345</v>
      </c>
      <c r="C147" t="s">
        <v>3342</v>
      </c>
      <c r="D147" s="14" t="s">
        <v>345</v>
      </c>
    </row>
    <row r="148" spans="2:4" x14ac:dyDescent="0.25">
      <c r="B148" s="14" t="s">
        <v>351</v>
      </c>
      <c r="C148" t="s">
        <v>3343</v>
      </c>
      <c r="D148" s="14" t="s">
        <v>351</v>
      </c>
    </row>
    <row r="149" spans="2:4" x14ac:dyDescent="0.25">
      <c r="B149" s="14" t="s">
        <v>1562</v>
      </c>
      <c r="C149" t="s">
        <v>3344</v>
      </c>
      <c r="D149" s="14" t="s">
        <v>1562</v>
      </c>
    </row>
    <row r="150" spans="2:4" x14ac:dyDescent="0.25">
      <c r="B150" s="14" t="s">
        <v>2410</v>
      </c>
      <c r="C150" t="s">
        <v>3345</v>
      </c>
      <c r="D150" s="14" t="s">
        <v>2410</v>
      </c>
    </row>
    <row r="151" spans="2:4" x14ac:dyDescent="0.25">
      <c r="B151" s="14" t="s">
        <v>1542</v>
      </c>
      <c r="C151" t="s">
        <v>3346</v>
      </c>
      <c r="D151" s="14" t="s">
        <v>1542</v>
      </c>
    </row>
    <row r="152" spans="2:4" x14ac:dyDescent="0.25">
      <c r="B152" s="14" t="s">
        <v>1541</v>
      </c>
      <c r="C152" t="s">
        <v>3347</v>
      </c>
      <c r="D152" s="14" t="s">
        <v>1541</v>
      </c>
    </row>
    <row r="153" spans="2:4" x14ac:dyDescent="0.25">
      <c r="B153" s="14" t="s">
        <v>1471</v>
      </c>
      <c r="D153" s="14" t="s">
        <v>1471</v>
      </c>
    </row>
    <row r="154" spans="2:4" x14ac:dyDescent="0.25">
      <c r="B154" s="14" t="s">
        <v>656</v>
      </c>
      <c r="D154" s="14" t="s">
        <v>656</v>
      </c>
    </row>
    <row r="155" spans="2:4" x14ac:dyDescent="0.25">
      <c r="B155" s="14" t="s">
        <v>1534</v>
      </c>
      <c r="D155" s="14" t="s">
        <v>1534</v>
      </c>
    </row>
    <row r="156" spans="2:4" x14ac:dyDescent="0.25">
      <c r="B156" s="14" t="s">
        <v>1279</v>
      </c>
      <c r="D156" s="14" t="s">
        <v>1279</v>
      </c>
    </row>
    <row r="157" spans="2:4" x14ac:dyDescent="0.25">
      <c r="B157" s="14" t="s">
        <v>1294</v>
      </c>
      <c r="D157" s="14" t="s">
        <v>1294</v>
      </c>
    </row>
    <row r="158" spans="2:4" x14ac:dyDescent="0.25">
      <c r="B158" s="14" t="s">
        <v>2845</v>
      </c>
      <c r="D158" s="14" t="s">
        <v>2845</v>
      </c>
    </row>
    <row r="159" spans="2:4" x14ac:dyDescent="0.25">
      <c r="B159" s="14" t="s">
        <v>2846</v>
      </c>
      <c r="D159" s="14" t="s">
        <v>2846</v>
      </c>
    </row>
    <row r="160" spans="2:4" x14ac:dyDescent="0.25">
      <c r="B160" s="14" t="s">
        <v>685</v>
      </c>
      <c r="D160" s="14" t="s">
        <v>685</v>
      </c>
    </row>
    <row r="161" spans="2:4" x14ac:dyDescent="0.25">
      <c r="B161" s="14" t="s">
        <v>2648</v>
      </c>
      <c r="D161" s="14" t="s">
        <v>2731</v>
      </c>
    </row>
    <row r="162" spans="2:4" x14ac:dyDescent="0.25">
      <c r="B162" s="14" t="s">
        <v>2649</v>
      </c>
      <c r="D162" s="14" t="s">
        <v>2732</v>
      </c>
    </row>
    <row r="163" spans="2:4" x14ac:dyDescent="0.25">
      <c r="B163" s="14" t="s">
        <v>2650</v>
      </c>
      <c r="D163" s="14" t="s">
        <v>2733</v>
      </c>
    </row>
    <row r="164" spans="2:4" x14ac:dyDescent="0.25">
      <c r="B164" s="14" t="s">
        <v>2651</v>
      </c>
      <c r="D164" s="14" t="s">
        <v>2734</v>
      </c>
    </row>
    <row r="165" spans="2:4" x14ac:dyDescent="0.25">
      <c r="B165" s="14" t="s">
        <v>2652</v>
      </c>
      <c r="D165" s="14" t="s">
        <v>2735</v>
      </c>
    </row>
    <row r="166" spans="2:4" x14ac:dyDescent="0.25">
      <c r="B166" s="14" t="s">
        <v>2653</v>
      </c>
      <c r="D166" s="14" t="s">
        <v>2736</v>
      </c>
    </row>
    <row r="167" spans="2:4" x14ac:dyDescent="0.25">
      <c r="B167" s="14" t="s">
        <v>2654</v>
      </c>
      <c r="D167" s="14" t="s">
        <v>2737</v>
      </c>
    </row>
    <row r="168" spans="2:4" x14ac:dyDescent="0.25">
      <c r="B168" s="14" t="s">
        <v>2655</v>
      </c>
      <c r="D168" s="14" t="s">
        <v>2738</v>
      </c>
    </row>
    <row r="169" spans="2:4" x14ac:dyDescent="0.25">
      <c r="B169" s="14" t="s">
        <v>2656</v>
      </c>
      <c r="D169" s="14" t="s">
        <v>2739</v>
      </c>
    </row>
    <row r="170" spans="2:4" x14ac:dyDescent="0.25">
      <c r="B170" s="14" t="s">
        <v>2657</v>
      </c>
      <c r="D170" s="14" t="s">
        <v>2740</v>
      </c>
    </row>
    <row r="171" spans="2:4" x14ac:dyDescent="0.25">
      <c r="B171" s="14" t="s">
        <v>2658</v>
      </c>
      <c r="D171" s="14" t="s">
        <v>2741</v>
      </c>
    </row>
    <row r="172" spans="2:4" x14ac:dyDescent="0.25">
      <c r="B172" s="14" t="s">
        <v>2659</v>
      </c>
      <c r="D172" s="14" t="s">
        <v>2742</v>
      </c>
    </row>
    <row r="173" spans="2:4" x14ac:dyDescent="0.25">
      <c r="B173" s="14" t="s">
        <v>2660</v>
      </c>
      <c r="D173" s="14" t="s">
        <v>2743</v>
      </c>
    </row>
    <row r="174" spans="2:4" x14ac:dyDescent="0.25">
      <c r="B174" s="14" t="s">
        <v>2661</v>
      </c>
      <c r="D174" s="14" t="s">
        <v>2744</v>
      </c>
    </row>
    <row r="175" spans="2:4" x14ac:dyDescent="0.25">
      <c r="B175" s="14" t="s">
        <v>2662</v>
      </c>
      <c r="D175" s="14" t="s">
        <v>2745</v>
      </c>
    </row>
    <row r="176" spans="2:4" x14ac:dyDescent="0.25">
      <c r="B176" s="14" t="s">
        <v>2663</v>
      </c>
      <c r="D176" s="14" t="s">
        <v>2746</v>
      </c>
    </row>
    <row r="177" spans="2:4" x14ac:dyDescent="0.25">
      <c r="B177" s="14" t="s">
        <v>2664</v>
      </c>
      <c r="D177" s="14" t="s">
        <v>2747</v>
      </c>
    </row>
    <row r="178" spans="2:4" x14ac:dyDescent="0.25">
      <c r="B178" s="14" t="s">
        <v>2665</v>
      </c>
      <c r="D178" s="14" t="s">
        <v>2748</v>
      </c>
    </row>
    <row r="179" spans="2:4" x14ac:dyDescent="0.25">
      <c r="B179" s="14" t="s">
        <v>2666</v>
      </c>
      <c r="D179" s="14" t="s">
        <v>2749</v>
      </c>
    </row>
    <row r="180" spans="2:4" x14ac:dyDescent="0.25">
      <c r="B180" s="14" t="s">
        <v>2667</v>
      </c>
      <c r="D180" s="14" t="s">
        <v>2750</v>
      </c>
    </row>
    <row r="181" spans="2:4" x14ac:dyDescent="0.25">
      <c r="B181" s="14" t="s">
        <v>2668</v>
      </c>
      <c r="D181" s="14" t="s">
        <v>2751</v>
      </c>
    </row>
    <row r="182" spans="2:4" x14ac:dyDescent="0.25">
      <c r="B182" s="14" t="s">
        <v>2669</v>
      </c>
      <c r="D182" s="14" t="s">
        <v>2752</v>
      </c>
    </row>
    <row r="183" spans="2:4" x14ac:dyDescent="0.25">
      <c r="B183" s="14" t="s">
        <v>2670</v>
      </c>
      <c r="D183" s="14" t="s">
        <v>2753</v>
      </c>
    </row>
    <row r="184" spans="2:4" x14ac:dyDescent="0.25">
      <c r="B184" s="14" t="s">
        <v>2671</v>
      </c>
      <c r="D184" s="14" t="s">
        <v>2754</v>
      </c>
    </row>
    <row r="185" spans="2:4" x14ac:dyDescent="0.25">
      <c r="B185" s="14" t="s">
        <v>2672</v>
      </c>
      <c r="D185" s="14" t="s">
        <v>2755</v>
      </c>
    </row>
    <row r="186" spans="2:4" x14ac:dyDescent="0.25">
      <c r="B186" s="14" t="s">
        <v>2673</v>
      </c>
      <c r="D186" s="14" t="s">
        <v>2756</v>
      </c>
    </row>
    <row r="187" spans="2:4" x14ac:dyDescent="0.25">
      <c r="B187" s="14" t="s">
        <v>2674</v>
      </c>
      <c r="D187" s="14" t="s">
        <v>2757</v>
      </c>
    </row>
    <row r="188" spans="2:4" x14ac:dyDescent="0.25">
      <c r="B188" s="14" t="s">
        <v>2675</v>
      </c>
      <c r="D188" s="14" t="s">
        <v>2758</v>
      </c>
    </row>
    <row r="189" spans="2:4" x14ac:dyDescent="0.25">
      <c r="B189" s="14" t="s">
        <v>2676</v>
      </c>
      <c r="D189" s="14" t="s">
        <v>2759</v>
      </c>
    </row>
    <row r="190" spans="2:4" x14ac:dyDescent="0.25">
      <c r="B190" s="14" t="s">
        <v>2677</v>
      </c>
      <c r="D190" s="14" t="s">
        <v>2760</v>
      </c>
    </row>
    <row r="191" spans="2:4" x14ac:dyDescent="0.25">
      <c r="B191" s="14" t="s">
        <v>2678</v>
      </c>
      <c r="D191" s="14" t="s">
        <v>2761</v>
      </c>
    </row>
    <row r="192" spans="2:4" x14ac:dyDescent="0.25">
      <c r="B192" s="14" t="s">
        <v>2679</v>
      </c>
      <c r="D192" s="14" t="s">
        <v>2762</v>
      </c>
    </row>
    <row r="193" spans="2:4" x14ac:dyDescent="0.25">
      <c r="B193" s="14" t="s">
        <v>2680</v>
      </c>
      <c r="D193" s="14" t="s">
        <v>2763</v>
      </c>
    </row>
    <row r="194" spans="2:4" x14ac:dyDescent="0.25">
      <c r="B194" s="14" t="s">
        <v>2681</v>
      </c>
      <c r="D194" s="14" t="s">
        <v>2764</v>
      </c>
    </row>
    <row r="195" spans="2:4" x14ac:dyDescent="0.25">
      <c r="B195" s="14" t="s">
        <v>2682</v>
      </c>
      <c r="D195" s="14" t="s">
        <v>2765</v>
      </c>
    </row>
    <row r="196" spans="2:4" x14ac:dyDescent="0.25">
      <c r="B196" s="14" t="s">
        <v>2683</v>
      </c>
      <c r="D196" s="14" t="s">
        <v>2766</v>
      </c>
    </row>
    <row r="197" spans="2:4" x14ac:dyDescent="0.25">
      <c r="B197" s="14" t="s">
        <v>2684</v>
      </c>
      <c r="D197" s="14" t="s">
        <v>2767</v>
      </c>
    </row>
    <row r="198" spans="2:4" x14ac:dyDescent="0.25">
      <c r="B198" s="14" t="s">
        <v>2685</v>
      </c>
      <c r="D198" s="14" t="s">
        <v>2768</v>
      </c>
    </row>
    <row r="199" spans="2:4" x14ac:dyDescent="0.25">
      <c r="B199" s="14" t="s">
        <v>2686</v>
      </c>
      <c r="D199" s="14" t="s">
        <v>2769</v>
      </c>
    </row>
    <row r="200" spans="2:4" x14ac:dyDescent="0.25">
      <c r="B200" s="14" t="s">
        <v>2687</v>
      </c>
      <c r="D200" s="14" t="s">
        <v>2770</v>
      </c>
    </row>
    <row r="201" spans="2:4" x14ac:dyDescent="0.25">
      <c r="B201" s="14" t="s">
        <v>2688</v>
      </c>
      <c r="D201" s="14" t="s">
        <v>2771</v>
      </c>
    </row>
    <row r="202" spans="2:4" x14ac:dyDescent="0.25">
      <c r="B202" s="14" t="s">
        <v>2689</v>
      </c>
      <c r="D202" s="14" t="s">
        <v>2772</v>
      </c>
    </row>
    <row r="203" spans="2:4" x14ac:dyDescent="0.25">
      <c r="B203" s="14" t="s">
        <v>2690</v>
      </c>
      <c r="D203" s="14" t="s">
        <v>2773</v>
      </c>
    </row>
    <row r="204" spans="2:4" x14ac:dyDescent="0.25">
      <c r="B204" s="14" t="s">
        <v>2691</v>
      </c>
      <c r="D204" s="14" t="s">
        <v>2774</v>
      </c>
    </row>
    <row r="205" spans="2:4" x14ac:dyDescent="0.25">
      <c r="B205" s="14" t="s">
        <v>2692</v>
      </c>
      <c r="D205" s="14" t="s">
        <v>2775</v>
      </c>
    </row>
    <row r="206" spans="2:4" x14ac:dyDescent="0.25">
      <c r="B206" s="14" t="s">
        <v>2693</v>
      </c>
      <c r="D206" s="14" t="s">
        <v>2776</v>
      </c>
    </row>
    <row r="207" spans="2:4" x14ac:dyDescent="0.25">
      <c r="B207" s="14" t="s">
        <v>2694</v>
      </c>
      <c r="D207" s="14" t="s">
        <v>2777</v>
      </c>
    </row>
    <row r="208" spans="2:4" x14ac:dyDescent="0.25">
      <c r="B208" s="14" t="s">
        <v>2695</v>
      </c>
      <c r="D208" s="14" t="s">
        <v>2778</v>
      </c>
    </row>
    <row r="209" spans="2:4" x14ac:dyDescent="0.25">
      <c r="B209" s="14" t="s">
        <v>2696</v>
      </c>
      <c r="D209" s="14" t="s">
        <v>2779</v>
      </c>
    </row>
    <row r="210" spans="2:4" x14ac:dyDescent="0.25">
      <c r="B210" s="14" t="s">
        <v>2697</v>
      </c>
      <c r="D210" s="14" t="s">
        <v>2780</v>
      </c>
    </row>
    <row r="211" spans="2:4" x14ac:dyDescent="0.25">
      <c r="B211" s="14" t="s">
        <v>2698</v>
      </c>
      <c r="D211" s="14" t="s">
        <v>2781</v>
      </c>
    </row>
    <row r="212" spans="2:4" x14ac:dyDescent="0.25">
      <c r="B212" s="14" t="s">
        <v>2699</v>
      </c>
      <c r="D212" s="14" t="s">
        <v>2782</v>
      </c>
    </row>
    <row r="213" spans="2:4" x14ac:dyDescent="0.25">
      <c r="B213" s="14" t="s">
        <v>2700</v>
      </c>
      <c r="D213" s="14" t="s">
        <v>2783</v>
      </c>
    </row>
    <row r="214" spans="2:4" x14ac:dyDescent="0.25">
      <c r="B214" s="14" t="s">
        <v>2701</v>
      </c>
      <c r="D214" s="14" t="s">
        <v>2784</v>
      </c>
    </row>
    <row r="215" spans="2:4" x14ac:dyDescent="0.25">
      <c r="B215" s="14" t="s">
        <v>2702</v>
      </c>
      <c r="D215" s="14" t="s">
        <v>2785</v>
      </c>
    </row>
    <row r="216" spans="2:4" x14ac:dyDescent="0.25">
      <c r="B216" s="14" t="s">
        <v>2703</v>
      </c>
      <c r="D216" s="14" t="s">
        <v>2786</v>
      </c>
    </row>
    <row r="217" spans="2:4" x14ac:dyDescent="0.25">
      <c r="B217" s="14" t="s">
        <v>2704</v>
      </c>
      <c r="D217" s="14" t="s">
        <v>2787</v>
      </c>
    </row>
    <row r="218" spans="2:4" x14ac:dyDescent="0.25">
      <c r="B218" s="14" t="s">
        <v>2705</v>
      </c>
      <c r="D218" s="14" t="s">
        <v>2788</v>
      </c>
    </row>
    <row r="219" spans="2:4" x14ac:dyDescent="0.25">
      <c r="B219" s="14" t="s">
        <v>2706</v>
      </c>
      <c r="D219" s="14" t="s">
        <v>2789</v>
      </c>
    </row>
    <row r="220" spans="2:4" x14ac:dyDescent="0.25">
      <c r="B220" s="14" t="s">
        <v>2707</v>
      </c>
      <c r="D220" s="14" t="s">
        <v>2790</v>
      </c>
    </row>
    <row r="221" spans="2:4" x14ac:dyDescent="0.25">
      <c r="B221" s="14" t="s">
        <v>2708</v>
      </c>
      <c r="D221" s="14" t="s">
        <v>2791</v>
      </c>
    </row>
    <row r="222" spans="2:4" x14ac:dyDescent="0.25">
      <c r="B222" s="14" t="s">
        <v>2709</v>
      </c>
      <c r="D222" s="14" t="s">
        <v>2792</v>
      </c>
    </row>
    <row r="223" spans="2:4" x14ac:dyDescent="0.25">
      <c r="B223" s="14" t="s">
        <v>2710</v>
      </c>
      <c r="D223" s="14" t="s">
        <v>2793</v>
      </c>
    </row>
    <row r="224" spans="2:4" x14ac:dyDescent="0.25">
      <c r="B224" s="14" t="s">
        <v>2711</v>
      </c>
      <c r="D224" s="14" t="s">
        <v>2794</v>
      </c>
    </row>
    <row r="225" spans="2:4" x14ac:dyDescent="0.25">
      <c r="B225" s="14" t="s">
        <v>2712</v>
      </c>
      <c r="D225" s="14" t="s">
        <v>2795</v>
      </c>
    </row>
    <row r="226" spans="2:4" x14ac:dyDescent="0.25">
      <c r="B226" s="14" t="s">
        <v>2713</v>
      </c>
      <c r="D226" s="14" t="s">
        <v>2796</v>
      </c>
    </row>
    <row r="227" spans="2:4" x14ac:dyDescent="0.25">
      <c r="B227" s="14" t="s">
        <v>2714</v>
      </c>
      <c r="D227" s="14" t="s">
        <v>2797</v>
      </c>
    </row>
    <row r="228" spans="2:4" x14ac:dyDescent="0.25">
      <c r="B228" s="14" t="s">
        <v>2715</v>
      </c>
      <c r="D228" s="14" t="s">
        <v>2798</v>
      </c>
    </row>
    <row r="229" spans="2:4" x14ac:dyDescent="0.25">
      <c r="B229" s="14" t="s">
        <v>2716</v>
      </c>
      <c r="D229" s="14" t="s">
        <v>2799</v>
      </c>
    </row>
    <row r="230" spans="2:4" x14ac:dyDescent="0.25">
      <c r="B230" s="14" t="s">
        <v>2717</v>
      </c>
      <c r="D230" s="14" t="s">
        <v>2800</v>
      </c>
    </row>
    <row r="231" spans="2:4" x14ac:dyDescent="0.25">
      <c r="B231" s="14" t="s">
        <v>2718</v>
      </c>
      <c r="D231" s="14" t="s">
        <v>2801</v>
      </c>
    </row>
    <row r="232" spans="2:4" x14ac:dyDescent="0.25">
      <c r="B232" s="14" t="s">
        <v>2719</v>
      </c>
      <c r="D232" s="14" t="s">
        <v>2802</v>
      </c>
    </row>
    <row r="233" spans="2:4" x14ac:dyDescent="0.25">
      <c r="B233" s="14" t="s">
        <v>2720</v>
      </c>
      <c r="D233" s="14" t="s">
        <v>2803</v>
      </c>
    </row>
    <row r="234" spans="2:4" x14ac:dyDescent="0.25">
      <c r="B234" s="14" t="s">
        <v>2721</v>
      </c>
      <c r="D234" s="14" t="s">
        <v>2804</v>
      </c>
    </row>
    <row r="235" spans="2:4" x14ac:dyDescent="0.25">
      <c r="B235" s="14" t="s">
        <v>2722</v>
      </c>
      <c r="D235" s="14" t="s">
        <v>2805</v>
      </c>
    </row>
    <row r="236" spans="2:4" x14ac:dyDescent="0.25">
      <c r="B236" s="14" t="s">
        <v>2723</v>
      </c>
      <c r="D236" s="14" t="s">
        <v>2806</v>
      </c>
    </row>
    <row r="237" spans="2:4" x14ac:dyDescent="0.25">
      <c r="B237" s="14" t="s">
        <v>2724</v>
      </c>
      <c r="D237" s="14" t="s">
        <v>2807</v>
      </c>
    </row>
    <row r="238" spans="2:4" x14ac:dyDescent="0.25">
      <c r="B238" s="14" t="s">
        <v>2725</v>
      </c>
      <c r="D238" s="14" t="s">
        <v>2808</v>
      </c>
    </row>
    <row r="239" spans="2:4" x14ac:dyDescent="0.25">
      <c r="B239" s="14" t="s">
        <v>2726</v>
      </c>
      <c r="D239" s="14" t="s">
        <v>2809</v>
      </c>
    </row>
    <row r="240" spans="2:4" x14ac:dyDescent="0.25">
      <c r="B240" s="14" t="s">
        <v>2727</v>
      </c>
      <c r="D240" s="14" t="s">
        <v>2810</v>
      </c>
    </row>
    <row r="241" spans="2:4" x14ac:dyDescent="0.25">
      <c r="B241" s="14" t="s">
        <v>2728</v>
      </c>
      <c r="D241" s="14" t="s">
        <v>2811</v>
      </c>
    </row>
    <row r="242" spans="2:4" x14ac:dyDescent="0.25">
      <c r="B242" s="14" t="s">
        <v>2729</v>
      </c>
      <c r="D242" s="14" t="s">
        <v>2812</v>
      </c>
    </row>
    <row r="243" spans="2:4" x14ac:dyDescent="0.25">
      <c r="B243" s="14" t="s">
        <v>2730</v>
      </c>
      <c r="D243" s="14" t="s">
        <v>2813</v>
      </c>
    </row>
    <row r="244" spans="2:4" x14ac:dyDescent="0.25">
      <c r="B244" s="14" t="s">
        <v>3115</v>
      </c>
      <c r="D244" s="14" t="s">
        <v>3116</v>
      </c>
    </row>
    <row r="245" spans="2:4" x14ac:dyDescent="0.25">
      <c r="B245" s="14" t="s">
        <v>3126</v>
      </c>
      <c r="D245" s="14" t="s">
        <v>3129</v>
      </c>
    </row>
  </sheetData>
  <sortState xmlns:xlrd2="http://schemas.microsoft.com/office/spreadsheetml/2017/richdata2" ref="B3:B166">
    <sortCondition ref="B3:B166"/>
  </sortState>
  <phoneticPr fontId="8" type="noConversion"/>
  <conditionalFormatting sqref="B1:B1048576">
    <cfRule type="duplicateValues" dxfId="11" priority="2"/>
  </conditionalFormatting>
  <conditionalFormatting sqref="B179">
    <cfRule type="duplicateValues" dxfId="10" priority="9"/>
    <cfRule type="duplicateValues" dxfId="9" priority="10"/>
  </conditionalFormatting>
  <conditionalFormatting sqref="B181">
    <cfRule type="duplicateValues" dxfId="8" priority="3"/>
  </conditionalFormatting>
  <conditionalFormatting sqref="D2:D160">
    <cfRule type="duplicateValues" dxfId="7" priority="66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3" customWidth="1"/>
    <col min="2" max="2" width="12.28515625" customWidth="1"/>
    <col min="3" max="3" width="50" customWidth="1"/>
    <col min="4" max="5" width="14.28515625" customWidth="1"/>
    <col min="6" max="7" width="20.42578125" customWidth="1"/>
    <col min="8" max="9" width="30.7109375" customWidth="1"/>
    <col min="10" max="10" width="33.42578125" customWidth="1"/>
    <col min="11" max="11" width="30.7109375" customWidth="1"/>
  </cols>
  <sheetData>
    <row r="1" spans="1:11" x14ac:dyDescent="0.25">
      <c r="A1" s="4" t="s">
        <v>0</v>
      </c>
      <c r="B1" s="4" t="s">
        <v>1</v>
      </c>
      <c r="C1" s="4" t="s">
        <v>643</v>
      </c>
      <c r="D1" s="4" t="s">
        <v>644</v>
      </c>
      <c r="E1" s="4" t="s">
        <v>645</v>
      </c>
      <c r="F1" s="4" t="s">
        <v>646</v>
      </c>
      <c r="G1" s="4" t="s">
        <v>647</v>
      </c>
      <c r="H1" s="4" t="s">
        <v>648</v>
      </c>
      <c r="I1" s="4" t="s">
        <v>649</v>
      </c>
      <c r="J1" s="4" t="s">
        <v>650</v>
      </c>
      <c r="K1" s="4" t="s">
        <v>651</v>
      </c>
    </row>
    <row r="2" spans="1:11" x14ac:dyDescent="0.25">
      <c r="B2" s="3" t="s">
        <v>3351</v>
      </c>
      <c r="C2" s="3" t="s">
        <v>2838</v>
      </c>
      <c r="D2" s="170" t="s">
        <v>3352</v>
      </c>
      <c r="E2">
        <v>-10</v>
      </c>
      <c r="F2">
        <v>10</v>
      </c>
      <c r="G2" t="s">
        <v>2839</v>
      </c>
      <c r="H2" t="s">
        <v>2840</v>
      </c>
      <c r="I2" s="26" t="s">
        <v>2841</v>
      </c>
      <c r="J2" t="s">
        <v>2842</v>
      </c>
      <c r="K2" t="s">
        <v>3745</v>
      </c>
    </row>
    <row r="3" spans="1:11" x14ac:dyDescent="0.25">
      <c r="C3" s="5"/>
    </row>
    <row r="4" spans="1:11" x14ac:dyDescent="0.25">
      <c r="C4" s="5"/>
    </row>
  </sheetData>
  <hyperlinks>
    <hyperlink ref="I2" r:id="rId1" xr:uid="{B9B15DB1-BF62-4EC1-9EC8-FFF327AD89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7CA4-7C7F-47D7-9B41-1F867B87B5FE}">
  <dimension ref="A1:Q391"/>
  <sheetViews>
    <sheetView zoomScale="85" zoomScaleNormal="85" workbookViewId="0">
      <selection activeCell="O9" sqref="O9"/>
    </sheetView>
  </sheetViews>
  <sheetFormatPr defaultRowHeight="15" x14ac:dyDescent="0.25"/>
  <cols>
    <col min="1" max="1" width="33.28515625" customWidth="1"/>
    <col min="2" max="2" width="72.5703125" customWidth="1"/>
    <col min="3" max="3" width="18.5703125" style="15" customWidth="1"/>
    <col min="15" max="15" width="41" customWidth="1"/>
    <col min="16" max="16" width="116.28515625" customWidth="1"/>
    <col min="17" max="17" width="28.28515625" customWidth="1"/>
    <col min="20" max="20" width="25.7109375" customWidth="1"/>
    <col min="21" max="21" width="52.85546875" customWidth="1"/>
  </cols>
  <sheetData>
    <row r="1" spans="1:17" x14ac:dyDescent="0.25">
      <c r="A1" t="s">
        <v>2849</v>
      </c>
    </row>
    <row r="2" spans="1:17" x14ac:dyDescent="0.25">
      <c r="O2" s="177" t="s">
        <v>3193</v>
      </c>
      <c r="P2" s="177"/>
      <c r="Q2" s="177"/>
    </row>
    <row r="3" spans="1:17" ht="15.75" thickBot="1" x14ac:dyDescent="0.3">
      <c r="A3" s="1" t="s">
        <v>1</v>
      </c>
      <c r="B3" s="1" t="s">
        <v>3</v>
      </c>
      <c r="C3" s="1" t="s">
        <v>5</v>
      </c>
      <c r="D3" s="21" t="s">
        <v>2873</v>
      </c>
      <c r="E3" s="21" t="s">
        <v>2814</v>
      </c>
      <c r="F3" s="21" t="s">
        <v>2844</v>
      </c>
      <c r="G3" s="21" t="s">
        <v>2843</v>
      </c>
      <c r="H3" s="21"/>
      <c r="I3" t="s">
        <v>2884</v>
      </c>
      <c r="O3" s="1" t="s">
        <v>1</v>
      </c>
      <c r="P3" s="1" t="s">
        <v>3</v>
      </c>
      <c r="Q3" s="1" t="s">
        <v>5</v>
      </c>
    </row>
    <row r="4" spans="1:17" ht="15.75" thickBot="1" x14ac:dyDescent="0.3">
      <c r="A4" s="3" t="s">
        <v>3438</v>
      </c>
      <c r="B4" s="3" t="s">
        <v>2335</v>
      </c>
      <c r="C4" s="14" t="s">
        <v>1488</v>
      </c>
      <c r="D4" t="b">
        <v>1</v>
      </c>
      <c r="E4">
        <v>0</v>
      </c>
      <c r="F4">
        <v>0.27358071962096298</v>
      </c>
      <c r="G4">
        <v>1</v>
      </c>
      <c r="I4">
        <f>COUNTIF(F4:F211,"0")</f>
        <v>77</v>
      </c>
      <c r="O4" s="169" t="str" cm="1">
        <f t="array" ref="O4:Q80">_xlfn._xlws.FILTER($A$3:$C$211,$F$3:$F$211=0)</f>
        <v>DALADALA_LIGASE</v>
      </c>
      <c r="P4" t="str">
        <v>ATP[c] + 2 D-alanine[c] =&gt; ADP[c] + D-alanyl-D-alanine[c] + H+[c] + phosphate[c]</v>
      </c>
      <c r="Q4" t="str">
        <v>BB_0200</v>
      </c>
    </row>
    <row r="5" spans="1:17" ht="18" x14ac:dyDescent="0.25">
      <c r="A5" s="3" t="s">
        <v>3439</v>
      </c>
      <c r="B5" s="3" t="s">
        <v>2334</v>
      </c>
      <c r="C5" s="14" t="s">
        <v>1488</v>
      </c>
      <c r="D5" t="b">
        <v>1</v>
      </c>
      <c r="E5">
        <v>0</v>
      </c>
      <c r="F5">
        <v>0.27358071962096298</v>
      </c>
      <c r="G5">
        <v>1</v>
      </c>
      <c r="I5">
        <f>(I4/208)*100</f>
        <v>37.019230769230774</v>
      </c>
      <c r="N5" s="168"/>
      <c r="O5" t="str">
        <v>ARG_D</v>
      </c>
      <c r="P5" t="str">
        <v>L-arginine[c] + H2O[c] &lt;=&gt; ammonium[c] + L-citrulline[c]</v>
      </c>
      <c r="Q5" t="str">
        <v>BB_0841</v>
      </c>
    </row>
    <row r="6" spans="1:17" x14ac:dyDescent="0.25">
      <c r="A6" s="3" t="s">
        <v>3440</v>
      </c>
      <c r="B6" s="3" t="s">
        <v>2333</v>
      </c>
      <c r="C6" s="14" t="s">
        <v>1488</v>
      </c>
      <c r="D6" t="b">
        <v>1</v>
      </c>
      <c r="E6">
        <v>0</v>
      </c>
      <c r="F6">
        <v>0.27358071962096298</v>
      </c>
      <c r="G6">
        <v>1</v>
      </c>
      <c r="O6" t="str">
        <v>ALA_R</v>
      </c>
      <c r="P6" t="str">
        <v>L-alanine[c] &lt;=&gt; D-alanine[c]</v>
      </c>
      <c r="Q6" t="str">
        <v>BB_0160</v>
      </c>
    </row>
    <row r="7" spans="1:17" x14ac:dyDescent="0.25">
      <c r="A7" s="3" t="s">
        <v>3437</v>
      </c>
      <c r="B7" s="3" t="s">
        <v>2332</v>
      </c>
      <c r="C7" s="14" t="s">
        <v>1488</v>
      </c>
      <c r="D7" t="b">
        <v>1</v>
      </c>
      <c r="E7">
        <v>0</v>
      </c>
      <c r="F7">
        <v>0.27358071962096298</v>
      </c>
      <c r="G7">
        <v>1</v>
      </c>
      <c r="I7" t="s">
        <v>3190</v>
      </c>
      <c r="O7" t="str">
        <v>SAH_N</v>
      </c>
      <c r="P7" t="str">
        <v>S-adenosylhomocysteine[c] + H2O[c] =&gt; adenine[c] + S-ribosyl-L-homocysteine[c]</v>
      </c>
      <c r="Q7" t="str">
        <v>BB_0375 or BB_0588 or BB_I06</v>
      </c>
    </row>
    <row r="8" spans="1:17" x14ac:dyDescent="0.25">
      <c r="A8" s="3" t="s">
        <v>3441</v>
      </c>
      <c r="B8" s="3" t="s">
        <v>2348</v>
      </c>
      <c r="C8" s="31" t="s">
        <v>1530</v>
      </c>
      <c r="D8" t="b">
        <v>1</v>
      </c>
      <c r="E8">
        <v>0</v>
      </c>
      <c r="F8">
        <v>0.27358071962096298</v>
      </c>
      <c r="G8">
        <v>1</v>
      </c>
      <c r="I8">
        <f>COUNTIF(F217:F301,"0")</f>
        <v>32</v>
      </c>
      <c r="O8" t="str">
        <v>SRHC_L</v>
      </c>
      <c r="P8" t="str">
        <v>S-ribosyl-L-homocysteine[c] =&gt; autoinducer 2[c] + L-homocysteine[c]</v>
      </c>
      <c r="Q8" t="str">
        <v>BB_0377</v>
      </c>
    </row>
    <row r="9" spans="1:17" x14ac:dyDescent="0.25">
      <c r="A9" s="3" t="s">
        <v>3442</v>
      </c>
      <c r="B9" s="3" t="s">
        <v>733</v>
      </c>
      <c r="C9" s="31" t="s">
        <v>1526</v>
      </c>
      <c r="D9" t="b">
        <v>1</v>
      </c>
      <c r="E9">
        <v>0</v>
      </c>
      <c r="F9">
        <v>0.27358071962096298</v>
      </c>
      <c r="G9">
        <v>1</v>
      </c>
      <c r="I9">
        <f>(I8/85)*100</f>
        <v>37.647058823529413</v>
      </c>
      <c r="O9" t="str">
        <v>ORN_CT</v>
      </c>
      <c r="P9" t="str">
        <v>carbamoyl phosphate[c] + L-ornithine[c] &lt;=&gt; L-citrulline[c] + H+[c] + phosphate[c]</v>
      </c>
      <c r="Q9" t="str">
        <v>BB_0842</v>
      </c>
    </row>
    <row r="10" spans="1:17" x14ac:dyDescent="0.25">
      <c r="A10" s="3" t="s">
        <v>657</v>
      </c>
      <c r="B10" s="3" t="s">
        <v>703</v>
      </c>
      <c r="C10" s="16" t="s">
        <v>1499</v>
      </c>
      <c r="D10" t="b">
        <v>1</v>
      </c>
      <c r="E10">
        <v>9.7824257914867693E-3</v>
      </c>
      <c r="F10">
        <v>0</v>
      </c>
      <c r="G10">
        <v>0</v>
      </c>
      <c r="O10" t="str">
        <v>META_T</v>
      </c>
      <c r="P10" t="str">
        <v>ATP[c] + L-methionine[c] + H2O[c] =&gt; diphosphate[c] + phosphate[c] + S-adenosylmethionine[c]</v>
      </c>
      <c r="Q10" t="str">
        <v>BB_0376</v>
      </c>
    </row>
    <row r="11" spans="1:17" x14ac:dyDescent="0.25">
      <c r="A11" s="3" t="s">
        <v>3443</v>
      </c>
      <c r="B11" s="3" t="s">
        <v>704</v>
      </c>
      <c r="C11" s="14" t="s">
        <v>623</v>
      </c>
      <c r="D11" t="b">
        <v>1</v>
      </c>
      <c r="E11">
        <v>0</v>
      </c>
      <c r="F11">
        <v>0.27358071962096298</v>
      </c>
      <c r="G11">
        <v>1</v>
      </c>
      <c r="O11" t="str">
        <v>NAD_K</v>
      </c>
      <c r="P11" t="str">
        <v>ATP[c] + NAD+[c] =&gt; ADP[c] + NADP+[c] + H+[c]</v>
      </c>
      <c r="Q11" t="str">
        <v>BB_0311</v>
      </c>
    </row>
    <row r="12" spans="1:17" x14ac:dyDescent="0.25">
      <c r="A12" s="3" t="s">
        <v>3444</v>
      </c>
      <c r="B12" s="3" t="s">
        <v>705</v>
      </c>
      <c r="C12" s="16" t="s">
        <v>1490</v>
      </c>
      <c r="D12" t="b">
        <v>1</v>
      </c>
      <c r="E12">
        <v>9.7824257915135604E-3</v>
      </c>
      <c r="F12">
        <v>0</v>
      </c>
      <c r="G12">
        <v>0</v>
      </c>
      <c r="O12" t="str">
        <v>PPANT_AT</v>
      </c>
      <c r="P12" t="str">
        <v>ATP[c] + 4'-phosphopantetheine[c] + H+[c] =&gt; 3'-dephospho-CoA[c] + diphosphate[c]</v>
      </c>
      <c r="Q12" t="str">
        <v>BB_0702</v>
      </c>
    </row>
    <row r="13" spans="1:17" x14ac:dyDescent="0.25">
      <c r="A13" s="3" t="s">
        <v>3445</v>
      </c>
      <c r="B13" s="3" t="s">
        <v>983</v>
      </c>
      <c r="C13" s="16" t="s">
        <v>1491</v>
      </c>
      <c r="D13" t="b">
        <v>1</v>
      </c>
      <c r="E13">
        <v>4.7280808342227401</v>
      </c>
      <c r="F13">
        <v>0.27358071962096298</v>
      </c>
      <c r="G13">
        <v>1</v>
      </c>
      <c r="O13" t="str">
        <v>COA_K</v>
      </c>
      <c r="P13" t="str">
        <v>ATP[c] + 3'-dephospho-CoA[c] =&gt; ADP[c] + CoA[c] + H+[c]</v>
      </c>
      <c r="Q13" t="str">
        <v>BB_0547</v>
      </c>
    </row>
    <row r="14" spans="1:17" x14ac:dyDescent="0.25">
      <c r="A14" s="3" t="s">
        <v>3446</v>
      </c>
      <c r="B14" s="3" t="s">
        <v>706</v>
      </c>
      <c r="C14" s="16" t="s">
        <v>1491</v>
      </c>
      <c r="D14" t="b">
        <v>1</v>
      </c>
      <c r="E14">
        <v>1.6304042985780101E-2</v>
      </c>
      <c r="F14">
        <v>0</v>
      </c>
      <c r="G14">
        <v>0</v>
      </c>
      <c r="O14" t="str">
        <v>PYDX_K</v>
      </c>
      <c r="P14" t="str">
        <v>ATP[c] + pyridoxal[c] =&gt; ADP[c] + H+[c] + pyridoxal 5'-phosphate[c]</v>
      </c>
      <c r="Q14" t="str">
        <v>BB_0768</v>
      </c>
    </row>
    <row r="15" spans="1:17" x14ac:dyDescent="0.25">
      <c r="A15" s="3" t="s">
        <v>3447</v>
      </c>
      <c r="B15" s="3" t="s">
        <v>2323</v>
      </c>
      <c r="C15" s="14" t="s">
        <v>1561</v>
      </c>
      <c r="D15" t="b">
        <v>1</v>
      </c>
      <c r="E15">
        <v>8.9936667796076506</v>
      </c>
      <c r="F15">
        <v>0</v>
      </c>
      <c r="G15">
        <v>0</v>
      </c>
      <c r="O15" t="str">
        <v>GLU_R</v>
      </c>
      <c r="P15" t="str">
        <v>L-glutamate[c] &lt;=&gt; D-glutamate[c]</v>
      </c>
      <c r="Q15" t="str">
        <v>BB_0100</v>
      </c>
    </row>
    <row r="16" spans="1:17" x14ac:dyDescent="0.25">
      <c r="A16" s="3" t="s">
        <v>3464</v>
      </c>
      <c r="B16" s="3" t="s">
        <v>707</v>
      </c>
      <c r="C16" s="16" t="s">
        <v>1492</v>
      </c>
      <c r="D16" t="b">
        <v>1</v>
      </c>
      <c r="E16">
        <v>0</v>
      </c>
      <c r="F16">
        <v>0.27358071962096298</v>
      </c>
      <c r="G16">
        <v>1</v>
      </c>
      <c r="O16" t="str">
        <v>THRCA_S</v>
      </c>
      <c r="P16" t="str">
        <v>ATP[c] + hydrogencarbonate[c] + L-threonine[c] &lt;=&gt; (L-threonylcarbamoyl)adenylate[c] + diphosphate[c] + H2O[c]</v>
      </c>
      <c r="Q16" t="str">
        <v>BB_0734 or BB_T06 or BB_U11</v>
      </c>
    </row>
    <row r="17" spans="1:17" x14ac:dyDescent="0.25">
      <c r="A17" s="3" t="s">
        <v>3448</v>
      </c>
      <c r="B17" s="3" t="s">
        <v>708</v>
      </c>
      <c r="C17" s="16" t="s">
        <v>1493</v>
      </c>
      <c r="D17" t="b">
        <v>1</v>
      </c>
      <c r="E17">
        <v>0</v>
      </c>
      <c r="F17">
        <v>0.27358071962096298</v>
      </c>
      <c r="G17">
        <v>1</v>
      </c>
      <c r="O17" t="str">
        <v>METTHF_DH</v>
      </c>
      <c r="P17" t="str">
        <v>methylene-THF[c] + NADP+[c] &lt;=&gt; methenyl-THF[c] + NADPH[c]</v>
      </c>
      <c r="Q17" t="str">
        <v>BB_0026</v>
      </c>
    </row>
    <row r="18" spans="1:17" x14ac:dyDescent="0.25">
      <c r="A18" s="3" t="s">
        <v>3449</v>
      </c>
      <c r="B18" s="3" t="s">
        <v>989</v>
      </c>
      <c r="C18" s="16" t="s">
        <v>1494</v>
      </c>
      <c r="D18" t="b">
        <v>1</v>
      </c>
      <c r="E18">
        <v>0.92232432154247002</v>
      </c>
      <c r="F18">
        <v>0.27358071962096298</v>
      </c>
      <c r="G18">
        <v>1</v>
      </c>
      <c r="O18" t="str">
        <v>MENTHF_CH</v>
      </c>
      <c r="P18" t="str">
        <v>methenyl-THF[c] + H2O[c] &lt;=&gt; formyl-THF[c] + H+[c]</v>
      </c>
      <c r="Q18" t="str">
        <v>BB_0026</v>
      </c>
    </row>
    <row r="19" spans="1:17" x14ac:dyDescent="0.25">
      <c r="A19" s="3" t="s">
        <v>3450</v>
      </c>
      <c r="B19" s="3" t="s">
        <v>2321</v>
      </c>
      <c r="C19" s="16" t="s">
        <v>383</v>
      </c>
      <c r="D19" t="b">
        <v>1</v>
      </c>
      <c r="E19">
        <v>9.9709941392713599</v>
      </c>
      <c r="F19">
        <v>0.27358071962096298</v>
      </c>
      <c r="G19">
        <v>1</v>
      </c>
      <c r="O19" t="str">
        <v>SER_HMT</v>
      </c>
      <c r="P19" t="str">
        <v>L-serine[c] + THF[c] &lt;=&gt; glycine[c] + methylene-THF[c] + H2O[c]</v>
      </c>
      <c r="Q19" t="str">
        <v>BB_0601</v>
      </c>
    </row>
    <row r="20" spans="1:17" x14ac:dyDescent="0.25">
      <c r="A20" s="3" t="s">
        <v>3451</v>
      </c>
      <c r="B20" s="3" t="s">
        <v>1379</v>
      </c>
      <c r="C20" s="16" t="s">
        <v>1495</v>
      </c>
      <c r="D20" t="b">
        <v>1</v>
      </c>
      <c r="E20">
        <v>0</v>
      </c>
      <c r="F20">
        <v>0.27358071962096298</v>
      </c>
      <c r="G20">
        <v>1</v>
      </c>
      <c r="O20" t="str">
        <v>TRNA_ALA</v>
      </c>
      <c r="P20" t="str">
        <v>tRNA[c] + ATP[c] + L-alanine[c] =&gt; AMP[c] + ala-tRNA[c] + diphosphate[c]</v>
      </c>
      <c r="Q20" t="str">
        <v>BB_0220</v>
      </c>
    </row>
    <row r="21" spans="1:17" x14ac:dyDescent="0.25">
      <c r="A21" s="3" t="s">
        <v>3453</v>
      </c>
      <c r="B21" s="3" t="s">
        <v>711</v>
      </c>
      <c r="C21" s="16" t="s">
        <v>1495</v>
      </c>
      <c r="D21" t="b">
        <v>1</v>
      </c>
      <c r="E21">
        <v>8.9936667796076506</v>
      </c>
      <c r="F21">
        <v>0</v>
      </c>
      <c r="G21">
        <v>0</v>
      </c>
      <c r="O21" t="str">
        <v>TRNA_ARG</v>
      </c>
      <c r="P21" t="str">
        <v>L-arginine[c] + tRNA[c] + ATP[c] =&gt; AMP[c] + arg-tRNA[c] + diphosphate[c]</v>
      </c>
      <c r="Q21" t="str">
        <v>BB_0594</v>
      </c>
    </row>
    <row r="22" spans="1:17" x14ac:dyDescent="0.25">
      <c r="A22" s="3" t="s">
        <v>3452</v>
      </c>
      <c r="B22" s="3" t="s">
        <v>713</v>
      </c>
      <c r="C22" s="16" t="s">
        <v>1496</v>
      </c>
      <c r="D22" t="b">
        <v>1</v>
      </c>
      <c r="E22">
        <v>0</v>
      </c>
      <c r="F22">
        <v>0.27358071962096298</v>
      </c>
      <c r="G22">
        <v>1</v>
      </c>
      <c r="O22" t="str">
        <v>TRNA_ASP</v>
      </c>
      <c r="P22" t="str">
        <v xml:space="preserve"> ATP[c] + L-aspartate[c] + tRNA[c] =&gt; AMP[c] + asp-tRNA[c] + diphosphate[c]</v>
      </c>
      <c r="Q22" t="str">
        <v>BB_0446</v>
      </c>
    </row>
    <row r="23" spans="1:17" x14ac:dyDescent="0.25">
      <c r="A23" s="3" t="s">
        <v>3454</v>
      </c>
      <c r="B23" s="3" t="s">
        <v>718</v>
      </c>
      <c r="C23" s="16" t="s">
        <v>1492</v>
      </c>
      <c r="D23" t="b">
        <v>1</v>
      </c>
      <c r="E23">
        <v>0</v>
      </c>
      <c r="F23">
        <v>0.27358071962096298</v>
      </c>
      <c r="G23">
        <v>1</v>
      </c>
      <c r="O23" t="str">
        <v>TRNA_CYS</v>
      </c>
      <c r="P23" t="str">
        <v>ATP[c] + L-cysteine[c] + tRNA[c] =&gt; AMP[c] + cys-tRNA[c] + diphosphate[c]</v>
      </c>
      <c r="Q23" t="str">
        <v>BB_0599</v>
      </c>
    </row>
    <row r="24" spans="1:17" x14ac:dyDescent="0.25">
      <c r="A24" s="3" t="s">
        <v>3455</v>
      </c>
      <c r="B24" s="3" t="s">
        <v>2329</v>
      </c>
      <c r="C24" s="14" t="s">
        <v>1437</v>
      </c>
      <c r="D24" t="b">
        <v>1</v>
      </c>
      <c r="E24">
        <v>0</v>
      </c>
      <c r="F24">
        <v>0.27358071962096298</v>
      </c>
      <c r="G24">
        <v>1</v>
      </c>
      <c r="O24" t="str">
        <v>TRNA_GLU</v>
      </c>
      <c r="P24" t="str">
        <v>ATP[c] + L-glutamate[c] + tRNA[c] =&gt; AMP[c] + glu-tRNA[c] + diphosphate[c]</v>
      </c>
      <c r="Q24" t="str">
        <v>BB_0372</v>
      </c>
    </row>
    <row r="25" spans="1:17" x14ac:dyDescent="0.25">
      <c r="A25" s="3" t="s">
        <v>3456</v>
      </c>
      <c r="B25" s="3" t="s">
        <v>1563</v>
      </c>
      <c r="C25" s="16" t="s">
        <v>1497</v>
      </c>
      <c r="D25" t="b">
        <v>1</v>
      </c>
      <c r="E25">
        <v>-9.7824257915135604E-3</v>
      </c>
      <c r="F25">
        <v>0</v>
      </c>
      <c r="G25">
        <v>0</v>
      </c>
      <c r="O25" t="str">
        <v>TRNA_GLY</v>
      </c>
      <c r="P25" t="str">
        <v>ATP[c] + glycine[c] + tRNA[c] =&gt; AMP[c] + gly-tRNA[c] + diphosphate[c]</v>
      </c>
      <c r="Q25" t="str">
        <v>BB_0371</v>
      </c>
    </row>
    <row r="26" spans="1:17" x14ac:dyDescent="0.25">
      <c r="A26" s="3" t="s">
        <v>3457</v>
      </c>
      <c r="B26" s="3" t="s">
        <v>719</v>
      </c>
      <c r="C26" s="16" t="s">
        <v>1500</v>
      </c>
      <c r="D26" t="b">
        <v>1</v>
      </c>
      <c r="E26">
        <v>8.9976952557040697</v>
      </c>
      <c r="F26">
        <v>0</v>
      </c>
      <c r="G26">
        <v>0</v>
      </c>
      <c r="O26" t="str">
        <v>TRNA_HIS</v>
      </c>
      <c r="P26" t="str">
        <v>ATP[c] + L-histidine[c] + tRNA[c] =&gt; AMP[c] + his-tRNA[c] + diphosphate[c]</v>
      </c>
      <c r="Q26" t="str">
        <v>BB_0135</v>
      </c>
    </row>
    <row r="27" spans="1:17" x14ac:dyDescent="0.25">
      <c r="A27" s="3" t="s">
        <v>3458</v>
      </c>
      <c r="B27" s="3" t="s">
        <v>720</v>
      </c>
      <c r="C27" s="16" t="s">
        <v>1501</v>
      </c>
      <c r="D27" t="b">
        <v>1</v>
      </c>
      <c r="E27">
        <v>1.40995295471056E-2</v>
      </c>
      <c r="F27">
        <v>0</v>
      </c>
      <c r="G27">
        <v>0</v>
      </c>
      <c r="O27" t="str">
        <v>TRNA_ILE</v>
      </c>
      <c r="P27" t="str">
        <v>ATP[c] + L-isoleucine[c] + tRNA[c] =&gt; AMP[c] + ile-tRNA[c] + diphosphate[c]</v>
      </c>
      <c r="Q27" t="str">
        <v>BB_0833</v>
      </c>
    </row>
    <row r="28" spans="1:17" x14ac:dyDescent="0.25">
      <c r="A28" s="3" t="s">
        <v>3459</v>
      </c>
      <c r="B28" s="3" t="s">
        <v>1220</v>
      </c>
      <c r="C28" s="14" t="s">
        <v>641</v>
      </c>
      <c r="D28" t="b">
        <v>1</v>
      </c>
      <c r="E28">
        <v>4.7939002337443498E-2</v>
      </c>
      <c r="F28">
        <v>0.27358071962096298</v>
      </c>
      <c r="G28">
        <v>1</v>
      </c>
      <c r="O28" t="str">
        <v>TRNA_LEU</v>
      </c>
      <c r="P28" t="str">
        <v>ATP[c] + L-leucine[c] + tRNA[c] =&gt; AMP[c] + leu-tRNA[c] + diphosphate[c]</v>
      </c>
      <c r="Q28" t="str">
        <v>BB_0251</v>
      </c>
    </row>
    <row r="29" spans="1:17" x14ac:dyDescent="0.25">
      <c r="A29" s="3" t="s">
        <v>3460</v>
      </c>
      <c r="B29" s="3" t="s">
        <v>722</v>
      </c>
      <c r="C29" s="14" t="s">
        <v>626</v>
      </c>
      <c r="D29" t="b">
        <v>1</v>
      </c>
      <c r="E29">
        <v>0</v>
      </c>
      <c r="F29">
        <v>0.27358071962096298</v>
      </c>
      <c r="G29">
        <v>1</v>
      </c>
      <c r="O29" t="str">
        <v>TRNA_LYS</v>
      </c>
      <c r="P29" t="str">
        <v>ATP[c] + L-lysine[c] + tRNA[c] =&gt; AMP[c] + lys-tRNA[c] + diphosphate[c]</v>
      </c>
      <c r="Q29" t="str">
        <v>BB_0659</v>
      </c>
    </row>
    <row r="30" spans="1:17" x14ac:dyDescent="0.25">
      <c r="A30" s="3" t="s">
        <v>3461</v>
      </c>
      <c r="B30" s="3" t="s">
        <v>2352</v>
      </c>
      <c r="C30" s="14" t="s">
        <v>629</v>
      </c>
      <c r="D30" t="b">
        <v>1</v>
      </c>
      <c r="E30">
        <v>0</v>
      </c>
      <c r="F30">
        <v>0.27358071962096298</v>
      </c>
      <c r="G30">
        <v>1</v>
      </c>
      <c r="O30" t="str">
        <v>TRNA_MET</v>
      </c>
      <c r="P30" t="str">
        <v>ATP[c] + tRNA[c] + L-methionine[c] =&gt; AMP[c] + met-tRNA[c] + diphosphate[c]</v>
      </c>
      <c r="Q30" t="str">
        <v>BB_0587</v>
      </c>
    </row>
    <row r="31" spans="1:17" x14ac:dyDescent="0.25">
      <c r="A31" s="3" t="s">
        <v>3462</v>
      </c>
      <c r="B31" s="3" t="s">
        <v>731</v>
      </c>
      <c r="C31" s="14" t="s">
        <v>641</v>
      </c>
      <c r="D31" t="b">
        <v>1</v>
      </c>
      <c r="E31">
        <v>0</v>
      </c>
      <c r="F31">
        <v>0.27358071962096298</v>
      </c>
      <c r="G31">
        <v>1</v>
      </c>
      <c r="O31" t="str">
        <v>TRNA_PHE</v>
      </c>
      <c r="P31" t="str">
        <v>ATP[c] + L-phenylalanine[c] + tRNA[c] =&gt; AMP[c] + phe-tRNA[c] + diphosphate[c]</v>
      </c>
      <c r="Q31" t="str">
        <v>BB_0513 or BB_0514</v>
      </c>
    </row>
    <row r="32" spans="1:17" x14ac:dyDescent="0.25">
      <c r="A32" s="3" t="s">
        <v>3463</v>
      </c>
      <c r="B32" s="3" t="s">
        <v>1316</v>
      </c>
      <c r="C32" s="14" t="s">
        <v>1310</v>
      </c>
      <c r="D32" t="b">
        <v>1</v>
      </c>
      <c r="E32">
        <v>0</v>
      </c>
      <c r="F32">
        <v>0.27358071962096298</v>
      </c>
      <c r="G32">
        <v>1</v>
      </c>
      <c r="O32" t="str">
        <v>TRNA_PRO</v>
      </c>
      <c r="P32" t="str">
        <v>ATP[c] + L-proline[c] + tRNA[c] =&gt; AMP[c] + pro-tRNA[c] + diphosphate[c]</v>
      </c>
      <c r="Q32" t="str">
        <v>BB_0402</v>
      </c>
    </row>
    <row r="33" spans="1:17" x14ac:dyDescent="0.25">
      <c r="A33" s="3" t="s">
        <v>3465</v>
      </c>
      <c r="B33" s="3" t="s">
        <v>732</v>
      </c>
      <c r="C33" s="14" t="s">
        <v>636</v>
      </c>
      <c r="D33" t="b">
        <v>1</v>
      </c>
      <c r="E33">
        <v>1.03987210786727E-2</v>
      </c>
      <c r="F33">
        <v>0</v>
      </c>
      <c r="G33">
        <v>0</v>
      </c>
      <c r="O33" t="str">
        <v>TRNA_SER</v>
      </c>
      <c r="P33" t="str">
        <v>ATP[c] + L-serine[c] + tRNA[c] =&gt; AMP[c] + ser-tRNA[c] + diphosphate[c]</v>
      </c>
      <c r="Q33" t="str">
        <v>BB_0226</v>
      </c>
    </row>
    <row r="34" spans="1:17" x14ac:dyDescent="0.25">
      <c r="A34" s="3" t="s">
        <v>3466</v>
      </c>
      <c r="B34" s="3" t="s">
        <v>735</v>
      </c>
      <c r="C34" s="14" t="s">
        <v>622</v>
      </c>
      <c r="D34" t="b">
        <v>1</v>
      </c>
      <c r="E34">
        <v>0</v>
      </c>
      <c r="F34">
        <v>0.27358071962096298</v>
      </c>
      <c r="G34">
        <v>1</v>
      </c>
      <c r="O34" t="str">
        <v>TRNA_THR</v>
      </c>
      <c r="P34" t="str">
        <v>ATP[c] + L-threonine[c] + tRNA[c] =&gt; AMP[c] + thr-tRNA[c] + diphosphate[c]</v>
      </c>
      <c r="Q34" t="str">
        <v>BB_0720</v>
      </c>
    </row>
    <row r="35" spans="1:17" x14ac:dyDescent="0.25">
      <c r="A35" s="3" t="s">
        <v>3467</v>
      </c>
      <c r="B35" s="3" t="s">
        <v>736</v>
      </c>
      <c r="C35" s="14" t="s">
        <v>323</v>
      </c>
      <c r="D35" t="b">
        <v>1</v>
      </c>
      <c r="E35">
        <v>1.03987210786727E-2</v>
      </c>
      <c r="F35">
        <v>0</v>
      </c>
      <c r="G35">
        <v>0</v>
      </c>
      <c r="O35" t="str">
        <v>TRNA_TRP</v>
      </c>
      <c r="P35" t="str">
        <v>ATP[c] + L-tryptophan[c] + tRNA[c] =&gt; AMP[c] + trp-tRNA[c] + diphosphate[c]</v>
      </c>
      <c r="Q35" t="str">
        <v>BB_0005</v>
      </c>
    </row>
    <row r="36" spans="1:17" x14ac:dyDescent="0.25">
      <c r="A36" s="3" t="s">
        <v>3468</v>
      </c>
      <c r="B36" s="3" t="s">
        <v>738</v>
      </c>
      <c r="C36" s="14" t="s">
        <v>328</v>
      </c>
      <c r="D36" t="b">
        <v>1</v>
      </c>
      <c r="E36" s="33">
        <v>4.0284760964186799E-3</v>
      </c>
      <c r="F36">
        <v>0</v>
      </c>
      <c r="G36">
        <v>0</v>
      </c>
      <c r="O36" t="str">
        <v>TRNA_TYR</v>
      </c>
      <c r="P36" t="str">
        <v>ATP[c] + L-tyrosine[c] + tRNA[c] =&gt; AMP[c] + tyr-tRNA[c] + diphosphate[c]</v>
      </c>
      <c r="Q36" t="str">
        <v>BB_0370</v>
      </c>
    </row>
    <row r="37" spans="1:17" x14ac:dyDescent="0.25">
      <c r="A37" s="3" t="s">
        <v>3469</v>
      </c>
      <c r="B37" s="3" t="s">
        <v>739</v>
      </c>
      <c r="C37" s="14" t="s">
        <v>332</v>
      </c>
      <c r="D37" t="b">
        <v>1</v>
      </c>
      <c r="E37">
        <v>9.7824257915135604E-3</v>
      </c>
      <c r="F37">
        <v>0</v>
      </c>
      <c r="G37">
        <v>0</v>
      </c>
      <c r="O37" t="str">
        <v>TRNA_VAL</v>
      </c>
      <c r="P37" t="str">
        <v>ATP[c] + L-valine[c] + tRNA[c] =&gt; AMP[c] + val-tRNA[c] + diphosphate[c]</v>
      </c>
      <c r="Q37" t="str">
        <v>BB_0738</v>
      </c>
    </row>
    <row r="38" spans="1:17" x14ac:dyDescent="0.25">
      <c r="A38" s="3" t="s">
        <v>3470</v>
      </c>
      <c r="B38" s="3" t="s">
        <v>744</v>
      </c>
      <c r="C38" s="14" t="s">
        <v>351</v>
      </c>
      <c r="D38" t="b">
        <v>1</v>
      </c>
      <c r="E38">
        <v>0</v>
      </c>
      <c r="F38">
        <v>0.27358071962096298</v>
      </c>
      <c r="G38">
        <v>1</v>
      </c>
      <c r="O38" t="str">
        <v>TRNA_METFT</v>
      </c>
      <c r="P38" t="str">
        <v>formyl-THF[c] + met-tRNA[c] =&gt; fmet-tRNA[c] + H+[c] + THF[c]</v>
      </c>
      <c r="Q38" t="str">
        <v>BB_0064</v>
      </c>
    </row>
    <row r="39" spans="1:17" x14ac:dyDescent="0.25">
      <c r="A39" s="3" t="s">
        <v>3471</v>
      </c>
      <c r="B39" s="3" t="s">
        <v>749</v>
      </c>
      <c r="C39" s="14" t="s">
        <v>371</v>
      </c>
      <c r="D39" t="b">
        <v>1</v>
      </c>
      <c r="E39">
        <v>1.03987210786727E-2</v>
      </c>
      <c r="F39">
        <v>0.27358071962096298</v>
      </c>
      <c r="G39">
        <v>1</v>
      </c>
      <c r="O39" t="str">
        <v>TRNA_GLUAT</v>
      </c>
      <c r="P39" t="str">
        <v>ATP[c] + L-glutamine[c] + glu-tRNA[c] + H2O[c] =&gt; ADP[c] + gln-tRNA[c] + L-glutamate[c] + H+[c] + phosphate[c]</v>
      </c>
      <c r="Q39" t="str">
        <v>BB_0341 or BB_0342</v>
      </c>
    </row>
    <row r="40" spans="1:17" x14ac:dyDescent="0.25">
      <c r="A40" s="3" t="s">
        <v>3472</v>
      </c>
      <c r="B40" s="3" t="s">
        <v>750</v>
      </c>
      <c r="C40" s="14" t="s">
        <v>371</v>
      </c>
      <c r="D40" t="b">
        <v>1</v>
      </c>
      <c r="E40">
        <v>0</v>
      </c>
      <c r="F40">
        <v>0.27358071962096298</v>
      </c>
      <c r="G40">
        <v>1</v>
      </c>
      <c r="O40" t="str">
        <v>GAP_DH</v>
      </c>
      <c r="P40" t="str">
        <v>D-glyceraldehyde 3-phosphate[c] + NAD+[c] + phosphate[c] &lt;=&gt; 3-phospho-D-glyceroyl-phosphate[c] + NADH[c] + H+[c]</v>
      </c>
      <c r="Q40" t="str">
        <v>BB_0057</v>
      </c>
    </row>
    <row r="41" spans="1:17" x14ac:dyDescent="0.25">
      <c r="A41" s="3" t="s">
        <v>3474</v>
      </c>
      <c r="B41" s="3" t="s">
        <v>2422</v>
      </c>
      <c r="C41" s="14" t="s">
        <v>623</v>
      </c>
      <c r="D41" t="b">
        <v>1</v>
      </c>
      <c r="E41">
        <v>-4.1229481294639099</v>
      </c>
      <c r="F41">
        <v>0.27358071962096298</v>
      </c>
      <c r="G41">
        <v>1</v>
      </c>
      <c r="O41" t="str">
        <v>PGLYC_K</v>
      </c>
      <c r="P41" t="str">
        <v>ATP[c] + 3-phospho-D-glycerate[c] &lt;=&gt; ADP[c] + 3-phospho-D-glyceroyl-phosphate[c]</v>
      </c>
      <c r="Q41" t="str">
        <v>BB_0055 or BB_0056</v>
      </c>
    </row>
    <row r="42" spans="1:17" x14ac:dyDescent="0.25">
      <c r="A42" s="3" t="s">
        <v>3475</v>
      </c>
      <c r="B42" s="3" t="s">
        <v>2368</v>
      </c>
      <c r="C42" s="16" t="s">
        <v>1494</v>
      </c>
      <c r="D42" t="b">
        <v>1</v>
      </c>
      <c r="E42">
        <v>-6.0707218506015597</v>
      </c>
      <c r="F42">
        <v>0.27358071962096298</v>
      </c>
      <c r="G42">
        <v>1</v>
      </c>
      <c r="O42" t="str">
        <v>PGLYC_M</v>
      </c>
      <c r="P42" t="str">
        <v>2-phospho-D-glycerate[c] &lt;=&gt; 3-phospho-D-glycerate[c]</v>
      </c>
      <c r="Q42" t="str">
        <v>BB_0658</v>
      </c>
    </row>
    <row r="43" spans="1:17" x14ac:dyDescent="0.25">
      <c r="A43" s="3" t="s">
        <v>3476</v>
      </c>
      <c r="B43" s="3" t="s">
        <v>1312</v>
      </c>
      <c r="C43" s="14" t="s">
        <v>1559</v>
      </c>
      <c r="D43" t="b">
        <v>1</v>
      </c>
      <c r="E43">
        <v>0</v>
      </c>
      <c r="F43">
        <v>0.27358071962096298</v>
      </c>
      <c r="G43">
        <v>1</v>
      </c>
      <c r="O43" t="str">
        <v>ENO</v>
      </c>
      <c r="P43" t="str">
        <v>2-phospho-D-glycerate[c] &lt;=&gt; phosphoenolpyruvate[c] + H2O[c]</v>
      </c>
      <c r="Q43" t="str">
        <v>BB_0337</v>
      </c>
    </row>
    <row r="44" spans="1:17" x14ac:dyDescent="0.25">
      <c r="A44" s="3" t="s">
        <v>3477</v>
      </c>
      <c r="B44" s="3" t="s">
        <v>2369</v>
      </c>
      <c r="C44" s="14" t="s">
        <v>621</v>
      </c>
      <c r="D44" t="b">
        <v>1</v>
      </c>
      <c r="E44">
        <v>10</v>
      </c>
      <c r="F44">
        <v>0.27358071962096298</v>
      </c>
      <c r="G44">
        <v>1</v>
      </c>
      <c r="O44" t="str">
        <v>UGLUC_E</v>
      </c>
      <c r="P44" t="str">
        <v>UDP-glucose[c] &lt;=&gt; UDP-galactose[c]</v>
      </c>
      <c r="Q44" t="str">
        <v>BB_0444</v>
      </c>
    </row>
    <row r="45" spans="1:17" x14ac:dyDescent="0.25">
      <c r="A45" s="3" t="s">
        <v>3478</v>
      </c>
      <c r="B45" s="3" t="s">
        <v>1248</v>
      </c>
      <c r="C45" s="14" t="s">
        <v>1531</v>
      </c>
      <c r="D45" t="b">
        <v>1</v>
      </c>
      <c r="E45">
        <v>4.0317872035561804</v>
      </c>
      <c r="F45">
        <v>0</v>
      </c>
      <c r="G45">
        <v>0</v>
      </c>
      <c r="O45" t="str">
        <v>CDPDAG_S</v>
      </c>
      <c r="P45" t="str">
        <v>CTP[c] + phosphatidic acid[c] =&gt; CDP-diacylglycerol[c] + diphosphate[c]</v>
      </c>
      <c r="Q45" t="str">
        <v>BB_0119</v>
      </c>
    </row>
    <row r="46" spans="1:17" x14ac:dyDescent="0.25">
      <c r="A46" s="3" t="s">
        <v>3479</v>
      </c>
      <c r="B46" s="3" t="s">
        <v>975</v>
      </c>
      <c r="C46" s="16" t="s">
        <v>1502</v>
      </c>
      <c r="D46" t="b">
        <v>1</v>
      </c>
      <c r="E46">
        <v>0.93814932468819701</v>
      </c>
      <c r="F46">
        <v>0</v>
      </c>
      <c r="G46">
        <v>0</v>
      </c>
      <c r="O46" t="str">
        <v>PC_S</v>
      </c>
      <c r="P46" t="str">
        <v>CDP-diacylglycerol[c] + choline[c] =&gt; CMP[c] + phosphatidylcholine[c] + H+[c]</v>
      </c>
      <c r="Q46" t="str">
        <v>BB_0249</v>
      </c>
    </row>
    <row r="47" spans="1:17" x14ac:dyDescent="0.25">
      <c r="A47" s="3" t="s">
        <v>3480</v>
      </c>
      <c r="B47" s="3" t="s">
        <v>976</v>
      </c>
      <c r="C47" s="16" t="s">
        <v>1502</v>
      </c>
      <c r="D47" t="b">
        <v>1</v>
      </c>
      <c r="E47">
        <v>0.93412084859176103</v>
      </c>
      <c r="F47">
        <v>0</v>
      </c>
      <c r="G47">
        <v>0</v>
      </c>
      <c r="O47" t="str">
        <v>PG_S</v>
      </c>
      <c r="P47" t="str">
        <v>CDP-diacylglycerol[c] + sn-glycerol 3-phosphate[c] =&gt; CMP[c] + phosphatidylglycerol[c] + H+[c]</v>
      </c>
      <c r="Q47" t="str">
        <v>BB_0721</v>
      </c>
    </row>
    <row r="48" spans="1:17" x14ac:dyDescent="0.25">
      <c r="A48" s="3" t="s">
        <v>3481</v>
      </c>
      <c r="B48" s="3" t="s">
        <v>2414</v>
      </c>
      <c r="C48" s="14" t="s">
        <v>1529</v>
      </c>
      <c r="D48" t="b">
        <v>1</v>
      </c>
      <c r="E48">
        <v>0</v>
      </c>
      <c r="F48">
        <v>0.27358071962096298</v>
      </c>
      <c r="G48">
        <v>1</v>
      </c>
      <c r="O48" t="str">
        <v>DAG_GT</v>
      </c>
      <c r="P48" t="str">
        <v>CDP-diacylglycerol[c] + UDP-galactose[c] &lt;=&gt; galactosyldiacylglycerol[c] + UDP[c]</v>
      </c>
      <c r="Q48" t="str">
        <v>BB_0454</v>
      </c>
    </row>
    <row r="49" spans="1:17" x14ac:dyDescent="0.25">
      <c r="A49" s="3" t="s">
        <v>3482</v>
      </c>
      <c r="B49" s="3" t="s">
        <v>999</v>
      </c>
      <c r="C49" s="16" t="s">
        <v>1489</v>
      </c>
      <c r="D49" t="b">
        <v>1</v>
      </c>
      <c r="E49">
        <v>4.9739650043408101</v>
      </c>
      <c r="F49">
        <v>0</v>
      </c>
      <c r="G49">
        <v>0</v>
      </c>
      <c r="O49" t="str">
        <v>CHO_GT</v>
      </c>
      <c r="P49" t="str">
        <v>cholesterol[c] + UDP-galactose[c] &lt;=&gt; galactosylcholesterol[c]</v>
      </c>
      <c r="Q49" t="str">
        <v>BB_0572</v>
      </c>
    </row>
    <row r="50" spans="1:17" x14ac:dyDescent="0.25">
      <c r="A50" t="s">
        <v>3483</v>
      </c>
      <c r="B50" t="s">
        <v>2516</v>
      </c>
      <c r="C50" t="s">
        <v>1494</v>
      </c>
      <c r="D50" t="b">
        <v>1</v>
      </c>
      <c r="E50">
        <v>12.1356829493748</v>
      </c>
      <c r="F50">
        <v>0.27358071962096298</v>
      </c>
      <c r="G50">
        <v>1</v>
      </c>
      <c r="O50" t="str">
        <v>GLCNAC_UT</v>
      </c>
      <c r="P50" t="str">
        <v>glcNacP[c] + UTP[c] + H+[c] =&gt; UDP-glcNac[c] + diphosphate[c]</v>
      </c>
      <c r="Q50" t="str">
        <v>UK_02</v>
      </c>
    </row>
    <row r="51" spans="1:17" x14ac:dyDescent="0.25">
      <c r="A51" s="3" t="s">
        <v>3484</v>
      </c>
      <c r="B51" s="3" t="s">
        <v>2585</v>
      </c>
      <c r="C51" s="3" t="s">
        <v>2579</v>
      </c>
      <c r="D51" t="b">
        <v>1</v>
      </c>
      <c r="E51">
        <v>-10</v>
      </c>
      <c r="F51">
        <v>0.27358071962096298</v>
      </c>
      <c r="G51">
        <v>1</v>
      </c>
      <c r="O51" t="str">
        <v>MURA</v>
      </c>
      <c r="P51" t="str">
        <v>phosphoenolpyruvate[c] + UDP-glcNac[c] =&gt; phosphate[c] + UDP-glcNac-enolpyruvate[c]</v>
      </c>
      <c r="Q51" t="str">
        <v>BB_0472</v>
      </c>
    </row>
    <row r="52" spans="1:17" x14ac:dyDescent="0.25">
      <c r="A52" s="3" t="s">
        <v>3485</v>
      </c>
      <c r="B52" s="3" t="s">
        <v>2611</v>
      </c>
      <c r="C52" s="3" t="s">
        <v>2579</v>
      </c>
      <c r="D52" t="b">
        <v>1</v>
      </c>
      <c r="E52">
        <v>-4.5160516549230999E-2</v>
      </c>
      <c r="F52">
        <v>0.27358071962096298</v>
      </c>
      <c r="G52">
        <v>1</v>
      </c>
      <c r="O52" t="str">
        <v>MURB</v>
      </c>
      <c r="P52" t="str">
        <v>NADPH[c] + H+[c] + UDP-glcNac-enolpyruvate[c] =&gt; NADP+[c] + UDP-murNac[c]</v>
      </c>
      <c r="Q52" t="str">
        <v>BB_0598</v>
      </c>
    </row>
    <row r="53" spans="1:17" x14ac:dyDescent="0.25">
      <c r="A53" s="3" t="s">
        <v>2553</v>
      </c>
      <c r="B53" t="s">
        <v>2557</v>
      </c>
      <c r="C53" s="16" t="s">
        <v>2556</v>
      </c>
      <c r="D53" t="b">
        <v>1</v>
      </c>
      <c r="E53">
        <v>0</v>
      </c>
      <c r="F53">
        <v>0.27358071962096298</v>
      </c>
      <c r="G53">
        <v>1</v>
      </c>
      <c r="O53" t="str">
        <v>MURC</v>
      </c>
      <c r="P53" t="str">
        <v>ATP[c] + L-alanine[c] + UDP-murNac[c] =&gt; ADP[c] + UDP-murNac-Lala[c] + H+[c] + phosphate[c]</v>
      </c>
      <c r="Q53" t="str">
        <v>BB_0817</v>
      </c>
    </row>
    <row r="54" spans="1:17" x14ac:dyDescent="0.25">
      <c r="A54" s="24" t="s">
        <v>2561</v>
      </c>
      <c r="B54" s="24" t="s">
        <v>2563</v>
      </c>
      <c r="C54" s="24" t="s">
        <v>2565</v>
      </c>
      <c r="D54" t="b">
        <v>1</v>
      </c>
      <c r="E54">
        <v>973.21630238192404</v>
      </c>
      <c r="F54">
        <v>0.27358071962096298</v>
      </c>
      <c r="G54">
        <v>1</v>
      </c>
      <c r="O54" t="str">
        <v>MURD</v>
      </c>
      <c r="P54" t="str">
        <v>ATP[c] + UDP-murNac-Lala[c] + D-glutamate[c] =&gt; ADP[c] + H+[c] + phosphate[c] + UDP-murNac-dipeptide[c]</v>
      </c>
      <c r="Q54" t="str">
        <v>BB_0585</v>
      </c>
    </row>
    <row r="55" spans="1:17" x14ac:dyDescent="0.25">
      <c r="A55" s="3" t="s">
        <v>3486</v>
      </c>
      <c r="B55" s="3" t="s">
        <v>915</v>
      </c>
      <c r="C55" s="16" t="s">
        <v>1503</v>
      </c>
      <c r="D55" t="b">
        <v>1</v>
      </c>
      <c r="E55">
        <v>0.18710668257489699</v>
      </c>
      <c r="F55">
        <v>0</v>
      </c>
      <c r="G55">
        <v>0</v>
      </c>
      <c r="O55" t="str">
        <v>MURE</v>
      </c>
      <c r="P55" t="str">
        <v>ATP[c] + L-ornithine[c] + UDP-murNac-dipeptide[c] =&gt; ADP[c] + phosphate[c] + UDP-murNac-tripeptide[c]</v>
      </c>
      <c r="Q55" t="str">
        <v>BB_0201</v>
      </c>
    </row>
    <row r="56" spans="1:17" x14ac:dyDescent="0.25">
      <c r="A56" s="3" t="s">
        <v>3487</v>
      </c>
      <c r="B56" s="3" t="s">
        <v>923</v>
      </c>
      <c r="C56" s="16" t="s">
        <v>1504</v>
      </c>
      <c r="D56" t="b">
        <v>1</v>
      </c>
      <c r="E56">
        <v>0.12731290413191401</v>
      </c>
      <c r="F56">
        <v>0</v>
      </c>
      <c r="G56">
        <v>0</v>
      </c>
      <c r="O56" t="str">
        <v>MURF</v>
      </c>
      <c r="P56" t="str">
        <v>ATP[c] + D-alanyl-D-alanine[c] + UDP-murNac-tripeptide[c] =&gt; ADP[c] + UDP-murNac-pentapeptide[c] + phosphate[c]</v>
      </c>
      <c r="Q56" t="str">
        <v>BB_0304</v>
      </c>
    </row>
    <row r="57" spans="1:17" x14ac:dyDescent="0.25">
      <c r="A57" s="3" t="s">
        <v>3488</v>
      </c>
      <c r="B57" s="3" t="s">
        <v>919</v>
      </c>
      <c r="C57" s="16" t="s">
        <v>1518</v>
      </c>
      <c r="D57" t="b">
        <v>1</v>
      </c>
      <c r="E57">
        <v>0.304224844211889</v>
      </c>
      <c r="F57">
        <v>0.27358071962096298</v>
      </c>
      <c r="G57">
        <v>1</v>
      </c>
      <c r="O57" t="str">
        <v>PGXL_UL</v>
      </c>
      <c r="P57" t="str">
        <v>UDP-murNac-pentapeptide[c] + undecaprenyl phosphate[c] &lt;=&gt; undecaprenyl-murNac-pentapeptide[c] + UMP[c]</v>
      </c>
      <c r="Q57" t="str">
        <v>BB_0303</v>
      </c>
    </row>
    <row r="58" spans="1:17" x14ac:dyDescent="0.25">
      <c r="A58" s="3" t="s">
        <v>3489</v>
      </c>
      <c r="B58" s="3" t="s">
        <v>916</v>
      </c>
      <c r="C58" s="16" t="s">
        <v>1505</v>
      </c>
      <c r="D58" t="b">
        <v>1</v>
      </c>
      <c r="E58">
        <v>0.21409052248573299</v>
      </c>
      <c r="F58">
        <v>0</v>
      </c>
      <c r="G58">
        <v>0</v>
      </c>
      <c r="O58" t="str">
        <v>PGXL_GT</v>
      </c>
      <c r="P58" t="str">
        <v>undecaprenyl-murNac-pentapeptide[c] + UDP-glcNac[c] =&gt; undecaprenyl-glcNac-murNac-pentapeptide[c] + H+[c] + UDP[c]</v>
      </c>
      <c r="Q58" t="str">
        <v>BB_0767</v>
      </c>
    </row>
    <row r="59" spans="1:17" x14ac:dyDescent="0.25">
      <c r="A59" s="3" t="s">
        <v>3490</v>
      </c>
      <c r="B59" s="3" t="s">
        <v>922</v>
      </c>
      <c r="C59" s="16" t="s">
        <v>1506</v>
      </c>
      <c r="D59" t="b">
        <v>1</v>
      </c>
      <c r="E59">
        <v>2.9005860728641201E-2</v>
      </c>
      <c r="F59">
        <v>0</v>
      </c>
      <c r="G59">
        <v>0</v>
      </c>
      <c r="O59" t="str">
        <v>PGXL_CP</v>
      </c>
      <c r="P59" t="str">
        <v>undecaprenyl-glcNac-murNac-pentapeptide[c] + H2O[c] =&gt; D-alanine[c] + undecaprenyl-glcNac-murNac-tetrapeptide[c]</v>
      </c>
      <c r="Q59" t="str">
        <v>BB_0605</v>
      </c>
    </row>
    <row r="60" spans="1:17" x14ac:dyDescent="0.25">
      <c r="A60" s="3" t="s">
        <v>3491</v>
      </c>
      <c r="B60" s="3" t="s">
        <v>921</v>
      </c>
      <c r="C60" s="16" t="s">
        <v>1507</v>
      </c>
      <c r="D60" t="b">
        <v>1</v>
      </c>
      <c r="E60">
        <v>0.387805735081442</v>
      </c>
      <c r="F60">
        <v>0</v>
      </c>
      <c r="G60">
        <v>0</v>
      </c>
      <c r="O60" t="str">
        <v>PGXL_TP1</v>
      </c>
      <c r="P60" t="str">
        <v>2 undecaprenyl-glcNac-murNac-pentapeptide[c] =&gt; peptidoglycan subunit[c] + 2 undecaprenyl diphosphate[c]</v>
      </c>
      <c r="Q60" t="str">
        <v>BB_0136 or BB_0718</v>
      </c>
    </row>
    <row r="61" spans="1:17" x14ac:dyDescent="0.25">
      <c r="A61" s="3" t="s">
        <v>3492</v>
      </c>
      <c r="B61" s="3" t="s">
        <v>924</v>
      </c>
      <c r="C61" s="14" t="s">
        <v>616</v>
      </c>
      <c r="D61" t="b">
        <v>1</v>
      </c>
      <c r="E61">
        <v>0.197422337078243</v>
      </c>
      <c r="F61">
        <v>0</v>
      </c>
      <c r="G61">
        <v>0</v>
      </c>
      <c r="O61" t="str">
        <v>PGXL_TP2</v>
      </c>
      <c r="P61" t="str">
        <v>peptidoglycan subunit[c] + undecaprenyl-glcNac-murNac-tetrapeptide[c] =&gt; peptidoglycan[c] + undecaprenyl diphosphate[c]</v>
      </c>
      <c r="Q61" t="str">
        <v>BB_0732</v>
      </c>
    </row>
    <row r="62" spans="1:17" x14ac:dyDescent="0.25">
      <c r="A62" s="3" t="s">
        <v>3493</v>
      </c>
      <c r="B62" s="3" t="s">
        <v>1005</v>
      </c>
      <c r="C62" s="14" t="s">
        <v>605</v>
      </c>
      <c r="D62" t="b">
        <v>1</v>
      </c>
      <c r="E62">
        <v>5.0002696037724503E-2</v>
      </c>
      <c r="F62">
        <v>0</v>
      </c>
      <c r="G62">
        <v>0</v>
      </c>
      <c r="O62" t="str">
        <v>ACTCOA_AT</v>
      </c>
      <c r="P62" t="str">
        <v>2 acetyl-CoA[c] &lt;=&gt; acetoacetyl-CoA[c] + CoA[c]</v>
      </c>
      <c r="Q62" t="str">
        <v>BB_0685</v>
      </c>
    </row>
    <row r="63" spans="1:17" x14ac:dyDescent="0.25">
      <c r="A63" s="3" t="s">
        <v>3494</v>
      </c>
      <c r="B63" s="3" t="s">
        <v>918</v>
      </c>
      <c r="C63" s="16" t="s">
        <v>1508</v>
      </c>
      <c r="D63" t="b">
        <v>1</v>
      </c>
      <c r="E63">
        <v>0.41256479403726898</v>
      </c>
      <c r="F63">
        <v>0</v>
      </c>
      <c r="G63">
        <v>0</v>
      </c>
      <c r="O63" t="str">
        <v>HMGCOA_S</v>
      </c>
      <c r="P63" t="str">
        <v>acetoacetyl-CoA[c] + acetyl-CoA[c] + H2O[c] &lt;=&gt; (S)-3-hydroxy-3-methylglutaryl-CoA[c] + CoA[c] + H+[c]</v>
      </c>
      <c r="Q63" t="str">
        <v>BB_0683</v>
      </c>
    </row>
    <row r="64" spans="1:17" x14ac:dyDescent="0.25">
      <c r="A64" s="3" t="s">
        <v>3495</v>
      </c>
      <c r="B64" s="3" t="s">
        <v>1003</v>
      </c>
      <c r="C64" s="14" t="s">
        <v>1509</v>
      </c>
      <c r="D64" t="b">
        <v>1</v>
      </c>
      <c r="E64">
        <v>0.41305030225571199</v>
      </c>
      <c r="F64">
        <v>0</v>
      </c>
      <c r="G64">
        <v>0</v>
      </c>
      <c r="O64" t="str">
        <v>MEV_K</v>
      </c>
      <c r="P64" t="str">
        <v>ATP[c] + (R)-mevalonate[c] &lt;=&gt; ADP[c] + (R)-mevalonate 5-phosphate[c] + H+[c]</v>
      </c>
      <c r="Q64" t="str">
        <v>BB_0688</v>
      </c>
    </row>
    <row r="65" spans="1:17" x14ac:dyDescent="0.25">
      <c r="A65" s="3" t="s">
        <v>3496</v>
      </c>
      <c r="B65" s="3" t="s">
        <v>925</v>
      </c>
      <c r="C65" s="14" t="s">
        <v>633</v>
      </c>
      <c r="D65" t="b">
        <v>1</v>
      </c>
      <c r="E65">
        <v>0.43627191851980401</v>
      </c>
      <c r="F65">
        <v>0</v>
      </c>
      <c r="G65">
        <v>0</v>
      </c>
      <c r="O65" t="str">
        <v>PMEV_K</v>
      </c>
      <c r="P65" t="str">
        <v>ATP[c] + (R)-mevalonate 5-phosphate[c] &lt;=&gt; ADP[c] + (R)-mevalonate diphosphate[c]</v>
      </c>
      <c r="Q65" t="str">
        <v>BB_0687</v>
      </c>
    </row>
    <row r="66" spans="1:17" x14ac:dyDescent="0.25">
      <c r="A66" s="3" t="s">
        <v>3497</v>
      </c>
      <c r="B66" s="3" t="s">
        <v>948</v>
      </c>
      <c r="C66" s="16" t="s">
        <v>1510</v>
      </c>
      <c r="D66" t="b">
        <v>1</v>
      </c>
      <c r="E66">
        <v>1.0023047442959301</v>
      </c>
      <c r="F66">
        <v>0</v>
      </c>
      <c r="G66">
        <v>0</v>
      </c>
      <c r="O66" t="str">
        <v>PPMEV_DC</v>
      </c>
      <c r="P66" t="str">
        <v>ATP[c] + (R)-mevalonate diphosphate[c] =&gt; ADP[c] + CO2[c] + isopentenyl diphosphate[c] + phosphate[c]</v>
      </c>
      <c r="Q66" t="str">
        <v>BB_0686</v>
      </c>
    </row>
    <row r="67" spans="1:17" x14ac:dyDescent="0.25">
      <c r="A67" s="3" t="s">
        <v>3498</v>
      </c>
      <c r="B67" s="3" t="s">
        <v>1006</v>
      </c>
      <c r="C67" s="14" t="s">
        <v>1511</v>
      </c>
      <c r="D67" t="b">
        <v>1</v>
      </c>
      <c r="E67">
        <v>0.236381116284958</v>
      </c>
      <c r="F67">
        <v>0</v>
      </c>
      <c r="G67">
        <v>0</v>
      </c>
      <c r="O67" t="str">
        <v>IPP_I</v>
      </c>
      <c r="P67" t="str">
        <v>isopentenyl diphosphate[c] &lt;=&gt; dimethylallyl diphosphate[c]</v>
      </c>
      <c r="Q67" t="str">
        <v>BB_0684</v>
      </c>
    </row>
    <row r="68" spans="1:17" x14ac:dyDescent="0.25">
      <c r="A68" s="3" t="s">
        <v>3499</v>
      </c>
      <c r="B68" s="3" t="s">
        <v>1007</v>
      </c>
      <c r="C68" s="14" t="s">
        <v>617</v>
      </c>
      <c r="D68" t="b">
        <v>1</v>
      </c>
      <c r="E68">
        <v>9.7739687056050295E-2</v>
      </c>
      <c r="F68">
        <v>0</v>
      </c>
      <c r="G68">
        <v>0</v>
      </c>
      <c r="O68" t="str">
        <v>GERN_S</v>
      </c>
      <c r="P68" t="str">
        <v>dimethylallyl diphosphate[c] + isopentenyl diphosphate[c] =&gt; geranyl diphosphate[c] + diphosphate[c]</v>
      </c>
      <c r="Q68" t="str">
        <v>BB_0314</v>
      </c>
    </row>
    <row r="69" spans="1:17" x14ac:dyDescent="0.25">
      <c r="A69" s="3" t="s">
        <v>3500</v>
      </c>
      <c r="B69" s="3" t="s">
        <v>914</v>
      </c>
      <c r="C69" s="16" t="s">
        <v>1512</v>
      </c>
      <c r="D69" t="b">
        <v>1</v>
      </c>
      <c r="E69">
        <v>0.29795416143652498</v>
      </c>
      <c r="F69">
        <v>0</v>
      </c>
      <c r="G69">
        <v>0</v>
      </c>
      <c r="O69" t="str">
        <v>FPP_S</v>
      </c>
      <c r="P69" t="str">
        <v>isopentenyl diphosphate[c] + geranyl diphosphate[c] &lt;=&gt; diphosphate[c] + (2E,6E)-farnesyl diphosphate[c]</v>
      </c>
      <c r="Q69" t="str">
        <v>BB_0314</v>
      </c>
    </row>
    <row r="70" spans="1:17" x14ac:dyDescent="0.25">
      <c r="A70" s="3" t="s">
        <v>3501</v>
      </c>
      <c r="B70" s="3" t="s">
        <v>920</v>
      </c>
      <c r="C70" s="16" t="s">
        <v>1513</v>
      </c>
      <c r="D70" t="b">
        <v>1</v>
      </c>
      <c r="E70">
        <v>0.17108584145866401</v>
      </c>
      <c r="F70">
        <v>0</v>
      </c>
      <c r="G70">
        <v>0</v>
      </c>
      <c r="O70" t="str">
        <v>UNDPP_S</v>
      </c>
      <c r="P70" t="str">
        <v>8 isopentenyl diphosphate[c] + (2E,6E)-farnesyl diphosphate[c] &lt;=&gt; 8 diphosphate[c] + undecaprenyl diphosphate[c]</v>
      </c>
      <c r="Q70" t="str">
        <v>BB_0120</v>
      </c>
    </row>
    <row r="71" spans="1:17" x14ac:dyDescent="0.25">
      <c r="A71" s="3" t="s">
        <v>3502</v>
      </c>
      <c r="B71" s="3" t="s">
        <v>917</v>
      </c>
      <c r="C71" s="16" t="s">
        <v>602</v>
      </c>
      <c r="D71" t="b">
        <v>1</v>
      </c>
      <c r="E71">
        <v>1.8649282160905001E-2</v>
      </c>
      <c r="F71">
        <v>0</v>
      </c>
      <c r="G71">
        <v>0</v>
      </c>
      <c r="O71" t="str">
        <v>UNDPP_P</v>
      </c>
      <c r="P71" t="str">
        <v>undecaprenyl diphosphate[c] + H2O[c] =&gt; undecaprenyl phosphate[c] + H+[c] + phosphate[c]</v>
      </c>
      <c r="Q71" t="str">
        <v>BB_0258</v>
      </c>
    </row>
    <row r="72" spans="1:17" x14ac:dyDescent="0.25">
      <c r="A72" s="3" t="s">
        <v>3503</v>
      </c>
      <c r="B72" s="3" t="s">
        <v>1004</v>
      </c>
      <c r="C72" s="16" t="s">
        <v>1514</v>
      </c>
      <c r="D72" t="b">
        <v>1</v>
      </c>
      <c r="E72">
        <v>0.174727153096983</v>
      </c>
      <c r="F72">
        <v>0</v>
      </c>
      <c r="G72">
        <v>0</v>
      </c>
      <c r="O72" t="str">
        <v>DCYT_K</v>
      </c>
      <c r="P72" t="str">
        <v>2'-deoxycytidine[c] + ATP[c] =&gt; dCMP[c] + ADP[c] + H+[c]</v>
      </c>
      <c r="Q72" t="str">
        <v>BB_0239 or BB_0128 or BB_0791 or BB_0015</v>
      </c>
    </row>
    <row r="73" spans="1:17" x14ac:dyDescent="0.25">
      <c r="A73" s="3" t="s">
        <v>3504</v>
      </c>
      <c r="B73" s="3" t="s">
        <v>1000</v>
      </c>
      <c r="C73" s="16" t="s">
        <v>1515</v>
      </c>
      <c r="D73" t="b">
        <v>1</v>
      </c>
      <c r="E73">
        <v>0.20417899311823601</v>
      </c>
      <c r="F73">
        <v>0</v>
      </c>
      <c r="G73">
        <v>0</v>
      </c>
      <c r="O73" t="str">
        <v>DADE_K</v>
      </c>
      <c r="P73" t="str">
        <v>ATP[c] + 2'-deoxyadenosine[c] =&gt; ADP[c] + dAMP[c] + H+[c]</v>
      </c>
      <c r="Q73" t="str">
        <v>BB_0239 or BB_0791 or BB_0015</v>
      </c>
    </row>
    <row r="74" spans="1:17" x14ac:dyDescent="0.25">
      <c r="A74" s="3" t="s">
        <v>3505</v>
      </c>
      <c r="B74" s="3" t="s">
        <v>1008</v>
      </c>
      <c r="C74" s="16" t="s">
        <v>1516</v>
      </c>
      <c r="D74" t="b">
        <v>1</v>
      </c>
      <c r="E74">
        <v>0.93009237249538801</v>
      </c>
      <c r="F74">
        <v>0</v>
      </c>
      <c r="G74">
        <v>0</v>
      </c>
      <c r="O74" t="str">
        <v>AMP_K</v>
      </c>
      <c r="P74" t="str">
        <v>AMP[c] + ATP[c] =&gt; 2 ADP[c]</v>
      </c>
      <c r="Q74" t="str">
        <v>BB_0417</v>
      </c>
    </row>
    <row r="75" spans="1:17" x14ac:dyDescent="0.25">
      <c r="A75" t="s">
        <v>3506</v>
      </c>
      <c r="B75" s="3" t="s">
        <v>952</v>
      </c>
      <c r="C75" s="16" t="s">
        <v>1517</v>
      </c>
      <c r="D75" t="b">
        <v>1</v>
      </c>
      <c r="E75">
        <v>0.10283752334969801</v>
      </c>
      <c r="F75">
        <v>0</v>
      </c>
      <c r="G75">
        <v>0</v>
      </c>
      <c r="O75" t="str">
        <v>DAMP_K</v>
      </c>
      <c r="P75" t="str">
        <v>ATP[c] + dAMP[c] =&gt; ADP[c] + dADP[c]</v>
      </c>
      <c r="Q75" t="str">
        <v>BB_0417</v>
      </c>
    </row>
    <row r="76" spans="1:17" x14ac:dyDescent="0.25">
      <c r="A76" s="3" t="s">
        <v>3507</v>
      </c>
      <c r="B76" s="3" t="s">
        <v>950</v>
      </c>
      <c r="C76" s="14" t="s">
        <v>1532</v>
      </c>
      <c r="D76" t="b">
        <v>1</v>
      </c>
      <c r="E76">
        <v>0</v>
      </c>
      <c r="F76">
        <v>0.27358071962096298</v>
      </c>
      <c r="G76">
        <v>1</v>
      </c>
      <c r="O76" t="str">
        <v>TMP_K</v>
      </c>
      <c r="P76" t="str">
        <v>dTMP[c] + ATP[c] =&gt; ADP[c] + dTDP[c]</v>
      </c>
      <c r="Q76" t="str">
        <v>BB_0417 or BB_0793</v>
      </c>
    </row>
    <row r="77" spans="1:17" x14ac:dyDescent="0.25">
      <c r="A77" s="3" t="s">
        <v>3508</v>
      </c>
      <c r="B77" s="3" t="s">
        <v>754</v>
      </c>
      <c r="C77" s="14" t="s">
        <v>638</v>
      </c>
      <c r="D77" t="b">
        <v>1</v>
      </c>
      <c r="E77">
        <v>1000</v>
      </c>
      <c r="F77">
        <v>0.27358071962096298</v>
      </c>
      <c r="G77">
        <v>1</v>
      </c>
      <c r="O77" t="str">
        <v>DCMP_K</v>
      </c>
      <c r="P77" t="str">
        <v>dCMP[c] + ATP[c] =&gt; ADP[c] + dCDP[c]</v>
      </c>
      <c r="Q77" t="str">
        <v>BB_0417</v>
      </c>
    </row>
    <row r="78" spans="1:17" x14ac:dyDescent="0.25">
      <c r="A78" s="3" t="s">
        <v>3509</v>
      </c>
      <c r="B78" s="3" t="s">
        <v>755</v>
      </c>
      <c r="C78" s="14" t="s">
        <v>638</v>
      </c>
      <c r="D78" t="b">
        <v>1</v>
      </c>
      <c r="E78">
        <v>-990</v>
      </c>
      <c r="F78">
        <v>0.27358071962096298</v>
      </c>
      <c r="G78">
        <v>1</v>
      </c>
      <c r="O78" t="str">
        <v>DGMP_K</v>
      </c>
      <c r="P78" t="str">
        <v>dGMP[c] + ATP[c] =&gt; ADP[c] + dGDP[c]</v>
      </c>
      <c r="Q78" t="str">
        <v>BB_0417</v>
      </c>
    </row>
    <row r="79" spans="1:17" x14ac:dyDescent="0.25">
      <c r="A79" s="3" t="s">
        <v>3510</v>
      </c>
      <c r="B79" s="3" t="s">
        <v>2402</v>
      </c>
      <c r="C79" s="14" t="s">
        <v>637</v>
      </c>
      <c r="D79" t="b">
        <v>1</v>
      </c>
      <c r="E79">
        <v>35.561674480232597</v>
      </c>
      <c r="F79">
        <v>0.27358071962096298</v>
      </c>
      <c r="G79">
        <v>1</v>
      </c>
      <c r="O79" t="str">
        <v>UMP_K</v>
      </c>
      <c r="P79" t="str">
        <v>UMP[c] + ATP[c] =&gt; ADP[c] + UDP[c]</v>
      </c>
      <c r="Q79" t="str">
        <v>BB_0417 or BB_0128 or BB_0571 or BB_0819</v>
      </c>
    </row>
    <row r="80" spans="1:17" x14ac:dyDescent="0.25">
      <c r="A80" s="3" t="s">
        <v>3511</v>
      </c>
      <c r="B80" s="3" t="s">
        <v>752</v>
      </c>
      <c r="C80" s="14" t="s">
        <v>620</v>
      </c>
      <c r="D80" t="b">
        <v>1</v>
      </c>
      <c r="E80">
        <v>30</v>
      </c>
      <c r="F80">
        <v>0.27358071962096298</v>
      </c>
      <c r="G80">
        <v>1</v>
      </c>
      <c r="O80" t="str">
        <v>CMP_K</v>
      </c>
      <c r="P80" t="str">
        <v>CMP[c] + ATP[c] =&gt; ADP[c] + CDP[c]</v>
      </c>
      <c r="Q80" t="str">
        <v>BB_0417 or BB_0128 or BB_0819</v>
      </c>
    </row>
    <row r="81" spans="1:16" x14ac:dyDescent="0.25">
      <c r="A81" s="3" t="s">
        <v>3512</v>
      </c>
      <c r="B81" s="3" t="s">
        <v>712</v>
      </c>
      <c r="C81" s="14" t="s">
        <v>1421</v>
      </c>
      <c r="D81" t="b">
        <v>1</v>
      </c>
      <c r="E81">
        <v>-32.017359842604598</v>
      </c>
      <c r="F81">
        <v>0.27358071962096298</v>
      </c>
      <c r="G81">
        <v>1</v>
      </c>
    </row>
    <row r="82" spans="1:16" x14ac:dyDescent="0.25">
      <c r="A82" s="3" t="s">
        <v>3513</v>
      </c>
      <c r="B82" s="3" t="s">
        <v>696</v>
      </c>
      <c r="C82" s="14" t="s">
        <v>1422</v>
      </c>
      <c r="D82" t="b">
        <v>1</v>
      </c>
      <c r="E82">
        <v>62.017359842604698</v>
      </c>
      <c r="F82">
        <v>0</v>
      </c>
      <c r="G82">
        <v>0</v>
      </c>
    </row>
    <row r="83" spans="1:16" x14ac:dyDescent="0.25">
      <c r="A83" s="3" t="s">
        <v>3514</v>
      </c>
      <c r="B83" s="3" t="s">
        <v>714</v>
      </c>
      <c r="C83" s="14" t="s">
        <v>1421</v>
      </c>
      <c r="D83" t="b">
        <v>1</v>
      </c>
      <c r="E83">
        <v>-62.017359842604598</v>
      </c>
      <c r="F83">
        <v>0</v>
      </c>
      <c r="G83">
        <v>0</v>
      </c>
    </row>
    <row r="84" spans="1:16" x14ac:dyDescent="0.25">
      <c r="A84" s="3" t="s">
        <v>3515</v>
      </c>
      <c r="B84" s="3" t="s">
        <v>694</v>
      </c>
      <c r="C84" s="14" t="s">
        <v>632</v>
      </c>
      <c r="D84" t="b">
        <v>1</v>
      </c>
      <c r="E84">
        <v>-62.017359842604598</v>
      </c>
      <c r="F84">
        <v>0</v>
      </c>
      <c r="G84">
        <v>0</v>
      </c>
      <c r="O84" s="177" t="s">
        <v>3194</v>
      </c>
      <c r="P84" s="177"/>
    </row>
    <row r="85" spans="1:16" ht="15.75" thickBot="1" x14ac:dyDescent="0.3">
      <c r="A85" s="3" t="s">
        <v>3516</v>
      </c>
      <c r="B85" s="3" t="s">
        <v>709</v>
      </c>
      <c r="C85" s="30" t="s">
        <v>1423</v>
      </c>
      <c r="D85" t="b">
        <v>1</v>
      </c>
      <c r="E85">
        <v>62.017359842604698</v>
      </c>
      <c r="F85">
        <v>0</v>
      </c>
      <c r="G85">
        <v>0</v>
      </c>
      <c r="O85" s="1" t="s">
        <v>1</v>
      </c>
      <c r="P85" s="1" t="s">
        <v>3</v>
      </c>
    </row>
    <row r="86" spans="1:16" ht="15.75" thickBot="1" x14ac:dyDescent="0.3">
      <c r="A86" s="3" t="s">
        <v>3517</v>
      </c>
      <c r="B86" s="3" t="s">
        <v>717</v>
      </c>
      <c r="C86" s="30" t="s">
        <v>614</v>
      </c>
      <c r="D86" t="b">
        <v>1</v>
      </c>
      <c r="E86">
        <v>53.751189063707102</v>
      </c>
      <c r="F86">
        <v>0.27358071962096298</v>
      </c>
      <c r="G86">
        <v>1</v>
      </c>
      <c r="O86" s="169" t="str" cm="1">
        <f t="array" ref="O86:P117">_xlfn._xlws.FILTER($A$217:$B$301,$F$217:$F$301=0)</f>
        <v>TR_AI2</v>
      </c>
      <c r="P86" t="str">
        <v>autoinducer 2[c] &lt;=&gt; autoinducer 2[e]</v>
      </c>
    </row>
    <row r="87" spans="1:16" x14ac:dyDescent="0.25">
      <c r="A87" s="3" t="s">
        <v>3518</v>
      </c>
      <c r="B87" s="3" t="s">
        <v>981</v>
      </c>
      <c r="C87" s="30" t="s">
        <v>1424</v>
      </c>
      <c r="D87" t="b">
        <v>1</v>
      </c>
      <c r="E87">
        <v>-49.871894467438302</v>
      </c>
      <c r="F87">
        <v>0.27358071962096298</v>
      </c>
      <c r="G87">
        <v>1</v>
      </c>
      <c r="O87" t="str">
        <v>TR_ARG</v>
      </c>
      <c r="P87" t="str">
        <v>L-arginine[c] &lt;=&gt; L-arginine[e]</v>
      </c>
    </row>
    <row r="88" spans="1:16" x14ac:dyDescent="0.25">
      <c r="A88" s="3" t="s">
        <v>3519</v>
      </c>
      <c r="B88" s="3" t="s">
        <v>728</v>
      </c>
      <c r="C88" s="14" t="s">
        <v>628</v>
      </c>
      <c r="D88" t="b">
        <v>1</v>
      </c>
      <c r="E88">
        <v>10</v>
      </c>
      <c r="F88">
        <v>0.27358071962096298</v>
      </c>
      <c r="G88">
        <v>1</v>
      </c>
      <c r="O88" t="str">
        <v>TR_ASP</v>
      </c>
      <c r="P88" t="str">
        <v>L-aspartate[c] &lt;=&gt; L-aspartate[e]</v>
      </c>
    </row>
    <row r="89" spans="1:16" x14ac:dyDescent="0.25">
      <c r="A89" s="3" t="s">
        <v>3520</v>
      </c>
      <c r="B89" s="3" t="s">
        <v>2401</v>
      </c>
      <c r="C89" s="30" t="s">
        <v>603</v>
      </c>
      <c r="D89" t="b">
        <v>1</v>
      </c>
      <c r="E89">
        <v>-15.5616744802326</v>
      </c>
      <c r="F89">
        <v>0.27358071962096298</v>
      </c>
      <c r="G89">
        <v>1</v>
      </c>
      <c r="O89" t="str">
        <v>TR_BM</v>
      </c>
      <c r="P89" t="str">
        <v>biomass[c] &lt;=&gt; biomass[e]</v>
      </c>
    </row>
    <row r="90" spans="1:16" x14ac:dyDescent="0.25">
      <c r="A90" s="3" t="s">
        <v>3521</v>
      </c>
      <c r="B90" s="3" t="s">
        <v>2536</v>
      </c>
      <c r="C90" s="14" t="s">
        <v>615</v>
      </c>
      <c r="D90" t="b">
        <v>1</v>
      </c>
      <c r="E90">
        <v>-2.01735984260461</v>
      </c>
      <c r="F90">
        <v>0.27358071962096298</v>
      </c>
      <c r="G90">
        <v>1</v>
      </c>
      <c r="O90" t="str">
        <v>TR_CARP</v>
      </c>
      <c r="P90" t="str">
        <v>carbamoyl phosphate[c] &lt;=&gt; carbamoyl phosphate[e]</v>
      </c>
    </row>
    <row r="91" spans="1:16" x14ac:dyDescent="0.25">
      <c r="A91" s="3" t="s">
        <v>3656</v>
      </c>
      <c r="B91" s="3" t="s">
        <v>695</v>
      </c>
      <c r="C91" s="30" t="s">
        <v>1420</v>
      </c>
      <c r="D91" t="b">
        <v>1</v>
      </c>
      <c r="E91">
        <v>2.1118652928097399</v>
      </c>
      <c r="F91">
        <v>0.27358071962096298</v>
      </c>
      <c r="G91">
        <v>1</v>
      </c>
      <c r="O91" t="str">
        <v>TR_CHO</v>
      </c>
      <c r="P91" t="str">
        <v>cholesterol[c] &lt;=&gt; cholesterol[e]</v>
      </c>
    </row>
    <row r="92" spans="1:16" x14ac:dyDescent="0.25">
      <c r="A92" s="3" t="s">
        <v>3657</v>
      </c>
      <c r="B92" s="3" t="s">
        <v>986</v>
      </c>
      <c r="C92" s="30" t="s">
        <v>615</v>
      </c>
      <c r="D92" t="b">
        <v>1</v>
      </c>
      <c r="E92">
        <v>0</v>
      </c>
      <c r="F92">
        <v>0.27358071962096298</v>
      </c>
      <c r="G92">
        <v>1</v>
      </c>
      <c r="O92" t="str">
        <v>TR_CHON</v>
      </c>
      <c r="P92" t="str">
        <v>choline[c] &lt;=&gt; choline[e]</v>
      </c>
    </row>
    <row r="93" spans="1:16" x14ac:dyDescent="0.25">
      <c r="A93" s="3" t="s">
        <v>3522</v>
      </c>
      <c r="B93" s="3" t="s">
        <v>2419</v>
      </c>
      <c r="C93" s="14" t="s">
        <v>608</v>
      </c>
      <c r="D93" t="b">
        <v>1</v>
      </c>
      <c r="E93">
        <v>0</v>
      </c>
      <c r="F93">
        <v>0.27358071962096298</v>
      </c>
      <c r="G93">
        <v>1</v>
      </c>
      <c r="O93" t="str">
        <v>TR_CYS</v>
      </c>
      <c r="P93" t="str">
        <v>L-cysteine[c] &lt;=&gt; L-cysteine[e]</v>
      </c>
    </row>
    <row r="94" spans="1:16" x14ac:dyDescent="0.25">
      <c r="A94" s="3" t="s">
        <v>3523</v>
      </c>
      <c r="B94" s="3" t="s">
        <v>2532</v>
      </c>
      <c r="C94" s="30" t="s">
        <v>1419</v>
      </c>
      <c r="D94" t="b">
        <v>1</v>
      </c>
      <c r="E94">
        <v>0</v>
      </c>
      <c r="F94">
        <v>0.27358071962096298</v>
      </c>
      <c r="G94">
        <v>1</v>
      </c>
      <c r="O94" t="str">
        <v>TR_DADE</v>
      </c>
      <c r="P94" t="str">
        <v>2'-deoxyadenosine[c] &lt;=&gt; 2'-deoxyadenosine[e]</v>
      </c>
    </row>
    <row r="95" spans="1:16" x14ac:dyDescent="0.25">
      <c r="A95" s="3" t="s">
        <v>3524</v>
      </c>
      <c r="B95" s="3" t="s">
        <v>1425</v>
      </c>
      <c r="C95" s="30" t="s">
        <v>1418</v>
      </c>
      <c r="D95" t="b">
        <v>1</v>
      </c>
      <c r="E95">
        <v>1000</v>
      </c>
      <c r="F95">
        <v>0.27358071962096298</v>
      </c>
      <c r="G95">
        <v>1</v>
      </c>
      <c r="O95" t="str">
        <v>TR_DCYT</v>
      </c>
      <c r="P95" t="str">
        <v>2'-deoxycytidine[c] &lt;=&gt; 2'-deoxycytidine[e]</v>
      </c>
    </row>
    <row r="96" spans="1:16" x14ac:dyDescent="0.25">
      <c r="A96" s="3" t="s">
        <v>3525</v>
      </c>
      <c r="B96" s="3" t="s">
        <v>1426</v>
      </c>
      <c r="C96" s="30" t="s">
        <v>1418</v>
      </c>
      <c r="D96" t="b">
        <v>1</v>
      </c>
      <c r="E96">
        <v>-999.93942539854595</v>
      </c>
      <c r="F96">
        <v>0.27358071962096298</v>
      </c>
      <c r="G96">
        <v>1</v>
      </c>
      <c r="O96" t="str">
        <v>TR_FAD</v>
      </c>
      <c r="P96" t="str">
        <v>FAD[c] &lt;=&gt; FAD[e]</v>
      </c>
    </row>
    <row r="97" spans="1:16" x14ac:dyDescent="0.25">
      <c r="A97" s="3" t="s">
        <v>3526</v>
      </c>
      <c r="B97" s="3" t="s">
        <v>987</v>
      </c>
      <c r="C97" s="30" t="s">
        <v>630</v>
      </c>
      <c r="D97" t="b">
        <v>1</v>
      </c>
      <c r="E97">
        <v>1000</v>
      </c>
      <c r="F97">
        <v>0.27358071962096298</v>
      </c>
      <c r="G97">
        <v>1</v>
      </c>
      <c r="O97" t="str">
        <v>TR_GLN</v>
      </c>
      <c r="P97" t="str">
        <v>L-glutamine[c] &lt;=&gt; L-glutamine[e]</v>
      </c>
    </row>
    <row r="98" spans="1:16" x14ac:dyDescent="0.25">
      <c r="A98" s="3" t="s">
        <v>3528</v>
      </c>
      <c r="B98" s="3" t="s">
        <v>988</v>
      </c>
      <c r="C98" s="30" t="s">
        <v>630</v>
      </c>
      <c r="D98" t="b">
        <v>1</v>
      </c>
      <c r="E98">
        <v>1000</v>
      </c>
      <c r="F98">
        <v>0.27358071962096298</v>
      </c>
      <c r="G98">
        <v>1</v>
      </c>
      <c r="O98" t="str">
        <v>TR_GLY</v>
      </c>
      <c r="P98" t="str">
        <v>glycine[c] &lt;=&gt; glycine[e]</v>
      </c>
    </row>
    <row r="99" spans="1:16" x14ac:dyDescent="0.25">
      <c r="A99" s="3" t="s">
        <v>3527</v>
      </c>
      <c r="B99" s="3" t="s">
        <v>2537</v>
      </c>
      <c r="C99" s="14" t="s">
        <v>630</v>
      </c>
      <c r="D99" t="b">
        <v>1</v>
      </c>
      <c r="E99">
        <v>-1000</v>
      </c>
      <c r="F99">
        <v>0.27358071962096298</v>
      </c>
      <c r="G99">
        <v>1</v>
      </c>
      <c r="O99" t="str">
        <v>TR_HCO3</v>
      </c>
      <c r="P99" t="str">
        <v>hydrogencarbonate[c] &lt;=&gt; hydrogencarbonate[e]</v>
      </c>
    </row>
    <row r="100" spans="1:16" x14ac:dyDescent="0.25">
      <c r="A100" s="3" t="s">
        <v>3529</v>
      </c>
      <c r="B100" s="3" t="s">
        <v>1431</v>
      </c>
      <c r="C100" s="14" t="s">
        <v>630</v>
      </c>
      <c r="D100" t="b">
        <v>1</v>
      </c>
      <c r="E100">
        <v>-1000</v>
      </c>
      <c r="F100">
        <v>0.27358071962096298</v>
      </c>
      <c r="G100">
        <v>1</v>
      </c>
      <c r="O100" t="str">
        <v>TR_HIS</v>
      </c>
      <c r="P100" t="str">
        <v>L-histidine[c] &lt;=&gt; L-histidine[e]</v>
      </c>
    </row>
    <row r="101" spans="1:16" x14ac:dyDescent="0.25">
      <c r="A101" s="3" t="s">
        <v>3530</v>
      </c>
      <c r="B101" s="3" t="s">
        <v>1134</v>
      </c>
      <c r="C101" s="30" t="s">
        <v>1417</v>
      </c>
      <c r="D101" t="b">
        <v>1</v>
      </c>
      <c r="E101">
        <v>-1000</v>
      </c>
      <c r="F101">
        <v>0.27358071962096298</v>
      </c>
      <c r="G101">
        <v>1</v>
      </c>
      <c r="O101" t="str">
        <v>TR_HCYS</v>
      </c>
      <c r="P101" t="str">
        <v>L-homocysteine[c] &lt;=&gt; L-homocysteine[e]</v>
      </c>
    </row>
    <row r="102" spans="1:16" x14ac:dyDescent="0.25">
      <c r="A102" s="3" t="s">
        <v>3531</v>
      </c>
      <c r="B102" s="3" t="s">
        <v>721</v>
      </c>
      <c r="C102" s="14" t="s">
        <v>1416</v>
      </c>
      <c r="D102" t="b">
        <v>1</v>
      </c>
      <c r="E102">
        <v>0</v>
      </c>
      <c r="F102">
        <v>0.27358071962096298</v>
      </c>
      <c r="G102">
        <v>1</v>
      </c>
      <c r="O102" t="str">
        <v>TR_ILE</v>
      </c>
      <c r="P102" t="str">
        <v>L-isoleucine[c] &lt;=&gt; L-isoleucine[e]</v>
      </c>
    </row>
    <row r="103" spans="1:16" x14ac:dyDescent="0.25">
      <c r="A103" s="3" t="s">
        <v>3532</v>
      </c>
      <c r="B103" s="3" t="s">
        <v>697</v>
      </c>
      <c r="C103" s="30" t="s">
        <v>1415</v>
      </c>
      <c r="D103" t="b">
        <v>1</v>
      </c>
      <c r="E103">
        <v>0</v>
      </c>
      <c r="F103">
        <v>0.27358071962096298</v>
      </c>
      <c r="G103">
        <v>1</v>
      </c>
      <c r="O103" t="str">
        <v>TR_LEU</v>
      </c>
      <c r="P103" t="str">
        <v>L-leucine[c] &lt;=&gt; L-leucine[e]</v>
      </c>
    </row>
    <row r="104" spans="1:16" x14ac:dyDescent="0.25">
      <c r="A104" s="3" t="s">
        <v>3533</v>
      </c>
      <c r="B104" s="3" t="s">
        <v>699</v>
      </c>
      <c r="C104" s="14" t="s">
        <v>622</v>
      </c>
      <c r="D104" t="b">
        <v>1</v>
      </c>
      <c r="E104">
        <v>0</v>
      </c>
      <c r="F104">
        <v>0.27358071962096298</v>
      </c>
      <c r="G104">
        <v>1</v>
      </c>
      <c r="O104" t="str">
        <v>TR_LYS</v>
      </c>
      <c r="P104" t="str">
        <v>L-lysine[c] &lt;=&gt; L-lysine[e]</v>
      </c>
    </row>
    <row r="105" spans="1:16" x14ac:dyDescent="0.25">
      <c r="A105" s="3" t="s">
        <v>3534</v>
      </c>
      <c r="B105" s="3" t="s">
        <v>745</v>
      </c>
      <c r="C105" s="14" t="s">
        <v>355</v>
      </c>
      <c r="D105" t="b">
        <v>1</v>
      </c>
      <c r="E105">
        <v>104.949608833882</v>
      </c>
      <c r="F105">
        <v>0.27358071962096298</v>
      </c>
      <c r="G105">
        <v>1</v>
      </c>
      <c r="O105" t="str">
        <v>TR_MET</v>
      </c>
      <c r="P105" t="str">
        <v>L-methionine[c] &lt;=&gt; L-methionine[e]</v>
      </c>
    </row>
    <row r="106" spans="1:16" x14ac:dyDescent="0.25">
      <c r="A106" s="3" t="s">
        <v>3535</v>
      </c>
      <c r="B106" s="3" t="s">
        <v>1427</v>
      </c>
      <c r="C106" s="30" t="s">
        <v>1414</v>
      </c>
      <c r="D106" t="b">
        <v>1</v>
      </c>
      <c r="E106">
        <v>6.0574601454163698E-2</v>
      </c>
      <c r="F106">
        <v>0</v>
      </c>
      <c r="G106">
        <v>0</v>
      </c>
      <c r="O106" t="str">
        <v>TR_PALM</v>
      </c>
      <c r="P106" t="str">
        <v>palmitate[c] &lt;=&gt; palmitate[e]</v>
      </c>
    </row>
    <row r="107" spans="1:16" x14ac:dyDescent="0.25">
      <c r="A107" s="3" t="s">
        <v>3536</v>
      </c>
      <c r="B107" s="3" t="s">
        <v>2357</v>
      </c>
      <c r="C107" s="14" t="s">
        <v>1413</v>
      </c>
      <c r="D107" t="b">
        <v>1</v>
      </c>
      <c r="E107">
        <v>7.1533946051063104</v>
      </c>
      <c r="F107">
        <v>0.27358071962096298</v>
      </c>
      <c r="G107">
        <v>1</v>
      </c>
      <c r="O107" t="str">
        <v>TR_PHE</v>
      </c>
      <c r="P107" t="str">
        <v>L-phenylalanine[c] &lt;=&gt; L-phenylalanine[e]</v>
      </c>
    </row>
    <row r="108" spans="1:16" x14ac:dyDescent="0.25">
      <c r="A108" s="3" t="s">
        <v>3537</v>
      </c>
      <c r="B108" s="3" t="s">
        <v>993</v>
      </c>
      <c r="C108" s="14" t="s">
        <v>631</v>
      </c>
      <c r="D108" t="b">
        <v>1</v>
      </c>
      <c r="E108">
        <v>0</v>
      </c>
      <c r="F108">
        <v>0.27358071962096298</v>
      </c>
      <c r="G108">
        <v>1</v>
      </c>
      <c r="O108" t="str">
        <v>TR_PRO</v>
      </c>
      <c r="P108" t="str">
        <v>L-proline[c] &lt;=&gt; L-proline[e]</v>
      </c>
    </row>
    <row r="109" spans="1:16" x14ac:dyDescent="0.25">
      <c r="A109" s="3" t="s">
        <v>3538</v>
      </c>
      <c r="B109" s="3" t="s">
        <v>992</v>
      </c>
      <c r="C109" s="14" t="s">
        <v>642</v>
      </c>
      <c r="D109" t="b">
        <v>1</v>
      </c>
      <c r="E109">
        <v>7.1533946051063104</v>
      </c>
      <c r="F109">
        <v>0.27358071962096298</v>
      </c>
      <c r="G109">
        <v>1</v>
      </c>
      <c r="O109" t="str">
        <v>TR_PYDX</v>
      </c>
      <c r="P109" t="str">
        <v>pyridoxal[c] &lt;=&gt; pyridoxal[e]</v>
      </c>
    </row>
    <row r="110" spans="1:16" x14ac:dyDescent="0.25">
      <c r="A110" s="3" t="s">
        <v>3539</v>
      </c>
      <c r="B110" s="3" t="s">
        <v>730</v>
      </c>
      <c r="C110" s="14" t="s">
        <v>638</v>
      </c>
      <c r="D110" t="b">
        <v>1</v>
      </c>
      <c r="E110">
        <v>0</v>
      </c>
      <c r="F110">
        <v>0.27358071962096298</v>
      </c>
      <c r="G110">
        <v>1</v>
      </c>
      <c r="O110" t="str">
        <v>TR_QUE</v>
      </c>
      <c r="P110" t="str">
        <v>queuine[c] &lt;=&gt; queuine[e]</v>
      </c>
    </row>
    <row r="111" spans="1:16" x14ac:dyDescent="0.25">
      <c r="A111" s="3" t="s">
        <v>3540</v>
      </c>
      <c r="B111" s="3" t="s">
        <v>1278</v>
      </c>
      <c r="C111" s="14" t="s">
        <v>343</v>
      </c>
      <c r="D111" t="b">
        <v>1</v>
      </c>
      <c r="E111">
        <v>0</v>
      </c>
      <c r="F111">
        <v>0.27358071962096298</v>
      </c>
      <c r="G111">
        <v>1</v>
      </c>
      <c r="O111" t="str">
        <v>TR_QUIN</v>
      </c>
      <c r="P111" t="str">
        <v>ubiquinone[c] &lt;=&gt; ubiquinone[e]</v>
      </c>
    </row>
    <row r="112" spans="1:16" x14ac:dyDescent="0.25">
      <c r="A112" s="3" t="s">
        <v>3541</v>
      </c>
      <c r="B112" s="3" t="s">
        <v>753</v>
      </c>
      <c r="C112" s="14" t="s">
        <v>618</v>
      </c>
      <c r="D112" t="b">
        <v>1</v>
      </c>
      <c r="E112">
        <v>10</v>
      </c>
      <c r="F112">
        <v>0.27358071962096298</v>
      </c>
      <c r="G112">
        <v>1</v>
      </c>
      <c r="O112" t="str">
        <v>TR_SPMN</v>
      </c>
      <c r="P112" t="str">
        <v>sulfur[c] &lt;=&gt; sulfur[e]</v>
      </c>
    </row>
    <row r="113" spans="1:16" x14ac:dyDescent="0.25">
      <c r="A113" s="3" t="s">
        <v>3542</v>
      </c>
      <c r="B113" s="3" t="s">
        <v>747</v>
      </c>
      <c r="C113" s="14" t="s">
        <v>364</v>
      </c>
      <c r="D113" t="b">
        <v>1</v>
      </c>
      <c r="E113">
        <v>0</v>
      </c>
      <c r="F113">
        <v>0.27358071962096298</v>
      </c>
      <c r="G113">
        <v>1</v>
      </c>
      <c r="O113" t="str">
        <v>TR_THF</v>
      </c>
      <c r="P113" t="str">
        <v>THF[c] &lt;=&gt; THF[e]</v>
      </c>
    </row>
    <row r="114" spans="1:16" x14ac:dyDescent="0.25">
      <c r="A114" s="3" t="s">
        <v>3543</v>
      </c>
      <c r="B114" s="3" t="s">
        <v>756</v>
      </c>
      <c r="C114" s="14" t="s">
        <v>642</v>
      </c>
      <c r="D114" t="b">
        <v>1</v>
      </c>
      <c r="E114">
        <v>1000</v>
      </c>
      <c r="F114">
        <v>0.27358071962096298</v>
      </c>
      <c r="G114">
        <v>1</v>
      </c>
      <c r="O114" t="str">
        <v>TR_THR</v>
      </c>
      <c r="P114" t="str">
        <v>L-threonine[c] &lt;=&gt; L-threonine[e]</v>
      </c>
    </row>
    <row r="115" spans="1:16" x14ac:dyDescent="0.25">
      <c r="A115" s="3" t="s">
        <v>3544</v>
      </c>
      <c r="B115" s="3" t="s">
        <v>757</v>
      </c>
      <c r="C115" s="14" t="s">
        <v>642</v>
      </c>
      <c r="D115" t="b">
        <v>1</v>
      </c>
      <c r="E115">
        <v>-990</v>
      </c>
      <c r="F115">
        <v>0.27358071962096298</v>
      </c>
      <c r="G115">
        <v>1</v>
      </c>
      <c r="O115" t="str">
        <v>TR_TRP</v>
      </c>
      <c r="P115" t="str">
        <v>L-tryptophan[c] &lt;=&gt; L-tryptophan[e]</v>
      </c>
    </row>
    <row r="116" spans="1:16" x14ac:dyDescent="0.25">
      <c r="A116" s="3" t="s">
        <v>3545</v>
      </c>
      <c r="B116" s="3" t="s">
        <v>727</v>
      </c>
      <c r="C116" s="14" t="s">
        <v>642</v>
      </c>
      <c r="D116" t="b">
        <v>1</v>
      </c>
      <c r="E116">
        <v>10</v>
      </c>
      <c r="F116">
        <v>0.27358071962096298</v>
      </c>
      <c r="G116">
        <v>1</v>
      </c>
      <c r="O116" t="str">
        <v>TR_TYR</v>
      </c>
      <c r="P116" t="str">
        <v>L-tyrosine[c] &lt;=&gt; L-tyrosine[e]</v>
      </c>
    </row>
    <row r="117" spans="1:16" x14ac:dyDescent="0.25">
      <c r="A117" s="3" t="s">
        <v>3546</v>
      </c>
      <c r="B117" s="3" t="s">
        <v>726</v>
      </c>
      <c r="C117" s="14" t="s">
        <v>606</v>
      </c>
      <c r="D117" t="b">
        <v>1</v>
      </c>
      <c r="E117">
        <v>6.7861697501979804E-2</v>
      </c>
      <c r="F117">
        <v>0.27358071962096298</v>
      </c>
      <c r="G117">
        <v>1</v>
      </c>
      <c r="O117" t="str">
        <v>TR_VAL</v>
      </c>
      <c r="P117" t="str">
        <v>L-valine[c] &lt;=&gt; L-valine[e]</v>
      </c>
    </row>
    <row r="118" spans="1:16" x14ac:dyDescent="0.25">
      <c r="A118" s="3" t="s">
        <v>3547</v>
      </c>
      <c r="B118" s="3" t="s">
        <v>759</v>
      </c>
      <c r="C118" s="14" t="s">
        <v>624</v>
      </c>
      <c r="D118" t="b">
        <v>1</v>
      </c>
      <c r="E118">
        <v>6.7861697501979804E-2</v>
      </c>
      <c r="F118">
        <v>0.27358071962096298</v>
      </c>
      <c r="G118">
        <v>1</v>
      </c>
    </row>
    <row r="119" spans="1:16" x14ac:dyDescent="0.25">
      <c r="A119" s="3" t="s">
        <v>3549</v>
      </c>
      <c r="B119" s="3" t="s">
        <v>761</v>
      </c>
      <c r="C119" s="14" t="s">
        <v>339</v>
      </c>
      <c r="D119" t="b">
        <v>1</v>
      </c>
      <c r="E119">
        <v>0</v>
      </c>
      <c r="F119">
        <v>0.27358071962096298</v>
      </c>
      <c r="G119">
        <v>1</v>
      </c>
    </row>
    <row r="120" spans="1:16" x14ac:dyDescent="0.25">
      <c r="A120" s="3" t="s">
        <v>3548</v>
      </c>
      <c r="B120" s="3" t="s">
        <v>2375</v>
      </c>
      <c r="C120" s="14" t="s">
        <v>368</v>
      </c>
      <c r="D120" t="b">
        <v>1</v>
      </c>
      <c r="E120">
        <v>6.7861697501979804E-2</v>
      </c>
      <c r="F120">
        <v>0.27358071962096298</v>
      </c>
      <c r="G120">
        <v>1</v>
      </c>
    </row>
    <row r="121" spans="1:16" x14ac:dyDescent="0.25">
      <c r="A121" s="3" t="s">
        <v>3550</v>
      </c>
      <c r="B121" s="3" t="s">
        <v>1009</v>
      </c>
      <c r="C121" s="14" t="s">
        <v>339</v>
      </c>
      <c r="D121" t="b">
        <v>1</v>
      </c>
      <c r="E121">
        <v>6.7861697501979804E-2</v>
      </c>
      <c r="F121">
        <v>0.27358071962096298</v>
      </c>
      <c r="G121">
        <v>1</v>
      </c>
    </row>
    <row r="122" spans="1:16" x14ac:dyDescent="0.25">
      <c r="A122" s="3" t="s">
        <v>3551</v>
      </c>
      <c r="B122" s="3" t="s">
        <v>2400</v>
      </c>
      <c r="C122" s="14" t="s">
        <v>368</v>
      </c>
      <c r="D122" t="b">
        <v>1</v>
      </c>
      <c r="E122">
        <v>0</v>
      </c>
      <c r="F122">
        <v>0.27358071962096298</v>
      </c>
      <c r="G122">
        <v>1</v>
      </c>
    </row>
    <row r="123" spans="1:16" x14ac:dyDescent="0.25">
      <c r="A123" s="3" t="s">
        <v>3552</v>
      </c>
      <c r="B123" s="3" t="s">
        <v>764</v>
      </c>
      <c r="C123" s="14" t="s">
        <v>1377</v>
      </c>
      <c r="D123" t="b">
        <v>1</v>
      </c>
      <c r="E123">
        <v>6.7861697501979804E-2</v>
      </c>
      <c r="F123">
        <v>0</v>
      </c>
      <c r="G123">
        <v>0</v>
      </c>
    </row>
    <row r="124" spans="1:16" x14ac:dyDescent="0.25">
      <c r="A124" s="3" t="s">
        <v>3553</v>
      </c>
      <c r="B124" s="3" t="s">
        <v>760</v>
      </c>
      <c r="C124" s="14" t="s">
        <v>609</v>
      </c>
      <c r="D124" t="b">
        <v>1</v>
      </c>
      <c r="E124">
        <v>2.6643752703166001E-2</v>
      </c>
      <c r="F124">
        <v>0</v>
      </c>
      <c r="G124">
        <v>0</v>
      </c>
    </row>
    <row r="125" spans="1:16" x14ac:dyDescent="0.25">
      <c r="A125" s="3" t="s">
        <v>3554</v>
      </c>
      <c r="B125" s="3" t="s">
        <v>758</v>
      </c>
      <c r="C125" s="14" t="s">
        <v>359</v>
      </c>
      <c r="D125" t="b">
        <v>1</v>
      </c>
      <c r="E125">
        <v>2.6643752703166001E-2</v>
      </c>
      <c r="F125">
        <v>0</v>
      </c>
      <c r="G125">
        <v>0</v>
      </c>
    </row>
    <row r="126" spans="1:16" x14ac:dyDescent="0.25">
      <c r="A126" s="3" t="s">
        <v>3555</v>
      </c>
      <c r="B126" s="3" t="s">
        <v>762</v>
      </c>
      <c r="C126" s="14" t="s">
        <v>984</v>
      </c>
      <c r="D126" t="b">
        <v>1</v>
      </c>
      <c r="E126">
        <v>1.4574192095665199E-2</v>
      </c>
      <c r="F126">
        <v>0</v>
      </c>
      <c r="G126">
        <v>0</v>
      </c>
    </row>
    <row r="127" spans="1:16" x14ac:dyDescent="0.25">
      <c r="A127" s="3" t="s">
        <v>3556</v>
      </c>
      <c r="B127" s="3" t="s">
        <v>763</v>
      </c>
      <c r="C127" s="14" t="s">
        <v>985</v>
      </c>
      <c r="D127" t="b">
        <v>1</v>
      </c>
      <c r="E127">
        <v>4.6000409358498501E-2</v>
      </c>
      <c r="F127">
        <v>0</v>
      </c>
      <c r="G127">
        <v>0</v>
      </c>
    </row>
    <row r="128" spans="1:16" x14ac:dyDescent="0.25">
      <c r="A128" s="19" t="s">
        <v>3557</v>
      </c>
      <c r="B128" s="3" t="s">
        <v>2531</v>
      </c>
      <c r="C128" s="16" t="s">
        <v>1498</v>
      </c>
      <c r="D128" t="b">
        <v>1</v>
      </c>
      <c r="E128">
        <v>0</v>
      </c>
      <c r="F128">
        <v>0.27358071962096298</v>
      </c>
      <c r="G128">
        <v>1</v>
      </c>
    </row>
    <row r="129" spans="1:7" x14ac:dyDescent="0.25">
      <c r="A129" s="19" t="s">
        <v>3558</v>
      </c>
      <c r="B129" s="3" t="s">
        <v>2533</v>
      </c>
      <c r="C129" s="14" t="s">
        <v>1436</v>
      </c>
      <c r="D129" t="b">
        <v>1</v>
      </c>
      <c r="E129">
        <v>10</v>
      </c>
      <c r="F129">
        <v>0.27358071962096298</v>
      </c>
      <c r="G129">
        <v>1</v>
      </c>
    </row>
    <row r="130" spans="1:7" x14ac:dyDescent="0.25">
      <c r="A130" s="19" t="s">
        <v>3559</v>
      </c>
      <c r="B130" s="3" t="s">
        <v>2820</v>
      </c>
      <c r="C130" s="14" t="s">
        <v>2845</v>
      </c>
      <c r="D130" t="b">
        <v>1</v>
      </c>
      <c r="E130">
        <v>10</v>
      </c>
      <c r="F130">
        <v>0.27358071962096298</v>
      </c>
      <c r="G130">
        <v>1</v>
      </c>
    </row>
    <row r="131" spans="1:7" x14ac:dyDescent="0.25">
      <c r="A131" s="3" t="s">
        <v>3560</v>
      </c>
      <c r="B131" t="s">
        <v>2378</v>
      </c>
      <c r="C131" s="14" t="s">
        <v>2846</v>
      </c>
      <c r="D131" t="b">
        <v>1</v>
      </c>
      <c r="E131">
        <v>1.95648515829735E-2</v>
      </c>
      <c r="F131">
        <v>0</v>
      </c>
      <c r="G131">
        <v>0</v>
      </c>
    </row>
    <row r="132" spans="1:7" x14ac:dyDescent="0.25">
      <c r="A132" s="19" t="s">
        <v>3561</v>
      </c>
      <c r="B132" s="3" t="s">
        <v>958</v>
      </c>
      <c r="C132" s="16" t="s">
        <v>1525</v>
      </c>
      <c r="D132" t="b">
        <v>1</v>
      </c>
      <c r="E132">
        <v>-29.980435148417001</v>
      </c>
      <c r="F132">
        <v>0.27358071962096298</v>
      </c>
      <c r="G132">
        <v>1</v>
      </c>
    </row>
    <row r="133" spans="1:7" x14ac:dyDescent="0.25">
      <c r="A133" s="19" t="s">
        <v>953</v>
      </c>
      <c r="B133" s="3" t="s">
        <v>959</v>
      </c>
      <c r="C133" s="14" t="s">
        <v>1519</v>
      </c>
      <c r="D133" t="b">
        <v>1</v>
      </c>
      <c r="E133">
        <v>9.7824257914867693E-3</v>
      </c>
      <c r="F133">
        <v>0</v>
      </c>
      <c r="G133">
        <v>0</v>
      </c>
    </row>
    <row r="134" spans="1:7" x14ac:dyDescent="0.25">
      <c r="A134" s="19" t="s">
        <v>954</v>
      </c>
      <c r="B134" s="3" t="s">
        <v>1014</v>
      </c>
      <c r="C134" s="14" t="s">
        <v>625</v>
      </c>
      <c r="D134" t="b">
        <v>1</v>
      </c>
      <c r="E134">
        <v>9.7824257914867693E-3</v>
      </c>
      <c r="F134">
        <v>0</v>
      </c>
      <c r="G134">
        <v>0</v>
      </c>
    </row>
    <row r="135" spans="1:7" x14ac:dyDescent="0.25">
      <c r="A135" s="19" t="s">
        <v>955</v>
      </c>
      <c r="B135" s="3" t="s">
        <v>1016</v>
      </c>
      <c r="C135" s="16" t="s">
        <v>1520</v>
      </c>
      <c r="D135" t="b">
        <v>1</v>
      </c>
      <c r="E135">
        <v>9.7824257914867693E-3</v>
      </c>
      <c r="F135">
        <v>0</v>
      </c>
      <c r="G135">
        <v>0</v>
      </c>
    </row>
    <row r="136" spans="1:7" x14ac:dyDescent="0.25">
      <c r="A136" s="19" t="s">
        <v>956</v>
      </c>
      <c r="B136" s="3" t="s">
        <v>960</v>
      </c>
      <c r="C136" s="14" t="s">
        <v>1521</v>
      </c>
      <c r="D136" t="b">
        <v>1</v>
      </c>
      <c r="E136">
        <v>9.7824257914867693E-3</v>
      </c>
      <c r="F136">
        <v>0</v>
      </c>
      <c r="G136">
        <v>0</v>
      </c>
    </row>
    <row r="137" spans="1:7" x14ac:dyDescent="0.25">
      <c r="A137" s="19" t="s">
        <v>2385</v>
      </c>
      <c r="B137" s="3" t="s">
        <v>2426</v>
      </c>
      <c r="C137" s="14" t="s">
        <v>607</v>
      </c>
      <c r="D137" t="b">
        <v>1</v>
      </c>
      <c r="E137">
        <v>9.7824257914867693E-3</v>
      </c>
      <c r="F137">
        <v>0</v>
      </c>
      <c r="G137">
        <v>0</v>
      </c>
    </row>
    <row r="138" spans="1:7" x14ac:dyDescent="0.25">
      <c r="A138" s="27" t="s">
        <v>957</v>
      </c>
      <c r="B138" s="3" t="s">
        <v>2425</v>
      </c>
      <c r="C138" s="14" t="s">
        <v>612</v>
      </c>
      <c r="D138" t="b">
        <v>1</v>
      </c>
      <c r="E138">
        <v>9.7824257914867693E-3</v>
      </c>
      <c r="F138">
        <v>0</v>
      </c>
      <c r="G138">
        <v>0</v>
      </c>
    </row>
    <row r="139" spans="1:7" x14ac:dyDescent="0.25">
      <c r="A139" s="19" t="s">
        <v>3562</v>
      </c>
      <c r="B139" s="3" t="s">
        <v>2439</v>
      </c>
      <c r="C139" s="14" t="s">
        <v>381</v>
      </c>
      <c r="D139" t="b">
        <v>1</v>
      </c>
      <c r="E139">
        <v>0</v>
      </c>
      <c r="F139">
        <v>0.27358071962096298</v>
      </c>
      <c r="G139">
        <v>1</v>
      </c>
    </row>
    <row r="140" spans="1:7" x14ac:dyDescent="0.25">
      <c r="A140" s="27" t="s">
        <v>3563</v>
      </c>
      <c r="B140" s="3" t="s">
        <v>961</v>
      </c>
      <c r="C140" s="14" t="s">
        <v>611</v>
      </c>
      <c r="D140" t="b">
        <v>1</v>
      </c>
      <c r="E140">
        <v>9.7824257915135604E-3</v>
      </c>
      <c r="F140">
        <v>0</v>
      </c>
      <c r="G140">
        <v>0</v>
      </c>
    </row>
    <row r="141" spans="1:7" x14ac:dyDescent="0.25">
      <c r="A141" s="29" t="s">
        <v>3564</v>
      </c>
      <c r="B141" s="3" t="s">
        <v>962</v>
      </c>
      <c r="C141" s="14" t="s">
        <v>639</v>
      </c>
      <c r="D141" t="b">
        <v>1</v>
      </c>
      <c r="E141">
        <v>9.7824257914867693E-3</v>
      </c>
      <c r="F141">
        <v>0</v>
      </c>
      <c r="G141">
        <v>0</v>
      </c>
    </row>
    <row r="142" spans="1:7" x14ac:dyDescent="0.25">
      <c r="A142" s="19" t="s">
        <v>3565</v>
      </c>
      <c r="B142" s="3" t="s">
        <v>2387</v>
      </c>
      <c r="C142" s="14" t="s">
        <v>1522</v>
      </c>
      <c r="D142" t="b">
        <v>1</v>
      </c>
      <c r="E142">
        <v>3.2608085971622602E-3</v>
      </c>
      <c r="F142">
        <v>0</v>
      </c>
      <c r="G142">
        <v>0</v>
      </c>
    </row>
    <row r="143" spans="1:7" x14ac:dyDescent="0.25">
      <c r="A143" s="19" t="s">
        <v>3566</v>
      </c>
      <c r="B143" s="3" t="s">
        <v>2436</v>
      </c>
      <c r="C143" s="14" t="s">
        <v>1523</v>
      </c>
      <c r="D143" t="b">
        <v>1</v>
      </c>
      <c r="E143">
        <v>3.2608085971622602E-3</v>
      </c>
      <c r="F143">
        <v>0</v>
      </c>
      <c r="G143">
        <v>0</v>
      </c>
    </row>
    <row r="144" spans="1:7" x14ac:dyDescent="0.25">
      <c r="A144" s="19" t="s">
        <v>3567</v>
      </c>
      <c r="B144" s="3" t="s">
        <v>2435</v>
      </c>
      <c r="C144" s="16" t="s">
        <v>1524</v>
      </c>
      <c r="D144" t="b">
        <v>1</v>
      </c>
      <c r="E144">
        <v>3.2608085971622602E-3</v>
      </c>
      <c r="F144">
        <v>0</v>
      </c>
      <c r="G144">
        <v>0</v>
      </c>
    </row>
    <row r="145" spans="1:7" x14ac:dyDescent="0.25">
      <c r="A145" s="3" t="s">
        <v>3568</v>
      </c>
      <c r="B145" s="3" t="s">
        <v>2209</v>
      </c>
      <c r="C145" s="14" t="s">
        <v>420</v>
      </c>
      <c r="D145" t="b">
        <v>1</v>
      </c>
      <c r="E145">
        <v>-1000</v>
      </c>
      <c r="F145">
        <v>0.27358071962096298</v>
      </c>
      <c r="G145">
        <v>1</v>
      </c>
    </row>
    <row r="146" spans="1:7" x14ac:dyDescent="0.25">
      <c r="A146" s="3" t="s">
        <v>3569</v>
      </c>
      <c r="B146" s="3" t="s">
        <v>716</v>
      </c>
      <c r="C146" s="31" t="s">
        <v>1528</v>
      </c>
      <c r="D146" t="b">
        <v>1</v>
      </c>
      <c r="E146">
        <v>0</v>
      </c>
      <c r="F146">
        <v>0.27358071962096298</v>
      </c>
      <c r="G146">
        <v>1</v>
      </c>
    </row>
    <row r="147" spans="1:7" x14ac:dyDescent="0.25">
      <c r="A147" s="3" t="s">
        <v>3570</v>
      </c>
      <c r="B147" s="3" t="s">
        <v>715</v>
      </c>
      <c r="C147" s="16" t="s">
        <v>634</v>
      </c>
      <c r="D147" t="b">
        <v>1</v>
      </c>
      <c r="E147">
        <v>4.0427684600609801</v>
      </c>
      <c r="F147">
        <v>0</v>
      </c>
      <c r="G147">
        <v>0</v>
      </c>
    </row>
    <row r="148" spans="1:7" x14ac:dyDescent="0.25">
      <c r="A148" s="24" t="s">
        <v>3571</v>
      </c>
      <c r="B148" s="24" t="s">
        <v>693</v>
      </c>
      <c r="C148" s="16" t="s">
        <v>1527</v>
      </c>
      <c r="D148" t="b">
        <v>1</v>
      </c>
      <c r="E148">
        <v>4.0427684600609801</v>
      </c>
      <c r="F148">
        <v>0</v>
      </c>
      <c r="G148">
        <v>0</v>
      </c>
    </row>
    <row r="149" spans="1:7" x14ac:dyDescent="0.25">
      <c r="A149" s="24" t="s">
        <v>3572</v>
      </c>
      <c r="B149" s="24" t="s">
        <v>710</v>
      </c>
      <c r="C149" s="32" t="s">
        <v>634</v>
      </c>
      <c r="D149" t="b">
        <v>1</v>
      </c>
      <c r="E149">
        <v>-1000</v>
      </c>
      <c r="F149">
        <v>0.27358071962096298</v>
      </c>
      <c r="G149">
        <v>1</v>
      </c>
    </row>
    <row r="150" spans="1:7" x14ac:dyDescent="0.25">
      <c r="A150" s="24" t="s">
        <v>3573</v>
      </c>
      <c r="B150" s="24" t="s">
        <v>729</v>
      </c>
      <c r="C150" s="32" t="s">
        <v>634</v>
      </c>
      <c r="D150" t="b">
        <v>1</v>
      </c>
      <c r="E150">
        <v>995.95723153993902</v>
      </c>
      <c r="F150">
        <v>0.27358071962096298</v>
      </c>
      <c r="G150">
        <v>1</v>
      </c>
    </row>
    <row r="151" spans="1:7" x14ac:dyDescent="0.25">
      <c r="A151" s="24" t="s">
        <v>3574</v>
      </c>
      <c r="B151" s="12" t="s">
        <v>2319</v>
      </c>
      <c r="C151" s="32" t="s">
        <v>1261</v>
      </c>
      <c r="D151" t="b">
        <v>1</v>
      </c>
      <c r="E151">
        <v>4.0427684600609801</v>
      </c>
      <c r="F151">
        <v>0</v>
      </c>
      <c r="G151">
        <v>0</v>
      </c>
    </row>
    <row r="152" spans="1:7" x14ac:dyDescent="0.25">
      <c r="A152" s="24" t="s">
        <v>3575</v>
      </c>
      <c r="B152" s="24" t="s">
        <v>751</v>
      </c>
      <c r="C152" s="32" t="s">
        <v>378</v>
      </c>
      <c r="D152" t="b">
        <v>1</v>
      </c>
      <c r="E152">
        <v>4.0427684600609801</v>
      </c>
      <c r="F152">
        <v>0</v>
      </c>
      <c r="G152">
        <v>0</v>
      </c>
    </row>
    <row r="153" spans="1:7" x14ac:dyDescent="0.25">
      <c r="A153" s="24" t="s">
        <v>3576</v>
      </c>
      <c r="B153" s="24" t="s">
        <v>724</v>
      </c>
      <c r="C153" s="32" t="s">
        <v>635</v>
      </c>
      <c r="D153" t="b">
        <v>1</v>
      </c>
      <c r="E153">
        <v>4.0427684600609801</v>
      </c>
      <c r="F153">
        <v>0</v>
      </c>
      <c r="G153">
        <v>0</v>
      </c>
    </row>
    <row r="154" spans="1:7" x14ac:dyDescent="0.25">
      <c r="A154" s="24" t="s">
        <v>3577</v>
      </c>
      <c r="B154" s="24" t="s">
        <v>692</v>
      </c>
      <c r="C154" s="32" t="s">
        <v>1383</v>
      </c>
      <c r="D154" t="b">
        <v>1</v>
      </c>
      <c r="E154">
        <v>4.0327854996020296</v>
      </c>
      <c r="F154">
        <v>0</v>
      </c>
      <c r="G154">
        <v>0</v>
      </c>
    </row>
    <row r="155" spans="1:7" x14ac:dyDescent="0.25">
      <c r="A155" s="3" t="s">
        <v>3578</v>
      </c>
      <c r="B155" s="3" t="s">
        <v>2626</v>
      </c>
      <c r="C155" s="3" t="s">
        <v>613</v>
      </c>
      <c r="D155" t="b">
        <v>1</v>
      </c>
      <c r="E155">
        <v>9.9829604589556998E-4</v>
      </c>
      <c r="F155">
        <v>0</v>
      </c>
      <c r="G155">
        <v>0</v>
      </c>
    </row>
    <row r="156" spans="1:7" x14ac:dyDescent="0.25">
      <c r="A156" s="3" t="s">
        <v>3579</v>
      </c>
      <c r="B156" s="3" t="s">
        <v>2627</v>
      </c>
      <c r="C156" s="3" t="s">
        <v>613</v>
      </c>
      <c r="D156" t="b">
        <v>1</v>
      </c>
      <c r="E156" s="33">
        <v>9.982960458501109E-4</v>
      </c>
      <c r="F156">
        <v>0</v>
      </c>
      <c r="G156">
        <v>0</v>
      </c>
    </row>
    <row r="157" spans="1:7" x14ac:dyDescent="0.25">
      <c r="A157" s="3" t="s">
        <v>3582</v>
      </c>
      <c r="B157" s="3" t="s">
        <v>1264</v>
      </c>
      <c r="C157" s="14" t="s">
        <v>604</v>
      </c>
      <c r="D157" t="b">
        <v>1</v>
      </c>
      <c r="E157" s="33">
        <v>9.982960458501109E-4</v>
      </c>
      <c r="F157">
        <v>0</v>
      </c>
      <c r="G157">
        <v>0</v>
      </c>
    </row>
    <row r="158" spans="1:7" x14ac:dyDescent="0.25">
      <c r="A158" s="3" t="s">
        <v>3580</v>
      </c>
      <c r="B158" s="3" t="s">
        <v>995</v>
      </c>
      <c r="C158" s="14" t="s">
        <v>610</v>
      </c>
      <c r="D158" t="b">
        <v>1</v>
      </c>
      <c r="E158">
        <v>9.7824257914867693E-3</v>
      </c>
      <c r="F158">
        <v>0</v>
      </c>
      <c r="G158">
        <v>0</v>
      </c>
    </row>
    <row r="159" spans="1:7" x14ac:dyDescent="0.25">
      <c r="A159" s="3" t="s">
        <v>3583</v>
      </c>
      <c r="B159" s="3" t="s">
        <v>734</v>
      </c>
      <c r="C159" s="14" t="s">
        <v>613</v>
      </c>
      <c r="D159" t="b">
        <v>1</v>
      </c>
      <c r="E159">
        <v>0</v>
      </c>
      <c r="F159">
        <v>0.27358071962096298</v>
      </c>
      <c r="G159">
        <v>1</v>
      </c>
    </row>
    <row r="160" spans="1:7" x14ac:dyDescent="0.25">
      <c r="A160" s="3" t="s">
        <v>3584</v>
      </c>
      <c r="B160" s="3" t="s">
        <v>2608</v>
      </c>
      <c r="C160" s="14" t="s">
        <v>613</v>
      </c>
      <c r="D160" t="b">
        <v>1</v>
      </c>
      <c r="E160">
        <v>0</v>
      </c>
      <c r="F160">
        <v>0.27358071962096298</v>
      </c>
      <c r="G160">
        <v>1</v>
      </c>
    </row>
    <row r="161" spans="1:7" x14ac:dyDescent="0.25">
      <c r="A161" s="24" t="s">
        <v>3585</v>
      </c>
      <c r="B161" s="24" t="s">
        <v>698</v>
      </c>
      <c r="C161" s="32" t="s">
        <v>604</v>
      </c>
      <c r="D161" t="b">
        <v>1</v>
      </c>
      <c r="E161">
        <v>0</v>
      </c>
      <c r="F161">
        <v>0.27358071962096298</v>
      </c>
      <c r="G161">
        <v>1</v>
      </c>
    </row>
    <row r="162" spans="1:7" x14ac:dyDescent="0.25">
      <c r="A162" s="3" t="s">
        <v>3586</v>
      </c>
      <c r="B162" s="3" t="s">
        <v>1328</v>
      </c>
      <c r="C162" s="14" t="s">
        <v>1324</v>
      </c>
      <c r="D162" t="b">
        <v>1</v>
      </c>
      <c r="E162">
        <v>8.1885266556040293</v>
      </c>
      <c r="F162">
        <v>0.27358071962096298</v>
      </c>
      <c r="G162">
        <v>1</v>
      </c>
    </row>
    <row r="163" spans="1:7" x14ac:dyDescent="0.25">
      <c r="A163" s="3" t="s">
        <v>3587</v>
      </c>
      <c r="B163" s="3" t="s">
        <v>1394</v>
      </c>
      <c r="C163" s="14" t="s">
        <v>1551</v>
      </c>
      <c r="D163" t="b">
        <v>1</v>
      </c>
      <c r="E163">
        <v>5.3422107120385401E-3</v>
      </c>
      <c r="F163">
        <v>0.27358071962096298</v>
      </c>
      <c r="G163">
        <v>1</v>
      </c>
    </row>
    <row r="164" spans="1:7" x14ac:dyDescent="0.25">
      <c r="A164" s="3" t="s">
        <v>3588</v>
      </c>
      <c r="B164" s="3" t="s">
        <v>2607</v>
      </c>
      <c r="C164" s="14" t="s">
        <v>1324</v>
      </c>
      <c r="D164" t="b">
        <v>1</v>
      </c>
      <c r="E164">
        <v>0</v>
      </c>
      <c r="F164">
        <v>0.27358071962096298</v>
      </c>
      <c r="G164">
        <v>1</v>
      </c>
    </row>
    <row r="165" spans="1:7" x14ac:dyDescent="0.25">
      <c r="A165" s="3" t="s">
        <v>3589</v>
      </c>
      <c r="B165" s="3" t="s">
        <v>1354</v>
      </c>
      <c r="C165" s="14" t="s">
        <v>1329</v>
      </c>
      <c r="D165" t="b">
        <v>1</v>
      </c>
      <c r="E165">
        <v>7.1377209749109204E-3</v>
      </c>
      <c r="F165">
        <v>0.27358071962096298</v>
      </c>
      <c r="G165">
        <v>1</v>
      </c>
    </row>
    <row r="166" spans="1:7" x14ac:dyDescent="0.25">
      <c r="A166" s="3" t="s">
        <v>3590</v>
      </c>
      <c r="B166" s="3" t="s">
        <v>1355</v>
      </c>
      <c r="C166" s="14" t="s">
        <v>1324</v>
      </c>
      <c r="D166" t="b">
        <v>1</v>
      </c>
      <c r="E166">
        <v>0</v>
      </c>
      <c r="F166">
        <v>0.27358071962096298</v>
      </c>
      <c r="G166">
        <v>1</v>
      </c>
    </row>
    <row r="167" spans="1:7" x14ac:dyDescent="0.25">
      <c r="A167" s="3" t="s">
        <v>3591</v>
      </c>
      <c r="B167" s="3" t="s">
        <v>700</v>
      </c>
      <c r="C167" s="14" t="s">
        <v>1327</v>
      </c>
      <c r="D167" t="b">
        <v>1</v>
      </c>
      <c r="E167">
        <v>7.1396360399482699E-3</v>
      </c>
      <c r="F167">
        <v>0</v>
      </c>
      <c r="G167">
        <v>0</v>
      </c>
    </row>
    <row r="168" spans="1:7" x14ac:dyDescent="0.25">
      <c r="A168" s="3" t="s">
        <v>3592</v>
      </c>
      <c r="B168" s="3" t="s">
        <v>1325</v>
      </c>
      <c r="C168" s="14" t="s">
        <v>2546</v>
      </c>
      <c r="D168" t="b">
        <v>1</v>
      </c>
      <c r="E168">
        <v>0</v>
      </c>
      <c r="F168">
        <v>0.27358071962096298</v>
      </c>
      <c r="G168">
        <v>1</v>
      </c>
    </row>
    <row r="169" spans="1:7" x14ac:dyDescent="0.25">
      <c r="A169" s="3" t="s">
        <v>3593</v>
      </c>
      <c r="B169" s="3" t="s">
        <v>702</v>
      </c>
      <c r="C169" s="14" t="s">
        <v>1323</v>
      </c>
      <c r="D169" t="b">
        <v>1</v>
      </c>
      <c r="E169">
        <v>5.3422107120385401E-3</v>
      </c>
      <c r="F169">
        <v>0</v>
      </c>
      <c r="G169">
        <v>0</v>
      </c>
    </row>
    <row r="170" spans="1:7" x14ac:dyDescent="0.25">
      <c r="A170" s="3" t="s">
        <v>3594</v>
      </c>
      <c r="B170" s="3" t="s">
        <v>1401</v>
      </c>
      <c r="C170" s="14" t="s">
        <v>1323</v>
      </c>
      <c r="D170" t="b">
        <v>1</v>
      </c>
      <c r="E170">
        <v>0</v>
      </c>
      <c r="F170">
        <v>0.27358071962096298</v>
      </c>
      <c r="G170">
        <v>1</v>
      </c>
    </row>
    <row r="171" spans="1:7" x14ac:dyDescent="0.25">
      <c r="A171" s="3" t="s">
        <v>3595</v>
      </c>
      <c r="B171" s="3" t="s">
        <v>1330</v>
      </c>
      <c r="C171" s="14" t="s">
        <v>1323</v>
      </c>
      <c r="D171" t="b">
        <v>1</v>
      </c>
      <c r="E171">
        <v>0</v>
      </c>
      <c r="F171">
        <v>0.27358071962096298</v>
      </c>
      <c r="G171">
        <v>1</v>
      </c>
    </row>
    <row r="172" spans="1:7" x14ac:dyDescent="0.25">
      <c r="A172" s="3" t="s">
        <v>3596</v>
      </c>
      <c r="B172" s="3" t="s">
        <v>1339</v>
      </c>
      <c r="C172" s="14" t="s">
        <v>336</v>
      </c>
      <c r="D172" t="b">
        <v>1</v>
      </c>
      <c r="E172">
        <v>0</v>
      </c>
      <c r="F172">
        <v>0.27358071962096298</v>
      </c>
      <c r="G172">
        <v>1</v>
      </c>
    </row>
    <row r="173" spans="1:7" x14ac:dyDescent="0.25">
      <c r="A173" s="3" t="s">
        <v>3597</v>
      </c>
      <c r="B173" s="3" t="s">
        <v>1340</v>
      </c>
      <c r="C173" s="14" t="s">
        <v>336</v>
      </c>
      <c r="D173" t="b">
        <v>1</v>
      </c>
      <c r="E173">
        <v>0</v>
      </c>
      <c r="F173">
        <v>0.27358071962096298</v>
      </c>
      <c r="G173">
        <v>1</v>
      </c>
    </row>
    <row r="174" spans="1:7" x14ac:dyDescent="0.25">
      <c r="A174" s="3" t="s">
        <v>3598</v>
      </c>
      <c r="B174" s="3" t="s">
        <v>723</v>
      </c>
      <c r="C174" s="14" t="s">
        <v>614</v>
      </c>
      <c r="D174" t="b">
        <v>1</v>
      </c>
      <c r="E174">
        <v>0</v>
      </c>
      <c r="F174">
        <v>0.27358071962096298</v>
      </c>
      <c r="G174">
        <v>1</v>
      </c>
    </row>
    <row r="175" spans="1:7" x14ac:dyDescent="0.25">
      <c r="A175" s="3" t="s">
        <v>3601</v>
      </c>
      <c r="B175" s="3" t="s">
        <v>1560</v>
      </c>
      <c r="C175" s="14" t="s">
        <v>614</v>
      </c>
      <c r="D175" t="b">
        <v>1</v>
      </c>
      <c r="E175">
        <v>0</v>
      </c>
      <c r="F175">
        <v>0.27358071962096298</v>
      </c>
      <c r="G175">
        <v>1</v>
      </c>
    </row>
    <row r="176" spans="1:7" x14ac:dyDescent="0.25">
      <c r="A176" s="3" t="s">
        <v>3599</v>
      </c>
      <c r="B176" s="3" t="s">
        <v>717</v>
      </c>
      <c r="C176" s="14" t="s">
        <v>614</v>
      </c>
      <c r="D176" t="b">
        <v>1</v>
      </c>
      <c r="E176">
        <v>0</v>
      </c>
      <c r="F176">
        <v>0.27358071962096298</v>
      </c>
      <c r="G176">
        <v>1</v>
      </c>
    </row>
    <row r="177" spans="1:7" x14ac:dyDescent="0.25">
      <c r="A177" s="3" t="s">
        <v>3600</v>
      </c>
      <c r="B177" s="3" t="s">
        <v>725</v>
      </c>
      <c r="C177" s="14" t="s">
        <v>614</v>
      </c>
      <c r="D177" t="b">
        <v>1</v>
      </c>
      <c r="E177">
        <v>0</v>
      </c>
      <c r="F177">
        <v>0.27358071962096298</v>
      </c>
      <c r="G177">
        <v>1</v>
      </c>
    </row>
    <row r="178" spans="1:7" x14ac:dyDescent="0.25">
      <c r="A178" s="3" t="s">
        <v>3602</v>
      </c>
      <c r="B178" s="3" t="s">
        <v>1341</v>
      </c>
      <c r="C178" s="14" t="s">
        <v>614</v>
      </c>
      <c r="D178" t="b">
        <v>1</v>
      </c>
      <c r="E178">
        <v>8.2563883531060096</v>
      </c>
      <c r="F178">
        <v>0.27358071962096298</v>
      </c>
      <c r="G178">
        <v>1</v>
      </c>
    </row>
    <row r="179" spans="1:7" x14ac:dyDescent="0.25">
      <c r="A179" s="3" t="s">
        <v>3603</v>
      </c>
      <c r="B179" s="3" t="s">
        <v>1342</v>
      </c>
      <c r="C179" s="14" t="s">
        <v>614</v>
      </c>
      <c r="D179" t="b">
        <v>1</v>
      </c>
      <c r="E179">
        <v>0</v>
      </c>
      <c r="F179">
        <v>0.27358071962096298</v>
      </c>
      <c r="G179">
        <v>1</v>
      </c>
    </row>
    <row r="180" spans="1:7" x14ac:dyDescent="0.25">
      <c r="A180" s="3" t="s">
        <v>3604</v>
      </c>
      <c r="B180" s="3" t="s">
        <v>1397</v>
      </c>
      <c r="C180" s="14" t="s">
        <v>614</v>
      </c>
      <c r="D180" t="b">
        <v>1</v>
      </c>
      <c r="E180">
        <v>0</v>
      </c>
      <c r="F180">
        <v>0.27358071962096298</v>
      </c>
      <c r="G180">
        <v>1</v>
      </c>
    </row>
    <row r="181" spans="1:7" x14ac:dyDescent="0.25">
      <c r="A181" s="3" t="s">
        <v>3605</v>
      </c>
      <c r="B181" s="3" t="s">
        <v>1343</v>
      </c>
      <c r="C181" s="14" t="s">
        <v>614</v>
      </c>
      <c r="D181" t="b">
        <v>1</v>
      </c>
      <c r="E181">
        <v>0</v>
      </c>
      <c r="F181">
        <v>0.27358071962096298</v>
      </c>
      <c r="G181">
        <v>1</v>
      </c>
    </row>
    <row r="182" spans="1:7" x14ac:dyDescent="0.25">
      <c r="A182" s="3" t="s">
        <v>3606</v>
      </c>
      <c r="B182" s="3" t="s">
        <v>1351</v>
      </c>
      <c r="C182" s="14" t="s">
        <v>619</v>
      </c>
      <c r="D182" t="b">
        <v>1</v>
      </c>
      <c r="E182">
        <v>19.404392181268101</v>
      </c>
      <c r="F182">
        <v>0</v>
      </c>
      <c r="G182">
        <v>0</v>
      </c>
    </row>
    <row r="183" spans="1:7" x14ac:dyDescent="0.25">
      <c r="A183" s="3" t="s">
        <v>3607</v>
      </c>
      <c r="B183" s="3" t="s">
        <v>701</v>
      </c>
      <c r="C183" s="14" t="s">
        <v>619</v>
      </c>
      <c r="D183" t="b">
        <v>1</v>
      </c>
      <c r="E183">
        <v>5.3422107120385401E-3</v>
      </c>
      <c r="F183">
        <v>0</v>
      </c>
      <c r="G183">
        <v>0</v>
      </c>
    </row>
    <row r="184" spans="1:7" x14ac:dyDescent="0.25">
      <c r="A184" s="3" t="s">
        <v>3608</v>
      </c>
      <c r="B184" s="3" t="s">
        <v>1395</v>
      </c>
      <c r="C184" s="14" t="s">
        <v>2605</v>
      </c>
      <c r="D184" t="b">
        <v>1</v>
      </c>
      <c r="E184">
        <v>5.3422107120385401E-3</v>
      </c>
      <c r="F184">
        <v>0</v>
      </c>
      <c r="G184">
        <v>0</v>
      </c>
    </row>
    <row r="185" spans="1:7" x14ac:dyDescent="0.25">
      <c r="A185" s="3" t="s">
        <v>3609</v>
      </c>
      <c r="B185" s="3" t="s">
        <v>1359</v>
      </c>
      <c r="C185" s="14" t="s">
        <v>619</v>
      </c>
      <c r="D185" t="b">
        <v>1</v>
      </c>
      <c r="E185">
        <v>7.1396360399482699E-3</v>
      </c>
      <c r="F185">
        <v>0</v>
      </c>
      <c r="G185">
        <v>0</v>
      </c>
    </row>
    <row r="186" spans="1:7" x14ac:dyDescent="0.25">
      <c r="A186" s="3" t="s">
        <v>3610</v>
      </c>
      <c r="B186" s="3" t="s">
        <v>1362</v>
      </c>
      <c r="C186" s="14" t="s">
        <v>619</v>
      </c>
      <c r="D186" t="b">
        <v>1</v>
      </c>
      <c r="E186">
        <v>7.1377209749109204E-3</v>
      </c>
      <c r="F186">
        <v>0</v>
      </c>
      <c r="G186">
        <v>0</v>
      </c>
    </row>
    <row r="187" spans="1:7" x14ac:dyDescent="0.25">
      <c r="A187" s="3" t="s">
        <v>3611</v>
      </c>
      <c r="B187" s="3" t="s">
        <v>1363</v>
      </c>
      <c r="C187" s="14" t="s">
        <v>619</v>
      </c>
      <c r="D187" t="b">
        <v>1</v>
      </c>
      <c r="E187">
        <v>0</v>
      </c>
      <c r="F187">
        <v>0.27358071962096298</v>
      </c>
      <c r="G187">
        <v>1</v>
      </c>
    </row>
    <row r="188" spans="1:7" x14ac:dyDescent="0.25">
      <c r="A188" s="3" t="s">
        <v>3612</v>
      </c>
      <c r="B188" s="3" t="s">
        <v>1361</v>
      </c>
      <c r="C188" s="14" t="s">
        <v>1326</v>
      </c>
      <c r="D188" t="b">
        <v>1</v>
      </c>
      <c r="E188">
        <v>9.7824257914867693E-3</v>
      </c>
      <c r="F188">
        <v>0</v>
      </c>
      <c r="G188">
        <v>0</v>
      </c>
    </row>
    <row r="189" spans="1:7" x14ac:dyDescent="0.25">
      <c r="A189" s="3" t="s">
        <v>3613</v>
      </c>
      <c r="B189" s="3" t="s">
        <v>1360</v>
      </c>
      <c r="C189" s="14" t="s">
        <v>1350</v>
      </c>
      <c r="D189" t="b">
        <v>1</v>
      </c>
      <c r="E189">
        <v>8.2418141610103604</v>
      </c>
      <c r="F189">
        <v>0</v>
      </c>
      <c r="G189">
        <v>0</v>
      </c>
    </row>
    <row r="190" spans="1:7" x14ac:dyDescent="0.25">
      <c r="A190" s="3" t="s">
        <v>3614</v>
      </c>
      <c r="B190" s="3" t="s">
        <v>2571</v>
      </c>
      <c r="C190" s="14" t="s">
        <v>1321</v>
      </c>
      <c r="D190" t="b">
        <v>1</v>
      </c>
      <c r="E190">
        <v>999.99286227902496</v>
      </c>
      <c r="F190">
        <v>0.27358071962096298</v>
      </c>
      <c r="G190">
        <v>1</v>
      </c>
    </row>
    <row r="191" spans="1:7" x14ac:dyDescent="0.25">
      <c r="A191" s="3" t="s">
        <v>3615</v>
      </c>
      <c r="B191" s="3" t="s">
        <v>2403</v>
      </c>
      <c r="C191" s="14" t="s">
        <v>1321</v>
      </c>
      <c r="D191" t="b">
        <v>1</v>
      </c>
      <c r="E191">
        <v>1000</v>
      </c>
      <c r="F191">
        <v>0.27358071962096298</v>
      </c>
      <c r="G191">
        <v>1</v>
      </c>
    </row>
    <row r="192" spans="1:7" x14ac:dyDescent="0.25">
      <c r="A192" s="3" t="s">
        <v>3616</v>
      </c>
      <c r="B192" s="3" t="s">
        <v>2404</v>
      </c>
      <c r="C192" s="14" t="s">
        <v>1321</v>
      </c>
      <c r="D192" t="b">
        <v>1</v>
      </c>
      <c r="E192">
        <v>0</v>
      </c>
      <c r="F192">
        <v>0.27358071962096298</v>
      </c>
      <c r="G192">
        <v>1</v>
      </c>
    </row>
    <row r="193" spans="1:7" x14ac:dyDescent="0.25">
      <c r="A193" s="3" t="s">
        <v>3617</v>
      </c>
      <c r="B193" s="3" t="s">
        <v>2572</v>
      </c>
      <c r="C193" s="14" t="s">
        <v>1321</v>
      </c>
      <c r="D193" t="b">
        <v>1</v>
      </c>
      <c r="E193">
        <v>0</v>
      </c>
      <c r="F193">
        <v>0.27358071962096298</v>
      </c>
      <c r="G193">
        <v>1</v>
      </c>
    </row>
    <row r="194" spans="1:7" x14ac:dyDescent="0.25">
      <c r="A194" s="3" t="s">
        <v>3618</v>
      </c>
      <c r="B194" s="3" t="s">
        <v>2573</v>
      </c>
      <c r="C194" s="14" t="s">
        <v>1321</v>
      </c>
      <c r="D194" t="b">
        <v>1</v>
      </c>
      <c r="E194">
        <v>1000</v>
      </c>
      <c r="F194">
        <v>0.27358071962096298</v>
      </c>
      <c r="G194">
        <v>1</v>
      </c>
    </row>
    <row r="195" spans="1:7" x14ac:dyDescent="0.25">
      <c r="A195" s="3" t="s">
        <v>3619</v>
      </c>
      <c r="B195" s="3" t="s">
        <v>2575</v>
      </c>
      <c r="C195" s="14" t="s">
        <v>1321</v>
      </c>
      <c r="D195" t="b">
        <v>1</v>
      </c>
      <c r="E195">
        <v>0</v>
      </c>
      <c r="F195">
        <v>0.27358071962096298</v>
      </c>
      <c r="G195">
        <v>1</v>
      </c>
    </row>
    <row r="196" spans="1:7" x14ac:dyDescent="0.25">
      <c r="A196" s="3" t="s">
        <v>3620</v>
      </c>
      <c r="B196" s="3" t="s">
        <v>742</v>
      </c>
      <c r="C196" s="14" t="s">
        <v>325</v>
      </c>
      <c r="D196" t="b">
        <v>1</v>
      </c>
      <c r="E196">
        <v>5.3422107120385401E-3</v>
      </c>
      <c r="F196">
        <v>0.27358071962096298</v>
      </c>
      <c r="G196">
        <v>1</v>
      </c>
    </row>
    <row r="197" spans="1:7" x14ac:dyDescent="0.25">
      <c r="A197" s="3" t="s">
        <v>3621</v>
      </c>
      <c r="B197" s="3" t="s">
        <v>1396</v>
      </c>
      <c r="C197" s="14" t="s">
        <v>325</v>
      </c>
      <c r="D197" t="b">
        <v>1</v>
      </c>
      <c r="E197">
        <v>5.3422107120385401E-3</v>
      </c>
      <c r="F197">
        <v>0.27358071962096298</v>
      </c>
      <c r="G197">
        <v>1</v>
      </c>
    </row>
    <row r="198" spans="1:7" x14ac:dyDescent="0.25">
      <c r="A198" s="3" t="s">
        <v>3622</v>
      </c>
      <c r="B198" s="3" t="s">
        <v>737</v>
      </c>
      <c r="C198" s="14" t="s">
        <v>325</v>
      </c>
      <c r="D198" t="b">
        <v>1</v>
      </c>
      <c r="E198">
        <v>3.41390436786215E-2</v>
      </c>
      <c r="F198">
        <v>0.27358071962096298</v>
      </c>
      <c r="G198">
        <v>1</v>
      </c>
    </row>
    <row r="199" spans="1:7" x14ac:dyDescent="0.25">
      <c r="A199" s="3" t="s">
        <v>3623</v>
      </c>
      <c r="B199" s="3" t="s">
        <v>748</v>
      </c>
      <c r="C199" s="14" t="s">
        <v>325</v>
      </c>
      <c r="D199" t="b">
        <v>1</v>
      </c>
      <c r="E199">
        <v>7.1396360399482699E-3</v>
      </c>
      <c r="F199">
        <v>0.27358071962096298</v>
      </c>
      <c r="G199">
        <v>1</v>
      </c>
    </row>
    <row r="200" spans="1:7" x14ac:dyDescent="0.25">
      <c r="A200" s="3" t="s">
        <v>3624</v>
      </c>
      <c r="B200" s="3" t="s">
        <v>741</v>
      </c>
      <c r="C200" s="14" t="s">
        <v>325</v>
      </c>
      <c r="D200" t="b">
        <v>1</v>
      </c>
      <c r="E200">
        <v>0</v>
      </c>
      <c r="F200">
        <v>0.27358071962096298</v>
      </c>
      <c r="G200">
        <v>1</v>
      </c>
    </row>
    <row r="201" spans="1:7" x14ac:dyDescent="0.25">
      <c r="A201" s="3" t="s">
        <v>3625</v>
      </c>
      <c r="B201" s="3" t="s">
        <v>746</v>
      </c>
      <c r="C201" s="14" t="s">
        <v>325</v>
      </c>
      <c r="D201" t="b">
        <v>1</v>
      </c>
      <c r="E201">
        <v>7.1377209749109204E-3</v>
      </c>
      <c r="F201">
        <v>0.27358071962096298</v>
      </c>
      <c r="G201">
        <v>1</v>
      </c>
    </row>
    <row r="202" spans="1:7" x14ac:dyDescent="0.25">
      <c r="A202" s="3" t="s">
        <v>3626</v>
      </c>
      <c r="B202" s="3" t="s">
        <v>740</v>
      </c>
      <c r="C202" s="14" t="s">
        <v>325</v>
      </c>
      <c r="D202" t="b">
        <v>1</v>
      </c>
      <c r="E202">
        <v>4.0317872035561297</v>
      </c>
      <c r="F202">
        <v>0.27358071962096298</v>
      </c>
      <c r="G202">
        <v>1</v>
      </c>
    </row>
    <row r="203" spans="1:7" x14ac:dyDescent="0.25">
      <c r="A203" s="3" t="s">
        <v>3627</v>
      </c>
      <c r="B203" s="3" t="s">
        <v>2413</v>
      </c>
      <c r="C203" s="14" t="s">
        <v>1338</v>
      </c>
      <c r="D203" t="b">
        <v>1</v>
      </c>
      <c r="E203">
        <v>0</v>
      </c>
      <c r="F203">
        <v>0.27358071962096298</v>
      </c>
      <c r="G203">
        <v>1</v>
      </c>
    </row>
    <row r="204" spans="1:7" x14ac:dyDescent="0.25">
      <c r="A204" s="3" t="s">
        <v>3628</v>
      </c>
      <c r="B204" s="3" t="s">
        <v>2356</v>
      </c>
      <c r="C204" s="14" t="s">
        <v>640</v>
      </c>
      <c r="D204" t="b">
        <v>1</v>
      </c>
      <c r="E204">
        <v>7.1533946051063202</v>
      </c>
      <c r="F204">
        <v>0.27358071962096298</v>
      </c>
      <c r="G204">
        <v>1</v>
      </c>
    </row>
    <row r="205" spans="1:7" x14ac:dyDescent="0.25">
      <c r="A205" s="3" t="s">
        <v>3629</v>
      </c>
      <c r="B205" s="3" t="s">
        <v>2358</v>
      </c>
      <c r="C205" s="14" t="s">
        <v>640</v>
      </c>
      <c r="D205" t="b">
        <v>1</v>
      </c>
      <c r="E205">
        <v>0</v>
      </c>
      <c r="F205">
        <v>0.27358071962096298</v>
      </c>
      <c r="G205">
        <v>1</v>
      </c>
    </row>
    <row r="206" spans="1:7" x14ac:dyDescent="0.25">
      <c r="A206" s="3" t="s">
        <v>3630</v>
      </c>
      <c r="B206" s="3" t="s">
        <v>1332</v>
      </c>
      <c r="C206" s="14" t="s">
        <v>1334</v>
      </c>
      <c r="D206" t="b">
        <v>1</v>
      </c>
      <c r="E206">
        <v>0</v>
      </c>
      <c r="F206">
        <v>0.27358071962096298</v>
      </c>
      <c r="G206">
        <v>1</v>
      </c>
    </row>
    <row r="207" spans="1:7" x14ac:dyDescent="0.25">
      <c r="A207" s="3" t="s">
        <v>3631</v>
      </c>
      <c r="B207" s="3" t="s">
        <v>1349</v>
      </c>
      <c r="C207" s="14" t="s">
        <v>1334</v>
      </c>
      <c r="D207" t="b">
        <v>1</v>
      </c>
      <c r="E207">
        <v>0</v>
      </c>
      <c r="F207">
        <v>0.27358071962096298</v>
      </c>
      <c r="G207">
        <v>1</v>
      </c>
    </row>
    <row r="208" spans="1:7" x14ac:dyDescent="0.25">
      <c r="A208" s="3" t="s">
        <v>3632</v>
      </c>
      <c r="B208" s="3" t="s">
        <v>1336</v>
      </c>
      <c r="C208" s="14" t="s">
        <v>345</v>
      </c>
      <c r="D208" t="b">
        <v>1</v>
      </c>
      <c r="E208">
        <v>0</v>
      </c>
      <c r="F208">
        <v>0.27358071962096298</v>
      </c>
      <c r="G208">
        <v>1</v>
      </c>
    </row>
    <row r="209" spans="1:7" x14ac:dyDescent="0.25">
      <c r="A209" s="3" t="s">
        <v>3633</v>
      </c>
      <c r="B209" s="3" t="s">
        <v>743</v>
      </c>
      <c r="C209" s="14" t="s">
        <v>345</v>
      </c>
      <c r="D209" t="b">
        <v>1</v>
      </c>
      <c r="E209">
        <v>0</v>
      </c>
      <c r="F209">
        <v>0.27358071962096298</v>
      </c>
      <c r="G209">
        <v>1</v>
      </c>
    </row>
    <row r="210" spans="1:7" x14ac:dyDescent="0.25">
      <c r="A210" s="3" t="s">
        <v>3634</v>
      </c>
      <c r="B210" s="3" t="s">
        <v>2420</v>
      </c>
      <c r="C210" s="14" t="s">
        <v>2410</v>
      </c>
      <c r="D210" t="b">
        <v>1</v>
      </c>
      <c r="E210">
        <v>0</v>
      </c>
      <c r="F210">
        <v>0.27358071962096298</v>
      </c>
      <c r="G210">
        <v>1</v>
      </c>
    </row>
    <row r="211" spans="1:7" x14ac:dyDescent="0.25">
      <c r="A211" s="24" t="s">
        <v>3635</v>
      </c>
      <c r="B211" s="24" t="s">
        <v>2638</v>
      </c>
      <c r="C211" s="24" t="s">
        <v>2602</v>
      </c>
      <c r="D211" t="b">
        <v>1</v>
      </c>
      <c r="E211">
        <v>-10</v>
      </c>
      <c r="F211">
        <v>0.27358071962096298</v>
      </c>
      <c r="G211">
        <v>1</v>
      </c>
    </row>
    <row r="212" spans="1:7" ht="17.25" customHeight="1" x14ac:dyDescent="0.25">
      <c r="A212" s="3" t="s">
        <v>1076</v>
      </c>
      <c r="B212" s="9" t="s">
        <v>2508</v>
      </c>
      <c r="C212" s="14" t="s">
        <v>1279</v>
      </c>
      <c r="D212" t="b">
        <v>1</v>
      </c>
      <c r="E212">
        <v>0.93009237249538801</v>
      </c>
      <c r="F212">
        <v>0</v>
      </c>
      <c r="G212">
        <v>0</v>
      </c>
    </row>
    <row r="213" spans="1:7" ht="16.5" customHeight="1" x14ac:dyDescent="0.25">
      <c r="A213" s="3" t="s">
        <v>1243</v>
      </c>
      <c r="B213" s="9" t="s">
        <v>1373</v>
      </c>
      <c r="C213" s="14" t="s">
        <v>1294</v>
      </c>
      <c r="D213" t="b">
        <v>1</v>
      </c>
      <c r="E213">
        <v>4.0317872035561297</v>
      </c>
      <c r="F213">
        <v>0</v>
      </c>
      <c r="G213">
        <v>0</v>
      </c>
    </row>
    <row r="214" spans="1:7" x14ac:dyDescent="0.25">
      <c r="A214" s="3" t="s">
        <v>3636</v>
      </c>
      <c r="B214" s="9" t="s">
        <v>2382</v>
      </c>
      <c r="C214" s="14" t="s">
        <v>1471</v>
      </c>
      <c r="D214" t="b">
        <v>1</v>
      </c>
      <c r="E214">
        <v>0</v>
      </c>
      <c r="F214">
        <v>0.27358071962096298</v>
      </c>
      <c r="G214">
        <v>1</v>
      </c>
    </row>
    <row r="215" spans="1:7" x14ac:dyDescent="0.25">
      <c r="A215" s="3" t="s">
        <v>3637</v>
      </c>
      <c r="B215" s="9" t="s">
        <v>2208</v>
      </c>
      <c r="C215" s="14" t="s">
        <v>1534</v>
      </c>
      <c r="D215" t="b">
        <v>1</v>
      </c>
      <c r="E215">
        <v>0</v>
      </c>
      <c r="F215">
        <v>0.27358071962096298</v>
      </c>
      <c r="G215">
        <v>1</v>
      </c>
    </row>
    <row r="216" spans="1:7" ht="16.5" customHeight="1" x14ac:dyDescent="0.25">
      <c r="A216" s="3" t="s">
        <v>1077</v>
      </c>
      <c r="B216" s="11" t="s">
        <v>2530</v>
      </c>
      <c r="C216" s="14" t="s">
        <v>656</v>
      </c>
      <c r="D216" t="b">
        <v>1</v>
      </c>
      <c r="E216">
        <v>0.27358071962096298</v>
      </c>
      <c r="F216">
        <v>0</v>
      </c>
      <c r="G216">
        <v>0</v>
      </c>
    </row>
    <row r="217" spans="1:7" x14ac:dyDescent="0.25">
      <c r="A217" t="s">
        <v>3638</v>
      </c>
      <c r="B217" t="s">
        <v>1297</v>
      </c>
      <c r="C217" s="14" t="s">
        <v>2648</v>
      </c>
      <c r="D217" t="b">
        <v>1</v>
      </c>
      <c r="E217">
        <v>0</v>
      </c>
      <c r="F217">
        <v>0.27358071962096298</v>
      </c>
      <c r="G217">
        <v>1</v>
      </c>
    </row>
    <row r="218" spans="1:7" x14ac:dyDescent="0.25">
      <c r="A218" s="3" t="s">
        <v>3639</v>
      </c>
      <c r="B218" s="3" t="s">
        <v>2327</v>
      </c>
      <c r="C218" s="14" t="s">
        <v>2649</v>
      </c>
      <c r="D218" t="b">
        <v>1</v>
      </c>
      <c r="E218">
        <v>1.8474098954762901</v>
      </c>
      <c r="F218">
        <v>0.27358071962096298</v>
      </c>
      <c r="G218">
        <v>1</v>
      </c>
    </row>
    <row r="219" spans="1:7" x14ac:dyDescent="0.25">
      <c r="A219" s="3" t="s">
        <v>3640</v>
      </c>
      <c r="B219" t="s">
        <v>2646</v>
      </c>
      <c r="C219" s="14" t="s">
        <v>2650</v>
      </c>
      <c r="D219" t="b">
        <v>1</v>
      </c>
      <c r="E219">
        <v>0</v>
      </c>
      <c r="F219">
        <v>0.27358071962096298</v>
      </c>
      <c r="G219">
        <v>1</v>
      </c>
    </row>
    <row r="220" spans="1:7" x14ac:dyDescent="0.25">
      <c r="A220" s="3" t="s">
        <v>3641</v>
      </c>
      <c r="B220" t="s">
        <v>1273</v>
      </c>
      <c r="C220" s="14" t="s">
        <v>2651</v>
      </c>
      <c r="D220" t="b">
        <v>1</v>
      </c>
      <c r="E220">
        <v>0</v>
      </c>
      <c r="F220">
        <v>0.27358071962096298</v>
      </c>
      <c r="G220">
        <v>1</v>
      </c>
    </row>
    <row r="221" spans="1:7" x14ac:dyDescent="0.25">
      <c r="A221" s="3" t="s">
        <v>3642</v>
      </c>
      <c r="B221" s="3" t="s">
        <v>2519</v>
      </c>
      <c r="C221" s="14" t="s">
        <v>2652</v>
      </c>
      <c r="D221" t="b">
        <v>1</v>
      </c>
      <c r="E221">
        <v>-6.0574601454163698E-2</v>
      </c>
      <c r="F221">
        <v>0.27358071962096298</v>
      </c>
      <c r="G221">
        <v>1</v>
      </c>
    </row>
    <row r="222" spans="1:7" x14ac:dyDescent="0.25">
      <c r="A222" t="s">
        <v>1298</v>
      </c>
      <c r="B222" t="s">
        <v>1300</v>
      </c>
      <c r="C222" s="14" t="s">
        <v>2653</v>
      </c>
      <c r="D222" t="b">
        <v>1</v>
      </c>
      <c r="E222">
        <v>8.9936667796076506</v>
      </c>
      <c r="F222">
        <v>0</v>
      </c>
      <c r="G222">
        <v>0</v>
      </c>
    </row>
    <row r="223" spans="1:7" x14ac:dyDescent="0.25">
      <c r="A223" s="3" t="s">
        <v>1094</v>
      </c>
      <c r="B223" s="3" t="s">
        <v>1137</v>
      </c>
      <c r="C223" s="14" t="s">
        <v>2654</v>
      </c>
      <c r="D223" t="b">
        <v>1</v>
      </c>
      <c r="E223">
        <v>9.7578009879191594</v>
      </c>
      <c r="F223">
        <v>0.27358071962096298</v>
      </c>
      <c r="G223">
        <v>1</v>
      </c>
    </row>
    <row r="224" spans="1:7" x14ac:dyDescent="0.25">
      <c r="A224" s="3" t="s">
        <v>1097</v>
      </c>
      <c r="B224" s="3" t="s">
        <v>1139</v>
      </c>
      <c r="C224" s="14" t="s">
        <v>2655</v>
      </c>
      <c r="D224" t="b">
        <v>1</v>
      </c>
      <c r="E224">
        <v>-0.13709532992340101</v>
      </c>
      <c r="F224">
        <v>0</v>
      </c>
      <c r="G224">
        <v>0</v>
      </c>
    </row>
    <row r="225" spans="1:7" x14ac:dyDescent="0.25">
      <c r="A225" s="3" t="s">
        <v>1096</v>
      </c>
      <c r="B225" s="3" t="s">
        <v>1141</v>
      </c>
      <c r="C225" s="14" t="s">
        <v>2656</v>
      </c>
      <c r="D225" t="b">
        <v>1</v>
      </c>
      <c r="E225">
        <v>-0.304224844211889</v>
      </c>
      <c r="F225">
        <v>0.27358071962096298</v>
      </c>
      <c r="G225">
        <v>1</v>
      </c>
    </row>
    <row r="226" spans="1:7" x14ac:dyDescent="0.25">
      <c r="A226" s="3" t="s">
        <v>1095</v>
      </c>
      <c r="B226" s="3" t="s">
        <v>1143</v>
      </c>
      <c r="C226" s="14" t="s">
        <v>2657</v>
      </c>
      <c r="D226" t="b">
        <v>1</v>
      </c>
      <c r="E226">
        <v>-0.21409052248573299</v>
      </c>
      <c r="F226">
        <v>0</v>
      </c>
      <c r="G226">
        <v>0</v>
      </c>
    </row>
    <row r="227" spans="1:7" x14ac:dyDescent="0.25">
      <c r="A227" s="3" t="s">
        <v>3643</v>
      </c>
      <c r="B227" s="3" t="s">
        <v>2520</v>
      </c>
      <c r="C227" s="14" t="s">
        <v>2658</v>
      </c>
      <c r="D227" t="b">
        <v>1</v>
      </c>
      <c r="E227">
        <v>-10</v>
      </c>
      <c r="F227">
        <v>0.27358071962096298</v>
      </c>
      <c r="G227">
        <v>1</v>
      </c>
    </row>
    <row r="228" spans="1:7" x14ac:dyDescent="0.25">
      <c r="A228" s="3" t="s">
        <v>1078</v>
      </c>
      <c r="B228" s="3" t="s">
        <v>1079</v>
      </c>
      <c r="C228" s="14" t="s">
        <v>2659</v>
      </c>
      <c r="D228" t="b">
        <v>1</v>
      </c>
      <c r="E228">
        <v>0.27358071962096298</v>
      </c>
      <c r="F228">
        <v>0</v>
      </c>
      <c r="G228">
        <v>0</v>
      </c>
    </row>
    <row r="229" spans="1:7" x14ac:dyDescent="0.25">
      <c r="A229" s="3" t="s">
        <v>2609</v>
      </c>
      <c r="B229" s="3" t="s">
        <v>2612</v>
      </c>
      <c r="C229" s="14" t="s">
        <v>2660</v>
      </c>
      <c r="D229" t="b">
        <v>1</v>
      </c>
      <c r="E229">
        <v>-10</v>
      </c>
      <c r="F229">
        <v>0.27358071962096298</v>
      </c>
      <c r="G229">
        <v>1</v>
      </c>
    </row>
    <row r="230" spans="1:7" x14ac:dyDescent="0.25">
      <c r="A230" s="3" t="s">
        <v>3644</v>
      </c>
      <c r="B230" s="3" t="s">
        <v>1454</v>
      </c>
      <c r="C230" s="14" t="s">
        <v>2661</v>
      </c>
      <c r="D230" t="b">
        <v>1</v>
      </c>
      <c r="E230">
        <v>9.7824257914869202E-3</v>
      </c>
      <c r="F230">
        <v>0</v>
      </c>
      <c r="G230">
        <v>0</v>
      </c>
    </row>
    <row r="231" spans="1:7" x14ac:dyDescent="0.25">
      <c r="A231" s="3" t="s">
        <v>2613</v>
      </c>
      <c r="B231" s="3" t="s">
        <v>2615</v>
      </c>
      <c r="C231" s="14" t="s">
        <v>2662</v>
      </c>
      <c r="D231" t="b">
        <v>1</v>
      </c>
      <c r="E231">
        <v>-4.5160516549271897E-2</v>
      </c>
      <c r="F231">
        <v>0.27358071962096298</v>
      </c>
      <c r="G231">
        <v>1</v>
      </c>
    </row>
    <row r="232" spans="1:7" x14ac:dyDescent="0.25">
      <c r="A232" s="3" t="s">
        <v>3645</v>
      </c>
      <c r="B232" s="3" t="s">
        <v>2317</v>
      </c>
      <c r="C232" s="14" t="s">
        <v>2663</v>
      </c>
      <c r="D232" t="b">
        <v>1</v>
      </c>
      <c r="E232">
        <v>-10</v>
      </c>
      <c r="F232">
        <v>0.27358071962096298</v>
      </c>
      <c r="G232">
        <v>1</v>
      </c>
    </row>
    <row r="233" spans="1:7" x14ac:dyDescent="0.25">
      <c r="A233" s="3" t="s">
        <v>3646</v>
      </c>
      <c r="B233" s="3" t="s">
        <v>1184</v>
      </c>
      <c r="C233" s="14" t="s">
        <v>2664</v>
      </c>
      <c r="D233" t="b">
        <v>1</v>
      </c>
      <c r="E233">
        <v>-4.6000409358507403E-2</v>
      </c>
      <c r="F233">
        <v>0</v>
      </c>
      <c r="G233">
        <v>0</v>
      </c>
    </row>
    <row r="234" spans="1:7" x14ac:dyDescent="0.25">
      <c r="A234" s="3" t="s">
        <v>3647</v>
      </c>
      <c r="B234" t="s">
        <v>1266</v>
      </c>
      <c r="C234" s="14" t="s">
        <v>2665</v>
      </c>
      <c r="D234" t="b">
        <v>1</v>
      </c>
      <c r="E234">
        <v>-2.6643752703165501E-2</v>
      </c>
      <c r="F234">
        <v>0</v>
      </c>
      <c r="G234">
        <v>0</v>
      </c>
    </row>
    <row r="235" spans="1:7" x14ac:dyDescent="0.25">
      <c r="A235" t="s">
        <v>1090</v>
      </c>
      <c r="B235" s="3" t="s">
        <v>1092</v>
      </c>
      <c r="C235" s="14" t="s">
        <v>2666</v>
      </c>
      <c r="D235" t="b">
        <v>1</v>
      </c>
      <c r="E235">
        <v>16.178451409435802</v>
      </c>
      <c r="F235">
        <v>0.27358071962096298</v>
      </c>
      <c r="G235">
        <v>1</v>
      </c>
    </row>
    <row r="236" spans="1:7" x14ac:dyDescent="0.25">
      <c r="A236" s="22" t="s">
        <v>3648</v>
      </c>
      <c r="B236" s="13" t="s">
        <v>1464</v>
      </c>
      <c r="C236" s="14" t="s">
        <v>2667</v>
      </c>
      <c r="D236" t="b">
        <v>1</v>
      </c>
      <c r="E236">
        <v>-10</v>
      </c>
      <c r="F236">
        <v>0.27358071962096298</v>
      </c>
      <c r="G236">
        <v>1</v>
      </c>
    </row>
    <row r="237" spans="1:7" x14ac:dyDescent="0.25">
      <c r="A237" s="3" t="s">
        <v>1098</v>
      </c>
      <c r="B237" s="3" t="s">
        <v>1145</v>
      </c>
      <c r="C237" s="14" t="s">
        <v>2668</v>
      </c>
      <c r="D237" t="b">
        <v>1</v>
      </c>
      <c r="E237">
        <v>-10</v>
      </c>
      <c r="F237">
        <v>0</v>
      </c>
      <c r="G237">
        <v>0</v>
      </c>
    </row>
    <row r="238" spans="1:7" x14ac:dyDescent="0.25">
      <c r="A238" s="3" t="s">
        <v>3649</v>
      </c>
      <c r="B238" s="3" t="s">
        <v>1194</v>
      </c>
      <c r="C238" s="14" t="s">
        <v>2669</v>
      </c>
      <c r="D238" t="b">
        <v>1</v>
      </c>
      <c r="E238">
        <v>1.8114733443959701</v>
      </c>
      <c r="F238">
        <v>0.27358071962096298</v>
      </c>
      <c r="G238">
        <v>1</v>
      </c>
    </row>
    <row r="239" spans="1:7" x14ac:dyDescent="0.25">
      <c r="A239" s="3" t="s">
        <v>3650</v>
      </c>
      <c r="B239" t="s">
        <v>1272</v>
      </c>
      <c r="C239" s="14" t="s">
        <v>2670</v>
      </c>
      <c r="D239" t="b">
        <v>1</v>
      </c>
      <c r="E239">
        <v>-1.24799316869257E-2</v>
      </c>
      <c r="F239">
        <v>0</v>
      </c>
      <c r="G239">
        <v>0</v>
      </c>
    </row>
    <row r="240" spans="1:7" x14ac:dyDescent="0.25">
      <c r="A240" s="3" t="s">
        <v>3651</v>
      </c>
      <c r="B240" t="s">
        <v>1271</v>
      </c>
      <c r="C240" s="14" t="s">
        <v>2671</v>
      </c>
      <c r="D240" t="b">
        <v>1</v>
      </c>
      <c r="E240">
        <v>-7.1396360399482699E-3</v>
      </c>
      <c r="F240">
        <v>0</v>
      </c>
      <c r="G240">
        <v>0</v>
      </c>
    </row>
    <row r="241" spans="1:7" x14ac:dyDescent="0.25">
      <c r="A241" s="3" t="s">
        <v>3652</v>
      </c>
      <c r="B241" t="s">
        <v>2350</v>
      </c>
      <c r="C241" s="14" t="s">
        <v>2672</v>
      </c>
      <c r="D241" t="b">
        <v>1</v>
      </c>
      <c r="E241">
        <v>0</v>
      </c>
      <c r="F241">
        <v>0.27358071962096298</v>
      </c>
      <c r="G241">
        <v>1</v>
      </c>
    </row>
    <row r="242" spans="1:7" x14ac:dyDescent="0.25">
      <c r="A242" t="s">
        <v>1082</v>
      </c>
      <c r="B242" s="3" t="s">
        <v>1087</v>
      </c>
      <c r="C242" s="14" t="s">
        <v>2673</v>
      </c>
      <c r="D242" t="b">
        <v>1</v>
      </c>
      <c r="E242">
        <v>31.2184548645129</v>
      </c>
      <c r="F242">
        <v>0.27358071962096298</v>
      </c>
      <c r="G242">
        <v>1</v>
      </c>
    </row>
    <row r="243" spans="1:7" x14ac:dyDescent="0.25">
      <c r="A243" s="3" t="s">
        <v>1392</v>
      </c>
      <c r="B243" s="3" t="s">
        <v>1391</v>
      </c>
      <c r="C243" s="14" t="s">
        <v>2674</v>
      </c>
      <c r="D243" t="b">
        <v>1</v>
      </c>
      <c r="E243">
        <v>4.7280808342227001</v>
      </c>
      <c r="F243">
        <v>0.27358071962096298</v>
      </c>
      <c r="G243">
        <v>1</v>
      </c>
    </row>
    <row r="244" spans="1:7" x14ac:dyDescent="0.25">
      <c r="A244" s="3" t="s">
        <v>3653</v>
      </c>
      <c r="B244" s="3" t="s">
        <v>1400</v>
      </c>
      <c r="C244" s="14" t="s">
        <v>2675</v>
      </c>
      <c r="D244" t="b">
        <v>1</v>
      </c>
      <c r="E244" s="33">
        <v>0</v>
      </c>
      <c r="F244">
        <v>0.27358071962096298</v>
      </c>
      <c r="G244">
        <v>1</v>
      </c>
    </row>
    <row r="245" spans="1:7" x14ac:dyDescent="0.25">
      <c r="A245" s="3" t="s">
        <v>1223</v>
      </c>
      <c r="B245" t="s">
        <v>1231</v>
      </c>
      <c r="C245" s="14" t="s">
        <v>2676</v>
      </c>
      <c r="D245" t="b">
        <v>1</v>
      </c>
      <c r="E245" s="33">
        <v>-4.0284760964190997E-3</v>
      </c>
      <c r="F245">
        <v>0</v>
      </c>
      <c r="G245">
        <v>0</v>
      </c>
    </row>
    <row r="246" spans="1:7" x14ac:dyDescent="0.25">
      <c r="A246" s="3" t="s">
        <v>3654</v>
      </c>
      <c r="B246" s="3" t="s">
        <v>1281</v>
      </c>
      <c r="C246" s="14" t="s">
        <v>2677</v>
      </c>
      <c r="D246" t="b">
        <v>1</v>
      </c>
      <c r="E246">
        <v>-10</v>
      </c>
      <c r="F246">
        <v>0.27358071962096298</v>
      </c>
      <c r="G246">
        <v>1</v>
      </c>
    </row>
    <row r="247" spans="1:7" x14ac:dyDescent="0.25">
      <c r="A247" s="22" t="s">
        <v>1455</v>
      </c>
      <c r="B247" s="13" t="s">
        <v>1460</v>
      </c>
      <c r="C247" s="14" t="s">
        <v>2678</v>
      </c>
      <c r="D247" t="b">
        <v>1</v>
      </c>
      <c r="E247">
        <v>0</v>
      </c>
      <c r="F247">
        <v>0.27358071962096298</v>
      </c>
      <c r="G247">
        <v>1</v>
      </c>
    </row>
    <row r="248" spans="1:7" x14ac:dyDescent="0.25">
      <c r="A248" s="3" t="s">
        <v>1438</v>
      </c>
      <c r="B248" s="3" t="s">
        <v>2318</v>
      </c>
      <c r="C248" s="14" t="s">
        <v>2679</v>
      </c>
      <c r="D248" t="b">
        <v>1</v>
      </c>
      <c r="E248">
        <v>-10</v>
      </c>
      <c r="F248">
        <v>0.27358071962096298</v>
      </c>
      <c r="G248">
        <v>1</v>
      </c>
    </row>
    <row r="249" spans="1:7" x14ac:dyDescent="0.25">
      <c r="A249" s="3" t="s">
        <v>1099</v>
      </c>
      <c r="B249" s="3" t="s">
        <v>1147</v>
      </c>
      <c r="C249" s="14" t="s">
        <v>2680</v>
      </c>
      <c r="D249" t="b">
        <v>1</v>
      </c>
      <c r="E249">
        <v>-0.10283752334969699</v>
      </c>
      <c r="F249">
        <v>0</v>
      </c>
      <c r="G249">
        <v>0</v>
      </c>
    </row>
    <row r="250" spans="1:7" x14ac:dyDescent="0.25">
      <c r="A250" s="3" t="s">
        <v>1100</v>
      </c>
      <c r="B250" s="3" t="s">
        <v>1149</v>
      </c>
      <c r="C250" s="14" t="s">
        <v>2681</v>
      </c>
      <c r="D250" t="b">
        <v>1</v>
      </c>
      <c r="E250">
        <v>-0.294750637523231</v>
      </c>
      <c r="F250">
        <v>0.27358071962096298</v>
      </c>
      <c r="G250">
        <v>1</v>
      </c>
    </row>
    <row r="251" spans="1:7" x14ac:dyDescent="0.25">
      <c r="A251" s="3" t="s">
        <v>1101</v>
      </c>
      <c r="B251" s="3" t="s">
        <v>1152</v>
      </c>
      <c r="C251" s="14" t="s">
        <v>2682</v>
      </c>
      <c r="D251" t="b">
        <v>1</v>
      </c>
      <c r="E251">
        <v>0.744755463706401</v>
      </c>
      <c r="F251">
        <v>0</v>
      </c>
      <c r="G251">
        <v>0</v>
      </c>
    </row>
    <row r="252" spans="1:7" x14ac:dyDescent="0.25">
      <c r="A252" s="3" t="s">
        <v>3655</v>
      </c>
      <c r="B252" s="3" t="s">
        <v>1384</v>
      </c>
      <c r="C252" s="14" t="s">
        <v>2683</v>
      </c>
      <c r="D252" t="b">
        <v>1</v>
      </c>
      <c r="E252">
        <v>-2.1118652928097701</v>
      </c>
      <c r="F252">
        <v>0.27358071962096298</v>
      </c>
      <c r="G252">
        <v>1</v>
      </c>
    </row>
    <row r="253" spans="1:7" x14ac:dyDescent="0.25">
      <c r="A253" t="s">
        <v>3658</v>
      </c>
      <c r="B253" t="s">
        <v>1484</v>
      </c>
      <c r="C253" s="14" t="s">
        <v>2684</v>
      </c>
      <c r="D253" t="b">
        <v>1</v>
      </c>
      <c r="E253">
        <v>104.949608833882</v>
      </c>
      <c r="F253">
        <v>0.27358071962096298</v>
      </c>
      <c r="G253">
        <v>1</v>
      </c>
    </row>
    <row r="254" spans="1:7" x14ac:dyDescent="0.25">
      <c r="A254" s="3" t="s">
        <v>3659</v>
      </c>
      <c r="B254" s="3" t="s">
        <v>2366</v>
      </c>
      <c r="C254" s="14" t="s">
        <v>2685</v>
      </c>
      <c r="D254" t="b">
        <v>1</v>
      </c>
      <c r="E254">
        <v>4.0246494825812498</v>
      </c>
      <c r="F254">
        <v>0.27358071962096298</v>
      </c>
      <c r="G254">
        <v>1</v>
      </c>
    </row>
    <row r="255" spans="1:7" x14ac:dyDescent="0.25">
      <c r="A255" s="3" t="s">
        <v>3660</v>
      </c>
      <c r="B255" s="3" t="s">
        <v>3125</v>
      </c>
      <c r="C255" s="14" t="s">
        <v>2686</v>
      </c>
      <c r="D255" t="b">
        <v>1</v>
      </c>
      <c r="E255">
        <v>0</v>
      </c>
      <c r="F255">
        <v>0.27358071962096298</v>
      </c>
      <c r="G255">
        <v>1</v>
      </c>
    </row>
    <row r="256" spans="1:7" x14ac:dyDescent="0.25">
      <c r="A256" s="3" t="s">
        <v>1202</v>
      </c>
      <c r="B256" s="3" t="s">
        <v>1211</v>
      </c>
      <c r="C256" s="14" t="s">
        <v>2687</v>
      </c>
      <c r="D256" t="b">
        <v>1</v>
      </c>
      <c r="E256">
        <v>-10</v>
      </c>
      <c r="F256">
        <v>0.27358071962096298</v>
      </c>
      <c r="G256">
        <v>1</v>
      </c>
    </row>
    <row r="257" spans="1:7" x14ac:dyDescent="0.25">
      <c r="A257" s="3" t="s">
        <v>1204</v>
      </c>
      <c r="B257" s="3" t="s">
        <v>1218</v>
      </c>
      <c r="C257" s="14" t="s">
        <v>2688</v>
      </c>
      <c r="D257" t="b">
        <v>1</v>
      </c>
      <c r="E257">
        <v>-6.9662357456943802</v>
      </c>
      <c r="F257">
        <v>0.27358071962096298</v>
      </c>
      <c r="G257">
        <v>1</v>
      </c>
    </row>
    <row r="258" spans="1:7" x14ac:dyDescent="0.25">
      <c r="A258" s="3" t="s">
        <v>1253</v>
      </c>
      <c r="B258" s="3" t="s">
        <v>1252</v>
      </c>
      <c r="C258" s="14" t="s">
        <v>2689</v>
      </c>
      <c r="D258" t="b">
        <v>1</v>
      </c>
      <c r="E258">
        <v>-4.0317872035561297</v>
      </c>
      <c r="F258">
        <v>0</v>
      </c>
      <c r="G258">
        <v>0</v>
      </c>
    </row>
    <row r="259" spans="1:7" x14ac:dyDescent="0.25">
      <c r="A259" s="3" t="s">
        <v>1102</v>
      </c>
      <c r="B259" s="3" t="s">
        <v>1153</v>
      </c>
      <c r="C259" s="14" t="s">
        <v>2690</v>
      </c>
      <c r="D259" t="b">
        <v>1</v>
      </c>
      <c r="E259">
        <v>-5.0002696037724503E-2</v>
      </c>
      <c r="F259">
        <v>0</v>
      </c>
      <c r="G259">
        <v>0</v>
      </c>
    </row>
    <row r="260" spans="1:7" x14ac:dyDescent="0.25">
      <c r="A260" t="s">
        <v>3661</v>
      </c>
      <c r="B260" t="s">
        <v>1306</v>
      </c>
      <c r="C260" s="14" t="s">
        <v>2691</v>
      </c>
      <c r="D260" t="b">
        <v>1</v>
      </c>
      <c r="E260">
        <v>8.9936667796076506</v>
      </c>
      <c r="F260">
        <v>0</v>
      </c>
      <c r="G260">
        <v>0</v>
      </c>
    </row>
    <row r="261" spans="1:7" x14ac:dyDescent="0.25">
      <c r="A261" t="s">
        <v>3662</v>
      </c>
      <c r="B261" t="s">
        <v>1303</v>
      </c>
      <c r="C261" s="14" t="s">
        <v>2692</v>
      </c>
      <c r="D261" t="b">
        <v>1</v>
      </c>
      <c r="E261">
        <v>0.92232432154247102</v>
      </c>
      <c r="F261">
        <v>0.27358071962096298</v>
      </c>
      <c r="G261">
        <v>1</v>
      </c>
    </row>
    <row r="262" spans="1:7" x14ac:dyDescent="0.25">
      <c r="A262" s="3" t="s">
        <v>3663</v>
      </c>
      <c r="B262" s="3" t="s">
        <v>1371</v>
      </c>
      <c r="C262" s="14" t="s">
        <v>2693</v>
      </c>
      <c r="D262" t="b">
        <v>1</v>
      </c>
      <c r="E262">
        <v>0</v>
      </c>
      <c r="F262">
        <v>0.27358071962096298</v>
      </c>
      <c r="G262">
        <v>1</v>
      </c>
    </row>
    <row r="263" spans="1:7" x14ac:dyDescent="0.25">
      <c r="A263" s="3" t="s">
        <v>1103</v>
      </c>
      <c r="B263" s="3" t="s">
        <v>1156</v>
      </c>
      <c r="C263" s="14" t="s">
        <v>2694</v>
      </c>
      <c r="D263" t="b">
        <v>1</v>
      </c>
      <c r="E263">
        <v>-0.41256479403726898</v>
      </c>
      <c r="F263">
        <v>0</v>
      </c>
      <c r="G263">
        <v>0</v>
      </c>
    </row>
    <row r="264" spans="1:7" x14ac:dyDescent="0.25">
      <c r="A264" s="3" t="s">
        <v>3664</v>
      </c>
      <c r="B264" s="3" t="s">
        <v>1450</v>
      </c>
      <c r="C264" s="14" t="s">
        <v>2695</v>
      </c>
      <c r="D264" t="b">
        <v>1</v>
      </c>
      <c r="E264">
        <v>0</v>
      </c>
      <c r="F264">
        <v>0.27358071962096298</v>
      </c>
      <c r="G264">
        <v>1</v>
      </c>
    </row>
    <row r="265" spans="1:7" x14ac:dyDescent="0.25">
      <c r="A265" s="3" t="s">
        <v>3665</v>
      </c>
      <c r="B265" s="3" t="s">
        <v>1283</v>
      </c>
      <c r="C265" s="14" t="s">
        <v>2696</v>
      </c>
      <c r="D265" t="b">
        <v>1</v>
      </c>
      <c r="E265">
        <v>0</v>
      </c>
      <c r="F265">
        <v>0.27358071962096298</v>
      </c>
      <c r="G265">
        <v>1</v>
      </c>
    </row>
    <row r="266" spans="1:7" x14ac:dyDescent="0.25">
      <c r="A266" s="3" t="s">
        <v>3666</v>
      </c>
      <c r="B266" s="3" t="s">
        <v>1201</v>
      </c>
      <c r="C266" s="14" t="s">
        <v>2697</v>
      </c>
      <c r="D266" t="b">
        <v>1</v>
      </c>
      <c r="E266">
        <v>49.871894467438402</v>
      </c>
      <c r="F266">
        <v>0.27358071962096298</v>
      </c>
      <c r="G266">
        <v>1</v>
      </c>
    </row>
    <row r="267" spans="1:7" x14ac:dyDescent="0.25">
      <c r="A267" s="3" t="s">
        <v>1104</v>
      </c>
      <c r="B267" s="3" t="s">
        <v>1157</v>
      </c>
      <c r="C267" s="14" t="s">
        <v>2698</v>
      </c>
      <c r="D267" t="b">
        <v>1</v>
      </c>
      <c r="E267">
        <v>-0.41305030225571199</v>
      </c>
      <c r="F267">
        <v>0</v>
      </c>
      <c r="G267">
        <v>0</v>
      </c>
    </row>
    <row r="268" spans="1:7" x14ac:dyDescent="0.25">
      <c r="A268" s="3" t="s">
        <v>1105</v>
      </c>
      <c r="B268" s="3" t="s">
        <v>1158</v>
      </c>
      <c r="C268" s="14" t="s">
        <v>2699</v>
      </c>
      <c r="D268" t="b">
        <v>1</v>
      </c>
      <c r="E268">
        <v>-0.43627191851980401</v>
      </c>
      <c r="F268">
        <v>0</v>
      </c>
      <c r="G268">
        <v>0</v>
      </c>
    </row>
    <row r="269" spans="1:7" x14ac:dyDescent="0.25">
      <c r="A269" s="3" t="s">
        <v>1280</v>
      </c>
      <c r="B269" t="s">
        <v>1284</v>
      </c>
      <c r="C269" s="14" t="s">
        <v>2700</v>
      </c>
      <c r="D269" t="b">
        <v>1</v>
      </c>
      <c r="E269">
        <v>29.980435148417001</v>
      </c>
      <c r="F269">
        <v>0.27358071962096298</v>
      </c>
      <c r="G269">
        <v>1</v>
      </c>
    </row>
    <row r="270" spans="1:7" x14ac:dyDescent="0.25">
      <c r="A270" s="3" t="s">
        <v>3667</v>
      </c>
      <c r="B270" s="13" t="s">
        <v>2316</v>
      </c>
      <c r="C270" s="14" t="s">
        <v>2701</v>
      </c>
      <c r="D270" t="b">
        <v>1</v>
      </c>
      <c r="E270">
        <v>-10</v>
      </c>
      <c r="F270">
        <v>0.27358071962096298</v>
      </c>
      <c r="G270">
        <v>1</v>
      </c>
    </row>
    <row r="271" spans="1:7" x14ac:dyDescent="0.25">
      <c r="A271" s="3" t="s">
        <v>1106</v>
      </c>
      <c r="B271" s="3" t="s">
        <v>1161</v>
      </c>
      <c r="C271" s="14" t="s">
        <v>2702</v>
      </c>
      <c r="D271" t="b">
        <v>1</v>
      </c>
      <c r="E271">
        <v>-10</v>
      </c>
      <c r="F271">
        <v>0</v>
      </c>
      <c r="G271">
        <v>0</v>
      </c>
    </row>
    <row r="272" spans="1:7" x14ac:dyDescent="0.25">
      <c r="A272" s="22" t="s">
        <v>3668</v>
      </c>
      <c r="B272" s="13" t="s">
        <v>1487</v>
      </c>
      <c r="C272" s="14" t="s">
        <v>2703</v>
      </c>
      <c r="D272" t="b">
        <v>1</v>
      </c>
      <c r="E272">
        <v>0</v>
      </c>
      <c r="F272">
        <v>0.27358071962096298</v>
      </c>
      <c r="G272">
        <v>1</v>
      </c>
    </row>
    <row r="273" spans="1:7" x14ac:dyDescent="0.25">
      <c r="A273" s="3" t="s">
        <v>3669</v>
      </c>
      <c r="B273" t="s">
        <v>1229</v>
      </c>
      <c r="C273" s="14" t="s">
        <v>2704</v>
      </c>
      <c r="D273" t="b">
        <v>1</v>
      </c>
      <c r="E273">
        <v>0</v>
      </c>
      <c r="F273">
        <v>0.27358071962096298</v>
      </c>
      <c r="G273">
        <v>1</v>
      </c>
    </row>
    <row r="274" spans="1:7" x14ac:dyDescent="0.25">
      <c r="A274" s="3" t="s">
        <v>1203</v>
      </c>
      <c r="B274" s="3" t="s">
        <v>1215</v>
      </c>
      <c r="C274" s="14" t="s">
        <v>2705</v>
      </c>
      <c r="D274" t="b">
        <v>1</v>
      </c>
      <c r="E274">
        <v>-6.0707218506015197</v>
      </c>
      <c r="F274">
        <v>0.27358071962096298</v>
      </c>
      <c r="G274">
        <v>1</v>
      </c>
    </row>
    <row r="275" spans="1:7" x14ac:dyDescent="0.25">
      <c r="A275" s="3" t="s">
        <v>1221</v>
      </c>
      <c r="B275" t="s">
        <v>1242</v>
      </c>
      <c r="C275" s="14" t="s">
        <v>2706</v>
      </c>
      <c r="D275" t="b">
        <v>1</v>
      </c>
      <c r="E275">
        <v>-4.7939002337443498E-2</v>
      </c>
      <c r="F275">
        <v>0.27358071962096298</v>
      </c>
      <c r="G275">
        <v>1</v>
      </c>
    </row>
    <row r="276" spans="1:7" x14ac:dyDescent="0.25">
      <c r="A276" s="22" t="s">
        <v>3670</v>
      </c>
      <c r="B276" s="13" t="s">
        <v>1459</v>
      </c>
      <c r="C276" s="14" t="s">
        <v>2707</v>
      </c>
      <c r="D276" t="b">
        <v>1</v>
      </c>
      <c r="E276">
        <v>0</v>
      </c>
      <c r="F276">
        <v>0.27358071962096298</v>
      </c>
      <c r="G276">
        <v>1</v>
      </c>
    </row>
    <row r="277" spans="1:7" x14ac:dyDescent="0.25">
      <c r="A277" s="3" t="s">
        <v>3671</v>
      </c>
      <c r="B277" s="3" t="s">
        <v>1216</v>
      </c>
      <c r="C277" s="14" t="s">
        <v>2708</v>
      </c>
      <c r="D277" t="b">
        <v>1</v>
      </c>
      <c r="E277">
        <v>0</v>
      </c>
      <c r="F277">
        <v>0.27358071962096298</v>
      </c>
      <c r="G277">
        <v>1</v>
      </c>
    </row>
    <row r="278" spans="1:7" x14ac:dyDescent="0.25">
      <c r="A278" s="3" t="s">
        <v>3672</v>
      </c>
      <c r="B278" s="3" t="s">
        <v>1183</v>
      </c>
      <c r="C278" s="14" t="s">
        <v>2709</v>
      </c>
      <c r="D278" t="b">
        <v>1</v>
      </c>
      <c r="E278">
        <v>-0.135723395003959</v>
      </c>
      <c r="F278">
        <v>0</v>
      </c>
      <c r="G278">
        <v>0</v>
      </c>
    </row>
    <row r="279" spans="1:7" x14ac:dyDescent="0.25">
      <c r="A279" s="3" t="s">
        <v>3673</v>
      </c>
      <c r="B279" t="s">
        <v>1405</v>
      </c>
      <c r="C279" s="14" t="s">
        <v>2710</v>
      </c>
      <c r="D279" t="b">
        <v>1</v>
      </c>
      <c r="E279">
        <v>-1.03987210786727E-2</v>
      </c>
      <c r="F279">
        <v>0.27358071962096298</v>
      </c>
      <c r="G279">
        <v>1</v>
      </c>
    </row>
    <row r="280" spans="1:7" x14ac:dyDescent="0.25">
      <c r="A280" s="3" t="s">
        <v>3674</v>
      </c>
      <c r="B280" t="s">
        <v>1240</v>
      </c>
      <c r="C280" s="14" t="s">
        <v>2711</v>
      </c>
      <c r="D280" t="b">
        <v>1</v>
      </c>
      <c r="E280">
        <v>0</v>
      </c>
      <c r="F280">
        <v>0.27358071962096298</v>
      </c>
      <c r="G280">
        <v>1</v>
      </c>
    </row>
    <row r="281" spans="1:7" x14ac:dyDescent="0.25">
      <c r="A281" s="3" t="s">
        <v>1107</v>
      </c>
      <c r="B281" s="3" t="s">
        <v>1162</v>
      </c>
      <c r="C281" s="14" t="s">
        <v>2712</v>
      </c>
      <c r="D281" t="b">
        <v>1</v>
      </c>
      <c r="E281">
        <v>-0.236381116284958</v>
      </c>
      <c r="F281">
        <v>0</v>
      </c>
      <c r="G281">
        <v>0</v>
      </c>
    </row>
    <row r="282" spans="1:7" x14ac:dyDescent="0.25">
      <c r="A282" t="s">
        <v>1081</v>
      </c>
      <c r="B282" s="3" t="s">
        <v>1086</v>
      </c>
      <c r="C282" s="14" t="s">
        <v>2713</v>
      </c>
      <c r="D282" t="b">
        <v>1</v>
      </c>
      <c r="E282">
        <v>30.060574601454199</v>
      </c>
      <c r="F282">
        <v>0.27358071962096298</v>
      </c>
      <c r="G282">
        <v>1</v>
      </c>
    </row>
    <row r="283" spans="1:7" x14ac:dyDescent="0.25">
      <c r="A283" s="3" t="s">
        <v>1108</v>
      </c>
      <c r="B283" s="3" t="s">
        <v>1164</v>
      </c>
      <c r="C283" s="14" t="s">
        <v>2714</v>
      </c>
      <c r="D283" t="b">
        <v>1</v>
      </c>
      <c r="E283" s="33">
        <v>-9.7739687056050101E-2</v>
      </c>
      <c r="F283">
        <v>0</v>
      </c>
      <c r="G283">
        <v>0</v>
      </c>
    </row>
    <row r="284" spans="1:7" x14ac:dyDescent="0.25">
      <c r="A284" s="3" t="s">
        <v>3675</v>
      </c>
      <c r="B284" t="s">
        <v>2515</v>
      </c>
      <c r="C284" s="14" t="s">
        <v>2715</v>
      </c>
      <c r="D284" t="b">
        <v>1</v>
      </c>
      <c r="E284" s="33">
        <v>-4.0284760964190997E-3</v>
      </c>
      <c r="F284">
        <v>0</v>
      </c>
      <c r="G284">
        <v>0</v>
      </c>
    </row>
    <row r="285" spans="1:7" x14ac:dyDescent="0.25">
      <c r="A285" s="3" t="s">
        <v>3676</v>
      </c>
      <c r="B285" t="s">
        <v>1259</v>
      </c>
      <c r="C285" s="14" t="s">
        <v>2716</v>
      </c>
      <c r="D285" t="b">
        <v>1</v>
      </c>
      <c r="E285" s="33">
        <v>-4.0317872035561297</v>
      </c>
      <c r="F285">
        <v>0</v>
      </c>
      <c r="G285">
        <v>0</v>
      </c>
    </row>
    <row r="286" spans="1:7" x14ac:dyDescent="0.25">
      <c r="A286" s="3" t="s">
        <v>3677</v>
      </c>
      <c r="B286" t="s">
        <v>1378</v>
      </c>
      <c r="C286" s="14" t="s">
        <v>2717</v>
      </c>
      <c r="D286" t="b">
        <v>1</v>
      </c>
      <c r="E286" s="33">
        <v>-4.0284760964190997E-3</v>
      </c>
      <c r="F286">
        <v>0</v>
      </c>
      <c r="G286">
        <v>0</v>
      </c>
    </row>
    <row r="287" spans="1:7" x14ac:dyDescent="0.25">
      <c r="A287" s="3" t="s">
        <v>3678</v>
      </c>
      <c r="B287" t="s">
        <v>1386</v>
      </c>
      <c r="C287" s="14" t="s">
        <v>2718</v>
      </c>
      <c r="D287" t="b">
        <v>1</v>
      </c>
      <c r="E287">
        <v>-7.1533946051063202</v>
      </c>
      <c r="F287">
        <v>0.27358071962096298</v>
      </c>
      <c r="G287">
        <v>1</v>
      </c>
    </row>
    <row r="288" spans="1:7" x14ac:dyDescent="0.25">
      <c r="A288" s="22" t="s">
        <v>3679</v>
      </c>
      <c r="B288" s="13" t="s">
        <v>2503</v>
      </c>
      <c r="C288" s="14" t="s">
        <v>2719</v>
      </c>
      <c r="D288" t="b">
        <v>1</v>
      </c>
      <c r="E288">
        <v>10</v>
      </c>
      <c r="F288">
        <v>0.27358071962096298</v>
      </c>
      <c r="G288">
        <v>1</v>
      </c>
    </row>
    <row r="289" spans="1:7" x14ac:dyDescent="0.25">
      <c r="A289" s="3" t="s">
        <v>3680</v>
      </c>
      <c r="B289" s="3" t="s">
        <v>1212</v>
      </c>
      <c r="C289" s="14" t="s">
        <v>2720</v>
      </c>
      <c r="D289" t="b">
        <v>1</v>
      </c>
      <c r="E289">
        <v>0</v>
      </c>
      <c r="F289">
        <v>0.27358071962096298</v>
      </c>
      <c r="G289">
        <v>1</v>
      </c>
    </row>
    <row r="290" spans="1:7" x14ac:dyDescent="0.25">
      <c r="A290" t="s">
        <v>3681</v>
      </c>
      <c r="B290" t="s">
        <v>1485</v>
      </c>
      <c r="C290" s="14" t="s">
        <v>2721</v>
      </c>
      <c r="D290" t="b">
        <v>1</v>
      </c>
      <c r="E290">
        <v>0</v>
      </c>
      <c r="F290">
        <v>0.27358071962096298</v>
      </c>
      <c r="G290">
        <v>1</v>
      </c>
    </row>
    <row r="291" spans="1:7" x14ac:dyDescent="0.25">
      <c r="A291" s="3" t="s">
        <v>1109</v>
      </c>
      <c r="B291" s="3" t="s">
        <v>1165</v>
      </c>
      <c r="C291" s="14" t="s">
        <v>2722</v>
      </c>
      <c r="D291" t="b">
        <v>1</v>
      </c>
      <c r="E291">
        <v>-10</v>
      </c>
      <c r="F291">
        <v>0.27358071962096298</v>
      </c>
      <c r="G291">
        <v>1</v>
      </c>
    </row>
    <row r="292" spans="1:7" x14ac:dyDescent="0.25">
      <c r="A292" s="3" t="s">
        <v>3682</v>
      </c>
      <c r="B292" s="3" t="s">
        <v>1214</v>
      </c>
      <c r="C292" s="14" t="s">
        <v>2723</v>
      </c>
      <c r="D292" t="b">
        <v>1</v>
      </c>
      <c r="E292">
        <v>-0.121653959336012</v>
      </c>
      <c r="F292">
        <v>0</v>
      </c>
      <c r="G292">
        <v>0</v>
      </c>
    </row>
    <row r="293" spans="1:7" x14ac:dyDescent="0.25">
      <c r="A293" s="3" t="s">
        <v>3683</v>
      </c>
      <c r="B293" s="3" t="s">
        <v>3114</v>
      </c>
      <c r="C293" s="14" t="s">
        <v>2724</v>
      </c>
      <c r="D293" t="b">
        <v>1</v>
      </c>
      <c r="E293">
        <v>9.0486698177288893</v>
      </c>
      <c r="F293">
        <v>0.27358071962096298</v>
      </c>
      <c r="G293">
        <v>1</v>
      </c>
    </row>
    <row r="294" spans="1:7" x14ac:dyDescent="0.25">
      <c r="A294" s="3" t="s">
        <v>1222</v>
      </c>
      <c r="B294" t="s">
        <v>1230</v>
      </c>
      <c r="C294" s="14" t="s">
        <v>2725</v>
      </c>
      <c r="D294" t="b">
        <v>1</v>
      </c>
      <c r="E294">
        <v>-1.6113904385676399E-2</v>
      </c>
      <c r="F294">
        <v>0</v>
      </c>
      <c r="G294">
        <v>0</v>
      </c>
    </row>
    <row r="295" spans="1:7" x14ac:dyDescent="0.25">
      <c r="A295" s="3" t="s">
        <v>1110</v>
      </c>
      <c r="B295" s="3" t="s">
        <v>1169</v>
      </c>
      <c r="C295" s="14" t="s">
        <v>2726</v>
      </c>
      <c r="D295" t="b">
        <v>1</v>
      </c>
      <c r="E295">
        <v>-4.2028730450148002</v>
      </c>
      <c r="F295">
        <v>0</v>
      </c>
      <c r="G295">
        <v>0</v>
      </c>
    </row>
    <row r="296" spans="1:7" x14ac:dyDescent="0.25">
      <c r="A296" s="3" t="s">
        <v>3684</v>
      </c>
      <c r="B296" s="3" t="s">
        <v>1193</v>
      </c>
      <c r="C296" s="14" t="s">
        <v>2727</v>
      </c>
      <c r="D296" t="b">
        <v>1</v>
      </c>
      <c r="E296">
        <v>-5.3422107120386598E-3</v>
      </c>
      <c r="F296">
        <v>0.27358071962096298</v>
      </c>
      <c r="G296">
        <v>1</v>
      </c>
    </row>
    <row r="297" spans="1:7" x14ac:dyDescent="0.25">
      <c r="A297" s="3" t="s">
        <v>3685</v>
      </c>
      <c r="B297" s="3" t="s">
        <v>2340</v>
      </c>
      <c r="C297" s="14" t="s">
        <v>2728</v>
      </c>
      <c r="D297" t="b">
        <v>1</v>
      </c>
      <c r="E297">
        <v>0</v>
      </c>
      <c r="F297">
        <v>0.27358071962096298</v>
      </c>
      <c r="G297">
        <v>1</v>
      </c>
    </row>
    <row r="298" spans="1:7" x14ac:dyDescent="0.25">
      <c r="A298" s="3" t="s">
        <v>1111</v>
      </c>
      <c r="B298" s="3" t="s">
        <v>1170</v>
      </c>
      <c r="C298" s="14" t="s">
        <v>2729</v>
      </c>
      <c r="D298" t="b">
        <v>1</v>
      </c>
      <c r="E298">
        <v>-1.86492821609043E-2</v>
      </c>
      <c r="F298">
        <v>0</v>
      </c>
      <c r="G298">
        <v>0</v>
      </c>
    </row>
    <row r="299" spans="1:7" x14ac:dyDescent="0.25">
      <c r="A299" s="3" t="s">
        <v>1112</v>
      </c>
      <c r="B299" s="3" t="s">
        <v>1172</v>
      </c>
      <c r="C299" s="14" t="s">
        <v>2730</v>
      </c>
      <c r="D299" t="b">
        <v>1</v>
      </c>
      <c r="E299">
        <v>-0.174727153096983</v>
      </c>
      <c r="F299">
        <v>0</v>
      </c>
      <c r="G299">
        <v>0</v>
      </c>
    </row>
    <row r="300" spans="1:7" x14ac:dyDescent="0.25">
      <c r="A300" s="3" t="s">
        <v>3686</v>
      </c>
      <c r="B300" s="3" t="s">
        <v>1195</v>
      </c>
      <c r="C300" s="14" t="s">
        <v>3115</v>
      </c>
      <c r="D300" t="b">
        <v>1</v>
      </c>
      <c r="E300">
        <v>-10</v>
      </c>
      <c r="F300">
        <v>0.27358071962096298</v>
      </c>
      <c r="G300">
        <v>1</v>
      </c>
    </row>
    <row r="301" spans="1:7" x14ac:dyDescent="0.25">
      <c r="A301" s="3" t="s">
        <v>1113</v>
      </c>
      <c r="B301" s="3" t="s">
        <v>1175</v>
      </c>
      <c r="C301" s="14" t="s">
        <v>3126</v>
      </c>
      <c r="D301" t="b">
        <v>1</v>
      </c>
      <c r="E301">
        <v>-0.20417899311823501</v>
      </c>
      <c r="F301">
        <v>0</v>
      </c>
      <c r="G301">
        <v>0</v>
      </c>
    </row>
    <row r="302" spans="1:7" x14ac:dyDescent="0.25">
      <c r="A302" t="s">
        <v>3687</v>
      </c>
      <c r="B302" t="s">
        <v>2153</v>
      </c>
      <c r="D302" t="b">
        <v>1</v>
      </c>
      <c r="E302">
        <v>0</v>
      </c>
      <c r="F302">
        <v>0.27358071962096298</v>
      </c>
      <c r="G302">
        <v>1</v>
      </c>
    </row>
    <row r="303" spans="1:7" x14ac:dyDescent="0.25">
      <c r="A303" s="3" t="s">
        <v>3688</v>
      </c>
      <c r="B303" s="3" t="s">
        <v>2328</v>
      </c>
      <c r="D303" t="b">
        <v>1</v>
      </c>
      <c r="E303">
        <v>1.8474098954762901</v>
      </c>
      <c r="F303">
        <v>0.27358071962096298</v>
      </c>
      <c r="G303">
        <v>1</v>
      </c>
    </row>
    <row r="304" spans="1:7" x14ac:dyDescent="0.25">
      <c r="A304" s="3" t="s">
        <v>3689</v>
      </c>
      <c r="B304" t="s">
        <v>2642</v>
      </c>
      <c r="D304" t="b">
        <v>1</v>
      </c>
      <c r="E304">
        <v>0</v>
      </c>
      <c r="F304">
        <v>0.27358071962096298</v>
      </c>
      <c r="G304">
        <v>1</v>
      </c>
    </row>
    <row r="305" spans="1:7" x14ac:dyDescent="0.25">
      <c r="A305" s="3" t="s">
        <v>3690</v>
      </c>
      <c r="B305" t="s">
        <v>2154</v>
      </c>
      <c r="D305" t="b">
        <v>1</v>
      </c>
      <c r="E305">
        <v>0</v>
      </c>
      <c r="F305">
        <v>0.27358071962096298</v>
      </c>
      <c r="G305">
        <v>1</v>
      </c>
    </row>
    <row r="306" spans="1:7" x14ac:dyDescent="0.25">
      <c r="A306" s="3" t="s">
        <v>3691</v>
      </c>
      <c r="B306" s="3" t="s">
        <v>2518</v>
      </c>
      <c r="D306" t="b">
        <v>1</v>
      </c>
      <c r="E306">
        <v>-6.0574601454163698E-2</v>
      </c>
      <c r="F306">
        <v>0.27358071962096298</v>
      </c>
      <c r="G306">
        <v>1</v>
      </c>
    </row>
    <row r="307" spans="1:7" x14ac:dyDescent="0.25">
      <c r="A307" t="s">
        <v>1952</v>
      </c>
      <c r="B307" t="s">
        <v>2159</v>
      </c>
      <c r="D307" t="b">
        <v>1</v>
      </c>
      <c r="E307">
        <v>8.9936667796076506</v>
      </c>
      <c r="F307">
        <v>0</v>
      </c>
      <c r="G307">
        <v>0</v>
      </c>
    </row>
    <row r="308" spans="1:7" x14ac:dyDescent="0.25">
      <c r="A308" s="3" t="s">
        <v>1917</v>
      </c>
      <c r="B308" s="3" t="s">
        <v>2206</v>
      </c>
      <c r="D308" t="b">
        <v>1</v>
      </c>
      <c r="E308">
        <v>9.7578009879191594</v>
      </c>
      <c r="F308">
        <v>0.27358071962096298</v>
      </c>
      <c r="G308">
        <v>1</v>
      </c>
    </row>
    <row r="309" spans="1:7" x14ac:dyDescent="0.25">
      <c r="A309" s="3" t="s">
        <v>1915</v>
      </c>
      <c r="B309" s="3" t="s">
        <v>2205</v>
      </c>
      <c r="D309" t="b">
        <v>1</v>
      </c>
      <c r="E309">
        <v>-0.13709532992340101</v>
      </c>
      <c r="F309">
        <v>0</v>
      </c>
      <c r="G309">
        <v>0</v>
      </c>
    </row>
    <row r="310" spans="1:7" x14ac:dyDescent="0.25">
      <c r="A310" s="3" t="s">
        <v>1913</v>
      </c>
      <c r="B310" s="3" t="s">
        <v>2204</v>
      </c>
      <c r="D310" t="b">
        <v>1</v>
      </c>
      <c r="E310">
        <v>-0.304224844211889</v>
      </c>
      <c r="F310">
        <v>0.27358071962096298</v>
      </c>
      <c r="G310">
        <v>1</v>
      </c>
    </row>
    <row r="311" spans="1:7" x14ac:dyDescent="0.25">
      <c r="A311" s="3" t="s">
        <v>1911</v>
      </c>
      <c r="B311" s="3" t="s">
        <v>2203</v>
      </c>
      <c r="D311" t="b">
        <v>1</v>
      </c>
      <c r="E311">
        <v>-0.21409052248573299</v>
      </c>
      <c r="F311">
        <v>0</v>
      </c>
      <c r="G311">
        <v>0</v>
      </c>
    </row>
    <row r="312" spans="1:7" x14ac:dyDescent="0.25">
      <c r="A312" s="3" t="s">
        <v>3694</v>
      </c>
      <c r="B312" s="3" t="s">
        <v>2522</v>
      </c>
      <c r="D312" t="b">
        <v>1</v>
      </c>
      <c r="E312">
        <v>-10</v>
      </c>
      <c r="F312">
        <v>0.27358071962096298</v>
      </c>
      <c r="G312">
        <v>1</v>
      </c>
    </row>
    <row r="313" spans="1:7" x14ac:dyDescent="0.25">
      <c r="A313" s="3" t="s">
        <v>1949</v>
      </c>
      <c r="B313" s="3" t="s">
        <v>2161</v>
      </c>
      <c r="D313" t="b">
        <v>1</v>
      </c>
      <c r="E313">
        <v>0.27358071962096298</v>
      </c>
      <c r="F313">
        <v>0</v>
      </c>
      <c r="G313">
        <v>0</v>
      </c>
    </row>
    <row r="314" spans="1:7" x14ac:dyDescent="0.25">
      <c r="A314" s="3" t="s">
        <v>2640</v>
      </c>
      <c r="B314" s="3" t="s">
        <v>2619</v>
      </c>
      <c r="D314" t="b">
        <v>1</v>
      </c>
      <c r="E314">
        <v>-10</v>
      </c>
      <c r="F314">
        <v>0.27358071962096298</v>
      </c>
      <c r="G314">
        <v>1</v>
      </c>
    </row>
    <row r="315" spans="1:7" x14ac:dyDescent="0.25">
      <c r="A315" s="3" t="s">
        <v>3695</v>
      </c>
      <c r="B315" s="3" t="s">
        <v>2162</v>
      </c>
      <c r="D315" t="b">
        <v>1</v>
      </c>
      <c r="E315">
        <v>9.7824257914869202E-3</v>
      </c>
      <c r="F315">
        <v>0</v>
      </c>
      <c r="G315">
        <v>0</v>
      </c>
    </row>
    <row r="316" spans="1:7" x14ac:dyDescent="0.25">
      <c r="A316" s="3" t="s">
        <v>2639</v>
      </c>
      <c r="B316" s="3" t="s">
        <v>2617</v>
      </c>
      <c r="D316" t="b">
        <v>1</v>
      </c>
      <c r="E316">
        <v>-4.5160516549271897E-2</v>
      </c>
      <c r="F316">
        <v>0.27358071962096298</v>
      </c>
      <c r="G316">
        <v>1</v>
      </c>
    </row>
    <row r="317" spans="1:7" x14ac:dyDescent="0.25">
      <c r="A317" s="3" t="s">
        <v>3696</v>
      </c>
      <c r="B317" s="3" t="s">
        <v>2163</v>
      </c>
      <c r="D317" t="b">
        <v>1</v>
      </c>
      <c r="E317">
        <v>-10</v>
      </c>
      <c r="F317">
        <v>0.27358071962096298</v>
      </c>
      <c r="G317">
        <v>1</v>
      </c>
    </row>
    <row r="318" spans="1:7" x14ac:dyDescent="0.25">
      <c r="A318" s="3" t="s">
        <v>3697</v>
      </c>
      <c r="B318" s="3" t="s">
        <v>2164</v>
      </c>
      <c r="D318" t="b">
        <v>1</v>
      </c>
      <c r="E318">
        <v>-4.6000409358507403E-2</v>
      </c>
      <c r="F318">
        <v>0</v>
      </c>
      <c r="G318">
        <v>0</v>
      </c>
    </row>
    <row r="319" spans="1:7" x14ac:dyDescent="0.25">
      <c r="A319" s="3" t="s">
        <v>3698</v>
      </c>
      <c r="B319" t="s">
        <v>2165</v>
      </c>
      <c r="D319" t="b">
        <v>1</v>
      </c>
      <c r="E319">
        <v>-2.6643752703165501E-2</v>
      </c>
      <c r="F319">
        <v>0</v>
      </c>
      <c r="G319">
        <v>0</v>
      </c>
    </row>
    <row r="320" spans="1:7" x14ac:dyDescent="0.25">
      <c r="A320" t="s">
        <v>1943</v>
      </c>
      <c r="B320" s="3" t="s">
        <v>2166</v>
      </c>
      <c r="D320" t="b">
        <v>1</v>
      </c>
      <c r="E320">
        <v>16.178451409435802</v>
      </c>
      <c r="F320">
        <v>0.27358071962096298</v>
      </c>
      <c r="G320">
        <v>1</v>
      </c>
    </row>
    <row r="321" spans="1:7" x14ac:dyDescent="0.25">
      <c r="A321" s="22" t="s">
        <v>3699</v>
      </c>
      <c r="B321" s="13" t="s">
        <v>2157</v>
      </c>
      <c r="D321" t="b">
        <v>1</v>
      </c>
      <c r="E321">
        <v>-10</v>
      </c>
      <c r="F321">
        <v>0.27358071962096298</v>
      </c>
      <c r="G321">
        <v>1</v>
      </c>
    </row>
    <row r="322" spans="1:7" x14ac:dyDescent="0.25">
      <c r="A322" s="3" t="s">
        <v>1909</v>
      </c>
      <c r="B322" s="3" t="s">
        <v>2202</v>
      </c>
      <c r="D322" t="b">
        <v>1</v>
      </c>
      <c r="E322">
        <v>-10</v>
      </c>
      <c r="F322">
        <v>0</v>
      </c>
      <c r="G322">
        <v>0</v>
      </c>
    </row>
    <row r="323" spans="1:7" x14ac:dyDescent="0.25">
      <c r="A323" s="3" t="s">
        <v>3700</v>
      </c>
      <c r="B323" s="3" t="s">
        <v>2167</v>
      </c>
      <c r="D323" t="b">
        <v>1</v>
      </c>
      <c r="E323">
        <v>1.8114733443959701</v>
      </c>
      <c r="F323">
        <v>0.27358071962096298</v>
      </c>
      <c r="G323">
        <v>1</v>
      </c>
    </row>
    <row r="324" spans="1:7" x14ac:dyDescent="0.25">
      <c r="A324" s="3" t="s">
        <v>3701</v>
      </c>
      <c r="B324" t="s">
        <v>2151</v>
      </c>
      <c r="D324" t="b">
        <v>1</v>
      </c>
      <c r="E324">
        <v>-1.24799316869257E-2</v>
      </c>
      <c r="F324">
        <v>0</v>
      </c>
      <c r="G324">
        <v>0</v>
      </c>
    </row>
    <row r="325" spans="1:7" x14ac:dyDescent="0.25">
      <c r="A325" s="3" t="s">
        <v>3702</v>
      </c>
      <c r="B325" t="s">
        <v>2152</v>
      </c>
      <c r="D325" t="b">
        <v>1</v>
      </c>
      <c r="E325">
        <v>-7.1396360399482699E-3</v>
      </c>
      <c r="F325">
        <v>0</v>
      </c>
      <c r="G325">
        <v>0</v>
      </c>
    </row>
    <row r="326" spans="1:7" x14ac:dyDescent="0.25">
      <c r="A326" s="3" t="s">
        <v>3703</v>
      </c>
      <c r="B326" s="3" t="s">
        <v>2496</v>
      </c>
      <c r="D326" t="b">
        <v>1</v>
      </c>
      <c r="E326">
        <v>0</v>
      </c>
      <c r="F326">
        <v>0.27358071962096298</v>
      </c>
      <c r="G326">
        <v>1</v>
      </c>
    </row>
    <row r="327" spans="1:7" x14ac:dyDescent="0.25">
      <c r="A327" t="s">
        <v>1939</v>
      </c>
      <c r="B327" s="3" t="s">
        <v>2169</v>
      </c>
      <c r="D327" t="b">
        <v>1</v>
      </c>
      <c r="E327">
        <v>31.2184548645129</v>
      </c>
      <c r="F327">
        <v>0.27358071962096298</v>
      </c>
      <c r="G327">
        <v>1</v>
      </c>
    </row>
    <row r="328" spans="1:7" x14ac:dyDescent="0.25">
      <c r="A328" s="3" t="s">
        <v>1937</v>
      </c>
      <c r="B328" s="3" t="s">
        <v>2170</v>
      </c>
      <c r="D328" t="b">
        <v>1</v>
      </c>
      <c r="E328">
        <v>4.7280808342227001</v>
      </c>
      <c r="F328">
        <v>0.27358071962096298</v>
      </c>
      <c r="G328">
        <v>1</v>
      </c>
    </row>
    <row r="329" spans="1:7" x14ac:dyDescent="0.25">
      <c r="A329" s="3" t="s">
        <v>3704</v>
      </c>
      <c r="B329" s="3" t="s">
        <v>2168</v>
      </c>
      <c r="D329" t="b">
        <v>1</v>
      </c>
      <c r="E329" s="33">
        <v>0</v>
      </c>
      <c r="F329">
        <v>0.27358071962096298</v>
      </c>
      <c r="G329">
        <v>1</v>
      </c>
    </row>
    <row r="330" spans="1:7" x14ac:dyDescent="0.25">
      <c r="A330" s="3" t="s">
        <v>1935</v>
      </c>
      <c r="B330" t="s">
        <v>2171</v>
      </c>
      <c r="D330" t="b">
        <v>1</v>
      </c>
      <c r="E330" s="33">
        <v>-4.0284760964190997E-3</v>
      </c>
      <c r="F330">
        <v>0</v>
      </c>
      <c r="G330">
        <v>0</v>
      </c>
    </row>
    <row r="331" spans="1:7" x14ac:dyDescent="0.25">
      <c r="A331" s="3" t="s">
        <v>3705</v>
      </c>
      <c r="B331" s="3" t="s">
        <v>2160</v>
      </c>
      <c r="D331" t="b">
        <v>1</v>
      </c>
      <c r="E331">
        <v>-10</v>
      </c>
      <c r="F331">
        <v>0.27358071962096298</v>
      </c>
      <c r="G331">
        <v>1</v>
      </c>
    </row>
    <row r="332" spans="1:7" x14ac:dyDescent="0.25">
      <c r="A332" s="22" t="s">
        <v>1933</v>
      </c>
      <c r="B332" s="13" t="s">
        <v>2172</v>
      </c>
      <c r="D332" t="b">
        <v>1</v>
      </c>
      <c r="E332">
        <v>0</v>
      </c>
      <c r="F332">
        <v>0.27358071962096298</v>
      </c>
      <c r="G332">
        <v>1</v>
      </c>
    </row>
    <row r="333" spans="1:7" x14ac:dyDescent="0.25">
      <c r="A333" s="3" t="s">
        <v>3706</v>
      </c>
      <c r="B333" s="3" t="s">
        <v>2173</v>
      </c>
      <c r="C333" s="14"/>
      <c r="D333" t="b">
        <v>1</v>
      </c>
      <c r="E333">
        <v>-10</v>
      </c>
      <c r="F333">
        <v>0.27358071962096298</v>
      </c>
      <c r="G333">
        <v>1</v>
      </c>
    </row>
    <row r="334" spans="1:7" x14ac:dyDescent="0.25">
      <c r="A334" s="3" t="s">
        <v>1905</v>
      </c>
      <c r="B334" s="3" t="s">
        <v>2200</v>
      </c>
      <c r="D334" t="b">
        <v>1</v>
      </c>
      <c r="E334">
        <v>-0.10283752334969699</v>
      </c>
      <c r="F334">
        <v>0</v>
      </c>
      <c r="G334">
        <v>0</v>
      </c>
    </row>
    <row r="335" spans="1:7" x14ac:dyDescent="0.25">
      <c r="A335" s="3" t="s">
        <v>1907</v>
      </c>
      <c r="B335" s="3" t="s">
        <v>2201</v>
      </c>
      <c r="D335" t="b">
        <v>1</v>
      </c>
      <c r="E335">
        <v>-0.294750637523231</v>
      </c>
      <c r="F335">
        <v>0.27358071962096298</v>
      </c>
      <c r="G335">
        <v>1</v>
      </c>
    </row>
    <row r="336" spans="1:7" x14ac:dyDescent="0.25">
      <c r="A336" s="3" t="s">
        <v>1929</v>
      </c>
      <c r="B336" s="3" t="s">
        <v>2175</v>
      </c>
      <c r="D336" t="b">
        <v>1</v>
      </c>
      <c r="E336">
        <v>0.744755463706401</v>
      </c>
      <c r="F336">
        <v>0</v>
      </c>
      <c r="G336">
        <v>0</v>
      </c>
    </row>
    <row r="337" spans="1:7" x14ac:dyDescent="0.25">
      <c r="A337" s="3" t="s">
        <v>3707</v>
      </c>
      <c r="B337" s="3" t="s">
        <v>2174</v>
      </c>
      <c r="D337" t="b">
        <v>1</v>
      </c>
      <c r="E337">
        <v>-2.1118652928097701</v>
      </c>
      <c r="F337">
        <v>0.27358071962096298</v>
      </c>
      <c r="G337">
        <v>1</v>
      </c>
    </row>
    <row r="338" spans="1:7" x14ac:dyDescent="0.25">
      <c r="A338" t="s">
        <v>3708</v>
      </c>
      <c r="B338" t="s">
        <v>2176</v>
      </c>
      <c r="D338" t="b">
        <v>1</v>
      </c>
      <c r="E338">
        <v>104.949608833882</v>
      </c>
      <c r="F338">
        <v>0.27358071962096298</v>
      </c>
      <c r="G338">
        <v>1</v>
      </c>
    </row>
    <row r="339" spans="1:7" x14ac:dyDescent="0.25">
      <c r="A339" s="3" t="s">
        <v>3709</v>
      </c>
      <c r="B339" s="3" t="s">
        <v>2365</v>
      </c>
      <c r="D339" t="b">
        <v>1</v>
      </c>
      <c r="E339">
        <v>4.0246494825812498</v>
      </c>
      <c r="F339">
        <v>0.27358071962096298</v>
      </c>
      <c r="G339">
        <v>1</v>
      </c>
    </row>
    <row r="340" spans="1:7" x14ac:dyDescent="0.25">
      <c r="A340" s="3" t="s">
        <v>3710</v>
      </c>
      <c r="B340" s="3" t="s">
        <v>3128</v>
      </c>
      <c r="D340" t="b">
        <v>1</v>
      </c>
      <c r="E340">
        <v>0</v>
      </c>
      <c r="F340">
        <v>0.27358071962096298</v>
      </c>
      <c r="G340">
        <v>1</v>
      </c>
    </row>
    <row r="341" spans="1:7" x14ac:dyDescent="0.25">
      <c r="A341" s="3" t="s">
        <v>1925</v>
      </c>
      <c r="B341" s="3" t="s">
        <v>2177</v>
      </c>
      <c r="D341" t="b">
        <v>1</v>
      </c>
      <c r="E341">
        <v>-10</v>
      </c>
      <c r="F341">
        <v>0.27358071962096298</v>
      </c>
      <c r="G341">
        <v>1</v>
      </c>
    </row>
    <row r="342" spans="1:7" x14ac:dyDescent="0.25">
      <c r="A342" s="3" t="s">
        <v>1923</v>
      </c>
      <c r="B342" t="s">
        <v>2178</v>
      </c>
      <c r="D342" t="b">
        <v>1</v>
      </c>
      <c r="E342">
        <v>-6.9662357456943802</v>
      </c>
      <c r="F342">
        <v>0.27358071962096298</v>
      </c>
      <c r="G342">
        <v>1</v>
      </c>
    </row>
    <row r="343" spans="1:7" x14ac:dyDescent="0.25">
      <c r="A343" s="3" t="s">
        <v>1920</v>
      </c>
      <c r="B343" t="s">
        <v>2181</v>
      </c>
      <c r="D343" t="b">
        <v>1</v>
      </c>
      <c r="E343">
        <v>-4.0317872035561297</v>
      </c>
      <c r="F343">
        <v>0</v>
      </c>
      <c r="G343">
        <v>0</v>
      </c>
    </row>
    <row r="344" spans="1:7" x14ac:dyDescent="0.25">
      <c r="A344" s="3" t="s">
        <v>1903</v>
      </c>
      <c r="B344" s="3" t="s">
        <v>2195</v>
      </c>
      <c r="D344" t="b">
        <v>1</v>
      </c>
      <c r="E344">
        <v>-5.0002696037724503E-2</v>
      </c>
      <c r="F344">
        <v>0</v>
      </c>
      <c r="G344">
        <v>0</v>
      </c>
    </row>
    <row r="345" spans="1:7" x14ac:dyDescent="0.25">
      <c r="A345" t="s">
        <v>3713</v>
      </c>
      <c r="B345" t="s">
        <v>2196</v>
      </c>
      <c r="D345" t="b">
        <v>1</v>
      </c>
      <c r="E345">
        <v>8.9936667796076506</v>
      </c>
      <c r="F345">
        <v>0</v>
      </c>
      <c r="G345">
        <v>0</v>
      </c>
    </row>
    <row r="346" spans="1:7" x14ac:dyDescent="0.25">
      <c r="A346" t="s">
        <v>3714</v>
      </c>
      <c r="B346" t="s">
        <v>2180</v>
      </c>
      <c r="D346" t="b">
        <v>1</v>
      </c>
      <c r="E346">
        <v>0.92232432154247102</v>
      </c>
      <c r="F346">
        <v>0.27358071962096298</v>
      </c>
      <c r="G346">
        <v>1</v>
      </c>
    </row>
    <row r="347" spans="1:7" x14ac:dyDescent="0.25">
      <c r="A347" s="3" t="s">
        <v>3715</v>
      </c>
      <c r="B347" s="3" t="s">
        <v>2207</v>
      </c>
      <c r="D347" t="b">
        <v>1</v>
      </c>
      <c r="E347">
        <v>0</v>
      </c>
      <c r="F347">
        <v>0.27358071962096298</v>
      </c>
      <c r="G347">
        <v>1</v>
      </c>
    </row>
    <row r="348" spans="1:7" x14ac:dyDescent="0.25">
      <c r="A348" s="3" t="s">
        <v>1900</v>
      </c>
      <c r="B348" s="3" t="s">
        <v>2197</v>
      </c>
      <c r="D348" t="b">
        <v>1</v>
      </c>
      <c r="E348">
        <v>-0.41256479403726898</v>
      </c>
      <c r="F348">
        <v>0</v>
      </c>
      <c r="G348">
        <v>0</v>
      </c>
    </row>
    <row r="349" spans="1:7" x14ac:dyDescent="0.25">
      <c r="A349" s="3" t="s">
        <v>3716</v>
      </c>
      <c r="B349" s="3" t="s">
        <v>2184</v>
      </c>
      <c r="D349" t="b">
        <v>1</v>
      </c>
      <c r="E349">
        <v>0</v>
      </c>
      <c r="F349">
        <v>0.27358071962096298</v>
      </c>
      <c r="G349">
        <v>1</v>
      </c>
    </row>
    <row r="350" spans="1:7" x14ac:dyDescent="0.25">
      <c r="A350" s="3" t="s">
        <v>3717</v>
      </c>
      <c r="B350" s="3" t="s">
        <v>2185</v>
      </c>
      <c r="D350" t="b">
        <v>1</v>
      </c>
      <c r="E350">
        <v>0</v>
      </c>
      <c r="F350">
        <v>0.27358071962096298</v>
      </c>
      <c r="G350">
        <v>1</v>
      </c>
    </row>
    <row r="351" spans="1:7" x14ac:dyDescent="0.25">
      <c r="A351" s="3" t="s">
        <v>3718</v>
      </c>
      <c r="B351" s="3" t="s">
        <v>2198</v>
      </c>
      <c r="D351" t="b">
        <v>1</v>
      </c>
      <c r="E351">
        <v>49.871894467438402</v>
      </c>
      <c r="F351">
        <v>0.27358071962096298</v>
      </c>
      <c r="G351">
        <v>1</v>
      </c>
    </row>
    <row r="352" spans="1:7" x14ac:dyDescent="0.25">
      <c r="A352" s="3" t="s">
        <v>1897</v>
      </c>
      <c r="B352" s="3" t="s">
        <v>2199</v>
      </c>
      <c r="D352" t="b">
        <v>1</v>
      </c>
      <c r="E352">
        <v>-0.41305030225571199</v>
      </c>
      <c r="F352">
        <v>0</v>
      </c>
      <c r="G352">
        <v>0</v>
      </c>
    </row>
    <row r="353" spans="1:7" x14ac:dyDescent="0.25">
      <c r="A353" s="3" t="s">
        <v>1895</v>
      </c>
      <c r="B353" s="3" t="s">
        <v>2191</v>
      </c>
      <c r="D353" t="b">
        <v>1</v>
      </c>
      <c r="E353">
        <v>-0.43627191851980401</v>
      </c>
      <c r="F353">
        <v>0</v>
      </c>
      <c r="G353">
        <v>0</v>
      </c>
    </row>
    <row r="354" spans="1:7" x14ac:dyDescent="0.25">
      <c r="A354" s="3" t="s">
        <v>1876</v>
      </c>
      <c r="B354" t="s">
        <v>2183</v>
      </c>
      <c r="D354" t="b">
        <v>1</v>
      </c>
      <c r="E354">
        <v>29.980435148417001</v>
      </c>
      <c r="F354">
        <v>0.27358071962096298</v>
      </c>
      <c r="G354">
        <v>1</v>
      </c>
    </row>
    <row r="355" spans="1:7" x14ac:dyDescent="0.25">
      <c r="A355" s="3" t="s">
        <v>3719</v>
      </c>
      <c r="B355" s="3" t="s">
        <v>2156</v>
      </c>
      <c r="D355" t="b">
        <v>1</v>
      </c>
      <c r="E355">
        <v>-10</v>
      </c>
      <c r="F355">
        <v>0.27358071962096298</v>
      </c>
      <c r="G355">
        <v>1</v>
      </c>
    </row>
    <row r="356" spans="1:7" x14ac:dyDescent="0.25">
      <c r="A356" s="3" t="s">
        <v>1893</v>
      </c>
      <c r="B356" s="3" t="s">
        <v>2192</v>
      </c>
      <c r="D356" t="b">
        <v>1</v>
      </c>
      <c r="E356">
        <v>-10</v>
      </c>
      <c r="F356">
        <v>0</v>
      </c>
      <c r="G356">
        <v>0</v>
      </c>
    </row>
    <row r="357" spans="1:7" x14ac:dyDescent="0.25">
      <c r="A357" s="22" t="s">
        <v>3720</v>
      </c>
      <c r="B357" s="13" t="s">
        <v>2182</v>
      </c>
      <c r="D357" t="b">
        <v>1</v>
      </c>
      <c r="E357">
        <v>0</v>
      </c>
      <c r="F357">
        <v>0.27358071962096298</v>
      </c>
      <c r="G357">
        <v>1</v>
      </c>
    </row>
    <row r="358" spans="1:7" x14ac:dyDescent="0.25">
      <c r="A358" s="3" t="s">
        <v>3721</v>
      </c>
      <c r="B358" t="s">
        <v>2149</v>
      </c>
      <c r="C358" s="14"/>
      <c r="D358" t="b">
        <v>1</v>
      </c>
      <c r="E358">
        <v>0</v>
      </c>
      <c r="F358">
        <v>0.27358071962096298</v>
      </c>
      <c r="G358">
        <v>1</v>
      </c>
    </row>
    <row r="359" spans="1:7" x14ac:dyDescent="0.25">
      <c r="A359" s="3" t="s">
        <v>1870</v>
      </c>
      <c r="B359" s="3" t="s">
        <v>2148</v>
      </c>
      <c r="D359" t="b">
        <v>1</v>
      </c>
      <c r="E359">
        <v>-6.0707218506015197</v>
      </c>
      <c r="F359">
        <v>0.27358071962096298</v>
      </c>
      <c r="G359">
        <v>1</v>
      </c>
    </row>
    <row r="360" spans="1:7" x14ac:dyDescent="0.25">
      <c r="A360" s="3" t="s">
        <v>1873</v>
      </c>
      <c r="B360" t="s">
        <v>2150</v>
      </c>
      <c r="D360" t="b">
        <v>1</v>
      </c>
      <c r="E360">
        <v>-4.7939002337443498E-2</v>
      </c>
      <c r="F360">
        <v>0.27358071962096298</v>
      </c>
      <c r="G360">
        <v>1</v>
      </c>
    </row>
    <row r="361" spans="1:7" x14ac:dyDescent="0.25">
      <c r="A361" s="22" t="s">
        <v>3722</v>
      </c>
      <c r="B361" s="13" t="s">
        <v>2155</v>
      </c>
      <c r="D361" t="b">
        <v>1</v>
      </c>
      <c r="E361">
        <v>0</v>
      </c>
      <c r="F361">
        <v>0.27358071962096298</v>
      </c>
      <c r="G361">
        <v>1</v>
      </c>
    </row>
    <row r="362" spans="1:7" x14ac:dyDescent="0.25">
      <c r="A362" s="3" t="s">
        <v>3723</v>
      </c>
      <c r="B362" t="s">
        <v>2147</v>
      </c>
      <c r="C362" s="14"/>
      <c r="D362" t="b">
        <v>1</v>
      </c>
      <c r="E362">
        <v>0</v>
      </c>
      <c r="F362">
        <v>0.27358071962096298</v>
      </c>
      <c r="G362">
        <v>1</v>
      </c>
    </row>
    <row r="363" spans="1:7" x14ac:dyDescent="0.25">
      <c r="A363" s="3" t="s">
        <v>3724</v>
      </c>
      <c r="B363" s="3" t="s">
        <v>2146</v>
      </c>
      <c r="D363" t="b">
        <v>1</v>
      </c>
      <c r="E363">
        <v>-0.135723395003959</v>
      </c>
      <c r="F363">
        <v>0</v>
      </c>
      <c r="G363">
        <v>0</v>
      </c>
    </row>
    <row r="364" spans="1:7" x14ac:dyDescent="0.25">
      <c r="A364" s="3" t="s">
        <v>3725</v>
      </c>
      <c r="B364" t="s">
        <v>2145</v>
      </c>
      <c r="D364" t="b">
        <v>1</v>
      </c>
      <c r="E364">
        <v>-1.03987210786727E-2</v>
      </c>
      <c r="F364">
        <v>0.27358071962096298</v>
      </c>
      <c r="G364">
        <v>1</v>
      </c>
    </row>
    <row r="365" spans="1:7" x14ac:dyDescent="0.25">
      <c r="A365" s="3" t="s">
        <v>3726</v>
      </c>
      <c r="B365" t="s">
        <v>2144</v>
      </c>
      <c r="D365" t="b">
        <v>1</v>
      </c>
      <c r="E365">
        <v>0</v>
      </c>
      <c r="F365">
        <v>0.27358071962096298</v>
      </c>
      <c r="G365">
        <v>1</v>
      </c>
    </row>
    <row r="366" spans="1:7" x14ac:dyDescent="0.25">
      <c r="A366" s="3" t="s">
        <v>1891</v>
      </c>
      <c r="B366" s="3" t="s">
        <v>2193</v>
      </c>
      <c r="D366" t="b">
        <v>1</v>
      </c>
      <c r="E366">
        <v>-0.236381116284958</v>
      </c>
      <c r="F366">
        <v>0</v>
      </c>
      <c r="G366">
        <v>0</v>
      </c>
    </row>
    <row r="367" spans="1:7" x14ac:dyDescent="0.25">
      <c r="A367" t="s">
        <v>1865</v>
      </c>
      <c r="B367" s="3" t="s">
        <v>2143</v>
      </c>
      <c r="D367" t="b">
        <v>1</v>
      </c>
      <c r="E367">
        <v>-10</v>
      </c>
      <c r="F367">
        <v>0.27358071962096298</v>
      </c>
      <c r="G367">
        <v>1</v>
      </c>
    </row>
    <row r="368" spans="1:7" x14ac:dyDescent="0.25">
      <c r="A368" s="3" t="s">
        <v>1889</v>
      </c>
      <c r="B368" s="3" t="s">
        <v>2194</v>
      </c>
      <c r="D368" t="b">
        <v>1</v>
      </c>
      <c r="E368" s="33">
        <v>-9.7739687056050101E-2</v>
      </c>
      <c r="F368">
        <v>0</v>
      </c>
      <c r="G368">
        <v>0</v>
      </c>
    </row>
    <row r="369" spans="1:12" x14ac:dyDescent="0.25">
      <c r="A369" s="3" t="s">
        <v>3727</v>
      </c>
      <c r="B369" t="s">
        <v>2513</v>
      </c>
      <c r="D369" t="b">
        <v>1</v>
      </c>
      <c r="E369" s="33">
        <v>-4.0284760964190997E-3</v>
      </c>
      <c r="F369">
        <v>0</v>
      </c>
      <c r="G369">
        <v>0</v>
      </c>
    </row>
    <row r="370" spans="1:12" x14ac:dyDescent="0.25">
      <c r="A370" s="3" t="s">
        <v>3728</v>
      </c>
      <c r="B370" t="s">
        <v>2142</v>
      </c>
      <c r="D370" t="b">
        <v>1</v>
      </c>
      <c r="E370" s="33">
        <v>-4.0317872035561297</v>
      </c>
      <c r="F370">
        <v>0</v>
      </c>
      <c r="G370">
        <v>0</v>
      </c>
    </row>
    <row r="371" spans="1:12" x14ac:dyDescent="0.25">
      <c r="A371" s="3" t="s">
        <v>3729</v>
      </c>
      <c r="B371" t="s">
        <v>2136</v>
      </c>
      <c r="D371" t="b">
        <v>1</v>
      </c>
      <c r="E371" s="33">
        <v>-4.0284760964190997E-3</v>
      </c>
      <c r="F371">
        <v>0</v>
      </c>
      <c r="G371">
        <v>0</v>
      </c>
    </row>
    <row r="372" spans="1:12" x14ac:dyDescent="0.25">
      <c r="A372" s="3" t="s">
        <v>3730</v>
      </c>
      <c r="B372" s="3" t="s">
        <v>2158</v>
      </c>
      <c r="D372" t="b">
        <v>1</v>
      </c>
      <c r="E372">
        <v>-7.1533946051063202</v>
      </c>
      <c r="F372">
        <v>0.27358071962096298</v>
      </c>
      <c r="G372">
        <v>1</v>
      </c>
    </row>
    <row r="373" spans="1:12" x14ac:dyDescent="0.25">
      <c r="A373" s="22" t="s">
        <v>3731</v>
      </c>
      <c r="B373" s="13" t="s">
        <v>2504</v>
      </c>
      <c r="D373" t="b">
        <v>1</v>
      </c>
      <c r="E373">
        <v>10</v>
      </c>
      <c r="F373">
        <v>0.27358071962096298</v>
      </c>
      <c r="G373">
        <v>1</v>
      </c>
    </row>
    <row r="374" spans="1:12" x14ac:dyDescent="0.25">
      <c r="A374" s="3" t="s">
        <v>3732</v>
      </c>
      <c r="B374" t="s">
        <v>2179</v>
      </c>
      <c r="D374" t="b">
        <v>1</v>
      </c>
      <c r="E374">
        <v>0</v>
      </c>
      <c r="F374">
        <v>0.27358071962096298</v>
      </c>
      <c r="G374">
        <v>1</v>
      </c>
    </row>
    <row r="375" spans="1:12" x14ac:dyDescent="0.25">
      <c r="A375" t="s">
        <v>3733</v>
      </c>
      <c r="B375" t="s">
        <v>2141</v>
      </c>
      <c r="D375" t="b">
        <v>1</v>
      </c>
      <c r="E375">
        <v>0</v>
      </c>
      <c r="F375">
        <v>0.27358071962096298</v>
      </c>
      <c r="G375">
        <v>1</v>
      </c>
    </row>
    <row r="376" spans="1:12" x14ac:dyDescent="0.25">
      <c r="A376" s="3" t="s">
        <v>1887</v>
      </c>
      <c r="B376" s="3" t="s">
        <v>2190</v>
      </c>
      <c r="D376" t="b">
        <v>1</v>
      </c>
      <c r="E376">
        <v>-10</v>
      </c>
      <c r="F376">
        <v>0.27358071962096298</v>
      </c>
      <c r="G376">
        <v>1</v>
      </c>
    </row>
    <row r="377" spans="1:12" x14ac:dyDescent="0.25">
      <c r="A377" s="3" t="s">
        <v>3734</v>
      </c>
      <c r="B377" s="3" t="s">
        <v>3118</v>
      </c>
      <c r="D377" t="b">
        <v>1</v>
      </c>
      <c r="E377">
        <v>-0.121653959336012</v>
      </c>
      <c r="F377">
        <v>0</v>
      </c>
      <c r="G377">
        <v>0</v>
      </c>
    </row>
    <row r="378" spans="1:12" x14ac:dyDescent="0.25">
      <c r="A378" s="3" t="s">
        <v>3735</v>
      </c>
      <c r="B378" s="3" t="s">
        <v>2140</v>
      </c>
      <c r="D378" t="b">
        <v>1</v>
      </c>
      <c r="E378">
        <v>9.0486698177288893</v>
      </c>
      <c r="F378">
        <v>0.27358071962096298</v>
      </c>
      <c r="G378">
        <v>1</v>
      </c>
      <c r="L378" s="3"/>
    </row>
    <row r="379" spans="1:12" x14ac:dyDescent="0.25">
      <c r="A379" s="3" t="s">
        <v>1861</v>
      </c>
      <c r="B379" t="s">
        <v>2139</v>
      </c>
      <c r="D379" t="b">
        <v>1</v>
      </c>
      <c r="E379">
        <v>-1.6113904385676399E-2</v>
      </c>
      <c r="F379">
        <v>0</v>
      </c>
      <c r="G379">
        <v>0</v>
      </c>
    </row>
    <row r="380" spans="1:12" x14ac:dyDescent="0.25">
      <c r="A380" s="3" t="s">
        <v>1885</v>
      </c>
      <c r="B380" s="3" t="s">
        <v>2189</v>
      </c>
      <c r="D380" t="b">
        <v>1</v>
      </c>
      <c r="E380">
        <v>-4.2028730450148002</v>
      </c>
      <c r="F380">
        <v>0</v>
      </c>
      <c r="G380">
        <v>0</v>
      </c>
    </row>
    <row r="381" spans="1:12" x14ac:dyDescent="0.25">
      <c r="A381" s="3" t="s">
        <v>3736</v>
      </c>
      <c r="B381" s="3" t="s">
        <v>2138</v>
      </c>
      <c r="D381" t="b">
        <v>1</v>
      </c>
      <c r="E381">
        <v>-5.3422107120386598E-3</v>
      </c>
      <c r="F381">
        <v>0.27358071962096298</v>
      </c>
      <c r="G381">
        <v>1</v>
      </c>
    </row>
    <row r="382" spans="1:12" x14ac:dyDescent="0.25">
      <c r="A382" s="3" t="s">
        <v>3737</v>
      </c>
      <c r="B382" s="3" t="s">
        <v>2137</v>
      </c>
      <c r="D382" t="b">
        <v>1</v>
      </c>
      <c r="E382">
        <v>0</v>
      </c>
      <c r="F382">
        <v>0.27358071962096298</v>
      </c>
      <c r="G382">
        <v>1</v>
      </c>
    </row>
    <row r="383" spans="1:12" x14ac:dyDescent="0.25">
      <c r="A383" s="3" t="s">
        <v>1883</v>
      </c>
      <c r="B383" s="3" t="s">
        <v>2188</v>
      </c>
      <c r="D383" t="b">
        <v>1</v>
      </c>
      <c r="E383">
        <v>-1.86492821609043E-2</v>
      </c>
      <c r="F383">
        <v>0</v>
      </c>
      <c r="G383">
        <v>0</v>
      </c>
    </row>
    <row r="384" spans="1:12" x14ac:dyDescent="0.25">
      <c r="A384" s="3" t="s">
        <v>1882</v>
      </c>
      <c r="B384" s="3" t="s">
        <v>2187</v>
      </c>
      <c r="D384" t="b">
        <v>1</v>
      </c>
      <c r="E384">
        <v>-0.174727153096983</v>
      </c>
      <c r="F384">
        <v>0</v>
      </c>
      <c r="G384">
        <v>0</v>
      </c>
    </row>
    <row r="385" spans="1:7" x14ac:dyDescent="0.25">
      <c r="A385" s="3" t="s">
        <v>3738</v>
      </c>
      <c r="B385" s="3" t="s">
        <v>2135</v>
      </c>
      <c r="D385" t="b">
        <v>1</v>
      </c>
      <c r="E385">
        <v>-10</v>
      </c>
      <c r="F385">
        <v>0.27358071962096298</v>
      </c>
      <c r="G385">
        <v>1</v>
      </c>
    </row>
    <row r="386" spans="1:7" x14ac:dyDescent="0.25">
      <c r="A386" s="3" t="s">
        <v>1880</v>
      </c>
      <c r="B386" s="3" t="s">
        <v>2186</v>
      </c>
      <c r="D386" t="b">
        <v>1</v>
      </c>
      <c r="E386">
        <v>-0.20417899311823501</v>
      </c>
      <c r="F386">
        <v>0</v>
      </c>
      <c r="G386">
        <v>0</v>
      </c>
    </row>
    <row r="387" spans="1:7" x14ac:dyDescent="0.25">
      <c r="A387" t="s">
        <v>3740</v>
      </c>
      <c r="B387" t="s">
        <v>1292</v>
      </c>
      <c r="C387" s="14" t="s">
        <v>685</v>
      </c>
      <c r="D387" t="b">
        <v>1</v>
      </c>
      <c r="E387">
        <v>0</v>
      </c>
      <c r="F387">
        <v>0.27358071962096298</v>
      </c>
      <c r="G387">
        <v>1</v>
      </c>
    </row>
    <row r="388" spans="1:7" x14ac:dyDescent="0.25">
      <c r="A388" t="s">
        <v>3741</v>
      </c>
      <c r="B388" t="s">
        <v>2421</v>
      </c>
      <c r="C388" s="14" t="s">
        <v>685</v>
      </c>
      <c r="D388" t="b">
        <v>1</v>
      </c>
      <c r="E388">
        <v>0</v>
      </c>
      <c r="F388">
        <v>0.27358071962096298</v>
      </c>
      <c r="G388">
        <v>1</v>
      </c>
    </row>
    <row r="389" spans="1:7" x14ac:dyDescent="0.25">
      <c r="A389" s="3" t="s">
        <v>3742</v>
      </c>
      <c r="B389" t="s">
        <v>2210</v>
      </c>
      <c r="C389" s="14" t="s">
        <v>685</v>
      </c>
      <c r="D389" t="b">
        <v>1</v>
      </c>
      <c r="E389">
        <v>0</v>
      </c>
      <c r="F389">
        <v>0.27358071962096298</v>
      </c>
      <c r="G389">
        <v>1</v>
      </c>
    </row>
    <row r="390" spans="1:7" x14ac:dyDescent="0.25">
      <c r="A390" s="19" t="s">
        <v>3743</v>
      </c>
      <c r="B390" t="s">
        <v>1475</v>
      </c>
      <c r="C390" s="14" t="s">
        <v>685</v>
      </c>
      <c r="D390" t="b">
        <v>1</v>
      </c>
      <c r="E390">
        <v>104.949608833882</v>
      </c>
      <c r="F390">
        <v>0.27358071962096298</v>
      </c>
      <c r="G390">
        <v>1</v>
      </c>
    </row>
    <row r="391" spans="1:7" x14ac:dyDescent="0.25">
      <c r="A391" s="19" t="s">
        <v>2499</v>
      </c>
      <c r="B391" t="s">
        <v>2507</v>
      </c>
      <c r="C391" s="14" t="s">
        <v>685</v>
      </c>
      <c r="D391" t="b">
        <v>1</v>
      </c>
      <c r="E391">
        <v>0</v>
      </c>
      <c r="F391">
        <v>0.27358071962096298</v>
      </c>
      <c r="G391">
        <v>1</v>
      </c>
    </row>
  </sheetData>
  <mergeCells count="2">
    <mergeCell ref="O2:Q2"/>
    <mergeCell ref="O84:P84"/>
  </mergeCells>
  <conditionalFormatting sqref="A371:A1048576">
    <cfRule type="cellIs" dxfId="6" priority="7" operator="equal">
      <formula>FALSE</formula>
    </cfRule>
  </conditionalFormatting>
  <conditionalFormatting sqref="D3:D1048576">
    <cfRule type="cellIs" dxfId="5" priority="5" operator="equal">
      <formula>FALSE</formula>
    </cfRule>
  </conditionalFormatting>
  <conditionalFormatting sqref="E4:E39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3 F392:F1048576">
    <cfRule type="colorScale" priority="8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39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H3 G392:H104857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{F7224AA4-35BC-4F00-B5CD-A9BEA42B2E42}</x14:id>
        </ext>
      </extLst>
    </cfRule>
  </conditionalFormatting>
  <conditionalFormatting sqref="G4:H39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{F38E5132-DEDB-422E-A7CF-F52933C7CF84}</x14:id>
        </ext>
      </extLs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224AA4-35BC-4F00-B5CD-A9BEA42B2E4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G1:H3 G392:H1048576</xm:sqref>
        </x14:conditionalFormatting>
        <x14:conditionalFormatting xmlns:xm="http://schemas.microsoft.com/office/excel/2006/main">
          <x14:cfRule type="dataBar" id="{F38E5132-DEDB-422E-A7CF-F52933C7CF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G4:H391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AA1A-8651-4CE3-B45D-BC42E7C1944B}">
  <dimension ref="A1:M319"/>
  <sheetViews>
    <sheetView topLeftCell="F1" zoomScale="80" zoomScaleNormal="80" workbookViewId="0">
      <selection activeCell="P1" sqref="P1:S1048576"/>
    </sheetView>
  </sheetViews>
  <sheetFormatPr defaultRowHeight="15" x14ac:dyDescent="0.25"/>
  <cols>
    <col min="1" max="1" width="14.42578125" customWidth="1"/>
    <col min="4" max="4" width="10.85546875" customWidth="1"/>
    <col min="5" max="5" width="20.42578125" style="15" customWidth="1"/>
    <col min="6" max="6" width="11.140625" customWidth="1"/>
    <col min="7" max="7" width="13.85546875" customWidth="1"/>
    <col min="8" max="8" width="13.7109375" customWidth="1"/>
    <col min="9" max="9" width="43.5703125" customWidth="1"/>
    <col min="10" max="10" width="12.7109375" bestFit="1" customWidth="1"/>
    <col min="11" max="11" width="14.5703125" bestFit="1" customWidth="1"/>
    <col min="12" max="12" width="10.28515625" bestFit="1" customWidth="1"/>
  </cols>
  <sheetData>
    <row r="1" spans="1:13" x14ac:dyDescent="0.25">
      <c r="A1" t="s">
        <v>2848</v>
      </c>
    </row>
    <row r="2" spans="1:13" x14ac:dyDescent="0.25">
      <c r="A2" t="s">
        <v>2872</v>
      </c>
      <c r="I2" s="163"/>
    </row>
    <row r="3" spans="1:13" x14ac:dyDescent="0.25">
      <c r="G3" s="163"/>
      <c r="H3" s="163"/>
      <c r="I3" s="163"/>
    </row>
    <row r="4" spans="1:13" x14ac:dyDescent="0.25">
      <c r="G4" s="178" t="s">
        <v>2852</v>
      </c>
      <c r="H4" s="178"/>
      <c r="I4" s="163"/>
    </row>
    <row r="5" spans="1:13" x14ac:dyDescent="0.25">
      <c r="A5" s="2" t="s">
        <v>2</v>
      </c>
      <c r="B5" s="21" t="s">
        <v>2844</v>
      </c>
      <c r="C5" s="21" t="s">
        <v>2843</v>
      </c>
      <c r="D5" s="21" t="s">
        <v>2576</v>
      </c>
      <c r="E5" s="1" t="s">
        <v>2847</v>
      </c>
      <c r="F5" s="1" t="s">
        <v>2853</v>
      </c>
      <c r="G5" s="1" t="s">
        <v>2854</v>
      </c>
      <c r="H5" s="1" t="s">
        <v>2855</v>
      </c>
      <c r="I5" s="1" t="s">
        <v>2865</v>
      </c>
      <c r="K5" s="21" t="s">
        <v>2854</v>
      </c>
      <c r="L5" s="21" t="s">
        <v>2855</v>
      </c>
    </row>
    <row r="6" spans="1:13" x14ac:dyDescent="0.25">
      <c r="A6" s="32" t="s">
        <v>1539</v>
      </c>
      <c r="B6">
        <v>0.27358071962096298</v>
      </c>
      <c r="C6">
        <v>1</v>
      </c>
      <c r="D6">
        <f t="shared" ref="D6:D37" si="0">COUNTIF(C6,"0")</f>
        <v>0</v>
      </c>
      <c r="E6" s="14" t="s">
        <v>1436</v>
      </c>
      <c r="F6">
        <v>1</v>
      </c>
      <c r="G6">
        <f t="shared" ref="G6:G69" si="1">D6-F6</f>
        <v>-1</v>
      </c>
      <c r="H6">
        <f t="shared" ref="H6:H69" si="2">D6*F6</f>
        <v>0</v>
      </c>
      <c r="I6" t="s">
        <v>2856</v>
      </c>
      <c r="J6" s="21" t="s">
        <v>2857</v>
      </c>
      <c r="K6">
        <f>COUNTIF(D6:D156,"=0")</f>
        <v>85</v>
      </c>
      <c r="L6">
        <f>COUNTIF(D6:D156,"=1")</f>
        <v>66</v>
      </c>
    </row>
    <row r="7" spans="1:13" x14ac:dyDescent="0.25">
      <c r="A7" s="16" t="s">
        <v>602</v>
      </c>
      <c r="B7">
        <v>0</v>
      </c>
      <c r="C7">
        <v>0</v>
      </c>
      <c r="D7">
        <f t="shared" si="0"/>
        <v>1</v>
      </c>
      <c r="E7" s="16" t="s">
        <v>602</v>
      </c>
      <c r="F7">
        <v>0</v>
      </c>
      <c r="G7">
        <f t="shared" si="1"/>
        <v>1</v>
      </c>
      <c r="H7">
        <f t="shared" si="2"/>
        <v>0</v>
      </c>
      <c r="J7" s="21" t="s">
        <v>2858</v>
      </c>
      <c r="K7">
        <f>COUNTIF(G6:G156,"-1")</f>
        <v>33</v>
      </c>
      <c r="L7">
        <f>COUNTIF(H6:H156,"=1")</f>
        <v>6</v>
      </c>
    </row>
    <row r="8" spans="1:13" x14ac:dyDescent="0.25">
      <c r="A8" s="16" t="s">
        <v>1550</v>
      </c>
      <c r="B8">
        <v>0.27358071962096298</v>
      </c>
      <c r="C8">
        <v>1</v>
      </c>
      <c r="D8">
        <f t="shared" si="0"/>
        <v>0</v>
      </c>
      <c r="E8" s="14" t="s">
        <v>2546</v>
      </c>
      <c r="F8">
        <v>0</v>
      </c>
      <c r="G8">
        <f t="shared" si="1"/>
        <v>0</v>
      </c>
      <c r="H8">
        <f t="shared" si="2"/>
        <v>0</v>
      </c>
      <c r="I8" t="s">
        <v>2851</v>
      </c>
      <c r="J8" s="21" t="s">
        <v>2866</v>
      </c>
      <c r="K8">
        <f>COUNTIF(G6:G156,"1")-L7</f>
        <v>54</v>
      </c>
      <c r="L8">
        <f>COUNTIF(G6:G156,"1")</f>
        <v>60</v>
      </c>
    </row>
    <row r="9" spans="1:13" x14ac:dyDescent="0.25">
      <c r="A9" s="16" t="s">
        <v>1549</v>
      </c>
      <c r="B9">
        <v>0.27358071962096298</v>
      </c>
      <c r="C9">
        <v>1</v>
      </c>
      <c r="D9">
        <f t="shared" si="0"/>
        <v>0</v>
      </c>
      <c r="E9" s="14" t="s">
        <v>2546</v>
      </c>
      <c r="F9">
        <v>0</v>
      </c>
      <c r="G9">
        <f t="shared" si="1"/>
        <v>0</v>
      </c>
      <c r="H9">
        <f t="shared" si="2"/>
        <v>0</v>
      </c>
      <c r="I9" t="s">
        <v>2851</v>
      </c>
      <c r="J9" s="21" t="s">
        <v>2869</v>
      </c>
      <c r="K9">
        <f>K7/K6</f>
        <v>0.38823529411764707</v>
      </c>
      <c r="L9">
        <f>L7/L6</f>
        <v>9.0909090909090912E-2</v>
      </c>
    </row>
    <row r="10" spans="1:13" x14ac:dyDescent="0.25">
      <c r="A10" s="30" t="s">
        <v>603</v>
      </c>
      <c r="B10">
        <v>0.27358071962096298</v>
      </c>
      <c r="C10">
        <v>1</v>
      </c>
      <c r="D10">
        <f t="shared" si="0"/>
        <v>0</v>
      </c>
      <c r="E10" s="30" t="s">
        <v>603</v>
      </c>
      <c r="F10">
        <v>0</v>
      </c>
      <c r="G10">
        <f t="shared" si="1"/>
        <v>0</v>
      </c>
      <c r="H10">
        <f t="shared" si="2"/>
        <v>0</v>
      </c>
    </row>
    <row r="11" spans="1:13" x14ac:dyDescent="0.25">
      <c r="A11" s="16" t="s">
        <v>1502</v>
      </c>
      <c r="B11">
        <v>0</v>
      </c>
      <c r="C11">
        <v>0</v>
      </c>
      <c r="D11">
        <f t="shared" si="0"/>
        <v>1</v>
      </c>
      <c r="E11" s="16" t="s">
        <v>1502</v>
      </c>
      <c r="F11">
        <v>0</v>
      </c>
      <c r="G11">
        <f t="shared" si="1"/>
        <v>1</v>
      </c>
      <c r="H11">
        <f t="shared" si="2"/>
        <v>0</v>
      </c>
      <c r="I11" s="3"/>
    </row>
    <row r="12" spans="1:13" ht="15" customHeight="1" x14ac:dyDescent="0.25">
      <c r="A12" s="14" t="s">
        <v>368</v>
      </c>
      <c r="B12">
        <v>0</v>
      </c>
      <c r="C12">
        <v>0</v>
      </c>
      <c r="D12">
        <f t="shared" si="0"/>
        <v>1</v>
      </c>
      <c r="E12" s="14" t="s">
        <v>368</v>
      </c>
      <c r="F12">
        <v>0</v>
      </c>
      <c r="G12">
        <f t="shared" si="1"/>
        <v>1</v>
      </c>
      <c r="H12">
        <f t="shared" si="2"/>
        <v>0</v>
      </c>
      <c r="I12" s="3"/>
      <c r="J12" s="179" t="s">
        <v>2867</v>
      </c>
      <c r="K12" s="179"/>
      <c r="L12" s="179"/>
      <c r="M12" s="179"/>
    </row>
    <row r="13" spans="1:13" x14ac:dyDescent="0.25">
      <c r="A13" s="14" t="s">
        <v>1553</v>
      </c>
      <c r="B13">
        <v>0.27358071962096298</v>
      </c>
      <c r="C13">
        <v>1</v>
      </c>
      <c r="D13">
        <f t="shared" si="0"/>
        <v>0</v>
      </c>
      <c r="E13" s="14" t="s">
        <v>1421</v>
      </c>
      <c r="F13">
        <v>0</v>
      </c>
      <c r="G13">
        <f t="shared" si="1"/>
        <v>0</v>
      </c>
      <c r="H13">
        <f t="shared" si="2"/>
        <v>0</v>
      </c>
      <c r="J13" s="179"/>
      <c r="K13" s="179"/>
      <c r="L13" s="179"/>
      <c r="M13" s="179"/>
    </row>
    <row r="14" spans="1:13" x14ac:dyDescent="0.25">
      <c r="A14" s="14" t="s">
        <v>1554</v>
      </c>
      <c r="B14">
        <v>0.27358071962096298</v>
      </c>
      <c r="C14">
        <v>1</v>
      </c>
      <c r="D14">
        <f t="shared" si="0"/>
        <v>0</v>
      </c>
      <c r="E14" s="14" t="s">
        <v>1421</v>
      </c>
      <c r="F14">
        <v>0</v>
      </c>
      <c r="G14">
        <f t="shared" si="1"/>
        <v>0</v>
      </c>
      <c r="H14">
        <f t="shared" si="2"/>
        <v>0</v>
      </c>
      <c r="J14" s="179"/>
      <c r="K14" s="179"/>
      <c r="L14" s="179"/>
      <c r="M14" s="179"/>
    </row>
    <row r="15" spans="1:13" x14ac:dyDescent="0.25">
      <c r="A15" s="14" t="s">
        <v>1422</v>
      </c>
      <c r="B15">
        <v>0</v>
      </c>
      <c r="C15">
        <v>0</v>
      </c>
      <c r="D15">
        <f t="shared" si="0"/>
        <v>1</v>
      </c>
      <c r="E15" s="14" t="s">
        <v>1422</v>
      </c>
      <c r="F15">
        <v>0</v>
      </c>
      <c r="G15">
        <f t="shared" si="1"/>
        <v>1</v>
      </c>
      <c r="H15">
        <f t="shared" si="2"/>
        <v>0</v>
      </c>
      <c r="J15" s="179"/>
      <c r="K15" s="179"/>
      <c r="L15" s="179"/>
      <c r="M15" s="179"/>
    </row>
    <row r="16" spans="1:13" x14ac:dyDescent="0.25">
      <c r="A16" s="16" t="s">
        <v>1516</v>
      </c>
      <c r="B16">
        <v>0</v>
      </c>
      <c r="C16">
        <v>0</v>
      </c>
      <c r="D16">
        <f t="shared" si="0"/>
        <v>1</v>
      </c>
      <c r="E16" s="16" t="s">
        <v>1516</v>
      </c>
      <c r="F16">
        <v>0</v>
      </c>
      <c r="G16">
        <f t="shared" si="1"/>
        <v>1</v>
      </c>
      <c r="H16">
        <f t="shared" si="2"/>
        <v>0</v>
      </c>
      <c r="J16" s="179"/>
      <c r="K16" s="179"/>
      <c r="L16" s="179"/>
      <c r="M16" s="179"/>
    </row>
    <row r="17" spans="1:13" ht="15.75" customHeight="1" x14ac:dyDescent="0.25">
      <c r="A17" s="16" t="s">
        <v>383</v>
      </c>
      <c r="B17">
        <v>0.27358071962096298</v>
      </c>
      <c r="C17">
        <v>1</v>
      </c>
      <c r="D17">
        <f t="shared" si="0"/>
        <v>0</v>
      </c>
      <c r="E17" s="16" t="s">
        <v>383</v>
      </c>
      <c r="F17">
        <v>0</v>
      </c>
      <c r="G17">
        <f t="shared" si="1"/>
        <v>0</v>
      </c>
      <c r="H17">
        <f t="shared" si="2"/>
        <v>0</v>
      </c>
      <c r="J17" s="179" t="s">
        <v>2868</v>
      </c>
      <c r="K17" s="179"/>
      <c r="L17" s="179"/>
      <c r="M17" s="179"/>
    </row>
    <row r="18" spans="1:13" x14ac:dyDescent="0.25">
      <c r="A18" s="30" t="s">
        <v>1424</v>
      </c>
      <c r="B18">
        <v>0.27358071962096298</v>
      </c>
      <c r="C18">
        <v>1</v>
      </c>
      <c r="D18">
        <f t="shared" si="0"/>
        <v>0</v>
      </c>
      <c r="E18" s="30" t="s">
        <v>1424</v>
      </c>
      <c r="F18">
        <v>0</v>
      </c>
      <c r="G18">
        <f t="shared" si="1"/>
        <v>0</v>
      </c>
      <c r="H18">
        <f t="shared" si="2"/>
        <v>0</v>
      </c>
      <c r="J18" s="179"/>
      <c r="K18" s="179"/>
      <c r="L18" s="179"/>
      <c r="M18" s="179"/>
    </row>
    <row r="19" spans="1:13" x14ac:dyDescent="0.25">
      <c r="A19" s="30" t="s">
        <v>2556</v>
      </c>
      <c r="B19">
        <v>0.27358071962096298</v>
      </c>
      <c r="C19">
        <v>1</v>
      </c>
      <c r="D19">
        <f t="shared" si="0"/>
        <v>0</v>
      </c>
      <c r="E19" s="16" t="s">
        <v>2556</v>
      </c>
      <c r="F19">
        <v>1</v>
      </c>
      <c r="G19">
        <f t="shared" si="1"/>
        <v>-1</v>
      </c>
      <c r="H19">
        <f t="shared" si="2"/>
        <v>0</v>
      </c>
    </row>
    <row r="20" spans="1:13" x14ac:dyDescent="0.25">
      <c r="A20" s="14" t="s">
        <v>332</v>
      </c>
      <c r="B20">
        <v>0</v>
      </c>
      <c r="C20">
        <v>0</v>
      </c>
      <c r="D20">
        <f t="shared" si="0"/>
        <v>1</v>
      </c>
      <c r="E20" s="14" t="s">
        <v>332</v>
      </c>
      <c r="F20">
        <v>0</v>
      </c>
      <c r="G20">
        <f t="shared" si="1"/>
        <v>1</v>
      </c>
      <c r="H20">
        <f t="shared" si="2"/>
        <v>0</v>
      </c>
    </row>
    <row r="21" spans="1:13" x14ac:dyDescent="0.25">
      <c r="A21" s="16" t="s">
        <v>1518</v>
      </c>
      <c r="B21">
        <v>0.27358071962096298</v>
      </c>
      <c r="C21">
        <v>1</v>
      </c>
      <c r="D21">
        <f t="shared" si="0"/>
        <v>0</v>
      </c>
      <c r="E21" s="16" t="s">
        <v>1518</v>
      </c>
      <c r="F21">
        <v>0</v>
      </c>
      <c r="G21">
        <f t="shared" si="1"/>
        <v>0</v>
      </c>
      <c r="H21">
        <f t="shared" si="2"/>
        <v>0</v>
      </c>
    </row>
    <row r="22" spans="1:13" x14ac:dyDescent="0.25">
      <c r="A22" s="14" t="s">
        <v>1338</v>
      </c>
      <c r="B22">
        <v>0.27358071962096298</v>
      </c>
      <c r="C22">
        <v>1</v>
      </c>
      <c r="D22">
        <f t="shared" si="0"/>
        <v>0</v>
      </c>
      <c r="E22" s="14" t="s">
        <v>1338</v>
      </c>
      <c r="F22">
        <v>0</v>
      </c>
      <c r="G22">
        <f t="shared" si="1"/>
        <v>0</v>
      </c>
      <c r="H22">
        <f t="shared" si="2"/>
        <v>0</v>
      </c>
    </row>
    <row r="23" spans="1:13" x14ac:dyDescent="0.25">
      <c r="A23" s="14" t="s">
        <v>1377</v>
      </c>
      <c r="B23">
        <v>0</v>
      </c>
      <c r="C23">
        <v>0</v>
      </c>
      <c r="D23">
        <f t="shared" si="0"/>
        <v>1</v>
      </c>
      <c r="E23" s="14" t="s">
        <v>1377</v>
      </c>
      <c r="F23">
        <v>0</v>
      </c>
      <c r="G23">
        <f t="shared" si="1"/>
        <v>1</v>
      </c>
      <c r="H23">
        <f t="shared" si="2"/>
        <v>0</v>
      </c>
    </row>
    <row r="24" spans="1:13" x14ac:dyDescent="0.25">
      <c r="A24" s="14" t="s">
        <v>604</v>
      </c>
      <c r="B24">
        <v>0</v>
      </c>
      <c r="C24">
        <v>0</v>
      </c>
      <c r="D24">
        <f t="shared" si="0"/>
        <v>1</v>
      </c>
      <c r="E24" s="14" t="s">
        <v>604</v>
      </c>
      <c r="F24">
        <v>0</v>
      </c>
      <c r="G24">
        <f t="shared" si="1"/>
        <v>1</v>
      </c>
      <c r="H24">
        <f t="shared" si="2"/>
        <v>0</v>
      </c>
    </row>
    <row r="25" spans="1:13" x14ac:dyDescent="0.25">
      <c r="A25" s="14" t="s">
        <v>1557</v>
      </c>
      <c r="B25">
        <v>0.27358071962096298</v>
      </c>
      <c r="C25">
        <v>1</v>
      </c>
      <c r="D25">
        <f t="shared" si="0"/>
        <v>0</v>
      </c>
      <c r="E25" s="14" t="s">
        <v>1326</v>
      </c>
      <c r="F25">
        <v>0</v>
      </c>
      <c r="G25">
        <f t="shared" si="1"/>
        <v>0</v>
      </c>
      <c r="H25">
        <f t="shared" si="2"/>
        <v>0</v>
      </c>
      <c r="I25" t="s">
        <v>2851</v>
      </c>
    </row>
    <row r="26" spans="1:13" x14ac:dyDescent="0.25">
      <c r="A26" s="14" t="s">
        <v>605</v>
      </c>
      <c r="B26">
        <v>0</v>
      </c>
      <c r="C26">
        <v>0</v>
      </c>
      <c r="D26">
        <f t="shared" si="0"/>
        <v>1</v>
      </c>
      <c r="E26" s="14" t="s">
        <v>605</v>
      </c>
      <c r="F26">
        <v>0</v>
      </c>
      <c r="G26">
        <f t="shared" si="1"/>
        <v>1</v>
      </c>
      <c r="H26">
        <f t="shared" si="2"/>
        <v>0</v>
      </c>
    </row>
    <row r="27" spans="1:13" x14ac:dyDescent="0.25">
      <c r="A27" s="14" t="s">
        <v>1547</v>
      </c>
      <c r="B27">
        <v>0.27358071962096298</v>
      </c>
      <c r="C27">
        <v>1</v>
      </c>
      <c r="D27">
        <f t="shared" si="0"/>
        <v>0</v>
      </c>
      <c r="E27" s="14" t="s">
        <v>1523</v>
      </c>
      <c r="F27">
        <v>0</v>
      </c>
      <c r="G27">
        <f t="shared" si="1"/>
        <v>0</v>
      </c>
      <c r="H27">
        <f t="shared" si="2"/>
        <v>0</v>
      </c>
      <c r="I27" t="s">
        <v>2859</v>
      </c>
    </row>
    <row r="28" spans="1:13" x14ac:dyDescent="0.25">
      <c r="A28" s="14" t="s">
        <v>606</v>
      </c>
      <c r="B28">
        <v>0.27358071962096298</v>
      </c>
      <c r="C28">
        <v>1</v>
      </c>
      <c r="D28">
        <f t="shared" si="0"/>
        <v>0</v>
      </c>
      <c r="E28" s="14" t="s">
        <v>606</v>
      </c>
      <c r="F28">
        <v>0</v>
      </c>
      <c r="G28">
        <f t="shared" si="1"/>
        <v>0</v>
      </c>
      <c r="H28">
        <f t="shared" si="2"/>
        <v>0</v>
      </c>
    </row>
    <row r="29" spans="1:13" x14ac:dyDescent="0.25">
      <c r="A29" s="16" t="s">
        <v>1498</v>
      </c>
      <c r="B29">
        <v>0.27358071962096298</v>
      </c>
      <c r="C29">
        <v>1</v>
      </c>
      <c r="D29">
        <f t="shared" si="0"/>
        <v>0</v>
      </c>
      <c r="E29" s="16" t="s">
        <v>1498</v>
      </c>
      <c r="F29">
        <v>0</v>
      </c>
      <c r="G29">
        <f t="shared" si="1"/>
        <v>0</v>
      </c>
      <c r="H29">
        <f t="shared" si="2"/>
        <v>0</v>
      </c>
    </row>
    <row r="30" spans="1:13" x14ac:dyDescent="0.25">
      <c r="A30" s="30" t="s">
        <v>1419</v>
      </c>
      <c r="B30">
        <v>0.27358071962096298</v>
      </c>
      <c r="C30">
        <v>1</v>
      </c>
      <c r="D30">
        <f t="shared" si="0"/>
        <v>0</v>
      </c>
      <c r="E30" s="30" t="s">
        <v>1419</v>
      </c>
      <c r="F30">
        <v>0</v>
      </c>
      <c r="G30">
        <f t="shared" si="1"/>
        <v>0</v>
      </c>
      <c r="H30">
        <f t="shared" si="2"/>
        <v>0</v>
      </c>
    </row>
    <row r="31" spans="1:13" x14ac:dyDescent="0.25">
      <c r="A31" s="16" t="s">
        <v>1496</v>
      </c>
      <c r="B31">
        <v>0.27358071962096298</v>
      </c>
      <c r="C31">
        <v>1</v>
      </c>
      <c r="D31">
        <f t="shared" si="0"/>
        <v>0</v>
      </c>
      <c r="E31" s="16" t="s">
        <v>1496</v>
      </c>
      <c r="F31">
        <v>1</v>
      </c>
      <c r="G31">
        <f t="shared" si="1"/>
        <v>-1</v>
      </c>
      <c r="H31">
        <f t="shared" si="2"/>
        <v>0</v>
      </c>
    </row>
    <row r="32" spans="1:13" x14ac:dyDescent="0.25">
      <c r="A32" s="16" t="s">
        <v>1491</v>
      </c>
      <c r="B32">
        <v>0</v>
      </c>
      <c r="C32">
        <v>0</v>
      </c>
      <c r="D32">
        <f t="shared" si="0"/>
        <v>1</v>
      </c>
      <c r="E32" s="16" t="s">
        <v>1491</v>
      </c>
      <c r="F32">
        <v>0</v>
      </c>
      <c r="G32">
        <f t="shared" si="1"/>
        <v>1</v>
      </c>
      <c r="H32">
        <f t="shared" si="2"/>
        <v>0</v>
      </c>
    </row>
    <row r="33" spans="1:13" x14ac:dyDescent="0.25">
      <c r="A33" s="14" t="s">
        <v>1437</v>
      </c>
      <c r="B33">
        <v>0.27358071962096298</v>
      </c>
      <c r="C33">
        <v>1</v>
      </c>
      <c r="D33">
        <f t="shared" si="0"/>
        <v>0</v>
      </c>
      <c r="E33" s="14" t="s">
        <v>1437</v>
      </c>
      <c r="F33">
        <v>1</v>
      </c>
      <c r="G33">
        <f t="shared" si="1"/>
        <v>-1</v>
      </c>
      <c r="H33">
        <f t="shared" si="2"/>
        <v>0</v>
      </c>
    </row>
    <row r="34" spans="1:13" x14ac:dyDescent="0.25">
      <c r="A34" s="14" t="s">
        <v>1488</v>
      </c>
      <c r="B34">
        <v>0.27358071962096298</v>
      </c>
      <c r="C34">
        <v>1</v>
      </c>
      <c r="D34">
        <f t="shared" si="0"/>
        <v>0</v>
      </c>
      <c r="E34" s="14" t="s">
        <v>1488</v>
      </c>
      <c r="F34">
        <v>1</v>
      </c>
      <c r="G34">
        <f t="shared" si="1"/>
        <v>-1</v>
      </c>
      <c r="H34">
        <f t="shared" si="2"/>
        <v>0</v>
      </c>
      <c r="M34" s="3"/>
    </row>
    <row r="35" spans="1:13" x14ac:dyDescent="0.25">
      <c r="A35" s="16" t="s">
        <v>1499</v>
      </c>
      <c r="B35">
        <v>0</v>
      </c>
      <c r="C35">
        <v>0</v>
      </c>
      <c r="D35">
        <f t="shared" si="0"/>
        <v>1</v>
      </c>
      <c r="E35" s="16" t="s">
        <v>1499</v>
      </c>
      <c r="F35">
        <v>0</v>
      </c>
      <c r="G35">
        <f t="shared" si="1"/>
        <v>1</v>
      </c>
      <c r="H35">
        <f t="shared" si="2"/>
        <v>0</v>
      </c>
      <c r="J35" s="3"/>
      <c r="K35" s="14"/>
      <c r="L35" s="3"/>
    </row>
    <row r="36" spans="1:13" x14ac:dyDescent="0.25">
      <c r="A36" s="16" t="s">
        <v>607</v>
      </c>
      <c r="B36">
        <v>0</v>
      </c>
      <c r="C36">
        <v>0</v>
      </c>
      <c r="D36">
        <f t="shared" si="0"/>
        <v>1</v>
      </c>
      <c r="E36" s="14" t="s">
        <v>607</v>
      </c>
      <c r="F36">
        <v>0</v>
      </c>
      <c r="G36">
        <f t="shared" si="1"/>
        <v>1</v>
      </c>
      <c r="H36">
        <f t="shared" si="2"/>
        <v>0</v>
      </c>
    </row>
    <row r="37" spans="1:13" x14ac:dyDescent="0.25">
      <c r="A37" s="30" t="s">
        <v>1418</v>
      </c>
      <c r="B37">
        <v>0</v>
      </c>
      <c r="C37">
        <v>0</v>
      </c>
      <c r="D37">
        <f t="shared" si="0"/>
        <v>1</v>
      </c>
      <c r="E37" s="30" t="s">
        <v>1418</v>
      </c>
      <c r="F37">
        <v>0</v>
      </c>
      <c r="G37">
        <f t="shared" si="1"/>
        <v>1</v>
      </c>
      <c r="H37">
        <f t="shared" si="2"/>
        <v>0</v>
      </c>
    </row>
    <row r="38" spans="1:13" x14ac:dyDescent="0.25">
      <c r="A38" s="16" t="s">
        <v>1503</v>
      </c>
      <c r="B38">
        <v>0</v>
      </c>
      <c r="C38">
        <v>0</v>
      </c>
      <c r="D38">
        <f t="shared" ref="D38:D69" si="3">COUNTIF(C38,"0")</f>
        <v>1</v>
      </c>
      <c r="E38" s="16" t="s">
        <v>1503</v>
      </c>
      <c r="F38">
        <v>0</v>
      </c>
      <c r="G38">
        <f t="shared" si="1"/>
        <v>1</v>
      </c>
      <c r="H38">
        <f t="shared" si="2"/>
        <v>0</v>
      </c>
    </row>
    <row r="39" spans="1:13" x14ac:dyDescent="0.25">
      <c r="A39" s="14" t="s">
        <v>364</v>
      </c>
      <c r="B39">
        <v>0.27358071962096298</v>
      </c>
      <c r="C39">
        <v>1</v>
      </c>
      <c r="D39">
        <f t="shared" si="3"/>
        <v>0</v>
      </c>
      <c r="E39" s="14" t="s">
        <v>364</v>
      </c>
      <c r="F39">
        <v>0</v>
      </c>
      <c r="G39">
        <f t="shared" si="1"/>
        <v>0</v>
      </c>
      <c r="H39">
        <f t="shared" si="2"/>
        <v>0</v>
      </c>
    </row>
    <row r="40" spans="1:13" x14ac:dyDescent="0.25">
      <c r="A40" s="16" t="s">
        <v>1512</v>
      </c>
      <c r="B40">
        <v>0</v>
      </c>
      <c r="C40">
        <v>0</v>
      </c>
      <c r="D40">
        <f t="shared" si="3"/>
        <v>1</v>
      </c>
      <c r="E40" s="16" t="s">
        <v>1512</v>
      </c>
      <c r="F40">
        <v>0</v>
      </c>
      <c r="G40">
        <f t="shared" si="1"/>
        <v>1</v>
      </c>
      <c r="H40">
        <f t="shared" si="2"/>
        <v>0</v>
      </c>
    </row>
    <row r="41" spans="1:13" x14ac:dyDescent="0.25">
      <c r="A41" s="14" t="s">
        <v>2565</v>
      </c>
      <c r="B41">
        <v>0.27358071962096298</v>
      </c>
      <c r="C41">
        <v>1</v>
      </c>
      <c r="D41">
        <f t="shared" si="3"/>
        <v>0</v>
      </c>
      <c r="E41" s="24" t="s">
        <v>2565</v>
      </c>
      <c r="F41">
        <v>0</v>
      </c>
      <c r="G41">
        <f t="shared" si="1"/>
        <v>0</v>
      </c>
      <c r="H41">
        <f t="shared" si="2"/>
        <v>0</v>
      </c>
    </row>
    <row r="42" spans="1:13" x14ac:dyDescent="0.25">
      <c r="A42" s="14" t="s">
        <v>1329</v>
      </c>
      <c r="B42">
        <v>0.27358071962096298</v>
      </c>
      <c r="C42">
        <v>1</v>
      </c>
      <c r="D42">
        <f t="shared" si="3"/>
        <v>0</v>
      </c>
      <c r="E42" s="14" t="s">
        <v>1329</v>
      </c>
      <c r="F42">
        <v>0</v>
      </c>
      <c r="G42">
        <f t="shared" si="1"/>
        <v>0</v>
      </c>
      <c r="H42">
        <f t="shared" si="2"/>
        <v>0</v>
      </c>
    </row>
    <row r="43" spans="1:13" x14ac:dyDescent="0.25">
      <c r="A43" s="30" t="s">
        <v>1420</v>
      </c>
      <c r="B43">
        <v>0.27358071962096298</v>
      </c>
      <c r="C43">
        <v>1</v>
      </c>
      <c r="D43">
        <f t="shared" si="3"/>
        <v>0</v>
      </c>
      <c r="E43" s="30" t="s">
        <v>1420</v>
      </c>
      <c r="F43">
        <v>1</v>
      </c>
      <c r="G43">
        <f t="shared" si="1"/>
        <v>-1</v>
      </c>
      <c r="H43">
        <f t="shared" si="2"/>
        <v>0</v>
      </c>
    </row>
    <row r="44" spans="1:13" x14ac:dyDescent="0.25">
      <c r="A44" s="14" t="s">
        <v>608</v>
      </c>
      <c r="B44">
        <v>0.27358071962096298</v>
      </c>
      <c r="C44">
        <v>1</v>
      </c>
      <c r="D44">
        <f t="shared" si="3"/>
        <v>0</v>
      </c>
      <c r="E44" s="14" t="s">
        <v>608</v>
      </c>
      <c r="F44">
        <v>1</v>
      </c>
      <c r="G44">
        <f t="shared" si="1"/>
        <v>-1</v>
      </c>
      <c r="H44">
        <f t="shared" si="2"/>
        <v>0</v>
      </c>
    </row>
    <row r="45" spans="1:13" x14ac:dyDescent="0.25">
      <c r="A45" s="14" t="s">
        <v>336</v>
      </c>
      <c r="B45">
        <v>0.27358071962096298</v>
      </c>
      <c r="C45">
        <v>1</v>
      </c>
      <c r="D45">
        <f t="shared" si="3"/>
        <v>0</v>
      </c>
      <c r="E45" s="14" t="s">
        <v>336</v>
      </c>
      <c r="F45">
        <v>1</v>
      </c>
      <c r="G45">
        <f t="shared" si="1"/>
        <v>-1</v>
      </c>
      <c r="H45">
        <f t="shared" si="2"/>
        <v>0</v>
      </c>
    </row>
    <row r="46" spans="1:13" x14ac:dyDescent="0.25">
      <c r="A46" s="14" t="s">
        <v>609</v>
      </c>
      <c r="B46">
        <v>0</v>
      </c>
      <c r="C46">
        <v>0</v>
      </c>
      <c r="D46">
        <f t="shared" si="3"/>
        <v>1</v>
      </c>
      <c r="E46" s="14" t="s">
        <v>609</v>
      </c>
      <c r="F46">
        <v>0</v>
      </c>
      <c r="G46">
        <f t="shared" si="1"/>
        <v>1</v>
      </c>
      <c r="H46">
        <f t="shared" si="2"/>
        <v>0</v>
      </c>
    </row>
    <row r="47" spans="1:13" x14ac:dyDescent="0.25">
      <c r="A47" s="14" t="s">
        <v>1509</v>
      </c>
      <c r="B47">
        <v>0</v>
      </c>
      <c r="C47">
        <v>0</v>
      </c>
      <c r="D47">
        <f t="shared" si="3"/>
        <v>1</v>
      </c>
      <c r="E47" s="14" t="s">
        <v>1509</v>
      </c>
      <c r="F47">
        <v>0</v>
      </c>
      <c r="G47">
        <f t="shared" si="1"/>
        <v>1</v>
      </c>
      <c r="H47">
        <f t="shared" si="2"/>
        <v>0</v>
      </c>
    </row>
    <row r="48" spans="1:13" x14ac:dyDescent="0.25">
      <c r="A48" s="14" t="s">
        <v>610</v>
      </c>
      <c r="B48">
        <v>0</v>
      </c>
      <c r="C48">
        <v>0</v>
      </c>
      <c r="D48">
        <f t="shared" si="3"/>
        <v>1</v>
      </c>
      <c r="E48" s="14" t="s">
        <v>610</v>
      </c>
      <c r="F48">
        <v>0</v>
      </c>
      <c r="G48">
        <f t="shared" si="1"/>
        <v>1</v>
      </c>
      <c r="H48">
        <f t="shared" si="2"/>
        <v>0</v>
      </c>
    </row>
    <row r="49" spans="1:11" x14ac:dyDescent="0.25">
      <c r="A49" s="14" t="s">
        <v>611</v>
      </c>
      <c r="B49">
        <v>0</v>
      </c>
      <c r="C49">
        <v>0</v>
      </c>
      <c r="D49">
        <f t="shared" si="3"/>
        <v>1</v>
      </c>
      <c r="E49" s="14" t="s">
        <v>611</v>
      </c>
      <c r="F49">
        <v>0</v>
      </c>
      <c r="G49">
        <f t="shared" si="1"/>
        <v>1</v>
      </c>
      <c r="H49">
        <f t="shared" si="2"/>
        <v>0</v>
      </c>
    </row>
    <row r="50" spans="1:11" x14ac:dyDescent="0.25">
      <c r="A50" s="14" t="s">
        <v>612</v>
      </c>
      <c r="B50">
        <v>0</v>
      </c>
      <c r="C50">
        <v>0</v>
      </c>
      <c r="D50">
        <f t="shared" si="3"/>
        <v>1</v>
      </c>
      <c r="E50" s="14" t="s">
        <v>612</v>
      </c>
      <c r="F50">
        <v>0</v>
      </c>
      <c r="G50">
        <f t="shared" si="1"/>
        <v>1</v>
      </c>
      <c r="H50">
        <f t="shared" si="2"/>
        <v>0</v>
      </c>
    </row>
    <row r="51" spans="1:11" x14ac:dyDescent="0.25">
      <c r="A51" s="16" t="s">
        <v>1501</v>
      </c>
      <c r="B51">
        <v>0</v>
      </c>
      <c r="C51">
        <v>0</v>
      </c>
      <c r="D51">
        <f t="shared" si="3"/>
        <v>1</v>
      </c>
      <c r="E51" s="16" t="s">
        <v>1501</v>
      </c>
      <c r="F51">
        <v>0</v>
      </c>
      <c r="G51">
        <f t="shared" si="1"/>
        <v>1</v>
      </c>
      <c r="H51">
        <f t="shared" si="2"/>
        <v>0</v>
      </c>
    </row>
    <row r="52" spans="1:11" x14ac:dyDescent="0.25">
      <c r="A52" s="14" t="s">
        <v>613</v>
      </c>
      <c r="B52">
        <v>0</v>
      </c>
      <c r="C52">
        <v>0</v>
      </c>
      <c r="D52">
        <f t="shared" si="3"/>
        <v>1</v>
      </c>
      <c r="E52" s="3" t="s">
        <v>613</v>
      </c>
      <c r="F52">
        <v>0</v>
      </c>
      <c r="G52">
        <f t="shared" si="1"/>
        <v>1</v>
      </c>
      <c r="H52">
        <f t="shared" si="2"/>
        <v>0</v>
      </c>
    </row>
    <row r="53" spans="1:11" x14ac:dyDescent="0.25">
      <c r="A53" s="14" t="s">
        <v>339</v>
      </c>
      <c r="B53">
        <v>0</v>
      </c>
      <c r="C53">
        <v>0</v>
      </c>
      <c r="D53">
        <f t="shared" si="3"/>
        <v>1</v>
      </c>
      <c r="E53" s="14" t="s">
        <v>339</v>
      </c>
      <c r="F53">
        <v>0</v>
      </c>
      <c r="G53">
        <f t="shared" si="1"/>
        <v>1</v>
      </c>
      <c r="H53">
        <f t="shared" si="2"/>
        <v>0</v>
      </c>
      <c r="K53" s="14"/>
    </row>
    <row r="54" spans="1:11" x14ac:dyDescent="0.25">
      <c r="A54" s="30" t="s">
        <v>1423</v>
      </c>
      <c r="B54">
        <v>0</v>
      </c>
      <c r="C54">
        <v>0</v>
      </c>
      <c r="D54">
        <f t="shared" si="3"/>
        <v>1</v>
      </c>
      <c r="E54" s="30" t="s">
        <v>1423</v>
      </c>
      <c r="F54">
        <v>0</v>
      </c>
      <c r="G54">
        <f t="shared" si="1"/>
        <v>1</v>
      </c>
      <c r="H54">
        <f t="shared" si="2"/>
        <v>0</v>
      </c>
    </row>
    <row r="55" spans="1:11" x14ac:dyDescent="0.25">
      <c r="A55" s="16" t="s">
        <v>1546</v>
      </c>
      <c r="B55">
        <v>0.27358071962096298</v>
      </c>
      <c r="C55">
        <v>1</v>
      </c>
      <c r="D55">
        <f t="shared" si="3"/>
        <v>0</v>
      </c>
      <c r="E55" s="16" t="s">
        <v>1517</v>
      </c>
      <c r="F55">
        <v>0</v>
      </c>
      <c r="G55">
        <f t="shared" si="1"/>
        <v>0</v>
      </c>
      <c r="H55">
        <f t="shared" si="2"/>
        <v>0</v>
      </c>
      <c r="I55" t="s">
        <v>2859</v>
      </c>
    </row>
    <row r="56" spans="1:11" x14ac:dyDescent="0.25">
      <c r="A56" s="14" t="s">
        <v>1544</v>
      </c>
      <c r="B56">
        <v>0.27358071962096298</v>
      </c>
      <c r="C56">
        <v>1</v>
      </c>
      <c r="D56">
        <f t="shared" si="3"/>
        <v>0</v>
      </c>
      <c r="E56" s="14" t="s">
        <v>1532</v>
      </c>
      <c r="F56">
        <v>0</v>
      </c>
      <c r="G56">
        <f t="shared" si="1"/>
        <v>0</v>
      </c>
      <c r="H56">
        <f t="shared" si="2"/>
        <v>0</v>
      </c>
      <c r="I56" t="s">
        <v>2851</v>
      </c>
    </row>
    <row r="57" spans="1:11" x14ac:dyDescent="0.25">
      <c r="A57" s="14" t="s">
        <v>1545</v>
      </c>
      <c r="B57">
        <v>0.27358071962096298</v>
      </c>
      <c r="C57">
        <v>1</v>
      </c>
      <c r="D57">
        <f t="shared" si="3"/>
        <v>0</v>
      </c>
      <c r="E57" s="14" t="s">
        <v>1532</v>
      </c>
      <c r="F57">
        <v>0</v>
      </c>
      <c r="G57">
        <f t="shared" si="1"/>
        <v>0</v>
      </c>
      <c r="H57">
        <f t="shared" si="2"/>
        <v>0</v>
      </c>
      <c r="I57" t="s">
        <v>2851</v>
      </c>
    </row>
    <row r="58" spans="1:11" x14ac:dyDescent="0.25">
      <c r="A58" s="14" t="s">
        <v>614</v>
      </c>
      <c r="B58">
        <v>0.27358071962096298</v>
      </c>
      <c r="C58">
        <v>1</v>
      </c>
      <c r="D58">
        <f t="shared" si="3"/>
        <v>0</v>
      </c>
      <c r="E58" s="30" t="s">
        <v>614</v>
      </c>
      <c r="F58">
        <v>0</v>
      </c>
      <c r="G58">
        <f t="shared" si="1"/>
        <v>0</v>
      </c>
      <c r="H58">
        <f t="shared" si="2"/>
        <v>0</v>
      </c>
    </row>
    <row r="59" spans="1:11" x14ac:dyDescent="0.25">
      <c r="A59" s="31" t="s">
        <v>1530</v>
      </c>
      <c r="B59">
        <v>0.27358071962096298</v>
      </c>
      <c r="C59">
        <v>1</v>
      </c>
      <c r="D59">
        <f t="shared" si="3"/>
        <v>0</v>
      </c>
      <c r="E59" s="31" t="s">
        <v>1530</v>
      </c>
      <c r="F59">
        <v>1</v>
      </c>
      <c r="G59">
        <f t="shared" si="1"/>
        <v>-1</v>
      </c>
      <c r="H59">
        <f t="shared" si="2"/>
        <v>0</v>
      </c>
    </row>
    <row r="60" spans="1:11" x14ac:dyDescent="0.25">
      <c r="A60" s="14" t="s">
        <v>1416</v>
      </c>
      <c r="B60">
        <v>0.27358071962096298</v>
      </c>
      <c r="C60">
        <v>1</v>
      </c>
      <c r="D60">
        <f t="shared" si="3"/>
        <v>0</v>
      </c>
      <c r="E60" s="14" t="s">
        <v>1416</v>
      </c>
      <c r="F60">
        <v>0</v>
      </c>
      <c r="G60">
        <f t="shared" si="1"/>
        <v>0</v>
      </c>
      <c r="H60">
        <f t="shared" si="2"/>
        <v>0</v>
      </c>
    </row>
    <row r="61" spans="1:11" x14ac:dyDescent="0.25">
      <c r="A61" s="14" t="s">
        <v>615</v>
      </c>
      <c r="B61">
        <v>0.27358071962096298</v>
      </c>
      <c r="C61">
        <v>1</v>
      </c>
      <c r="D61">
        <f t="shared" si="3"/>
        <v>0</v>
      </c>
      <c r="E61" s="14" t="s">
        <v>615</v>
      </c>
      <c r="F61">
        <v>1</v>
      </c>
      <c r="G61">
        <f t="shared" si="1"/>
        <v>-1</v>
      </c>
      <c r="H61">
        <f t="shared" si="2"/>
        <v>0</v>
      </c>
    </row>
    <row r="62" spans="1:11" x14ac:dyDescent="0.25">
      <c r="A62" s="16" t="s">
        <v>1514</v>
      </c>
      <c r="B62">
        <v>0</v>
      </c>
      <c r="C62">
        <v>0</v>
      </c>
      <c r="D62">
        <f t="shared" si="3"/>
        <v>1</v>
      </c>
      <c r="E62" s="16" t="s">
        <v>1514</v>
      </c>
      <c r="F62">
        <v>0</v>
      </c>
      <c r="G62">
        <f t="shared" si="1"/>
        <v>1</v>
      </c>
      <c r="H62">
        <f t="shared" si="2"/>
        <v>0</v>
      </c>
    </row>
    <row r="63" spans="1:11" x14ac:dyDescent="0.25">
      <c r="A63" s="14" t="s">
        <v>616</v>
      </c>
      <c r="B63">
        <v>0</v>
      </c>
      <c r="C63">
        <v>0</v>
      </c>
      <c r="D63">
        <f t="shared" si="3"/>
        <v>1</v>
      </c>
      <c r="E63" s="14" t="s">
        <v>616</v>
      </c>
      <c r="F63">
        <v>0</v>
      </c>
      <c r="G63">
        <f t="shared" si="1"/>
        <v>1</v>
      </c>
      <c r="H63">
        <f t="shared" si="2"/>
        <v>0</v>
      </c>
    </row>
    <row r="64" spans="1:11" x14ac:dyDescent="0.25">
      <c r="A64" s="16" t="s">
        <v>1507</v>
      </c>
      <c r="B64">
        <v>0</v>
      </c>
      <c r="C64">
        <v>0</v>
      </c>
      <c r="D64">
        <f t="shared" si="3"/>
        <v>1</v>
      </c>
      <c r="E64" s="16" t="s">
        <v>1507</v>
      </c>
      <c r="F64">
        <v>0</v>
      </c>
      <c r="G64">
        <f t="shared" si="1"/>
        <v>1</v>
      </c>
      <c r="H64">
        <f t="shared" si="2"/>
        <v>0</v>
      </c>
    </row>
    <row r="65" spans="1:9" x14ac:dyDescent="0.25">
      <c r="A65" s="14" t="s">
        <v>1535</v>
      </c>
      <c r="B65">
        <v>0.27358071962096298</v>
      </c>
      <c r="C65">
        <v>1</v>
      </c>
      <c r="D65">
        <f t="shared" si="3"/>
        <v>0</v>
      </c>
      <c r="E65" s="14" t="s">
        <v>1561</v>
      </c>
      <c r="F65">
        <v>1</v>
      </c>
      <c r="G65">
        <f t="shared" si="1"/>
        <v>-1</v>
      </c>
      <c r="H65">
        <f t="shared" si="2"/>
        <v>0</v>
      </c>
      <c r="I65" t="s">
        <v>2860</v>
      </c>
    </row>
    <row r="66" spans="1:9" x14ac:dyDescent="0.25">
      <c r="A66" s="16" t="s">
        <v>1500</v>
      </c>
      <c r="B66">
        <v>0</v>
      </c>
      <c r="C66">
        <v>0</v>
      </c>
      <c r="D66">
        <f t="shared" si="3"/>
        <v>1</v>
      </c>
      <c r="E66" s="16" t="s">
        <v>1500</v>
      </c>
      <c r="F66">
        <v>0</v>
      </c>
      <c r="G66">
        <f t="shared" si="1"/>
        <v>1</v>
      </c>
      <c r="H66">
        <f t="shared" si="2"/>
        <v>0</v>
      </c>
    </row>
    <row r="67" spans="1:9" x14ac:dyDescent="0.25">
      <c r="A67" s="16" t="s">
        <v>1495</v>
      </c>
      <c r="B67">
        <v>0</v>
      </c>
      <c r="C67">
        <v>0</v>
      </c>
      <c r="D67">
        <f t="shared" si="3"/>
        <v>1</v>
      </c>
      <c r="E67" s="16" t="s">
        <v>1495</v>
      </c>
      <c r="F67">
        <v>1</v>
      </c>
      <c r="G67">
        <f t="shared" si="1"/>
        <v>0</v>
      </c>
      <c r="H67">
        <f t="shared" si="2"/>
        <v>1</v>
      </c>
      <c r="I67" t="s">
        <v>2861</v>
      </c>
    </row>
    <row r="68" spans="1:9" x14ac:dyDescent="0.25">
      <c r="A68" s="14" t="s">
        <v>617</v>
      </c>
      <c r="B68">
        <v>0</v>
      </c>
      <c r="C68">
        <v>0</v>
      </c>
      <c r="D68">
        <f t="shared" si="3"/>
        <v>1</v>
      </c>
      <c r="E68" s="14" t="s">
        <v>617</v>
      </c>
      <c r="F68">
        <v>0</v>
      </c>
      <c r="G68">
        <f t="shared" si="1"/>
        <v>1</v>
      </c>
      <c r="H68">
        <f t="shared" si="2"/>
        <v>0</v>
      </c>
    </row>
    <row r="69" spans="1:9" x14ac:dyDescent="0.25">
      <c r="A69" s="14" t="s">
        <v>618</v>
      </c>
      <c r="B69">
        <v>0.27358071962096298</v>
      </c>
      <c r="C69">
        <v>1</v>
      </c>
      <c r="D69">
        <f t="shared" si="3"/>
        <v>0</v>
      </c>
      <c r="E69" s="14" t="s">
        <v>618</v>
      </c>
      <c r="F69">
        <v>0</v>
      </c>
      <c r="G69">
        <f t="shared" si="1"/>
        <v>0</v>
      </c>
      <c r="H69">
        <f t="shared" si="2"/>
        <v>0</v>
      </c>
    </row>
    <row r="70" spans="1:9" x14ac:dyDescent="0.25">
      <c r="A70" s="14" t="s">
        <v>619</v>
      </c>
      <c r="B70">
        <v>0</v>
      </c>
      <c r="C70">
        <v>0</v>
      </c>
      <c r="D70">
        <f t="shared" ref="D70:D101" si="4">COUNTIF(C70,"0")</f>
        <v>1</v>
      </c>
      <c r="E70" s="14" t="s">
        <v>1326</v>
      </c>
      <c r="F70">
        <v>0</v>
      </c>
      <c r="G70">
        <f t="shared" ref="G70:G133" si="5">D70-F70</f>
        <v>1</v>
      </c>
      <c r="H70">
        <f t="shared" ref="H70:H133" si="6">D70*F70</f>
        <v>0</v>
      </c>
      <c r="I70" t="s">
        <v>2851</v>
      </c>
    </row>
    <row r="71" spans="1:9" x14ac:dyDescent="0.25">
      <c r="A71" s="31" t="s">
        <v>1526</v>
      </c>
      <c r="B71">
        <v>0.27358071962096298</v>
      </c>
      <c r="C71">
        <v>1</v>
      </c>
      <c r="D71">
        <f t="shared" si="4"/>
        <v>0</v>
      </c>
      <c r="E71" s="31" t="s">
        <v>1526</v>
      </c>
      <c r="F71">
        <v>1</v>
      </c>
      <c r="G71">
        <f t="shared" si="5"/>
        <v>-1</v>
      </c>
      <c r="H71">
        <f t="shared" si="6"/>
        <v>0</v>
      </c>
    </row>
    <row r="72" spans="1:9" x14ac:dyDescent="0.25">
      <c r="A72" s="16" t="s">
        <v>1493</v>
      </c>
      <c r="B72">
        <v>0.27358071962096298</v>
      </c>
      <c r="C72">
        <v>1</v>
      </c>
      <c r="D72">
        <f t="shared" si="4"/>
        <v>0</v>
      </c>
      <c r="E72" s="16" t="s">
        <v>1493</v>
      </c>
      <c r="F72">
        <v>1</v>
      </c>
      <c r="G72">
        <f t="shared" si="5"/>
        <v>-1</v>
      </c>
      <c r="H72">
        <f t="shared" si="6"/>
        <v>0</v>
      </c>
    </row>
    <row r="73" spans="1:9" x14ac:dyDescent="0.25">
      <c r="A73" s="14" t="s">
        <v>1321</v>
      </c>
      <c r="B73">
        <v>0</v>
      </c>
      <c r="C73">
        <v>0</v>
      </c>
      <c r="D73">
        <f t="shared" si="4"/>
        <v>1</v>
      </c>
      <c r="E73" s="14" t="s">
        <v>1321</v>
      </c>
      <c r="F73">
        <v>0</v>
      </c>
      <c r="G73">
        <f t="shared" si="5"/>
        <v>1</v>
      </c>
      <c r="H73">
        <f t="shared" si="6"/>
        <v>0</v>
      </c>
    </row>
    <row r="74" spans="1:9" x14ac:dyDescent="0.25">
      <c r="A74" s="30" t="s">
        <v>1414</v>
      </c>
      <c r="B74">
        <v>0</v>
      </c>
      <c r="C74">
        <v>0</v>
      </c>
      <c r="D74">
        <f t="shared" si="4"/>
        <v>1</v>
      </c>
      <c r="E74" s="30" t="s">
        <v>1414</v>
      </c>
      <c r="F74">
        <v>0</v>
      </c>
      <c r="G74">
        <f t="shared" si="5"/>
        <v>1</v>
      </c>
      <c r="H74">
        <f t="shared" si="6"/>
        <v>0</v>
      </c>
    </row>
    <row r="75" spans="1:9" x14ac:dyDescent="0.25">
      <c r="A75" s="14" t="s">
        <v>620</v>
      </c>
      <c r="B75">
        <v>0.27358071962096298</v>
      </c>
      <c r="C75">
        <v>1</v>
      </c>
      <c r="D75">
        <f t="shared" si="4"/>
        <v>0</v>
      </c>
      <c r="E75" s="14" t="s">
        <v>620</v>
      </c>
      <c r="F75">
        <v>0</v>
      </c>
      <c r="G75">
        <f t="shared" si="5"/>
        <v>0</v>
      </c>
      <c r="H75">
        <f t="shared" si="6"/>
        <v>0</v>
      </c>
    </row>
    <row r="76" spans="1:9" x14ac:dyDescent="0.25">
      <c r="A76" s="16" t="s">
        <v>1505</v>
      </c>
      <c r="B76">
        <v>0</v>
      </c>
      <c r="C76">
        <v>0</v>
      </c>
      <c r="D76">
        <f t="shared" si="4"/>
        <v>1</v>
      </c>
      <c r="E76" s="16" t="s">
        <v>1505</v>
      </c>
      <c r="F76">
        <v>0</v>
      </c>
      <c r="G76">
        <f t="shared" si="5"/>
        <v>1</v>
      </c>
      <c r="H76">
        <f t="shared" si="6"/>
        <v>0</v>
      </c>
    </row>
    <row r="77" spans="1:9" x14ac:dyDescent="0.25">
      <c r="A77" s="14" t="s">
        <v>984</v>
      </c>
      <c r="B77">
        <v>0</v>
      </c>
      <c r="C77">
        <v>0</v>
      </c>
      <c r="D77">
        <f t="shared" si="4"/>
        <v>1</v>
      </c>
      <c r="E77" s="14" t="s">
        <v>984</v>
      </c>
      <c r="F77">
        <v>0</v>
      </c>
      <c r="G77">
        <f t="shared" si="5"/>
        <v>1</v>
      </c>
      <c r="H77">
        <f t="shared" si="6"/>
        <v>0</v>
      </c>
    </row>
    <row r="78" spans="1:9" x14ac:dyDescent="0.25">
      <c r="A78" s="14" t="s">
        <v>325</v>
      </c>
      <c r="B78">
        <v>0.27358071962096298</v>
      </c>
      <c r="C78">
        <v>1</v>
      </c>
      <c r="D78">
        <f t="shared" si="4"/>
        <v>0</v>
      </c>
      <c r="E78" s="14" t="s">
        <v>325</v>
      </c>
      <c r="F78">
        <v>1</v>
      </c>
      <c r="G78">
        <f t="shared" si="5"/>
        <v>-1</v>
      </c>
      <c r="H78">
        <f t="shared" si="6"/>
        <v>0</v>
      </c>
    </row>
    <row r="79" spans="1:9" x14ac:dyDescent="0.25">
      <c r="A79" s="14" t="s">
        <v>1519</v>
      </c>
      <c r="B79">
        <v>0</v>
      </c>
      <c r="C79">
        <v>0</v>
      </c>
      <c r="D79">
        <f t="shared" si="4"/>
        <v>1</v>
      </c>
      <c r="E79" s="14" t="s">
        <v>1519</v>
      </c>
      <c r="F79">
        <v>0</v>
      </c>
      <c r="G79">
        <f t="shared" si="5"/>
        <v>1</v>
      </c>
      <c r="H79">
        <f t="shared" si="6"/>
        <v>0</v>
      </c>
    </row>
    <row r="80" spans="1:9" x14ac:dyDescent="0.25">
      <c r="A80" s="14" t="s">
        <v>1543</v>
      </c>
      <c r="B80">
        <v>0.27358071962096298</v>
      </c>
      <c r="C80">
        <v>1</v>
      </c>
      <c r="D80">
        <f t="shared" si="4"/>
        <v>0</v>
      </c>
      <c r="E80" s="14" t="s">
        <v>1511</v>
      </c>
      <c r="F80">
        <v>0</v>
      </c>
      <c r="G80">
        <f t="shared" si="5"/>
        <v>0</v>
      </c>
      <c r="H80">
        <f t="shared" si="6"/>
        <v>0</v>
      </c>
    </row>
    <row r="81" spans="1:9" x14ac:dyDescent="0.25">
      <c r="A81" s="14" t="s">
        <v>1552</v>
      </c>
      <c r="B81">
        <v>0.27358071962096298</v>
      </c>
      <c r="C81">
        <v>1</v>
      </c>
      <c r="D81">
        <f t="shared" si="4"/>
        <v>0</v>
      </c>
      <c r="E81" s="14" t="s">
        <v>1511</v>
      </c>
      <c r="F81">
        <v>0</v>
      </c>
      <c r="G81">
        <f t="shared" si="5"/>
        <v>0</v>
      </c>
      <c r="H81">
        <f t="shared" si="6"/>
        <v>0</v>
      </c>
    </row>
    <row r="82" spans="1:9" x14ac:dyDescent="0.25">
      <c r="A82" s="14" t="s">
        <v>1559</v>
      </c>
      <c r="B82">
        <v>0.27358071962096298</v>
      </c>
      <c r="C82">
        <v>1</v>
      </c>
      <c r="D82">
        <f t="shared" si="4"/>
        <v>0</v>
      </c>
      <c r="E82" s="14" t="s">
        <v>1559</v>
      </c>
      <c r="F82">
        <v>0</v>
      </c>
      <c r="G82">
        <f t="shared" si="5"/>
        <v>0</v>
      </c>
      <c r="H82">
        <f t="shared" si="6"/>
        <v>0</v>
      </c>
    </row>
    <row r="83" spans="1:9" x14ac:dyDescent="0.25">
      <c r="A83" s="14" t="s">
        <v>1310</v>
      </c>
      <c r="B83">
        <v>0.27358071962096298</v>
      </c>
      <c r="C83">
        <v>1</v>
      </c>
      <c r="D83">
        <f t="shared" si="4"/>
        <v>0</v>
      </c>
      <c r="E83" s="14" t="s">
        <v>1310</v>
      </c>
      <c r="F83">
        <v>1</v>
      </c>
      <c r="G83">
        <f t="shared" si="5"/>
        <v>-1</v>
      </c>
      <c r="H83">
        <f t="shared" si="6"/>
        <v>0</v>
      </c>
    </row>
    <row r="84" spans="1:9" x14ac:dyDescent="0.25">
      <c r="A84" s="14" t="s">
        <v>343</v>
      </c>
      <c r="B84">
        <v>0.27358071962096298</v>
      </c>
      <c r="C84">
        <v>1</v>
      </c>
      <c r="D84">
        <f t="shared" si="4"/>
        <v>0</v>
      </c>
      <c r="E84" s="14" t="s">
        <v>343</v>
      </c>
      <c r="F84">
        <v>1</v>
      </c>
      <c r="G84">
        <f t="shared" si="5"/>
        <v>-1</v>
      </c>
      <c r="H84">
        <f t="shared" si="6"/>
        <v>0</v>
      </c>
    </row>
    <row r="85" spans="1:9" x14ac:dyDescent="0.25">
      <c r="A85" s="14" t="s">
        <v>371</v>
      </c>
      <c r="B85">
        <v>0</v>
      </c>
      <c r="C85">
        <v>0</v>
      </c>
      <c r="D85">
        <f t="shared" si="4"/>
        <v>1</v>
      </c>
      <c r="E85" s="14" t="s">
        <v>371</v>
      </c>
      <c r="F85">
        <v>1</v>
      </c>
      <c r="G85">
        <f t="shared" si="5"/>
        <v>0</v>
      </c>
      <c r="H85">
        <f t="shared" si="6"/>
        <v>1</v>
      </c>
      <c r="I85" t="s">
        <v>2870</v>
      </c>
    </row>
    <row r="86" spans="1:9" x14ac:dyDescent="0.25">
      <c r="A86" s="30" t="s">
        <v>1415</v>
      </c>
      <c r="B86">
        <v>0.27358071962096298</v>
      </c>
      <c r="C86">
        <v>1</v>
      </c>
      <c r="D86">
        <f t="shared" si="4"/>
        <v>0</v>
      </c>
      <c r="E86" s="30" t="s">
        <v>1415</v>
      </c>
      <c r="F86">
        <v>1</v>
      </c>
      <c r="G86">
        <f t="shared" si="5"/>
        <v>-1</v>
      </c>
      <c r="H86">
        <f t="shared" si="6"/>
        <v>0</v>
      </c>
    </row>
    <row r="87" spans="1:9" x14ac:dyDescent="0.25">
      <c r="A87" s="14" t="s">
        <v>621</v>
      </c>
      <c r="B87">
        <v>0.27358071962096298</v>
      </c>
      <c r="C87">
        <v>1</v>
      </c>
      <c r="D87">
        <f t="shared" si="4"/>
        <v>0</v>
      </c>
      <c r="E87" s="14" t="s">
        <v>621</v>
      </c>
      <c r="F87">
        <v>0</v>
      </c>
      <c r="G87">
        <f t="shared" si="5"/>
        <v>0</v>
      </c>
      <c r="H87">
        <f t="shared" si="6"/>
        <v>0</v>
      </c>
    </row>
    <row r="88" spans="1:9" x14ac:dyDescent="0.25">
      <c r="A88" s="14" t="s">
        <v>1413</v>
      </c>
      <c r="B88">
        <v>0.27358071962096298</v>
      </c>
      <c r="C88">
        <v>1</v>
      </c>
      <c r="D88">
        <f t="shared" si="4"/>
        <v>0</v>
      </c>
      <c r="E88" s="14" t="s">
        <v>1413</v>
      </c>
      <c r="F88">
        <v>0</v>
      </c>
      <c r="G88">
        <f t="shared" si="5"/>
        <v>0</v>
      </c>
      <c r="H88">
        <f t="shared" si="6"/>
        <v>0</v>
      </c>
    </row>
    <row r="89" spans="1:9" x14ac:dyDescent="0.25">
      <c r="A89" s="14" t="s">
        <v>323</v>
      </c>
      <c r="B89">
        <v>0</v>
      </c>
      <c r="C89">
        <v>0</v>
      </c>
      <c r="D89">
        <f t="shared" si="4"/>
        <v>1</v>
      </c>
      <c r="E89" s="14" t="s">
        <v>323</v>
      </c>
      <c r="F89">
        <v>0</v>
      </c>
      <c r="G89">
        <f t="shared" si="5"/>
        <v>1</v>
      </c>
      <c r="H89">
        <f t="shared" si="6"/>
        <v>0</v>
      </c>
    </row>
    <row r="90" spans="1:9" x14ac:dyDescent="0.25">
      <c r="A90" s="14" t="s">
        <v>622</v>
      </c>
      <c r="B90">
        <v>0.27358071962096298</v>
      </c>
      <c r="C90">
        <v>1</v>
      </c>
      <c r="D90">
        <f t="shared" si="4"/>
        <v>0</v>
      </c>
      <c r="E90" s="14" t="s">
        <v>622</v>
      </c>
      <c r="F90">
        <v>0</v>
      </c>
      <c r="G90">
        <f t="shared" si="5"/>
        <v>0</v>
      </c>
      <c r="H90">
        <f t="shared" si="6"/>
        <v>0</v>
      </c>
    </row>
    <row r="91" spans="1:9" x14ac:dyDescent="0.25">
      <c r="A91" s="14" t="s">
        <v>1558</v>
      </c>
      <c r="B91">
        <v>0.27358071962096298</v>
      </c>
      <c r="C91">
        <v>1</v>
      </c>
      <c r="D91">
        <f t="shared" si="4"/>
        <v>0</v>
      </c>
      <c r="E91" s="14" t="s">
        <v>1326</v>
      </c>
      <c r="F91">
        <v>0</v>
      </c>
      <c r="G91">
        <f t="shared" si="5"/>
        <v>0</v>
      </c>
      <c r="H91">
        <f t="shared" si="6"/>
        <v>0</v>
      </c>
      <c r="I91" t="s">
        <v>2851</v>
      </c>
    </row>
    <row r="92" spans="1:9" x14ac:dyDescent="0.25">
      <c r="A92" s="14" t="s">
        <v>985</v>
      </c>
      <c r="B92">
        <v>0</v>
      </c>
      <c r="C92">
        <v>0</v>
      </c>
      <c r="D92">
        <f t="shared" si="4"/>
        <v>1</v>
      </c>
      <c r="E92" s="14" t="s">
        <v>985</v>
      </c>
      <c r="F92">
        <v>0</v>
      </c>
      <c r="G92">
        <f t="shared" si="5"/>
        <v>1</v>
      </c>
      <c r="H92">
        <f t="shared" si="6"/>
        <v>0</v>
      </c>
    </row>
    <row r="93" spans="1:9" x14ac:dyDescent="0.25">
      <c r="A93" s="14" t="s">
        <v>623</v>
      </c>
      <c r="B93">
        <v>0.27358071962096298</v>
      </c>
      <c r="C93">
        <v>1</v>
      </c>
      <c r="D93">
        <f t="shared" si="4"/>
        <v>0</v>
      </c>
      <c r="E93" s="14" t="s">
        <v>623</v>
      </c>
      <c r="F93">
        <v>0</v>
      </c>
      <c r="G93">
        <f t="shared" si="5"/>
        <v>0</v>
      </c>
      <c r="H93">
        <f t="shared" si="6"/>
        <v>0</v>
      </c>
    </row>
    <row r="94" spans="1:9" x14ac:dyDescent="0.25">
      <c r="A94" s="14" t="s">
        <v>1521</v>
      </c>
      <c r="B94">
        <v>0</v>
      </c>
      <c r="C94">
        <v>0</v>
      </c>
      <c r="D94">
        <f t="shared" si="4"/>
        <v>1</v>
      </c>
      <c r="E94" s="14" t="s">
        <v>1521</v>
      </c>
      <c r="F94">
        <v>1</v>
      </c>
      <c r="G94">
        <f t="shared" si="5"/>
        <v>0</v>
      </c>
      <c r="H94">
        <f t="shared" si="6"/>
        <v>1</v>
      </c>
      <c r="I94" t="s">
        <v>2871</v>
      </c>
    </row>
    <row r="95" spans="1:9" x14ac:dyDescent="0.25">
      <c r="A95" s="16" t="s">
        <v>1510</v>
      </c>
      <c r="B95">
        <v>0</v>
      </c>
      <c r="C95">
        <v>0</v>
      </c>
      <c r="D95">
        <f t="shared" si="4"/>
        <v>1</v>
      </c>
      <c r="E95" s="16" t="s">
        <v>1510</v>
      </c>
      <c r="F95">
        <v>0</v>
      </c>
      <c r="G95">
        <f t="shared" si="5"/>
        <v>1</v>
      </c>
      <c r="H95">
        <f t="shared" si="6"/>
        <v>0</v>
      </c>
    </row>
    <row r="96" spans="1:9" x14ac:dyDescent="0.25">
      <c r="A96" s="16" t="s">
        <v>1536</v>
      </c>
      <c r="B96">
        <v>0.27358071962096298</v>
      </c>
      <c r="C96">
        <v>1</v>
      </c>
      <c r="D96">
        <f t="shared" si="4"/>
        <v>0</v>
      </c>
      <c r="E96" s="14" t="s">
        <v>1561</v>
      </c>
      <c r="F96">
        <v>1</v>
      </c>
      <c r="G96">
        <f t="shared" si="5"/>
        <v>-1</v>
      </c>
      <c r="H96">
        <f t="shared" si="6"/>
        <v>0</v>
      </c>
      <c r="I96" t="s">
        <v>2860</v>
      </c>
    </row>
    <row r="97" spans="1:9" x14ac:dyDescent="0.25">
      <c r="A97" s="31" t="s">
        <v>1528</v>
      </c>
      <c r="B97">
        <v>0.27358071962096298</v>
      </c>
      <c r="C97">
        <v>1</v>
      </c>
      <c r="D97">
        <f t="shared" si="4"/>
        <v>0</v>
      </c>
      <c r="E97" s="31" t="s">
        <v>1528</v>
      </c>
      <c r="F97">
        <v>0</v>
      </c>
      <c r="G97">
        <f t="shared" si="5"/>
        <v>0</v>
      </c>
      <c r="H97">
        <f t="shared" si="6"/>
        <v>0</v>
      </c>
    </row>
    <row r="98" spans="1:9" x14ac:dyDescent="0.25">
      <c r="A98" s="14" t="s">
        <v>624</v>
      </c>
      <c r="B98">
        <v>0.27358071962096298</v>
      </c>
      <c r="C98">
        <v>1</v>
      </c>
      <c r="D98">
        <f t="shared" si="4"/>
        <v>0</v>
      </c>
      <c r="E98" s="14" t="s">
        <v>624</v>
      </c>
      <c r="F98">
        <v>0</v>
      </c>
      <c r="G98">
        <f t="shared" si="5"/>
        <v>0</v>
      </c>
      <c r="H98">
        <f t="shared" si="6"/>
        <v>0</v>
      </c>
    </row>
    <row r="99" spans="1:9" x14ac:dyDescent="0.25">
      <c r="A99" s="16" t="s">
        <v>1504</v>
      </c>
      <c r="B99">
        <v>0</v>
      </c>
      <c r="C99">
        <v>0</v>
      </c>
      <c r="D99">
        <f t="shared" si="4"/>
        <v>1</v>
      </c>
      <c r="E99" s="16" t="s">
        <v>1504</v>
      </c>
      <c r="F99">
        <v>0</v>
      </c>
      <c r="G99">
        <f t="shared" si="5"/>
        <v>1</v>
      </c>
      <c r="H99">
        <f t="shared" si="6"/>
        <v>0</v>
      </c>
    </row>
    <row r="100" spans="1:9" x14ac:dyDescent="0.25">
      <c r="A100" s="14" t="s">
        <v>625</v>
      </c>
      <c r="B100">
        <v>0</v>
      </c>
      <c r="C100">
        <v>0</v>
      </c>
      <c r="D100">
        <f t="shared" si="4"/>
        <v>1</v>
      </c>
      <c r="E100" s="14" t="s">
        <v>625</v>
      </c>
      <c r="F100">
        <v>0</v>
      </c>
      <c r="G100">
        <f t="shared" si="5"/>
        <v>1</v>
      </c>
      <c r="H100">
        <f t="shared" si="6"/>
        <v>0</v>
      </c>
    </row>
    <row r="101" spans="1:9" x14ac:dyDescent="0.25">
      <c r="A101" s="16" t="s">
        <v>1506</v>
      </c>
      <c r="B101">
        <v>0</v>
      </c>
      <c r="C101">
        <v>0</v>
      </c>
      <c r="D101">
        <f t="shared" si="4"/>
        <v>1</v>
      </c>
      <c r="E101" s="16" t="s">
        <v>1506</v>
      </c>
      <c r="F101">
        <v>0</v>
      </c>
      <c r="G101">
        <f t="shared" si="5"/>
        <v>1</v>
      </c>
      <c r="H101">
        <f t="shared" si="6"/>
        <v>0</v>
      </c>
    </row>
    <row r="102" spans="1:9" x14ac:dyDescent="0.25">
      <c r="A102" s="15" t="s">
        <v>1489</v>
      </c>
      <c r="B102">
        <v>0</v>
      </c>
      <c r="C102">
        <v>0</v>
      </c>
      <c r="D102">
        <f t="shared" ref="D102:D133" si="7">COUNTIF(C102,"0")</f>
        <v>1</v>
      </c>
      <c r="E102" s="16" t="s">
        <v>1489</v>
      </c>
      <c r="F102">
        <v>0</v>
      </c>
      <c r="G102">
        <f t="shared" si="5"/>
        <v>1</v>
      </c>
      <c r="H102">
        <f t="shared" si="6"/>
        <v>0</v>
      </c>
    </row>
    <row r="103" spans="1:9" x14ac:dyDescent="0.25">
      <c r="A103" s="14" t="s">
        <v>1522</v>
      </c>
      <c r="B103">
        <v>0</v>
      </c>
      <c r="C103">
        <v>0</v>
      </c>
      <c r="D103">
        <f t="shared" si="7"/>
        <v>1</v>
      </c>
      <c r="E103" s="14" t="s">
        <v>1522</v>
      </c>
      <c r="F103">
        <v>1</v>
      </c>
      <c r="G103">
        <f t="shared" si="5"/>
        <v>0</v>
      </c>
      <c r="H103">
        <f t="shared" si="6"/>
        <v>1</v>
      </c>
      <c r="I103" t="s">
        <v>2862</v>
      </c>
    </row>
    <row r="104" spans="1:9" x14ac:dyDescent="0.25">
      <c r="A104" s="14" t="s">
        <v>2602</v>
      </c>
      <c r="B104">
        <v>0.27358071962096298</v>
      </c>
      <c r="C104">
        <v>1</v>
      </c>
      <c r="D104">
        <f t="shared" si="7"/>
        <v>0</v>
      </c>
      <c r="E104" s="24" t="s">
        <v>2602</v>
      </c>
      <c r="F104">
        <v>1</v>
      </c>
      <c r="G104">
        <f t="shared" si="5"/>
        <v>-1</v>
      </c>
      <c r="H104">
        <f t="shared" si="6"/>
        <v>0</v>
      </c>
    </row>
    <row r="105" spans="1:9" x14ac:dyDescent="0.25">
      <c r="A105" s="14" t="s">
        <v>626</v>
      </c>
      <c r="B105">
        <v>0.27358071962096298</v>
      </c>
      <c r="C105">
        <v>1</v>
      </c>
      <c r="D105">
        <f t="shared" si="7"/>
        <v>0</v>
      </c>
      <c r="E105" s="14" t="s">
        <v>626</v>
      </c>
      <c r="F105">
        <v>0</v>
      </c>
      <c r="G105">
        <f t="shared" si="5"/>
        <v>0</v>
      </c>
      <c r="H105">
        <f t="shared" si="6"/>
        <v>0</v>
      </c>
    </row>
    <row r="106" spans="1:9" x14ac:dyDescent="0.25">
      <c r="A106" s="14" t="s">
        <v>627</v>
      </c>
      <c r="B106">
        <v>0.27358071962096298</v>
      </c>
      <c r="C106">
        <v>1</v>
      </c>
      <c r="D106">
        <f t="shared" si="7"/>
        <v>0</v>
      </c>
      <c r="E106" s="14" t="s">
        <v>1436</v>
      </c>
      <c r="F106">
        <v>1</v>
      </c>
      <c r="G106">
        <f t="shared" si="5"/>
        <v>-1</v>
      </c>
      <c r="H106">
        <f t="shared" si="6"/>
        <v>0</v>
      </c>
      <c r="I106" t="s">
        <v>2856</v>
      </c>
    </row>
    <row r="107" spans="1:9" x14ac:dyDescent="0.25">
      <c r="A107" s="30" t="s">
        <v>1417</v>
      </c>
      <c r="B107">
        <v>0.27358071962096298</v>
      </c>
      <c r="C107">
        <v>1</v>
      </c>
      <c r="D107">
        <f t="shared" si="7"/>
        <v>0</v>
      </c>
      <c r="E107" s="30" t="s">
        <v>1417</v>
      </c>
      <c r="F107">
        <v>0</v>
      </c>
      <c r="G107">
        <f t="shared" si="5"/>
        <v>0</v>
      </c>
      <c r="H107">
        <f t="shared" si="6"/>
        <v>0</v>
      </c>
    </row>
    <row r="108" spans="1:9" x14ac:dyDescent="0.25">
      <c r="A108" s="14" t="s">
        <v>1537</v>
      </c>
      <c r="B108">
        <v>0.27358071962096298</v>
      </c>
      <c r="C108">
        <v>1</v>
      </c>
      <c r="D108">
        <f t="shared" si="7"/>
        <v>0</v>
      </c>
      <c r="E108" s="14" t="s">
        <v>381</v>
      </c>
      <c r="F108">
        <v>0</v>
      </c>
      <c r="G108">
        <f t="shared" si="5"/>
        <v>0</v>
      </c>
      <c r="H108">
        <f t="shared" si="6"/>
        <v>0</v>
      </c>
      <c r="I108" t="s">
        <v>2859</v>
      </c>
    </row>
    <row r="109" spans="1:9" x14ac:dyDescent="0.25">
      <c r="A109" s="14" t="s">
        <v>628</v>
      </c>
      <c r="B109">
        <v>0.27358071962096298</v>
      </c>
      <c r="C109">
        <v>1</v>
      </c>
      <c r="D109">
        <f t="shared" si="7"/>
        <v>0</v>
      </c>
      <c r="E109" s="14" t="s">
        <v>628</v>
      </c>
      <c r="F109">
        <v>1</v>
      </c>
      <c r="G109">
        <f t="shared" si="5"/>
        <v>-1</v>
      </c>
      <c r="H109">
        <f t="shared" si="6"/>
        <v>0</v>
      </c>
    </row>
    <row r="110" spans="1:9" x14ac:dyDescent="0.25">
      <c r="A110" s="14" t="s">
        <v>629</v>
      </c>
      <c r="B110">
        <v>0.27358071962096298</v>
      </c>
      <c r="C110">
        <v>1</v>
      </c>
      <c r="D110">
        <f t="shared" si="7"/>
        <v>0</v>
      </c>
      <c r="E110" s="14" t="s">
        <v>629</v>
      </c>
      <c r="F110">
        <v>0</v>
      </c>
      <c r="G110">
        <f t="shared" si="5"/>
        <v>0</v>
      </c>
      <c r="H110">
        <f t="shared" si="6"/>
        <v>0</v>
      </c>
    </row>
    <row r="111" spans="1:9" x14ac:dyDescent="0.25">
      <c r="A111" s="14" t="s">
        <v>630</v>
      </c>
      <c r="B111">
        <v>0.27358071962096298</v>
      </c>
      <c r="C111">
        <v>1</v>
      </c>
      <c r="D111">
        <f t="shared" si="7"/>
        <v>0</v>
      </c>
      <c r="E111" s="30" t="s">
        <v>630</v>
      </c>
      <c r="F111">
        <v>0</v>
      </c>
      <c r="G111">
        <f t="shared" si="5"/>
        <v>0</v>
      </c>
      <c r="H111">
        <f t="shared" si="6"/>
        <v>0</v>
      </c>
    </row>
    <row r="112" spans="1:9" x14ac:dyDescent="0.25">
      <c r="A112" s="16" t="s">
        <v>1525</v>
      </c>
      <c r="B112">
        <v>0.27358071962096298</v>
      </c>
      <c r="C112">
        <v>1</v>
      </c>
      <c r="D112">
        <f t="shared" si="7"/>
        <v>0</v>
      </c>
      <c r="E112" s="16" t="s">
        <v>1525</v>
      </c>
      <c r="F112">
        <v>0</v>
      </c>
      <c r="G112">
        <f t="shared" si="5"/>
        <v>0</v>
      </c>
      <c r="H112">
        <f t="shared" si="6"/>
        <v>0</v>
      </c>
    </row>
    <row r="113" spans="1:11" x14ac:dyDescent="0.25">
      <c r="A113" s="14" t="s">
        <v>631</v>
      </c>
      <c r="B113">
        <v>0.27358071962096298</v>
      </c>
      <c r="C113">
        <v>1</v>
      </c>
      <c r="D113">
        <f t="shared" si="7"/>
        <v>0</v>
      </c>
      <c r="E113" s="14" t="s">
        <v>631</v>
      </c>
      <c r="F113">
        <v>0</v>
      </c>
      <c r="G113">
        <f t="shared" si="5"/>
        <v>0</v>
      </c>
      <c r="H113">
        <f t="shared" si="6"/>
        <v>0</v>
      </c>
    </row>
    <row r="114" spans="1:11" x14ac:dyDescent="0.25">
      <c r="A114" s="14" t="s">
        <v>632</v>
      </c>
      <c r="B114">
        <v>0</v>
      </c>
      <c r="C114">
        <v>0</v>
      </c>
      <c r="D114">
        <f t="shared" si="7"/>
        <v>1</v>
      </c>
      <c r="E114" s="14" t="s">
        <v>632</v>
      </c>
      <c r="F114">
        <v>0</v>
      </c>
      <c r="G114">
        <f t="shared" si="5"/>
        <v>1</v>
      </c>
      <c r="H114">
        <f t="shared" si="6"/>
        <v>0</v>
      </c>
    </row>
    <row r="115" spans="1:11" x14ac:dyDescent="0.25">
      <c r="A115" s="14" t="s">
        <v>633</v>
      </c>
      <c r="B115">
        <v>0</v>
      </c>
      <c r="C115">
        <v>0</v>
      </c>
      <c r="D115">
        <f t="shared" si="7"/>
        <v>1</v>
      </c>
      <c r="E115" s="14" t="s">
        <v>633</v>
      </c>
      <c r="F115">
        <v>0</v>
      </c>
      <c r="G115">
        <f t="shared" si="5"/>
        <v>1</v>
      </c>
      <c r="H115">
        <f t="shared" si="6"/>
        <v>0</v>
      </c>
    </row>
    <row r="116" spans="1:11" x14ac:dyDescent="0.25">
      <c r="A116" s="14" t="s">
        <v>1538</v>
      </c>
      <c r="B116">
        <v>0.27358071962096298</v>
      </c>
      <c r="C116">
        <v>1</v>
      </c>
      <c r="D116">
        <f t="shared" si="7"/>
        <v>0</v>
      </c>
      <c r="E116" s="14" t="s">
        <v>381</v>
      </c>
      <c r="F116">
        <v>0</v>
      </c>
      <c r="G116">
        <f t="shared" si="5"/>
        <v>0</v>
      </c>
      <c r="H116">
        <f t="shared" si="6"/>
        <v>0</v>
      </c>
      <c r="I116" t="s">
        <v>2859</v>
      </c>
    </row>
    <row r="117" spans="1:11" x14ac:dyDescent="0.25">
      <c r="A117" s="14" t="s">
        <v>355</v>
      </c>
      <c r="B117">
        <v>0.27358071962096298</v>
      </c>
      <c r="C117">
        <v>1</v>
      </c>
      <c r="D117">
        <f t="shared" si="7"/>
        <v>0</v>
      </c>
      <c r="E117" s="14" t="s">
        <v>355</v>
      </c>
      <c r="F117">
        <v>1</v>
      </c>
      <c r="G117">
        <f t="shared" si="5"/>
        <v>-1</v>
      </c>
      <c r="H117">
        <f t="shared" si="6"/>
        <v>0</v>
      </c>
    </row>
    <row r="118" spans="1:11" x14ac:dyDescent="0.25">
      <c r="A118" s="16" t="s">
        <v>1527</v>
      </c>
      <c r="B118">
        <v>0</v>
      </c>
      <c r="C118">
        <v>0</v>
      </c>
      <c r="D118">
        <f t="shared" si="7"/>
        <v>1</v>
      </c>
      <c r="E118" s="16" t="s">
        <v>1527</v>
      </c>
      <c r="F118">
        <v>0</v>
      </c>
      <c r="G118">
        <f t="shared" si="5"/>
        <v>1</v>
      </c>
      <c r="H118">
        <f t="shared" si="6"/>
        <v>0</v>
      </c>
    </row>
    <row r="119" spans="1:11" x14ac:dyDescent="0.25">
      <c r="A119" s="32" t="s">
        <v>1383</v>
      </c>
      <c r="B119">
        <v>0</v>
      </c>
      <c r="C119">
        <v>0</v>
      </c>
      <c r="D119">
        <f t="shared" si="7"/>
        <v>1</v>
      </c>
      <c r="E119" s="32" t="s">
        <v>1383</v>
      </c>
      <c r="F119">
        <v>0</v>
      </c>
      <c r="G119">
        <f t="shared" si="5"/>
        <v>1</v>
      </c>
      <c r="H119">
        <f t="shared" si="6"/>
        <v>0</v>
      </c>
    </row>
    <row r="120" spans="1:11" x14ac:dyDescent="0.25">
      <c r="A120" s="32" t="s">
        <v>634</v>
      </c>
      <c r="B120">
        <v>0</v>
      </c>
      <c r="C120">
        <v>0</v>
      </c>
      <c r="D120">
        <f t="shared" si="7"/>
        <v>1</v>
      </c>
      <c r="E120" s="16" t="s">
        <v>634</v>
      </c>
      <c r="F120" s="12">
        <v>0</v>
      </c>
      <c r="G120">
        <f t="shared" si="5"/>
        <v>1</v>
      </c>
      <c r="H120">
        <f t="shared" si="6"/>
        <v>0</v>
      </c>
      <c r="I120" s="24"/>
    </row>
    <row r="121" spans="1:11" x14ac:dyDescent="0.25">
      <c r="A121" s="32" t="s">
        <v>635</v>
      </c>
      <c r="B121">
        <v>0</v>
      </c>
      <c r="C121">
        <v>0</v>
      </c>
      <c r="D121">
        <f t="shared" si="7"/>
        <v>1</v>
      </c>
      <c r="E121" s="32" t="s">
        <v>635</v>
      </c>
      <c r="F121">
        <v>0</v>
      </c>
      <c r="G121">
        <f t="shared" si="5"/>
        <v>1</v>
      </c>
      <c r="H121">
        <f t="shared" si="6"/>
        <v>0</v>
      </c>
      <c r="J121" s="24"/>
      <c r="K121" s="32"/>
    </row>
    <row r="122" spans="1:11" x14ac:dyDescent="0.25">
      <c r="A122" s="32" t="s">
        <v>378</v>
      </c>
      <c r="B122">
        <v>0</v>
      </c>
      <c r="C122">
        <v>0</v>
      </c>
      <c r="D122">
        <f t="shared" si="7"/>
        <v>1</v>
      </c>
      <c r="E122" s="32" t="s">
        <v>378</v>
      </c>
      <c r="F122">
        <v>0</v>
      </c>
      <c r="G122">
        <f t="shared" si="5"/>
        <v>1</v>
      </c>
      <c r="H122">
        <f t="shared" si="6"/>
        <v>0</v>
      </c>
    </row>
    <row r="123" spans="1:11" x14ac:dyDescent="0.25">
      <c r="A123" s="32" t="s">
        <v>1261</v>
      </c>
      <c r="B123">
        <v>0</v>
      </c>
      <c r="C123">
        <v>0</v>
      </c>
      <c r="D123">
        <f t="shared" si="7"/>
        <v>1</v>
      </c>
      <c r="E123" s="32" t="s">
        <v>1261</v>
      </c>
      <c r="F123">
        <v>0</v>
      </c>
      <c r="G123">
        <f t="shared" si="5"/>
        <v>1</v>
      </c>
      <c r="H123">
        <f t="shared" si="6"/>
        <v>0</v>
      </c>
    </row>
    <row r="124" spans="1:11" x14ac:dyDescent="0.25">
      <c r="A124" s="14" t="s">
        <v>636</v>
      </c>
      <c r="B124">
        <v>0</v>
      </c>
      <c r="C124">
        <v>0</v>
      </c>
      <c r="D124">
        <f t="shared" si="7"/>
        <v>1</v>
      </c>
      <c r="E124" s="14" t="s">
        <v>636</v>
      </c>
      <c r="F124">
        <v>0</v>
      </c>
      <c r="G124">
        <f t="shared" si="5"/>
        <v>1</v>
      </c>
      <c r="H124">
        <f t="shared" si="6"/>
        <v>0</v>
      </c>
    </row>
    <row r="125" spans="1:11" x14ac:dyDescent="0.25">
      <c r="A125" s="14" t="s">
        <v>1548</v>
      </c>
      <c r="B125">
        <v>0.27358071962096298</v>
      </c>
      <c r="C125">
        <v>1</v>
      </c>
      <c r="D125">
        <f t="shared" si="7"/>
        <v>0</v>
      </c>
      <c r="E125" s="14" t="s">
        <v>1523</v>
      </c>
      <c r="F125">
        <v>0</v>
      </c>
      <c r="G125">
        <f t="shared" si="5"/>
        <v>0</v>
      </c>
      <c r="H125">
        <f t="shared" si="6"/>
        <v>0</v>
      </c>
      <c r="I125" t="s">
        <v>2859</v>
      </c>
    </row>
    <row r="126" spans="1:11" x14ac:dyDescent="0.25">
      <c r="A126" s="16" t="s">
        <v>1513</v>
      </c>
      <c r="B126">
        <v>0</v>
      </c>
      <c r="C126">
        <v>0</v>
      </c>
      <c r="D126">
        <f t="shared" si="7"/>
        <v>1</v>
      </c>
      <c r="E126" s="16" t="s">
        <v>1513</v>
      </c>
      <c r="F126">
        <v>0</v>
      </c>
      <c r="G126">
        <f t="shared" si="5"/>
        <v>1</v>
      </c>
      <c r="H126">
        <f t="shared" si="6"/>
        <v>0</v>
      </c>
    </row>
    <row r="127" spans="1:11" x14ac:dyDescent="0.25">
      <c r="A127" s="14" t="s">
        <v>359</v>
      </c>
      <c r="B127">
        <v>0</v>
      </c>
      <c r="C127">
        <v>0</v>
      </c>
      <c r="D127">
        <f t="shared" si="7"/>
        <v>1</v>
      </c>
      <c r="E127" s="14" t="s">
        <v>359</v>
      </c>
      <c r="F127">
        <v>0</v>
      </c>
      <c r="G127">
        <f t="shared" si="5"/>
        <v>1</v>
      </c>
      <c r="H127">
        <f t="shared" si="6"/>
        <v>0</v>
      </c>
    </row>
    <row r="128" spans="1:11" x14ac:dyDescent="0.25">
      <c r="A128" s="14" t="s">
        <v>2579</v>
      </c>
      <c r="B128">
        <v>0.27358071962096298</v>
      </c>
      <c r="C128">
        <v>1</v>
      </c>
      <c r="D128">
        <f t="shared" si="7"/>
        <v>0</v>
      </c>
      <c r="E128" s="3" t="s">
        <v>2579</v>
      </c>
      <c r="F128">
        <v>1</v>
      </c>
      <c r="G128">
        <f t="shared" si="5"/>
        <v>-1</v>
      </c>
      <c r="H128">
        <f t="shared" si="6"/>
        <v>0</v>
      </c>
      <c r="I128" s="3"/>
    </row>
    <row r="129" spans="1:9" x14ac:dyDescent="0.25">
      <c r="A129" s="14" t="s">
        <v>637</v>
      </c>
      <c r="B129">
        <v>0.27358071962096298</v>
      </c>
      <c r="C129">
        <v>1</v>
      </c>
      <c r="D129">
        <f t="shared" si="7"/>
        <v>0</v>
      </c>
      <c r="E129" s="14" t="s">
        <v>637</v>
      </c>
      <c r="F129">
        <v>0</v>
      </c>
      <c r="G129">
        <f t="shared" si="5"/>
        <v>0</v>
      </c>
      <c r="H129">
        <f t="shared" si="6"/>
        <v>0</v>
      </c>
    </row>
    <row r="130" spans="1:9" x14ac:dyDescent="0.25">
      <c r="A130" s="16" t="s">
        <v>1494</v>
      </c>
      <c r="B130">
        <v>0.170296534139665</v>
      </c>
      <c r="C130">
        <v>0.62247271801757498</v>
      </c>
      <c r="D130">
        <f t="shared" si="7"/>
        <v>0</v>
      </c>
      <c r="E130" s="16" t="s">
        <v>1494</v>
      </c>
      <c r="F130">
        <v>0</v>
      </c>
      <c r="G130">
        <f t="shared" si="5"/>
        <v>0</v>
      </c>
      <c r="H130">
        <f t="shared" si="6"/>
        <v>0</v>
      </c>
      <c r="I130" s="3"/>
    </row>
    <row r="131" spans="1:9" x14ac:dyDescent="0.25">
      <c r="A131" s="14" t="s">
        <v>638</v>
      </c>
      <c r="B131">
        <v>0.27358071962096298</v>
      </c>
      <c r="C131">
        <v>1</v>
      </c>
      <c r="D131">
        <f t="shared" si="7"/>
        <v>0</v>
      </c>
      <c r="E131" s="14" t="s">
        <v>638</v>
      </c>
      <c r="F131">
        <v>1</v>
      </c>
      <c r="G131">
        <f t="shared" si="5"/>
        <v>-1</v>
      </c>
      <c r="H131">
        <f t="shared" si="6"/>
        <v>0</v>
      </c>
    </row>
    <row r="132" spans="1:9" x14ac:dyDescent="0.25">
      <c r="A132" s="16" t="s">
        <v>1524</v>
      </c>
      <c r="B132">
        <v>0</v>
      </c>
      <c r="C132">
        <v>0</v>
      </c>
      <c r="D132">
        <f t="shared" si="7"/>
        <v>1</v>
      </c>
      <c r="E132" s="16" t="s">
        <v>1524</v>
      </c>
      <c r="F132">
        <v>0</v>
      </c>
      <c r="G132">
        <f t="shared" si="5"/>
        <v>1</v>
      </c>
      <c r="H132">
        <f t="shared" si="6"/>
        <v>0</v>
      </c>
    </row>
    <row r="133" spans="1:9" x14ac:dyDescent="0.25">
      <c r="A133" s="14" t="s">
        <v>1540</v>
      </c>
      <c r="B133">
        <v>0.27358071962096298</v>
      </c>
      <c r="C133">
        <v>1</v>
      </c>
      <c r="D133">
        <f t="shared" si="7"/>
        <v>0</v>
      </c>
      <c r="E133" s="14" t="s">
        <v>1531</v>
      </c>
      <c r="F133">
        <v>1</v>
      </c>
      <c r="G133">
        <f t="shared" si="5"/>
        <v>-1</v>
      </c>
      <c r="H133">
        <f t="shared" si="6"/>
        <v>0</v>
      </c>
      <c r="I133" t="s">
        <v>2863</v>
      </c>
    </row>
    <row r="134" spans="1:9" x14ac:dyDescent="0.25">
      <c r="A134" s="16" t="s">
        <v>1515</v>
      </c>
      <c r="B134">
        <v>0</v>
      </c>
      <c r="C134">
        <v>0</v>
      </c>
      <c r="D134">
        <f t="shared" ref="D134:D135" si="8">COUNTIF(C134,"0")</f>
        <v>1</v>
      </c>
      <c r="E134" s="16" t="s">
        <v>1515</v>
      </c>
      <c r="F134">
        <v>0</v>
      </c>
      <c r="G134">
        <f t="shared" ref="G134:G156" si="9">D134-F134</f>
        <v>1</v>
      </c>
      <c r="H134">
        <f t="shared" ref="H134:H156" si="10">D134*F134</f>
        <v>0</v>
      </c>
    </row>
    <row r="135" spans="1:9" x14ac:dyDescent="0.25">
      <c r="A135" s="14" t="s">
        <v>639</v>
      </c>
      <c r="B135">
        <v>0</v>
      </c>
      <c r="C135">
        <v>0</v>
      </c>
      <c r="D135">
        <f t="shared" si="8"/>
        <v>1</v>
      </c>
      <c r="E135" s="14" t="s">
        <v>639</v>
      </c>
      <c r="F135">
        <v>1</v>
      </c>
      <c r="G135">
        <f t="shared" si="9"/>
        <v>0</v>
      </c>
      <c r="H135">
        <f t="shared" si="10"/>
        <v>1</v>
      </c>
      <c r="I135" t="s">
        <v>2870</v>
      </c>
    </row>
    <row r="136" spans="1:9" x14ac:dyDescent="0.25">
      <c r="A136" s="14" t="s">
        <v>328</v>
      </c>
      <c r="B136">
        <v>0</v>
      </c>
      <c r="C136">
        <v>0</v>
      </c>
      <c r="D136">
        <f t="shared" ref="D136:D199" si="11">COUNTIF(C136,"0")</f>
        <v>1</v>
      </c>
      <c r="E136" s="14" t="s">
        <v>328</v>
      </c>
      <c r="F136">
        <v>0</v>
      </c>
      <c r="G136">
        <f t="shared" si="9"/>
        <v>1</v>
      </c>
      <c r="H136">
        <f t="shared" si="10"/>
        <v>0</v>
      </c>
    </row>
    <row r="137" spans="1:9" x14ac:dyDescent="0.25">
      <c r="A137" s="14" t="s">
        <v>640</v>
      </c>
      <c r="B137">
        <v>0.27358071962096298</v>
      </c>
      <c r="C137">
        <v>1</v>
      </c>
      <c r="D137">
        <f t="shared" si="11"/>
        <v>0</v>
      </c>
      <c r="E137" s="14" t="s">
        <v>640</v>
      </c>
      <c r="F137">
        <v>0</v>
      </c>
      <c r="G137">
        <f t="shared" si="9"/>
        <v>0</v>
      </c>
      <c r="H137">
        <f t="shared" si="10"/>
        <v>0</v>
      </c>
    </row>
    <row r="138" spans="1:9" x14ac:dyDescent="0.25">
      <c r="A138" s="14" t="s">
        <v>641</v>
      </c>
      <c r="B138">
        <v>0</v>
      </c>
      <c r="C138">
        <v>0</v>
      </c>
      <c r="D138">
        <f t="shared" si="11"/>
        <v>1</v>
      </c>
      <c r="E138" s="14" t="s">
        <v>641</v>
      </c>
      <c r="F138">
        <v>0</v>
      </c>
      <c r="G138">
        <f t="shared" si="9"/>
        <v>1</v>
      </c>
      <c r="H138">
        <f t="shared" si="10"/>
        <v>0</v>
      </c>
    </row>
    <row r="139" spans="1:9" x14ac:dyDescent="0.25">
      <c r="A139" s="14" t="s">
        <v>1551</v>
      </c>
      <c r="B139">
        <v>0.27358071962096298</v>
      </c>
      <c r="C139">
        <v>1</v>
      </c>
      <c r="D139">
        <f t="shared" si="11"/>
        <v>0</v>
      </c>
      <c r="E139" s="14" t="s">
        <v>1551</v>
      </c>
      <c r="F139">
        <v>0</v>
      </c>
      <c r="G139">
        <f t="shared" si="9"/>
        <v>0</v>
      </c>
      <c r="H139">
        <f t="shared" si="10"/>
        <v>0</v>
      </c>
    </row>
    <row r="140" spans="1:9" x14ac:dyDescent="0.25">
      <c r="A140" s="14" t="s">
        <v>2633</v>
      </c>
      <c r="B140">
        <v>0.27358071962096298</v>
      </c>
      <c r="C140">
        <v>1</v>
      </c>
      <c r="D140">
        <f t="shared" si="11"/>
        <v>0</v>
      </c>
      <c r="E140" s="14" t="s">
        <v>2633</v>
      </c>
      <c r="F140">
        <v>0</v>
      </c>
      <c r="G140">
        <f t="shared" si="9"/>
        <v>0</v>
      </c>
      <c r="H140">
        <f t="shared" si="10"/>
        <v>0</v>
      </c>
    </row>
    <row r="141" spans="1:9" x14ac:dyDescent="0.25">
      <c r="A141" s="16" t="s">
        <v>1492</v>
      </c>
      <c r="B141">
        <v>0.27358071962096298</v>
      </c>
      <c r="C141">
        <v>1</v>
      </c>
      <c r="D141">
        <f t="shared" si="11"/>
        <v>0</v>
      </c>
      <c r="E141" s="16" t="s">
        <v>1492</v>
      </c>
      <c r="F141">
        <v>1</v>
      </c>
      <c r="G141">
        <f t="shared" si="9"/>
        <v>-1</v>
      </c>
      <c r="H141">
        <f t="shared" si="10"/>
        <v>0</v>
      </c>
    </row>
    <row r="142" spans="1:9" x14ac:dyDescent="0.25">
      <c r="A142" s="16" t="s">
        <v>1520</v>
      </c>
      <c r="B142">
        <v>0</v>
      </c>
      <c r="C142">
        <v>0</v>
      </c>
      <c r="D142">
        <f t="shared" si="11"/>
        <v>1</v>
      </c>
      <c r="E142" s="16" t="s">
        <v>1520</v>
      </c>
      <c r="F142">
        <v>0</v>
      </c>
      <c r="G142">
        <f t="shared" si="9"/>
        <v>1</v>
      </c>
      <c r="H142">
        <f t="shared" si="10"/>
        <v>0</v>
      </c>
    </row>
    <row r="143" spans="1:9" x14ac:dyDescent="0.25">
      <c r="A143" s="16" t="s">
        <v>1556</v>
      </c>
      <c r="B143">
        <v>0.27358071962096298</v>
      </c>
      <c r="C143">
        <v>1</v>
      </c>
      <c r="D143">
        <f t="shared" si="11"/>
        <v>0</v>
      </c>
      <c r="E143" s="14" t="s">
        <v>1326</v>
      </c>
      <c r="F143">
        <v>0</v>
      </c>
      <c r="G143">
        <f t="shared" si="9"/>
        <v>0</v>
      </c>
      <c r="H143">
        <f t="shared" si="10"/>
        <v>0</v>
      </c>
      <c r="I143" t="s">
        <v>2851</v>
      </c>
    </row>
    <row r="144" spans="1:9" x14ac:dyDescent="0.25">
      <c r="A144" s="16" t="s">
        <v>1508</v>
      </c>
      <c r="B144">
        <v>0</v>
      </c>
      <c r="C144">
        <v>0</v>
      </c>
      <c r="D144">
        <f t="shared" si="11"/>
        <v>1</v>
      </c>
      <c r="E144" s="16" t="s">
        <v>1508</v>
      </c>
      <c r="F144">
        <v>0</v>
      </c>
      <c r="G144">
        <f t="shared" si="9"/>
        <v>1</v>
      </c>
      <c r="H144">
        <f t="shared" si="10"/>
        <v>0</v>
      </c>
    </row>
    <row r="145" spans="1:9" x14ac:dyDescent="0.25">
      <c r="A145" s="14" t="s">
        <v>642</v>
      </c>
      <c r="B145">
        <v>0.27358071962096298</v>
      </c>
      <c r="C145">
        <v>1</v>
      </c>
      <c r="D145">
        <f t="shared" si="11"/>
        <v>0</v>
      </c>
      <c r="E145" s="14" t="s">
        <v>642</v>
      </c>
      <c r="F145">
        <v>0</v>
      </c>
      <c r="G145">
        <f t="shared" si="9"/>
        <v>0</v>
      </c>
      <c r="H145">
        <f t="shared" si="10"/>
        <v>0</v>
      </c>
    </row>
    <row r="146" spans="1:9" x14ac:dyDescent="0.25">
      <c r="A146" s="16" t="s">
        <v>1490</v>
      </c>
      <c r="B146">
        <v>0</v>
      </c>
      <c r="C146">
        <v>0</v>
      </c>
      <c r="D146">
        <f t="shared" si="11"/>
        <v>1</v>
      </c>
      <c r="E146" s="16" t="s">
        <v>1490</v>
      </c>
      <c r="F146">
        <v>1</v>
      </c>
      <c r="G146">
        <f t="shared" si="9"/>
        <v>0</v>
      </c>
      <c r="H146">
        <f t="shared" si="10"/>
        <v>1</v>
      </c>
      <c r="I146" t="s">
        <v>2864</v>
      </c>
    </row>
    <row r="147" spans="1:9" x14ac:dyDescent="0.25">
      <c r="A147" s="16" t="s">
        <v>1497</v>
      </c>
      <c r="B147">
        <v>0</v>
      </c>
      <c r="C147">
        <v>0</v>
      </c>
      <c r="D147">
        <f t="shared" si="11"/>
        <v>1</v>
      </c>
      <c r="E147" s="16" t="s">
        <v>1497</v>
      </c>
      <c r="F147">
        <v>0</v>
      </c>
      <c r="G147">
        <f t="shared" si="9"/>
        <v>1</v>
      </c>
      <c r="H147">
        <f t="shared" si="10"/>
        <v>0</v>
      </c>
    </row>
    <row r="148" spans="1:9" x14ac:dyDescent="0.25">
      <c r="A148" s="14" t="s">
        <v>1529</v>
      </c>
      <c r="B148">
        <v>0.27358071962096298</v>
      </c>
      <c r="C148">
        <v>1</v>
      </c>
      <c r="D148">
        <f t="shared" si="11"/>
        <v>0</v>
      </c>
      <c r="E148" s="14" t="s">
        <v>1529</v>
      </c>
      <c r="F148">
        <v>0</v>
      </c>
      <c r="G148">
        <f t="shared" si="9"/>
        <v>0</v>
      </c>
      <c r="H148">
        <f t="shared" si="10"/>
        <v>0</v>
      </c>
    </row>
    <row r="149" spans="1:9" x14ac:dyDescent="0.25">
      <c r="A149" s="14" t="s">
        <v>420</v>
      </c>
      <c r="B149">
        <v>0.27358071962096298</v>
      </c>
      <c r="C149">
        <v>1</v>
      </c>
      <c r="D149">
        <f t="shared" si="11"/>
        <v>0</v>
      </c>
      <c r="E149" s="14" t="s">
        <v>420</v>
      </c>
      <c r="F149">
        <v>1</v>
      </c>
      <c r="G149">
        <f t="shared" si="9"/>
        <v>-1</v>
      </c>
      <c r="H149">
        <f t="shared" si="10"/>
        <v>0</v>
      </c>
    </row>
    <row r="150" spans="1:9" x14ac:dyDescent="0.25">
      <c r="A150" s="14" t="s">
        <v>1334</v>
      </c>
      <c r="B150">
        <v>0.27358071962096298</v>
      </c>
      <c r="C150">
        <v>1</v>
      </c>
      <c r="D150">
        <f t="shared" si="11"/>
        <v>0</v>
      </c>
      <c r="E150" s="14" t="s">
        <v>1334</v>
      </c>
      <c r="F150">
        <v>1</v>
      </c>
      <c r="G150">
        <f t="shared" si="9"/>
        <v>-1</v>
      </c>
      <c r="H150">
        <f t="shared" si="10"/>
        <v>0</v>
      </c>
    </row>
    <row r="151" spans="1:9" x14ac:dyDescent="0.25">
      <c r="A151" s="14" t="s">
        <v>345</v>
      </c>
      <c r="B151">
        <v>0.27358071962096298</v>
      </c>
      <c r="C151">
        <v>1</v>
      </c>
      <c r="D151">
        <f t="shared" si="11"/>
        <v>0</v>
      </c>
      <c r="E151" s="14" t="s">
        <v>345</v>
      </c>
      <c r="F151">
        <v>1</v>
      </c>
      <c r="G151">
        <f t="shared" si="9"/>
        <v>-1</v>
      </c>
      <c r="H151">
        <f t="shared" si="10"/>
        <v>0</v>
      </c>
    </row>
    <row r="152" spans="1:9" x14ac:dyDescent="0.25">
      <c r="A152" s="14" t="s">
        <v>351</v>
      </c>
      <c r="B152">
        <v>0.27358071962096298</v>
      </c>
      <c r="C152">
        <v>1</v>
      </c>
      <c r="D152">
        <f t="shared" si="11"/>
        <v>0</v>
      </c>
      <c r="E152" s="14" t="s">
        <v>351</v>
      </c>
      <c r="F152">
        <v>1</v>
      </c>
      <c r="G152">
        <f t="shared" si="9"/>
        <v>-1</v>
      </c>
      <c r="H152">
        <f t="shared" si="10"/>
        <v>0</v>
      </c>
    </row>
    <row r="153" spans="1:9" x14ac:dyDescent="0.25">
      <c r="A153" s="14" t="s">
        <v>1562</v>
      </c>
      <c r="B153">
        <v>0.27358071962096298</v>
      </c>
      <c r="C153">
        <v>1</v>
      </c>
      <c r="D153">
        <f t="shared" si="11"/>
        <v>0</v>
      </c>
      <c r="E153" s="14" t="s">
        <v>1561</v>
      </c>
      <c r="F153">
        <v>0</v>
      </c>
      <c r="G153">
        <f t="shared" si="9"/>
        <v>0</v>
      </c>
      <c r="H153">
        <f t="shared" si="10"/>
        <v>0</v>
      </c>
      <c r="I153" t="s">
        <v>2851</v>
      </c>
    </row>
    <row r="154" spans="1:9" x14ac:dyDescent="0.25">
      <c r="A154" s="14" t="s">
        <v>2410</v>
      </c>
      <c r="B154">
        <v>0.27358071962096298</v>
      </c>
      <c r="C154">
        <v>1</v>
      </c>
      <c r="D154">
        <f t="shared" si="11"/>
        <v>0</v>
      </c>
      <c r="E154" s="14" t="s">
        <v>2410</v>
      </c>
      <c r="F154">
        <v>1</v>
      </c>
      <c r="G154">
        <f t="shared" si="9"/>
        <v>-1</v>
      </c>
      <c r="H154">
        <f t="shared" si="10"/>
        <v>0</v>
      </c>
    </row>
    <row r="155" spans="1:9" x14ac:dyDescent="0.25">
      <c r="A155" s="14" t="s">
        <v>1542</v>
      </c>
      <c r="B155">
        <v>0.27358071962096298</v>
      </c>
      <c r="C155">
        <v>1</v>
      </c>
      <c r="D155">
        <f t="shared" si="11"/>
        <v>0</v>
      </c>
      <c r="E155" s="14" t="s">
        <v>1531</v>
      </c>
      <c r="F155">
        <v>1</v>
      </c>
      <c r="G155">
        <f t="shared" si="9"/>
        <v>-1</v>
      </c>
      <c r="H155">
        <f t="shared" si="10"/>
        <v>0</v>
      </c>
      <c r="I155" t="s">
        <v>2863</v>
      </c>
    </row>
    <row r="156" spans="1:9" ht="18" customHeight="1" x14ac:dyDescent="0.25">
      <c r="A156" s="14" t="s">
        <v>1541</v>
      </c>
      <c r="B156">
        <v>0.27358071962096298</v>
      </c>
      <c r="C156">
        <v>1</v>
      </c>
      <c r="D156">
        <f t="shared" si="11"/>
        <v>0</v>
      </c>
      <c r="E156" s="14" t="s">
        <v>1531</v>
      </c>
      <c r="F156">
        <v>1</v>
      </c>
      <c r="G156">
        <f t="shared" si="9"/>
        <v>-1</v>
      </c>
      <c r="H156">
        <f t="shared" si="10"/>
        <v>0</v>
      </c>
      <c r="I156" t="s">
        <v>2863</v>
      </c>
    </row>
    <row r="157" spans="1:9" ht="18.75" customHeight="1" x14ac:dyDescent="0.25">
      <c r="A157" s="14" t="s">
        <v>1471</v>
      </c>
      <c r="B157">
        <v>0.27358071962096298</v>
      </c>
      <c r="C157">
        <v>1</v>
      </c>
      <c r="D157">
        <f t="shared" si="11"/>
        <v>0</v>
      </c>
      <c r="E157" s="14" t="s">
        <v>1471</v>
      </c>
    </row>
    <row r="158" spans="1:9" ht="20.25" customHeight="1" x14ac:dyDescent="0.25">
      <c r="A158" s="14" t="s">
        <v>656</v>
      </c>
      <c r="B158">
        <v>0</v>
      </c>
      <c r="C158">
        <v>0</v>
      </c>
      <c r="D158">
        <f t="shared" si="11"/>
        <v>1</v>
      </c>
      <c r="E158" s="14" t="s">
        <v>656</v>
      </c>
    </row>
    <row r="159" spans="1:9" x14ac:dyDescent="0.25">
      <c r="A159" s="14" t="s">
        <v>1534</v>
      </c>
      <c r="B159">
        <v>0.27358071962096298</v>
      </c>
      <c r="C159">
        <v>1</v>
      </c>
      <c r="D159">
        <f t="shared" si="11"/>
        <v>0</v>
      </c>
      <c r="E159" s="14" t="s">
        <v>1534</v>
      </c>
    </row>
    <row r="160" spans="1:9" x14ac:dyDescent="0.25">
      <c r="A160" s="14" t="s">
        <v>1279</v>
      </c>
      <c r="B160">
        <v>0</v>
      </c>
      <c r="C160">
        <v>0</v>
      </c>
      <c r="D160">
        <f t="shared" si="11"/>
        <v>1</v>
      </c>
      <c r="E160" s="14" t="s">
        <v>1279</v>
      </c>
    </row>
    <row r="161" spans="1:7" x14ac:dyDescent="0.25">
      <c r="A161" s="14" t="s">
        <v>1294</v>
      </c>
      <c r="B161">
        <v>0</v>
      </c>
      <c r="C161">
        <v>0</v>
      </c>
      <c r="D161">
        <f t="shared" si="11"/>
        <v>1</v>
      </c>
      <c r="E161" s="14" t="s">
        <v>1294</v>
      </c>
    </row>
    <row r="162" spans="1:7" x14ac:dyDescent="0.25">
      <c r="A162" s="14" t="s">
        <v>2845</v>
      </c>
      <c r="B162">
        <v>0.27358071962096298</v>
      </c>
      <c r="C162">
        <v>1</v>
      </c>
      <c r="D162">
        <f t="shared" si="11"/>
        <v>0</v>
      </c>
      <c r="E162" s="14" t="s">
        <v>1555</v>
      </c>
    </row>
    <row r="163" spans="1:7" x14ac:dyDescent="0.25">
      <c r="A163" s="14" t="s">
        <v>2846</v>
      </c>
      <c r="B163">
        <v>0</v>
      </c>
      <c r="C163">
        <v>0</v>
      </c>
      <c r="D163">
        <f t="shared" si="11"/>
        <v>1</v>
      </c>
      <c r="E163" s="14" t="s">
        <v>1555</v>
      </c>
      <c r="F163" s="28"/>
      <c r="G163" s="14"/>
    </row>
    <row r="164" spans="1:7" x14ac:dyDescent="0.25">
      <c r="A164" s="14" t="s">
        <v>685</v>
      </c>
      <c r="B164">
        <v>0.27358071962096298</v>
      </c>
      <c r="C164">
        <v>1</v>
      </c>
      <c r="D164">
        <f t="shared" si="11"/>
        <v>0</v>
      </c>
      <c r="E164" s="14" t="s">
        <v>685</v>
      </c>
    </row>
    <row r="165" spans="1:7" x14ac:dyDescent="0.25">
      <c r="A165" s="14" t="s">
        <v>2648</v>
      </c>
      <c r="B165">
        <v>0.27358071962096298</v>
      </c>
      <c r="C165">
        <v>1</v>
      </c>
      <c r="D165">
        <f t="shared" si="11"/>
        <v>0</v>
      </c>
      <c r="E165" s="14" t="s">
        <v>2648</v>
      </c>
    </row>
    <row r="166" spans="1:7" x14ac:dyDescent="0.25">
      <c r="A166" s="14" t="s">
        <v>2649</v>
      </c>
      <c r="B166">
        <v>0.27358071962096298</v>
      </c>
      <c r="C166">
        <v>1</v>
      </c>
      <c r="D166">
        <f t="shared" si="11"/>
        <v>0</v>
      </c>
      <c r="E166" s="14" t="s">
        <v>2649</v>
      </c>
    </row>
    <row r="167" spans="1:7" x14ac:dyDescent="0.25">
      <c r="A167" s="14" t="s">
        <v>2650</v>
      </c>
      <c r="B167">
        <v>0.27358071962096298</v>
      </c>
      <c r="C167">
        <v>1</v>
      </c>
      <c r="D167">
        <f t="shared" si="11"/>
        <v>0</v>
      </c>
      <c r="E167" s="14" t="s">
        <v>2650</v>
      </c>
    </row>
    <row r="168" spans="1:7" x14ac:dyDescent="0.25">
      <c r="A168" s="14" t="s">
        <v>2651</v>
      </c>
      <c r="B168">
        <v>0.27358071962096298</v>
      </c>
      <c r="C168">
        <v>1</v>
      </c>
      <c r="D168">
        <f t="shared" si="11"/>
        <v>0</v>
      </c>
      <c r="E168" s="14" t="s">
        <v>2651</v>
      </c>
    </row>
    <row r="169" spans="1:7" x14ac:dyDescent="0.25">
      <c r="A169" s="14" t="s">
        <v>2652</v>
      </c>
      <c r="B169">
        <v>0.27358071962096298</v>
      </c>
      <c r="C169">
        <v>1</v>
      </c>
      <c r="D169">
        <f t="shared" si="11"/>
        <v>0</v>
      </c>
      <c r="E169" s="14" t="s">
        <v>2652</v>
      </c>
    </row>
    <row r="170" spans="1:7" x14ac:dyDescent="0.25">
      <c r="A170" s="14" t="s">
        <v>2653</v>
      </c>
      <c r="B170">
        <v>0</v>
      </c>
      <c r="C170">
        <v>0</v>
      </c>
      <c r="D170">
        <f t="shared" si="11"/>
        <v>1</v>
      </c>
      <c r="E170" s="14" t="s">
        <v>2653</v>
      </c>
    </row>
    <row r="171" spans="1:7" x14ac:dyDescent="0.25">
      <c r="A171" s="14" t="s">
        <v>2654</v>
      </c>
      <c r="B171">
        <v>0.27358071962096298</v>
      </c>
      <c r="C171">
        <v>1</v>
      </c>
      <c r="D171">
        <f t="shared" si="11"/>
        <v>0</v>
      </c>
      <c r="E171" s="14" t="s">
        <v>2654</v>
      </c>
    </row>
    <row r="172" spans="1:7" x14ac:dyDescent="0.25">
      <c r="A172" s="14" t="s">
        <v>2655</v>
      </c>
      <c r="B172">
        <v>0</v>
      </c>
      <c r="C172">
        <v>0</v>
      </c>
      <c r="D172">
        <f t="shared" si="11"/>
        <v>1</v>
      </c>
      <c r="E172" s="14" t="s">
        <v>2655</v>
      </c>
    </row>
    <row r="173" spans="1:7" x14ac:dyDescent="0.25">
      <c r="A173" s="14" t="s">
        <v>2656</v>
      </c>
      <c r="B173">
        <v>0.27358071962096298</v>
      </c>
      <c r="C173">
        <v>1</v>
      </c>
      <c r="D173">
        <f t="shared" si="11"/>
        <v>0</v>
      </c>
      <c r="E173" s="14" t="s">
        <v>2656</v>
      </c>
    </row>
    <row r="174" spans="1:7" x14ac:dyDescent="0.25">
      <c r="A174" s="14" t="s">
        <v>2657</v>
      </c>
      <c r="B174">
        <v>0</v>
      </c>
      <c r="C174">
        <v>0</v>
      </c>
      <c r="D174">
        <f t="shared" si="11"/>
        <v>1</v>
      </c>
      <c r="E174" s="14" t="s">
        <v>2657</v>
      </c>
    </row>
    <row r="175" spans="1:7" x14ac:dyDescent="0.25">
      <c r="A175" s="14" t="s">
        <v>2658</v>
      </c>
      <c r="B175">
        <v>0.27358071962096298</v>
      </c>
      <c r="C175">
        <v>1</v>
      </c>
      <c r="D175">
        <f t="shared" si="11"/>
        <v>0</v>
      </c>
      <c r="E175" s="14" t="s">
        <v>2658</v>
      </c>
    </row>
    <row r="176" spans="1:7" x14ac:dyDescent="0.25">
      <c r="A176" s="14" t="s">
        <v>2659</v>
      </c>
      <c r="B176">
        <v>0</v>
      </c>
      <c r="C176">
        <v>0</v>
      </c>
      <c r="D176">
        <f t="shared" si="11"/>
        <v>1</v>
      </c>
      <c r="E176" s="14" t="s">
        <v>2659</v>
      </c>
    </row>
    <row r="177" spans="1:5" x14ac:dyDescent="0.25">
      <c r="A177" s="14" t="s">
        <v>2660</v>
      </c>
      <c r="B177">
        <v>0.27358071962096298</v>
      </c>
      <c r="C177">
        <v>1</v>
      </c>
      <c r="D177">
        <f t="shared" si="11"/>
        <v>0</v>
      </c>
      <c r="E177" s="14" t="s">
        <v>2660</v>
      </c>
    </row>
    <row r="178" spans="1:5" x14ac:dyDescent="0.25">
      <c r="A178" s="14" t="s">
        <v>2661</v>
      </c>
      <c r="B178">
        <v>0</v>
      </c>
      <c r="C178">
        <v>0</v>
      </c>
      <c r="D178">
        <f t="shared" si="11"/>
        <v>1</v>
      </c>
      <c r="E178" s="14" t="s">
        <v>2661</v>
      </c>
    </row>
    <row r="179" spans="1:5" x14ac:dyDescent="0.25">
      <c r="A179" s="14" t="s">
        <v>2662</v>
      </c>
      <c r="B179">
        <v>0.27358071962096298</v>
      </c>
      <c r="C179">
        <v>1</v>
      </c>
      <c r="D179">
        <f t="shared" si="11"/>
        <v>0</v>
      </c>
      <c r="E179" s="14" t="s">
        <v>2662</v>
      </c>
    </row>
    <row r="180" spans="1:5" x14ac:dyDescent="0.25">
      <c r="A180" s="14" t="s">
        <v>2663</v>
      </c>
      <c r="B180">
        <v>0.27358071962096298</v>
      </c>
      <c r="C180">
        <v>1</v>
      </c>
      <c r="D180">
        <f t="shared" si="11"/>
        <v>0</v>
      </c>
      <c r="E180" s="14" t="s">
        <v>2663</v>
      </c>
    </row>
    <row r="181" spans="1:5" x14ac:dyDescent="0.25">
      <c r="A181" s="14" t="s">
        <v>2664</v>
      </c>
      <c r="B181">
        <v>0</v>
      </c>
      <c r="C181">
        <v>0</v>
      </c>
      <c r="D181">
        <f t="shared" si="11"/>
        <v>1</v>
      </c>
      <c r="E181" s="14" t="s">
        <v>2664</v>
      </c>
    </row>
    <row r="182" spans="1:5" x14ac:dyDescent="0.25">
      <c r="A182" s="14" t="s">
        <v>2665</v>
      </c>
      <c r="B182">
        <v>0</v>
      </c>
      <c r="C182">
        <v>0</v>
      </c>
      <c r="D182">
        <f t="shared" si="11"/>
        <v>1</v>
      </c>
      <c r="E182" s="14" t="s">
        <v>2665</v>
      </c>
    </row>
    <row r="183" spans="1:5" x14ac:dyDescent="0.25">
      <c r="A183" s="14" t="s">
        <v>2666</v>
      </c>
      <c r="B183">
        <v>0.27358071962096298</v>
      </c>
      <c r="C183">
        <v>1</v>
      </c>
      <c r="D183">
        <f t="shared" si="11"/>
        <v>0</v>
      </c>
      <c r="E183" s="14" t="s">
        <v>2666</v>
      </c>
    </row>
    <row r="184" spans="1:5" x14ac:dyDescent="0.25">
      <c r="A184" s="14" t="s">
        <v>2667</v>
      </c>
      <c r="B184">
        <v>0.27358071962096298</v>
      </c>
      <c r="C184">
        <v>1</v>
      </c>
      <c r="D184">
        <f t="shared" si="11"/>
        <v>0</v>
      </c>
      <c r="E184" s="14" t="s">
        <v>2667</v>
      </c>
    </row>
    <row r="185" spans="1:5" x14ac:dyDescent="0.25">
      <c r="A185" s="14" t="s">
        <v>2668</v>
      </c>
      <c r="B185">
        <v>0</v>
      </c>
      <c r="C185">
        <v>0</v>
      </c>
      <c r="D185">
        <f t="shared" si="11"/>
        <v>1</v>
      </c>
      <c r="E185" s="14" t="s">
        <v>2668</v>
      </c>
    </row>
    <row r="186" spans="1:5" x14ac:dyDescent="0.25">
      <c r="A186" s="14" t="s">
        <v>2669</v>
      </c>
      <c r="B186">
        <v>0.27358071962096298</v>
      </c>
      <c r="C186">
        <v>1</v>
      </c>
      <c r="D186">
        <f t="shared" si="11"/>
        <v>0</v>
      </c>
      <c r="E186" s="14" t="s">
        <v>2669</v>
      </c>
    </row>
    <row r="187" spans="1:5" x14ac:dyDescent="0.25">
      <c r="A187" s="14" t="s">
        <v>2670</v>
      </c>
      <c r="B187">
        <v>0</v>
      </c>
      <c r="C187">
        <v>0</v>
      </c>
      <c r="D187">
        <f t="shared" si="11"/>
        <v>1</v>
      </c>
      <c r="E187" s="14" t="s">
        <v>2670</v>
      </c>
    </row>
    <row r="188" spans="1:5" x14ac:dyDescent="0.25">
      <c r="A188" s="14" t="s">
        <v>2671</v>
      </c>
      <c r="B188">
        <v>0</v>
      </c>
      <c r="C188">
        <v>0</v>
      </c>
      <c r="D188">
        <f t="shared" si="11"/>
        <v>1</v>
      </c>
      <c r="E188" s="14" t="s">
        <v>2671</v>
      </c>
    </row>
    <row r="189" spans="1:5" x14ac:dyDescent="0.25">
      <c r="A189" s="14" t="s">
        <v>2672</v>
      </c>
      <c r="B189">
        <v>0.27358071962096298</v>
      </c>
      <c r="C189">
        <v>1</v>
      </c>
      <c r="D189">
        <f t="shared" si="11"/>
        <v>0</v>
      </c>
      <c r="E189" s="14" t="s">
        <v>2672</v>
      </c>
    </row>
    <row r="190" spans="1:5" x14ac:dyDescent="0.25">
      <c r="A190" s="14" t="s">
        <v>2673</v>
      </c>
      <c r="B190">
        <v>0.27358071962096298</v>
      </c>
      <c r="C190">
        <v>1</v>
      </c>
      <c r="D190">
        <f t="shared" si="11"/>
        <v>0</v>
      </c>
      <c r="E190" s="14" t="s">
        <v>2673</v>
      </c>
    </row>
    <row r="191" spans="1:5" x14ac:dyDescent="0.25">
      <c r="A191" s="14" t="s">
        <v>2674</v>
      </c>
      <c r="B191">
        <v>0.27358071962096298</v>
      </c>
      <c r="C191">
        <v>1</v>
      </c>
      <c r="D191">
        <f t="shared" si="11"/>
        <v>0</v>
      </c>
      <c r="E191" s="14" t="s">
        <v>2674</v>
      </c>
    </row>
    <row r="192" spans="1:5" x14ac:dyDescent="0.25">
      <c r="A192" s="14" t="s">
        <v>2675</v>
      </c>
      <c r="B192">
        <v>0.27358071962096298</v>
      </c>
      <c r="C192">
        <v>1</v>
      </c>
      <c r="D192">
        <f t="shared" si="11"/>
        <v>0</v>
      </c>
      <c r="E192" s="14" t="s">
        <v>2675</v>
      </c>
    </row>
    <row r="193" spans="1:5" x14ac:dyDescent="0.25">
      <c r="A193" s="14" t="s">
        <v>2676</v>
      </c>
      <c r="B193">
        <v>0</v>
      </c>
      <c r="C193">
        <v>0</v>
      </c>
      <c r="D193">
        <f t="shared" si="11"/>
        <v>1</v>
      </c>
      <c r="E193" s="14" t="s">
        <v>2676</v>
      </c>
    </row>
    <row r="194" spans="1:5" x14ac:dyDescent="0.25">
      <c r="A194" s="14" t="s">
        <v>2677</v>
      </c>
      <c r="B194">
        <v>0.27358071962096298</v>
      </c>
      <c r="C194">
        <v>1</v>
      </c>
      <c r="D194">
        <f t="shared" si="11"/>
        <v>0</v>
      </c>
      <c r="E194" s="14" t="s">
        <v>2677</v>
      </c>
    </row>
    <row r="195" spans="1:5" x14ac:dyDescent="0.25">
      <c r="A195" s="14" t="s">
        <v>2678</v>
      </c>
      <c r="B195">
        <v>0.27358071962096298</v>
      </c>
      <c r="C195">
        <v>1</v>
      </c>
      <c r="D195">
        <f t="shared" si="11"/>
        <v>0</v>
      </c>
      <c r="E195" s="14" t="s">
        <v>2678</v>
      </c>
    </row>
    <row r="196" spans="1:5" x14ac:dyDescent="0.25">
      <c r="A196" s="14" t="s">
        <v>2679</v>
      </c>
      <c r="B196">
        <v>0.27358071962096298</v>
      </c>
      <c r="C196">
        <v>1</v>
      </c>
      <c r="D196">
        <f t="shared" si="11"/>
        <v>0</v>
      </c>
      <c r="E196" s="14" t="s">
        <v>2679</v>
      </c>
    </row>
    <row r="197" spans="1:5" x14ac:dyDescent="0.25">
      <c r="A197" s="14" t="s">
        <v>2680</v>
      </c>
      <c r="B197">
        <v>0</v>
      </c>
      <c r="C197">
        <v>0</v>
      </c>
      <c r="D197">
        <f t="shared" si="11"/>
        <v>1</v>
      </c>
      <c r="E197" s="14" t="s">
        <v>2680</v>
      </c>
    </row>
    <row r="198" spans="1:5" x14ac:dyDescent="0.25">
      <c r="A198" s="14" t="s">
        <v>2681</v>
      </c>
      <c r="B198">
        <v>0.27358071962096298</v>
      </c>
      <c r="C198">
        <v>1</v>
      </c>
      <c r="D198">
        <f t="shared" si="11"/>
        <v>0</v>
      </c>
      <c r="E198" s="14" t="s">
        <v>2681</v>
      </c>
    </row>
    <row r="199" spans="1:5" x14ac:dyDescent="0.25">
      <c r="A199" s="14" t="s">
        <v>2682</v>
      </c>
      <c r="B199">
        <v>0</v>
      </c>
      <c r="C199">
        <v>0</v>
      </c>
      <c r="D199">
        <f t="shared" si="11"/>
        <v>1</v>
      </c>
      <c r="E199" s="14" t="s">
        <v>2682</v>
      </c>
    </row>
    <row r="200" spans="1:5" x14ac:dyDescent="0.25">
      <c r="A200" s="14" t="s">
        <v>2683</v>
      </c>
      <c r="B200">
        <v>0.27358071962096298</v>
      </c>
      <c r="C200">
        <v>1</v>
      </c>
      <c r="D200">
        <f t="shared" ref="D200:D249" si="12">COUNTIF(C200,"0")</f>
        <v>0</v>
      </c>
      <c r="E200" s="14" t="s">
        <v>2683</v>
      </c>
    </row>
    <row r="201" spans="1:5" x14ac:dyDescent="0.25">
      <c r="A201" s="14" t="s">
        <v>2684</v>
      </c>
      <c r="B201">
        <v>0.27358071962096298</v>
      </c>
      <c r="C201">
        <v>1</v>
      </c>
      <c r="D201">
        <f t="shared" si="12"/>
        <v>0</v>
      </c>
      <c r="E201" s="14" t="s">
        <v>2684</v>
      </c>
    </row>
    <row r="202" spans="1:5" x14ac:dyDescent="0.25">
      <c r="A202" s="14" t="s">
        <v>2685</v>
      </c>
      <c r="B202">
        <v>0.27358071962096298</v>
      </c>
      <c r="C202">
        <v>1</v>
      </c>
      <c r="D202">
        <f t="shared" si="12"/>
        <v>0</v>
      </c>
      <c r="E202" s="14" t="s">
        <v>2685</v>
      </c>
    </row>
    <row r="203" spans="1:5" x14ac:dyDescent="0.25">
      <c r="A203" s="14" t="s">
        <v>2686</v>
      </c>
      <c r="B203">
        <v>0.27358071962096298</v>
      </c>
      <c r="C203">
        <v>1</v>
      </c>
      <c r="D203">
        <f t="shared" si="12"/>
        <v>0</v>
      </c>
      <c r="E203" s="14" t="s">
        <v>2686</v>
      </c>
    </row>
    <row r="204" spans="1:5" x14ac:dyDescent="0.25">
      <c r="A204" s="14" t="s">
        <v>2687</v>
      </c>
      <c r="B204">
        <v>0.27358071962096298</v>
      </c>
      <c r="C204">
        <v>1</v>
      </c>
      <c r="D204">
        <f t="shared" si="12"/>
        <v>0</v>
      </c>
      <c r="E204" s="14" t="s">
        <v>2687</v>
      </c>
    </row>
    <row r="205" spans="1:5" x14ac:dyDescent="0.25">
      <c r="A205" s="14" t="s">
        <v>2688</v>
      </c>
      <c r="B205">
        <v>0.27358071962096298</v>
      </c>
      <c r="C205">
        <v>1</v>
      </c>
      <c r="D205">
        <f t="shared" si="12"/>
        <v>0</v>
      </c>
      <c r="E205" s="14" t="s">
        <v>2688</v>
      </c>
    </row>
    <row r="206" spans="1:5" x14ac:dyDescent="0.25">
      <c r="A206" s="14" t="s">
        <v>2689</v>
      </c>
      <c r="B206">
        <v>0</v>
      </c>
      <c r="C206">
        <v>0</v>
      </c>
      <c r="D206">
        <f t="shared" si="12"/>
        <v>1</v>
      </c>
      <c r="E206" s="14" t="s">
        <v>2689</v>
      </c>
    </row>
    <row r="207" spans="1:5" x14ac:dyDescent="0.25">
      <c r="A207" s="14" t="s">
        <v>2690</v>
      </c>
      <c r="B207">
        <v>0</v>
      </c>
      <c r="C207">
        <v>0</v>
      </c>
      <c r="D207">
        <f t="shared" si="12"/>
        <v>1</v>
      </c>
      <c r="E207" s="14" t="s">
        <v>2690</v>
      </c>
    </row>
    <row r="208" spans="1:5" x14ac:dyDescent="0.25">
      <c r="A208" s="14" t="s">
        <v>2691</v>
      </c>
      <c r="B208">
        <v>0</v>
      </c>
      <c r="C208">
        <v>0</v>
      </c>
      <c r="D208">
        <f t="shared" si="12"/>
        <v>1</v>
      </c>
      <c r="E208" s="14" t="s">
        <v>2691</v>
      </c>
    </row>
    <row r="209" spans="1:5" x14ac:dyDescent="0.25">
      <c r="A209" s="14" t="s">
        <v>2692</v>
      </c>
      <c r="B209">
        <v>0.27358071962096298</v>
      </c>
      <c r="C209">
        <v>1</v>
      </c>
      <c r="D209">
        <f t="shared" si="12"/>
        <v>0</v>
      </c>
      <c r="E209" s="14" t="s">
        <v>2692</v>
      </c>
    </row>
    <row r="210" spans="1:5" x14ac:dyDescent="0.25">
      <c r="A210" s="14" t="s">
        <v>2693</v>
      </c>
      <c r="B210">
        <v>0.27358071962096298</v>
      </c>
      <c r="C210">
        <v>1</v>
      </c>
      <c r="D210">
        <f t="shared" si="12"/>
        <v>0</v>
      </c>
      <c r="E210" s="14" t="s">
        <v>2693</v>
      </c>
    </row>
    <row r="211" spans="1:5" x14ac:dyDescent="0.25">
      <c r="A211" s="14" t="s">
        <v>2694</v>
      </c>
      <c r="B211">
        <v>0</v>
      </c>
      <c r="C211">
        <v>0</v>
      </c>
      <c r="D211">
        <f t="shared" si="12"/>
        <v>1</v>
      </c>
      <c r="E211" s="14" t="s">
        <v>2694</v>
      </c>
    </row>
    <row r="212" spans="1:5" x14ac:dyDescent="0.25">
      <c r="A212" s="14" t="s">
        <v>2695</v>
      </c>
      <c r="B212">
        <v>0.27358071962096298</v>
      </c>
      <c r="C212">
        <v>1</v>
      </c>
      <c r="D212">
        <f t="shared" si="12"/>
        <v>0</v>
      </c>
      <c r="E212" s="14" t="s">
        <v>2695</v>
      </c>
    </row>
    <row r="213" spans="1:5" x14ac:dyDescent="0.25">
      <c r="A213" s="14" t="s">
        <v>2696</v>
      </c>
      <c r="B213">
        <v>0.27358071962096298</v>
      </c>
      <c r="C213">
        <v>1</v>
      </c>
      <c r="D213">
        <f t="shared" si="12"/>
        <v>0</v>
      </c>
      <c r="E213" s="14" t="s">
        <v>2696</v>
      </c>
    </row>
    <row r="214" spans="1:5" ht="14.25" customHeight="1" x14ac:dyDescent="0.25">
      <c r="A214" s="14" t="s">
        <v>2697</v>
      </c>
      <c r="B214">
        <v>0.27358071962096298</v>
      </c>
      <c r="C214">
        <v>1</v>
      </c>
      <c r="D214">
        <f t="shared" si="12"/>
        <v>0</v>
      </c>
      <c r="E214" s="14" t="s">
        <v>2697</v>
      </c>
    </row>
    <row r="215" spans="1:5" x14ac:dyDescent="0.25">
      <c r="A215" s="14" t="s">
        <v>2698</v>
      </c>
      <c r="B215">
        <v>0</v>
      </c>
      <c r="C215">
        <v>0</v>
      </c>
      <c r="D215">
        <f t="shared" si="12"/>
        <v>1</v>
      </c>
      <c r="E215" s="14" t="s">
        <v>2698</v>
      </c>
    </row>
    <row r="216" spans="1:5" ht="13.5" customHeight="1" x14ac:dyDescent="0.25">
      <c r="A216" s="14" t="s">
        <v>2699</v>
      </c>
      <c r="B216">
        <v>0</v>
      </c>
      <c r="C216">
        <v>0</v>
      </c>
      <c r="D216">
        <f t="shared" si="12"/>
        <v>1</v>
      </c>
      <c r="E216" s="14" t="s">
        <v>2699</v>
      </c>
    </row>
    <row r="217" spans="1:5" x14ac:dyDescent="0.25">
      <c r="A217" s="14" t="s">
        <v>2700</v>
      </c>
      <c r="B217">
        <v>0.27358071962096298</v>
      </c>
      <c r="C217">
        <v>1</v>
      </c>
      <c r="D217">
        <f t="shared" si="12"/>
        <v>0</v>
      </c>
      <c r="E217" s="14" t="s">
        <v>2700</v>
      </c>
    </row>
    <row r="218" spans="1:5" x14ac:dyDescent="0.25">
      <c r="A218" s="14" t="s">
        <v>2701</v>
      </c>
      <c r="B218">
        <v>0.27358071962096298</v>
      </c>
      <c r="C218">
        <v>1</v>
      </c>
      <c r="D218">
        <f t="shared" si="12"/>
        <v>0</v>
      </c>
      <c r="E218" s="14" t="s">
        <v>2701</v>
      </c>
    </row>
    <row r="219" spans="1:5" x14ac:dyDescent="0.25">
      <c r="A219" s="14" t="s">
        <v>2702</v>
      </c>
      <c r="B219">
        <v>0</v>
      </c>
      <c r="C219">
        <v>0</v>
      </c>
      <c r="D219">
        <f t="shared" si="12"/>
        <v>1</v>
      </c>
      <c r="E219" s="14" t="s">
        <v>2702</v>
      </c>
    </row>
    <row r="220" spans="1:5" x14ac:dyDescent="0.25">
      <c r="A220" s="14" t="s">
        <v>2703</v>
      </c>
      <c r="B220">
        <v>0.27358071962096298</v>
      </c>
      <c r="C220">
        <v>1</v>
      </c>
      <c r="D220">
        <f t="shared" si="12"/>
        <v>0</v>
      </c>
      <c r="E220" s="14" t="s">
        <v>2703</v>
      </c>
    </row>
    <row r="221" spans="1:5" x14ac:dyDescent="0.25">
      <c r="A221" s="14" t="s">
        <v>2704</v>
      </c>
      <c r="B221">
        <v>0.27358071962096298</v>
      </c>
      <c r="C221">
        <v>1</v>
      </c>
      <c r="D221">
        <f t="shared" si="12"/>
        <v>0</v>
      </c>
      <c r="E221" s="14" t="s">
        <v>2704</v>
      </c>
    </row>
    <row r="222" spans="1:5" x14ac:dyDescent="0.25">
      <c r="A222" s="14" t="s">
        <v>2705</v>
      </c>
      <c r="B222">
        <v>0.27358071962096298</v>
      </c>
      <c r="C222">
        <v>1</v>
      </c>
      <c r="D222">
        <f t="shared" si="12"/>
        <v>0</v>
      </c>
      <c r="E222" s="14" t="s">
        <v>2705</v>
      </c>
    </row>
    <row r="223" spans="1:5" x14ac:dyDescent="0.25">
      <c r="A223" s="14" t="s">
        <v>2706</v>
      </c>
      <c r="B223">
        <v>0.27358071962096298</v>
      </c>
      <c r="C223">
        <v>1</v>
      </c>
      <c r="D223">
        <f t="shared" si="12"/>
        <v>0</v>
      </c>
      <c r="E223" s="14" t="s">
        <v>2706</v>
      </c>
    </row>
    <row r="224" spans="1:5" x14ac:dyDescent="0.25">
      <c r="A224" s="14" t="s">
        <v>2707</v>
      </c>
      <c r="B224">
        <v>0.27358071962096298</v>
      </c>
      <c r="C224">
        <v>1</v>
      </c>
      <c r="D224">
        <f t="shared" si="12"/>
        <v>0</v>
      </c>
      <c r="E224" s="14" t="s">
        <v>2707</v>
      </c>
    </row>
    <row r="225" spans="1:5" x14ac:dyDescent="0.25">
      <c r="A225" s="14" t="s">
        <v>2708</v>
      </c>
      <c r="B225">
        <v>0.27358071962096298</v>
      </c>
      <c r="C225">
        <v>1</v>
      </c>
      <c r="D225">
        <f t="shared" si="12"/>
        <v>0</v>
      </c>
      <c r="E225" s="14" t="s">
        <v>2708</v>
      </c>
    </row>
    <row r="226" spans="1:5" x14ac:dyDescent="0.25">
      <c r="A226" s="14" t="s">
        <v>2709</v>
      </c>
      <c r="B226">
        <v>0</v>
      </c>
      <c r="C226">
        <v>0</v>
      </c>
      <c r="D226">
        <f t="shared" si="12"/>
        <v>1</v>
      </c>
      <c r="E226" s="14" t="s">
        <v>2709</v>
      </c>
    </row>
    <row r="227" spans="1:5" x14ac:dyDescent="0.25">
      <c r="A227" s="14" t="s">
        <v>2710</v>
      </c>
      <c r="B227">
        <v>0.27358071962096298</v>
      </c>
      <c r="C227">
        <v>1</v>
      </c>
      <c r="D227">
        <f t="shared" si="12"/>
        <v>0</v>
      </c>
      <c r="E227" s="14" t="s">
        <v>2710</v>
      </c>
    </row>
    <row r="228" spans="1:5" x14ac:dyDescent="0.25">
      <c r="A228" s="14" t="s">
        <v>2711</v>
      </c>
      <c r="B228">
        <v>0.27358071962096298</v>
      </c>
      <c r="C228">
        <v>1</v>
      </c>
      <c r="D228">
        <f t="shared" si="12"/>
        <v>0</v>
      </c>
      <c r="E228" s="14" t="s">
        <v>2711</v>
      </c>
    </row>
    <row r="229" spans="1:5" x14ac:dyDescent="0.25">
      <c r="A229" s="14" t="s">
        <v>2712</v>
      </c>
      <c r="B229">
        <v>0</v>
      </c>
      <c r="C229">
        <v>0</v>
      </c>
      <c r="D229">
        <f t="shared" si="12"/>
        <v>1</v>
      </c>
      <c r="E229" s="14" t="s">
        <v>2712</v>
      </c>
    </row>
    <row r="230" spans="1:5" x14ac:dyDescent="0.25">
      <c r="A230" s="14" t="s">
        <v>2713</v>
      </c>
      <c r="B230">
        <v>0.27358071962096298</v>
      </c>
      <c r="C230">
        <v>1</v>
      </c>
      <c r="D230">
        <f t="shared" si="12"/>
        <v>0</v>
      </c>
      <c r="E230" s="14" t="s">
        <v>2713</v>
      </c>
    </row>
    <row r="231" spans="1:5" x14ac:dyDescent="0.25">
      <c r="A231" s="14" t="s">
        <v>2714</v>
      </c>
      <c r="B231">
        <v>0</v>
      </c>
      <c r="C231">
        <v>0</v>
      </c>
      <c r="D231">
        <f t="shared" si="12"/>
        <v>1</v>
      </c>
      <c r="E231" s="14" t="s">
        <v>2714</v>
      </c>
    </row>
    <row r="232" spans="1:5" x14ac:dyDescent="0.25">
      <c r="A232" s="14" t="s">
        <v>2715</v>
      </c>
      <c r="B232">
        <v>0</v>
      </c>
      <c r="C232">
        <v>0</v>
      </c>
      <c r="D232">
        <f t="shared" si="12"/>
        <v>1</v>
      </c>
      <c r="E232" s="14" t="s">
        <v>2715</v>
      </c>
    </row>
    <row r="233" spans="1:5" x14ac:dyDescent="0.25">
      <c r="A233" s="14" t="s">
        <v>2716</v>
      </c>
      <c r="B233">
        <v>0</v>
      </c>
      <c r="C233">
        <v>0</v>
      </c>
      <c r="D233">
        <f t="shared" si="12"/>
        <v>1</v>
      </c>
      <c r="E233" s="14" t="s">
        <v>2716</v>
      </c>
    </row>
    <row r="234" spans="1:5" x14ac:dyDescent="0.25">
      <c r="A234" s="14" t="s">
        <v>2717</v>
      </c>
      <c r="B234">
        <v>0</v>
      </c>
      <c r="C234">
        <v>0</v>
      </c>
      <c r="D234">
        <f t="shared" si="12"/>
        <v>1</v>
      </c>
      <c r="E234" s="14" t="s">
        <v>2717</v>
      </c>
    </row>
    <row r="235" spans="1:5" x14ac:dyDescent="0.25">
      <c r="A235" s="14" t="s">
        <v>2718</v>
      </c>
      <c r="B235">
        <v>0.27358071962096298</v>
      </c>
      <c r="C235">
        <v>1</v>
      </c>
      <c r="D235">
        <f t="shared" si="12"/>
        <v>0</v>
      </c>
      <c r="E235" s="14" t="s">
        <v>2718</v>
      </c>
    </row>
    <row r="236" spans="1:5" x14ac:dyDescent="0.25">
      <c r="A236" s="14" t="s">
        <v>2719</v>
      </c>
      <c r="B236">
        <v>0.27358071962096298</v>
      </c>
      <c r="C236">
        <v>1</v>
      </c>
      <c r="D236">
        <f t="shared" si="12"/>
        <v>0</v>
      </c>
      <c r="E236" s="14" t="s">
        <v>2719</v>
      </c>
    </row>
    <row r="237" spans="1:5" x14ac:dyDescent="0.25">
      <c r="A237" s="14" t="s">
        <v>2720</v>
      </c>
      <c r="B237">
        <v>0.27358071962096298</v>
      </c>
      <c r="C237">
        <v>1</v>
      </c>
      <c r="D237">
        <f t="shared" si="12"/>
        <v>0</v>
      </c>
      <c r="E237" s="14" t="s">
        <v>2720</v>
      </c>
    </row>
    <row r="238" spans="1:5" x14ac:dyDescent="0.25">
      <c r="A238" s="14" t="s">
        <v>2721</v>
      </c>
      <c r="B238">
        <v>0.27358071962096298</v>
      </c>
      <c r="C238">
        <v>1</v>
      </c>
      <c r="D238">
        <f t="shared" si="12"/>
        <v>0</v>
      </c>
      <c r="E238" s="14" t="s">
        <v>2721</v>
      </c>
    </row>
    <row r="239" spans="1:5" x14ac:dyDescent="0.25">
      <c r="A239" s="14" t="s">
        <v>2722</v>
      </c>
      <c r="B239">
        <v>0.27358071962096298</v>
      </c>
      <c r="C239">
        <v>1</v>
      </c>
      <c r="D239">
        <f t="shared" si="12"/>
        <v>0</v>
      </c>
      <c r="E239" s="14" t="s">
        <v>2722</v>
      </c>
    </row>
    <row r="240" spans="1:5" x14ac:dyDescent="0.25">
      <c r="A240" s="14" t="s">
        <v>2723</v>
      </c>
      <c r="B240">
        <v>0</v>
      </c>
      <c r="C240">
        <v>0</v>
      </c>
      <c r="D240">
        <f t="shared" si="12"/>
        <v>1</v>
      </c>
      <c r="E240" s="14" t="s">
        <v>2723</v>
      </c>
    </row>
    <row r="241" spans="1:5" x14ac:dyDescent="0.25">
      <c r="A241" s="14" t="s">
        <v>2724</v>
      </c>
      <c r="B241">
        <v>0.27358071962096298</v>
      </c>
      <c r="C241">
        <v>1</v>
      </c>
      <c r="D241">
        <f t="shared" si="12"/>
        <v>0</v>
      </c>
      <c r="E241" s="14" t="s">
        <v>2724</v>
      </c>
    </row>
    <row r="242" spans="1:5" x14ac:dyDescent="0.25">
      <c r="A242" s="14" t="s">
        <v>2725</v>
      </c>
      <c r="B242">
        <v>0</v>
      </c>
      <c r="C242">
        <v>0</v>
      </c>
      <c r="D242">
        <f t="shared" si="12"/>
        <v>1</v>
      </c>
      <c r="E242" s="14" t="s">
        <v>2725</v>
      </c>
    </row>
    <row r="243" spans="1:5" x14ac:dyDescent="0.25">
      <c r="A243" s="14" t="s">
        <v>2726</v>
      </c>
      <c r="B243">
        <v>0</v>
      </c>
      <c r="C243">
        <v>0</v>
      </c>
      <c r="D243">
        <f t="shared" si="12"/>
        <v>1</v>
      </c>
      <c r="E243" s="14" t="s">
        <v>2726</v>
      </c>
    </row>
    <row r="244" spans="1:5" x14ac:dyDescent="0.25">
      <c r="A244" s="14" t="s">
        <v>2727</v>
      </c>
      <c r="B244">
        <v>0.27358071962096298</v>
      </c>
      <c r="C244">
        <v>1</v>
      </c>
      <c r="D244">
        <f t="shared" si="12"/>
        <v>0</v>
      </c>
      <c r="E244" s="14" t="s">
        <v>2727</v>
      </c>
    </row>
    <row r="245" spans="1:5" x14ac:dyDescent="0.25">
      <c r="A245" s="14" t="s">
        <v>2728</v>
      </c>
      <c r="B245">
        <v>0.27358071962096298</v>
      </c>
      <c r="C245">
        <v>1</v>
      </c>
      <c r="D245">
        <f t="shared" si="12"/>
        <v>0</v>
      </c>
      <c r="E245" s="14" t="s">
        <v>2728</v>
      </c>
    </row>
    <row r="246" spans="1:5" x14ac:dyDescent="0.25">
      <c r="A246" s="14" t="s">
        <v>2729</v>
      </c>
      <c r="B246">
        <v>0</v>
      </c>
      <c r="C246">
        <v>0</v>
      </c>
      <c r="D246">
        <f t="shared" si="12"/>
        <v>1</v>
      </c>
      <c r="E246" s="14" t="s">
        <v>2729</v>
      </c>
    </row>
    <row r="247" spans="1:5" x14ac:dyDescent="0.25">
      <c r="A247" s="14" t="s">
        <v>2730</v>
      </c>
      <c r="B247">
        <v>0</v>
      </c>
      <c r="C247">
        <v>0</v>
      </c>
      <c r="D247">
        <f t="shared" si="12"/>
        <v>1</v>
      </c>
      <c r="E247" s="14" t="s">
        <v>2730</v>
      </c>
    </row>
    <row r="248" spans="1:5" x14ac:dyDescent="0.25">
      <c r="A248" s="14" t="s">
        <v>3115</v>
      </c>
      <c r="B248">
        <v>0.27358071962096298</v>
      </c>
      <c r="C248">
        <v>1</v>
      </c>
      <c r="D248">
        <f t="shared" si="12"/>
        <v>0</v>
      </c>
      <c r="E248" s="14" t="s">
        <v>3115</v>
      </c>
    </row>
    <row r="249" spans="1:5" x14ac:dyDescent="0.25">
      <c r="A249" s="14" t="s">
        <v>3126</v>
      </c>
      <c r="B249">
        <v>0</v>
      </c>
      <c r="C249">
        <v>0</v>
      </c>
      <c r="D249">
        <f t="shared" si="12"/>
        <v>1</v>
      </c>
      <c r="E249" s="14" t="s">
        <v>3126</v>
      </c>
    </row>
    <row r="250" spans="1:5" x14ac:dyDescent="0.25">
      <c r="E250" s="14"/>
    </row>
    <row r="252" spans="1:5" x14ac:dyDescent="0.25">
      <c r="E252" s="14"/>
    </row>
    <row r="253" spans="1:5" x14ac:dyDescent="0.25">
      <c r="E253" s="14"/>
    </row>
    <row r="256" spans="1:5" x14ac:dyDescent="0.25">
      <c r="E256" s="14"/>
    </row>
    <row r="257" spans="5:5" x14ac:dyDescent="0.25">
      <c r="E257" s="14"/>
    </row>
    <row r="258" spans="5:5" x14ac:dyDescent="0.25">
      <c r="E258" s="14"/>
    </row>
    <row r="259" spans="5:5" x14ac:dyDescent="0.25">
      <c r="E259" s="14"/>
    </row>
    <row r="291" spans="5:5" x14ac:dyDescent="0.25">
      <c r="E291" s="14"/>
    </row>
    <row r="315" spans="5:5" x14ac:dyDescent="0.25">
      <c r="E315" s="14"/>
    </row>
    <row r="319" spans="5:5" x14ac:dyDescent="0.25">
      <c r="E319" s="14"/>
    </row>
  </sheetData>
  <mergeCells count="3">
    <mergeCell ref="G4:H4"/>
    <mergeCell ref="J12:M16"/>
    <mergeCell ref="J17:M18"/>
  </mergeCells>
  <phoneticPr fontId="8" type="noConversion"/>
  <conditionalFormatting sqref="A1:A1048576">
    <cfRule type="duplicateValues" dxfId="4" priority="5"/>
  </conditionalFormatting>
  <conditionalFormatting sqref="A183">
    <cfRule type="duplicateValues" dxfId="3" priority="7"/>
    <cfRule type="duplicateValues" dxfId="2" priority="8"/>
  </conditionalFormatting>
  <conditionalFormatting sqref="A185">
    <cfRule type="duplicateValues" dxfId="1" priority="6"/>
  </conditionalFormatting>
  <conditionalFormatting sqref="B1:B1048576">
    <cfRule type="colorScale" priority="8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8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24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 H3:H1048576">
    <cfRule type="cellIs" dxfId="0" priority="1" operator="equal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D2BC-3844-45E3-AC61-28F882611CD4}">
  <dimension ref="A1:BG60"/>
  <sheetViews>
    <sheetView zoomScale="70" zoomScaleNormal="70" workbookViewId="0">
      <selection activeCell="AE10" sqref="AE10"/>
    </sheetView>
  </sheetViews>
  <sheetFormatPr defaultColWidth="9.140625" defaultRowHeight="15" x14ac:dyDescent="0.25"/>
  <cols>
    <col min="1" max="1" width="13" style="165" customWidth="1"/>
    <col min="2" max="59" width="7" style="164" customWidth="1"/>
    <col min="60" max="16384" width="9.140625" style="164"/>
  </cols>
  <sheetData>
    <row r="1" spans="1:59" x14ac:dyDescent="0.25">
      <c r="A1" s="176" t="s">
        <v>3744</v>
      </c>
    </row>
    <row r="2" spans="1:59" s="167" customFormat="1" ht="51.75" customHeight="1" x14ac:dyDescent="0.25">
      <c r="B2" s="167" t="s">
        <v>3132</v>
      </c>
      <c r="C2" s="167" t="s">
        <v>3133</v>
      </c>
      <c r="D2" s="167" t="s">
        <v>3134</v>
      </c>
      <c r="E2" s="167" t="s">
        <v>3135</v>
      </c>
      <c r="F2" s="167" t="s">
        <v>3136</v>
      </c>
      <c r="G2" s="167" t="s">
        <v>3137</v>
      </c>
      <c r="H2" s="167" t="s">
        <v>3138</v>
      </c>
      <c r="I2" s="167" t="s">
        <v>3139</v>
      </c>
      <c r="J2" s="167" t="s">
        <v>3140</v>
      </c>
      <c r="K2" s="167" t="s">
        <v>3141</v>
      </c>
      <c r="L2" s="167" t="s">
        <v>3142</v>
      </c>
      <c r="M2" s="167" t="s">
        <v>3143</v>
      </c>
      <c r="N2" s="167" t="s">
        <v>3144</v>
      </c>
      <c r="O2" s="167" t="s">
        <v>3145</v>
      </c>
      <c r="P2" s="167" t="s">
        <v>3146</v>
      </c>
      <c r="Q2" s="167" t="s">
        <v>3147</v>
      </c>
      <c r="R2" s="167" t="s">
        <v>3148</v>
      </c>
      <c r="S2" s="167" t="s">
        <v>3149</v>
      </c>
      <c r="T2" s="167" t="s">
        <v>3150</v>
      </c>
      <c r="U2" s="167" t="s">
        <v>3151</v>
      </c>
      <c r="V2" s="167" t="s">
        <v>3152</v>
      </c>
      <c r="W2" s="167" t="s">
        <v>3153</v>
      </c>
      <c r="X2" s="167" t="s">
        <v>3154</v>
      </c>
      <c r="Y2" s="167" t="s">
        <v>3155</v>
      </c>
      <c r="Z2" s="167" t="s">
        <v>3156</v>
      </c>
      <c r="AA2" s="167" t="s">
        <v>3157</v>
      </c>
      <c r="AB2" s="167" t="s">
        <v>3158</v>
      </c>
      <c r="AC2" s="167" t="s">
        <v>3159</v>
      </c>
      <c r="AD2" s="167" t="s">
        <v>3160</v>
      </c>
      <c r="AE2" s="167" t="s">
        <v>3161</v>
      </c>
      <c r="AF2" s="167" t="s">
        <v>3162</v>
      </c>
      <c r="AG2" s="167" t="s">
        <v>3163</v>
      </c>
      <c r="AH2" s="167" t="s">
        <v>3164</v>
      </c>
      <c r="AI2" s="167" t="s">
        <v>3165</v>
      </c>
      <c r="AJ2" s="167" t="s">
        <v>3166</v>
      </c>
      <c r="AK2" s="167" t="s">
        <v>3167</v>
      </c>
      <c r="AL2" s="167" t="s">
        <v>3168</v>
      </c>
      <c r="AM2" s="167" t="s">
        <v>3169</v>
      </c>
      <c r="AN2" s="167" t="s">
        <v>3170</v>
      </c>
      <c r="AO2" s="167" t="s">
        <v>3171</v>
      </c>
      <c r="AP2" s="167" t="s">
        <v>3172</v>
      </c>
      <c r="AQ2" s="167" t="s">
        <v>3173</v>
      </c>
      <c r="AR2" s="167" t="s">
        <v>3174</v>
      </c>
      <c r="AS2" s="167" t="s">
        <v>3175</v>
      </c>
      <c r="AT2" s="167" t="s">
        <v>3176</v>
      </c>
      <c r="AU2" s="167" t="s">
        <v>3177</v>
      </c>
      <c r="AV2" s="167" t="s">
        <v>3178</v>
      </c>
      <c r="AW2" s="167" t="s">
        <v>3179</v>
      </c>
      <c r="AX2" s="167" t="s">
        <v>3180</v>
      </c>
      <c r="AY2" s="167" t="s">
        <v>3181</v>
      </c>
      <c r="AZ2" s="167" t="s">
        <v>3182</v>
      </c>
      <c r="BA2" s="167" t="s">
        <v>3183</v>
      </c>
      <c r="BB2" s="167" t="s">
        <v>3184</v>
      </c>
      <c r="BC2" s="167" t="s">
        <v>3185</v>
      </c>
      <c r="BD2" s="167" t="s">
        <v>3186</v>
      </c>
      <c r="BE2" s="167" t="s">
        <v>3187</v>
      </c>
      <c r="BF2" s="167" t="s">
        <v>3188</v>
      </c>
      <c r="BG2" s="167" t="s">
        <v>3189</v>
      </c>
    </row>
    <row r="3" spans="1:59" ht="36.75" customHeight="1" x14ac:dyDescent="0.25">
      <c r="A3" s="165" t="s">
        <v>3132</v>
      </c>
      <c r="B3" s="166">
        <v>1</v>
      </c>
      <c r="C3" s="166">
        <v>1</v>
      </c>
      <c r="D3" s="166">
        <v>1</v>
      </c>
      <c r="E3" s="166">
        <v>1</v>
      </c>
      <c r="F3" s="166">
        <v>1</v>
      </c>
      <c r="G3" s="166">
        <v>1</v>
      </c>
      <c r="H3" s="166">
        <v>1</v>
      </c>
      <c r="I3" s="166">
        <v>1</v>
      </c>
      <c r="J3" s="166">
        <v>1</v>
      </c>
      <c r="K3" s="166">
        <v>1</v>
      </c>
      <c r="L3" s="166">
        <v>1</v>
      </c>
      <c r="M3" s="166">
        <v>1</v>
      </c>
      <c r="N3" s="166">
        <v>1</v>
      </c>
      <c r="O3" s="166">
        <v>1</v>
      </c>
      <c r="P3" s="166">
        <v>1</v>
      </c>
      <c r="Q3" s="166">
        <v>1</v>
      </c>
      <c r="R3" s="166">
        <v>1</v>
      </c>
      <c r="S3" s="166">
        <v>1</v>
      </c>
      <c r="T3" s="166">
        <v>1</v>
      </c>
      <c r="U3" s="166">
        <v>1</v>
      </c>
      <c r="V3" s="166">
        <v>1</v>
      </c>
      <c r="W3" s="166">
        <v>1</v>
      </c>
      <c r="X3" s="166">
        <v>1</v>
      </c>
      <c r="Y3" s="166">
        <v>1</v>
      </c>
      <c r="Z3" s="166">
        <v>1</v>
      </c>
      <c r="AA3" s="166">
        <v>1</v>
      </c>
      <c r="AB3" s="166">
        <v>0.95446002247460304</v>
      </c>
      <c r="AC3" s="166">
        <v>1</v>
      </c>
      <c r="AD3" s="166">
        <v>0.62247271801756299</v>
      </c>
      <c r="AE3" s="166">
        <v>1</v>
      </c>
      <c r="AF3" s="166">
        <v>1</v>
      </c>
      <c r="AG3" s="166">
        <v>1</v>
      </c>
      <c r="AH3" s="166">
        <v>1</v>
      </c>
      <c r="AI3" s="166">
        <v>1</v>
      </c>
      <c r="AJ3" s="166">
        <v>1</v>
      </c>
      <c r="AK3" s="166">
        <v>1</v>
      </c>
      <c r="AL3" s="166">
        <v>1</v>
      </c>
      <c r="AM3" s="166">
        <v>0.95446002247460304</v>
      </c>
      <c r="AN3" s="166">
        <v>1</v>
      </c>
      <c r="AO3" s="166">
        <v>1</v>
      </c>
      <c r="AP3" s="166">
        <v>1</v>
      </c>
      <c r="AQ3" s="166">
        <v>1</v>
      </c>
      <c r="AR3" s="166">
        <v>0</v>
      </c>
      <c r="AS3" s="166">
        <v>1</v>
      </c>
      <c r="AT3" s="166">
        <v>1</v>
      </c>
      <c r="AU3" s="166">
        <v>1</v>
      </c>
      <c r="AV3" s="166">
        <v>1</v>
      </c>
      <c r="AW3" s="166">
        <v>0.95446002247460304</v>
      </c>
      <c r="AX3" s="166">
        <v>1</v>
      </c>
      <c r="AY3" s="166">
        <v>1</v>
      </c>
      <c r="AZ3" s="166">
        <v>1</v>
      </c>
      <c r="BA3" s="166">
        <v>1</v>
      </c>
      <c r="BB3" s="166">
        <v>1</v>
      </c>
      <c r="BC3" s="166">
        <v>1</v>
      </c>
      <c r="BD3" s="166">
        <v>1</v>
      </c>
      <c r="BE3" s="166">
        <v>1</v>
      </c>
      <c r="BF3" s="166">
        <v>1</v>
      </c>
      <c r="BG3" s="166">
        <v>1</v>
      </c>
    </row>
    <row r="4" spans="1:59" ht="36.75" customHeight="1" x14ac:dyDescent="0.25">
      <c r="A4" s="165" t="s">
        <v>3133</v>
      </c>
      <c r="B4" s="166">
        <v>1</v>
      </c>
      <c r="C4" s="166">
        <v>1</v>
      </c>
      <c r="D4" s="166">
        <v>0</v>
      </c>
      <c r="E4" s="166">
        <v>1</v>
      </c>
      <c r="F4" s="166">
        <v>1</v>
      </c>
      <c r="G4" s="166">
        <v>1</v>
      </c>
      <c r="H4" s="166">
        <v>1</v>
      </c>
      <c r="I4" s="166">
        <v>1</v>
      </c>
      <c r="J4" s="166">
        <v>1</v>
      </c>
      <c r="K4" s="166">
        <v>1</v>
      </c>
      <c r="L4" s="166">
        <v>1</v>
      </c>
      <c r="M4" s="166">
        <v>1</v>
      </c>
      <c r="N4" s="166">
        <v>1</v>
      </c>
      <c r="O4" s="166">
        <v>1</v>
      </c>
      <c r="P4" s="166">
        <v>1</v>
      </c>
      <c r="Q4" s="166">
        <v>1</v>
      </c>
      <c r="R4" s="166">
        <v>1</v>
      </c>
      <c r="S4" s="166">
        <v>1</v>
      </c>
      <c r="T4" s="166">
        <v>1</v>
      </c>
      <c r="U4" s="166">
        <v>1</v>
      </c>
      <c r="V4" s="166">
        <v>1</v>
      </c>
      <c r="W4" s="166">
        <v>1</v>
      </c>
      <c r="X4" s="166">
        <v>1</v>
      </c>
      <c r="Y4" s="166">
        <v>1</v>
      </c>
      <c r="Z4" s="166">
        <v>1</v>
      </c>
      <c r="AA4" s="166">
        <v>1</v>
      </c>
      <c r="AB4" s="166">
        <v>1</v>
      </c>
      <c r="AC4" s="166">
        <v>1</v>
      </c>
      <c r="AD4" s="166">
        <v>0.62247271801757498</v>
      </c>
      <c r="AE4" s="166">
        <v>1</v>
      </c>
      <c r="AF4" s="166">
        <v>1</v>
      </c>
      <c r="AG4" s="166">
        <v>1</v>
      </c>
      <c r="AH4" s="166">
        <v>1</v>
      </c>
      <c r="AI4" s="166">
        <v>1</v>
      </c>
      <c r="AJ4" s="166">
        <v>1</v>
      </c>
      <c r="AK4" s="166">
        <v>1</v>
      </c>
      <c r="AL4" s="166">
        <v>1</v>
      </c>
      <c r="AM4" s="166">
        <v>1</v>
      </c>
      <c r="AN4" s="166">
        <v>1</v>
      </c>
      <c r="AO4" s="166">
        <v>1</v>
      </c>
      <c r="AP4" s="166">
        <v>1</v>
      </c>
      <c r="AQ4" s="166">
        <v>1</v>
      </c>
      <c r="AR4" s="166">
        <v>1</v>
      </c>
      <c r="AS4" s="166">
        <v>1</v>
      </c>
      <c r="AT4" s="166">
        <v>1</v>
      </c>
      <c r="AU4" s="166">
        <v>1</v>
      </c>
      <c r="AV4" s="166">
        <v>1</v>
      </c>
      <c r="AW4" s="166">
        <v>1</v>
      </c>
      <c r="AX4" s="166">
        <v>1</v>
      </c>
      <c r="AY4" s="166">
        <v>1</v>
      </c>
      <c r="AZ4" s="166">
        <v>1</v>
      </c>
      <c r="BA4" s="166">
        <v>1</v>
      </c>
      <c r="BB4" s="166">
        <v>1</v>
      </c>
      <c r="BC4" s="166">
        <v>1</v>
      </c>
      <c r="BD4" s="166">
        <v>1</v>
      </c>
      <c r="BE4" s="166">
        <v>1</v>
      </c>
      <c r="BF4" s="166">
        <v>1</v>
      </c>
      <c r="BG4" s="166">
        <v>1</v>
      </c>
    </row>
    <row r="5" spans="1:59" ht="36.75" customHeight="1" x14ac:dyDescent="0.25">
      <c r="A5" s="165" t="s">
        <v>3134</v>
      </c>
      <c r="B5" s="166">
        <v>1</v>
      </c>
      <c r="C5" s="166">
        <v>0</v>
      </c>
      <c r="D5" s="166">
        <v>1</v>
      </c>
      <c r="E5" s="166">
        <v>1</v>
      </c>
      <c r="F5" s="166">
        <v>1</v>
      </c>
      <c r="G5" s="166">
        <v>1</v>
      </c>
      <c r="H5" s="166">
        <v>1</v>
      </c>
      <c r="I5" s="166">
        <v>1</v>
      </c>
      <c r="J5" s="166">
        <v>1</v>
      </c>
      <c r="K5" s="166">
        <v>1</v>
      </c>
      <c r="L5" s="166">
        <v>1</v>
      </c>
      <c r="M5" s="166">
        <v>1</v>
      </c>
      <c r="N5" s="166">
        <v>1</v>
      </c>
      <c r="O5" s="166">
        <v>1</v>
      </c>
      <c r="P5" s="166">
        <v>1</v>
      </c>
      <c r="Q5" s="166">
        <v>1</v>
      </c>
      <c r="R5" s="166">
        <v>1</v>
      </c>
      <c r="S5" s="166">
        <v>1</v>
      </c>
      <c r="T5" s="166">
        <v>1</v>
      </c>
      <c r="U5" s="166">
        <v>1</v>
      </c>
      <c r="V5" s="166">
        <v>1</v>
      </c>
      <c r="W5" s="166">
        <v>1</v>
      </c>
      <c r="X5" s="166">
        <v>1</v>
      </c>
      <c r="Y5" s="166">
        <v>1</v>
      </c>
      <c r="Z5" s="166">
        <v>1</v>
      </c>
      <c r="AA5" s="166">
        <v>1</v>
      </c>
      <c r="AB5" s="166">
        <v>1</v>
      </c>
      <c r="AC5" s="166">
        <v>1</v>
      </c>
      <c r="AD5" s="166">
        <v>0.62247271801757498</v>
      </c>
      <c r="AE5" s="166">
        <v>1</v>
      </c>
      <c r="AF5" s="166">
        <v>1</v>
      </c>
      <c r="AG5" s="166">
        <v>1</v>
      </c>
      <c r="AH5" s="166">
        <v>1</v>
      </c>
      <c r="AI5" s="166">
        <v>1</v>
      </c>
      <c r="AJ5" s="166">
        <v>1</v>
      </c>
      <c r="AK5" s="166">
        <v>1</v>
      </c>
      <c r="AL5" s="166">
        <v>1</v>
      </c>
      <c r="AM5" s="166">
        <v>1</v>
      </c>
      <c r="AN5" s="166">
        <v>1</v>
      </c>
      <c r="AO5" s="166">
        <v>1</v>
      </c>
      <c r="AP5" s="166">
        <v>1</v>
      </c>
      <c r="AQ5" s="166">
        <v>1</v>
      </c>
      <c r="AR5" s="166">
        <v>1</v>
      </c>
      <c r="AS5" s="166">
        <v>1</v>
      </c>
      <c r="AT5" s="166">
        <v>1</v>
      </c>
      <c r="AU5" s="166">
        <v>1</v>
      </c>
      <c r="AV5" s="166">
        <v>1</v>
      </c>
      <c r="AW5" s="166">
        <v>1</v>
      </c>
      <c r="AX5" s="166">
        <v>1</v>
      </c>
      <c r="AY5" s="166">
        <v>1</v>
      </c>
      <c r="AZ5" s="166">
        <v>1</v>
      </c>
      <c r="BA5" s="166">
        <v>1</v>
      </c>
      <c r="BB5" s="166">
        <v>1</v>
      </c>
      <c r="BC5" s="166">
        <v>1</v>
      </c>
      <c r="BD5" s="166">
        <v>1</v>
      </c>
      <c r="BE5" s="166">
        <v>1</v>
      </c>
      <c r="BF5" s="166">
        <v>1</v>
      </c>
      <c r="BG5" s="166">
        <v>1</v>
      </c>
    </row>
    <row r="6" spans="1:59" ht="36.75" customHeight="1" x14ac:dyDescent="0.25">
      <c r="A6" s="165" t="s">
        <v>3135</v>
      </c>
      <c r="B6" s="166">
        <v>1</v>
      </c>
      <c r="C6" s="166">
        <v>1</v>
      </c>
      <c r="D6" s="166">
        <v>1</v>
      </c>
      <c r="E6" s="166">
        <v>1</v>
      </c>
      <c r="F6" s="166">
        <v>1</v>
      </c>
      <c r="G6" s="166">
        <v>1</v>
      </c>
      <c r="H6" s="166">
        <v>1</v>
      </c>
      <c r="I6" s="166">
        <v>1</v>
      </c>
      <c r="J6" s="166">
        <v>1</v>
      </c>
      <c r="K6" s="166">
        <v>1</v>
      </c>
      <c r="L6" s="166">
        <v>1</v>
      </c>
      <c r="M6" s="166">
        <v>1</v>
      </c>
      <c r="N6" s="166">
        <v>1</v>
      </c>
      <c r="O6" s="166">
        <v>1</v>
      </c>
      <c r="P6" s="166">
        <v>1</v>
      </c>
      <c r="Q6" s="166">
        <v>1</v>
      </c>
      <c r="R6" s="166">
        <v>1</v>
      </c>
      <c r="S6" s="166">
        <v>1</v>
      </c>
      <c r="T6" s="166">
        <v>1</v>
      </c>
      <c r="U6" s="166">
        <v>1</v>
      </c>
      <c r="V6" s="166">
        <v>1</v>
      </c>
      <c r="W6" s="166">
        <v>1</v>
      </c>
      <c r="X6" s="166">
        <v>1</v>
      </c>
      <c r="Y6" s="166">
        <v>1</v>
      </c>
      <c r="Z6" s="166">
        <v>1</v>
      </c>
      <c r="AA6" s="166">
        <v>1</v>
      </c>
      <c r="AB6" s="166">
        <v>1</v>
      </c>
      <c r="AC6" s="166">
        <v>1</v>
      </c>
      <c r="AD6" s="166">
        <v>0.62247271801757498</v>
      </c>
      <c r="AE6" s="166">
        <v>1</v>
      </c>
      <c r="AF6" s="166">
        <v>1</v>
      </c>
      <c r="AG6" s="166">
        <v>1</v>
      </c>
      <c r="AH6" s="166">
        <v>1</v>
      </c>
      <c r="AI6" s="166">
        <v>1</v>
      </c>
      <c r="AJ6" s="166">
        <v>1</v>
      </c>
      <c r="AK6" s="166">
        <v>1</v>
      </c>
      <c r="AL6" s="166">
        <v>1</v>
      </c>
      <c r="AM6" s="166">
        <v>1</v>
      </c>
      <c r="AN6" s="166">
        <v>0</v>
      </c>
      <c r="AO6" s="166">
        <v>1</v>
      </c>
      <c r="AP6" s="166">
        <v>1</v>
      </c>
      <c r="AQ6" s="166">
        <v>1</v>
      </c>
      <c r="AR6" s="166">
        <v>1</v>
      </c>
      <c r="AS6" s="166">
        <v>1</v>
      </c>
      <c r="AT6" s="166">
        <v>1</v>
      </c>
      <c r="AU6" s="166">
        <v>1</v>
      </c>
      <c r="AV6" s="166">
        <v>1</v>
      </c>
      <c r="AW6" s="166">
        <v>1</v>
      </c>
      <c r="AX6" s="166">
        <v>1</v>
      </c>
      <c r="AY6" s="166">
        <v>1</v>
      </c>
      <c r="AZ6" s="166">
        <v>1</v>
      </c>
      <c r="BA6" s="166">
        <v>1</v>
      </c>
      <c r="BB6" s="166">
        <v>1</v>
      </c>
      <c r="BC6" s="166">
        <v>1</v>
      </c>
      <c r="BD6" s="166">
        <v>1</v>
      </c>
      <c r="BE6" s="166">
        <v>1</v>
      </c>
      <c r="BF6" s="166">
        <v>1</v>
      </c>
      <c r="BG6" s="166">
        <v>1</v>
      </c>
    </row>
    <row r="7" spans="1:59" ht="36.75" customHeight="1" x14ac:dyDescent="0.25">
      <c r="A7" s="165" t="s">
        <v>3136</v>
      </c>
      <c r="B7" s="166">
        <v>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I7" s="166">
        <v>1</v>
      </c>
      <c r="J7" s="166">
        <v>1</v>
      </c>
      <c r="K7" s="166">
        <v>1</v>
      </c>
      <c r="L7" s="166">
        <v>1</v>
      </c>
      <c r="M7" s="166">
        <v>1</v>
      </c>
      <c r="N7" s="166">
        <v>1</v>
      </c>
      <c r="O7" s="166">
        <v>1</v>
      </c>
      <c r="P7" s="166">
        <v>1</v>
      </c>
      <c r="Q7" s="166">
        <v>1</v>
      </c>
      <c r="R7" s="166">
        <v>1</v>
      </c>
      <c r="S7" s="166">
        <v>1</v>
      </c>
      <c r="T7" s="166">
        <v>1</v>
      </c>
      <c r="U7" s="166">
        <v>1</v>
      </c>
      <c r="V7" s="166">
        <v>1</v>
      </c>
      <c r="W7" s="166">
        <v>1</v>
      </c>
      <c r="X7" s="166">
        <v>1</v>
      </c>
      <c r="Y7" s="166">
        <v>1</v>
      </c>
      <c r="Z7" s="166">
        <v>1</v>
      </c>
      <c r="AA7" s="166">
        <v>1</v>
      </c>
      <c r="AB7" s="166">
        <v>1</v>
      </c>
      <c r="AC7" s="166">
        <v>1</v>
      </c>
      <c r="AD7" s="166">
        <v>0.62247271801753001</v>
      </c>
      <c r="AE7" s="166">
        <v>1</v>
      </c>
      <c r="AF7" s="166">
        <v>1</v>
      </c>
      <c r="AG7" s="166">
        <v>1</v>
      </c>
      <c r="AH7" s="166">
        <v>1</v>
      </c>
      <c r="AI7" s="166">
        <v>1</v>
      </c>
      <c r="AJ7" s="166">
        <v>1</v>
      </c>
      <c r="AK7" s="166">
        <v>1</v>
      </c>
      <c r="AL7" s="166">
        <v>1</v>
      </c>
      <c r="AM7" s="166">
        <v>1</v>
      </c>
      <c r="AN7" s="166">
        <v>1</v>
      </c>
      <c r="AO7" s="166">
        <v>1</v>
      </c>
      <c r="AP7" s="166">
        <v>0</v>
      </c>
      <c r="AQ7" s="166">
        <v>1</v>
      </c>
      <c r="AR7" s="166">
        <v>1</v>
      </c>
      <c r="AS7" s="166">
        <v>1</v>
      </c>
      <c r="AT7" s="166">
        <v>1</v>
      </c>
      <c r="AU7" s="166">
        <v>1</v>
      </c>
      <c r="AV7" s="166">
        <v>1</v>
      </c>
      <c r="AW7" s="166">
        <v>1</v>
      </c>
      <c r="AX7" s="166">
        <v>1</v>
      </c>
      <c r="AY7" s="166">
        <v>1</v>
      </c>
      <c r="AZ7" s="166">
        <v>1</v>
      </c>
      <c r="BA7" s="166">
        <v>1</v>
      </c>
      <c r="BB7" s="166">
        <v>1</v>
      </c>
      <c r="BC7" s="166">
        <v>1</v>
      </c>
      <c r="BD7" s="166">
        <v>1</v>
      </c>
      <c r="BE7" s="166">
        <v>1</v>
      </c>
      <c r="BF7" s="166">
        <v>1</v>
      </c>
      <c r="BG7" s="166">
        <v>1</v>
      </c>
    </row>
    <row r="8" spans="1:59" ht="36.75" customHeight="1" x14ac:dyDescent="0.25">
      <c r="A8" s="165" t="s">
        <v>3137</v>
      </c>
      <c r="B8" s="166">
        <v>1</v>
      </c>
      <c r="C8" s="166">
        <v>1</v>
      </c>
      <c r="D8" s="166">
        <v>1</v>
      </c>
      <c r="E8" s="166">
        <v>1</v>
      </c>
      <c r="F8" s="166">
        <v>1</v>
      </c>
      <c r="G8" s="166">
        <v>1</v>
      </c>
      <c r="H8" s="166">
        <v>1</v>
      </c>
      <c r="I8" s="166">
        <v>1</v>
      </c>
      <c r="J8" s="166">
        <v>1</v>
      </c>
      <c r="K8" s="166">
        <v>1</v>
      </c>
      <c r="L8" s="166">
        <v>1</v>
      </c>
      <c r="M8" s="166">
        <v>1</v>
      </c>
      <c r="N8" s="166">
        <v>1</v>
      </c>
      <c r="O8" s="166">
        <v>1</v>
      </c>
      <c r="P8" s="166">
        <v>1</v>
      </c>
      <c r="Q8" s="166">
        <v>1</v>
      </c>
      <c r="R8" s="166">
        <v>1</v>
      </c>
      <c r="S8" s="166">
        <v>1</v>
      </c>
      <c r="T8" s="166">
        <v>1</v>
      </c>
      <c r="U8" s="166">
        <v>1</v>
      </c>
      <c r="V8" s="166">
        <v>1</v>
      </c>
      <c r="W8" s="166">
        <v>1</v>
      </c>
      <c r="X8" s="166">
        <v>1</v>
      </c>
      <c r="Y8" s="166">
        <v>1</v>
      </c>
      <c r="Z8" s="166">
        <v>1</v>
      </c>
      <c r="AA8" s="166">
        <v>1</v>
      </c>
      <c r="AB8" s="166">
        <v>1</v>
      </c>
      <c r="AC8" s="166">
        <v>1</v>
      </c>
      <c r="AD8" s="166">
        <v>0.62247271801756299</v>
      </c>
      <c r="AE8" s="166">
        <v>1</v>
      </c>
      <c r="AF8" s="166">
        <v>1</v>
      </c>
      <c r="AG8" s="166">
        <v>1</v>
      </c>
      <c r="AH8" s="166">
        <v>1</v>
      </c>
      <c r="AI8" s="166">
        <v>1</v>
      </c>
      <c r="AJ8" s="166">
        <v>1</v>
      </c>
      <c r="AK8" s="166">
        <v>1</v>
      </c>
      <c r="AL8" s="166">
        <v>1</v>
      </c>
      <c r="AM8" s="166">
        <v>1</v>
      </c>
      <c r="AN8" s="166">
        <v>1</v>
      </c>
      <c r="AO8" s="166">
        <v>1</v>
      </c>
      <c r="AP8" s="166">
        <v>1</v>
      </c>
      <c r="AQ8" s="166">
        <v>1</v>
      </c>
      <c r="AR8" s="166">
        <v>1</v>
      </c>
      <c r="AS8" s="166">
        <v>1</v>
      </c>
      <c r="AT8" s="166">
        <v>1</v>
      </c>
      <c r="AU8" s="166">
        <v>0</v>
      </c>
      <c r="AV8" s="166">
        <v>1</v>
      </c>
      <c r="AW8" s="166">
        <v>1</v>
      </c>
      <c r="AX8" s="166">
        <v>1</v>
      </c>
      <c r="AY8" s="166">
        <v>1</v>
      </c>
      <c r="AZ8" s="166">
        <v>1</v>
      </c>
      <c r="BA8" s="166">
        <v>1</v>
      </c>
      <c r="BB8" s="166">
        <v>1</v>
      </c>
      <c r="BC8" s="166">
        <v>1</v>
      </c>
      <c r="BD8" s="166">
        <v>1</v>
      </c>
      <c r="BE8" s="166">
        <v>1</v>
      </c>
      <c r="BF8" s="166">
        <v>1</v>
      </c>
      <c r="BG8" s="166">
        <v>1</v>
      </c>
    </row>
    <row r="9" spans="1:59" ht="36.75" customHeight="1" x14ac:dyDescent="0.25">
      <c r="A9" s="165" t="s">
        <v>3138</v>
      </c>
      <c r="B9" s="166">
        <v>1</v>
      </c>
      <c r="C9" s="166">
        <v>1</v>
      </c>
      <c r="D9" s="166">
        <v>1</v>
      </c>
      <c r="E9" s="166">
        <v>1</v>
      </c>
      <c r="F9" s="166">
        <v>1</v>
      </c>
      <c r="G9" s="166">
        <v>1</v>
      </c>
      <c r="H9" s="166">
        <v>1</v>
      </c>
      <c r="I9" s="166">
        <v>1</v>
      </c>
      <c r="J9" s="166">
        <v>1</v>
      </c>
      <c r="K9" s="166">
        <v>1</v>
      </c>
      <c r="L9" s="166">
        <v>1</v>
      </c>
      <c r="M9" s="166">
        <v>1</v>
      </c>
      <c r="N9" s="166">
        <v>1</v>
      </c>
      <c r="O9" s="166">
        <v>1</v>
      </c>
      <c r="P9" s="166">
        <v>1</v>
      </c>
      <c r="Q9" s="166">
        <v>1</v>
      </c>
      <c r="R9" s="166">
        <v>1</v>
      </c>
      <c r="S9" s="166">
        <v>1</v>
      </c>
      <c r="T9" s="166">
        <v>1</v>
      </c>
      <c r="U9" s="166">
        <v>1</v>
      </c>
      <c r="V9" s="166">
        <v>1</v>
      </c>
      <c r="W9" s="166">
        <v>1</v>
      </c>
      <c r="X9" s="166">
        <v>1</v>
      </c>
      <c r="Y9" s="166">
        <v>1</v>
      </c>
      <c r="Z9" s="166">
        <v>1</v>
      </c>
      <c r="AA9" s="166">
        <v>1</v>
      </c>
      <c r="AB9" s="166">
        <v>1</v>
      </c>
      <c r="AC9" s="166">
        <v>0</v>
      </c>
      <c r="AD9" s="166">
        <v>0.62247271801757498</v>
      </c>
      <c r="AE9" s="166">
        <v>1</v>
      </c>
      <c r="AF9" s="166">
        <v>1</v>
      </c>
      <c r="AG9" s="166">
        <v>1</v>
      </c>
      <c r="AH9" s="166">
        <v>1</v>
      </c>
      <c r="AI9" s="166">
        <v>1</v>
      </c>
      <c r="AJ9" s="166">
        <v>1</v>
      </c>
      <c r="AK9" s="166">
        <v>1</v>
      </c>
      <c r="AL9" s="166">
        <v>1</v>
      </c>
      <c r="AM9" s="166">
        <v>1</v>
      </c>
      <c r="AN9" s="166">
        <v>1</v>
      </c>
      <c r="AO9" s="166">
        <v>1</v>
      </c>
      <c r="AP9" s="166">
        <v>1</v>
      </c>
      <c r="AQ9" s="166">
        <v>1</v>
      </c>
      <c r="AR9" s="166">
        <v>1</v>
      </c>
      <c r="AS9" s="166">
        <v>1</v>
      </c>
      <c r="AT9" s="166">
        <v>1</v>
      </c>
      <c r="AU9" s="166">
        <v>1</v>
      </c>
      <c r="AV9" s="166">
        <v>1</v>
      </c>
      <c r="AW9" s="166">
        <v>1</v>
      </c>
      <c r="AX9" s="166">
        <v>1</v>
      </c>
      <c r="AY9" s="166">
        <v>1</v>
      </c>
      <c r="AZ9" s="166">
        <v>1</v>
      </c>
      <c r="BA9" s="166">
        <v>1</v>
      </c>
      <c r="BB9" s="166">
        <v>1</v>
      </c>
      <c r="BC9" s="166">
        <v>1</v>
      </c>
      <c r="BD9" s="166">
        <v>1</v>
      </c>
      <c r="BE9" s="166">
        <v>1</v>
      </c>
      <c r="BF9" s="166">
        <v>1</v>
      </c>
      <c r="BG9" s="166">
        <v>1</v>
      </c>
    </row>
    <row r="10" spans="1:59" ht="36.75" customHeight="1" x14ac:dyDescent="0.25">
      <c r="A10" s="165" t="s">
        <v>3139</v>
      </c>
      <c r="B10" s="166">
        <v>1</v>
      </c>
      <c r="C10" s="166">
        <v>1</v>
      </c>
      <c r="D10" s="166">
        <v>1</v>
      </c>
      <c r="E10" s="166">
        <v>1</v>
      </c>
      <c r="F10" s="166">
        <v>1</v>
      </c>
      <c r="G10" s="166">
        <v>1</v>
      </c>
      <c r="H10" s="166">
        <v>1</v>
      </c>
      <c r="I10" s="166">
        <v>1</v>
      </c>
      <c r="J10" s="166">
        <v>1</v>
      </c>
      <c r="K10" s="166">
        <v>1</v>
      </c>
      <c r="L10" s="166">
        <v>1</v>
      </c>
      <c r="M10" s="166">
        <v>1</v>
      </c>
      <c r="N10" s="166">
        <v>1</v>
      </c>
      <c r="O10" s="166">
        <v>1</v>
      </c>
      <c r="P10" s="166">
        <v>1</v>
      </c>
      <c r="Q10" s="166">
        <v>1</v>
      </c>
      <c r="R10" s="166">
        <v>1</v>
      </c>
      <c r="S10" s="166">
        <v>1</v>
      </c>
      <c r="T10" s="166">
        <v>1</v>
      </c>
      <c r="U10" s="166">
        <v>1</v>
      </c>
      <c r="V10" s="166">
        <v>1</v>
      </c>
      <c r="W10" s="166">
        <v>1</v>
      </c>
      <c r="X10" s="166">
        <v>1</v>
      </c>
      <c r="Y10" s="166">
        <v>0</v>
      </c>
      <c r="Z10" s="166">
        <v>1</v>
      </c>
      <c r="AA10" s="166">
        <v>1</v>
      </c>
      <c r="AB10" s="166">
        <v>1</v>
      </c>
      <c r="AC10" s="166">
        <v>1</v>
      </c>
      <c r="AD10" s="166">
        <v>0.62247271801756299</v>
      </c>
      <c r="AE10" s="166">
        <v>1</v>
      </c>
      <c r="AF10" s="166">
        <v>1</v>
      </c>
      <c r="AG10" s="166">
        <v>1</v>
      </c>
      <c r="AH10" s="166">
        <v>1</v>
      </c>
      <c r="AI10" s="166">
        <v>1</v>
      </c>
      <c r="AJ10" s="166">
        <v>1</v>
      </c>
      <c r="AK10" s="166">
        <v>1</v>
      </c>
      <c r="AL10" s="166">
        <v>1</v>
      </c>
      <c r="AM10" s="166">
        <v>1</v>
      </c>
      <c r="AN10" s="166">
        <v>1</v>
      </c>
      <c r="AO10" s="166">
        <v>1</v>
      </c>
      <c r="AP10" s="166">
        <v>1</v>
      </c>
      <c r="AQ10" s="166">
        <v>1</v>
      </c>
      <c r="AR10" s="166">
        <v>1</v>
      </c>
      <c r="AS10" s="166">
        <v>1</v>
      </c>
      <c r="AT10" s="166">
        <v>1</v>
      </c>
      <c r="AU10" s="166">
        <v>1</v>
      </c>
      <c r="AV10" s="166">
        <v>1</v>
      </c>
      <c r="AW10" s="166">
        <v>1</v>
      </c>
      <c r="AX10" s="166">
        <v>1</v>
      </c>
      <c r="AY10" s="166">
        <v>1</v>
      </c>
      <c r="AZ10" s="166">
        <v>1</v>
      </c>
      <c r="BA10" s="166">
        <v>1</v>
      </c>
      <c r="BB10" s="166">
        <v>1</v>
      </c>
      <c r="BC10" s="166">
        <v>1</v>
      </c>
      <c r="BD10" s="166">
        <v>1</v>
      </c>
      <c r="BE10" s="166">
        <v>1</v>
      </c>
      <c r="BF10" s="166">
        <v>1</v>
      </c>
      <c r="BG10" s="166">
        <v>1</v>
      </c>
    </row>
    <row r="11" spans="1:59" ht="36.75" customHeight="1" x14ac:dyDescent="0.25">
      <c r="A11" s="165" t="s">
        <v>3140</v>
      </c>
      <c r="B11" s="166">
        <v>1</v>
      </c>
      <c r="C11" s="166">
        <v>1</v>
      </c>
      <c r="D11" s="166">
        <v>1</v>
      </c>
      <c r="E11" s="166">
        <v>1</v>
      </c>
      <c r="F11" s="166">
        <v>1</v>
      </c>
      <c r="G11" s="166">
        <v>1</v>
      </c>
      <c r="H11" s="166">
        <v>1</v>
      </c>
      <c r="I11" s="166">
        <v>1</v>
      </c>
      <c r="J11" s="166">
        <v>1</v>
      </c>
      <c r="K11" s="166">
        <v>1</v>
      </c>
      <c r="L11" s="166">
        <v>1</v>
      </c>
      <c r="M11" s="166">
        <v>1</v>
      </c>
      <c r="N11" s="166">
        <v>1</v>
      </c>
      <c r="O11" s="166">
        <v>1</v>
      </c>
      <c r="P11" s="166">
        <v>0.82401625369711795</v>
      </c>
      <c r="Q11" s="166">
        <v>1</v>
      </c>
      <c r="R11" s="166">
        <v>1</v>
      </c>
      <c r="S11" s="166">
        <v>1</v>
      </c>
      <c r="T11" s="166">
        <v>1</v>
      </c>
      <c r="U11" s="166">
        <v>1</v>
      </c>
      <c r="V11" s="166">
        <v>1</v>
      </c>
      <c r="W11" s="166">
        <v>1</v>
      </c>
      <c r="X11" s="166">
        <v>1</v>
      </c>
      <c r="Y11" s="166">
        <v>1</v>
      </c>
      <c r="Z11" s="166">
        <v>1</v>
      </c>
      <c r="AA11" s="166">
        <v>1</v>
      </c>
      <c r="AB11" s="166">
        <v>1</v>
      </c>
      <c r="AC11" s="166">
        <v>1</v>
      </c>
      <c r="AD11" s="166">
        <v>0</v>
      </c>
      <c r="AE11" s="166">
        <v>1</v>
      </c>
      <c r="AF11" s="166">
        <v>1</v>
      </c>
      <c r="AG11" s="166">
        <v>1</v>
      </c>
      <c r="AH11" s="166">
        <v>1</v>
      </c>
      <c r="AI11" s="166">
        <v>1</v>
      </c>
      <c r="AJ11" s="166">
        <v>1</v>
      </c>
      <c r="AK11" s="166">
        <v>1</v>
      </c>
      <c r="AL11" s="166">
        <v>1</v>
      </c>
      <c r="AM11" s="166">
        <v>1</v>
      </c>
      <c r="AN11" s="166">
        <v>1</v>
      </c>
      <c r="AO11" s="166">
        <v>1</v>
      </c>
      <c r="AP11" s="166">
        <v>0</v>
      </c>
      <c r="AQ11" s="166">
        <v>1</v>
      </c>
      <c r="AR11" s="166">
        <v>1</v>
      </c>
      <c r="AS11" s="166">
        <v>1</v>
      </c>
      <c r="AT11" s="166">
        <v>1</v>
      </c>
      <c r="AU11" s="166">
        <v>1</v>
      </c>
      <c r="AV11" s="166">
        <v>1</v>
      </c>
      <c r="AW11" s="166">
        <v>1</v>
      </c>
      <c r="AX11" s="166">
        <v>1</v>
      </c>
      <c r="AY11" s="166">
        <v>1</v>
      </c>
      <c r="AZ11" s="166">
        <v>1</v>
      </c>
      <c r="BA11" s="166">
        <v>1</v>
      </c>
      <c r="BB11" s="166">
        <v>1</v>
      </c>
      <c r="BC11" s="166">
        <v>1</v>
      </c>
      <c r="BD11" s="166">
        <v>1</v>
      </c>
      <c r="BE11" s="166">
        <v>1</v>
      </c>
      <c r="BF11" s="166">
        <v>1</v>
      </c>
      <c r="BG11" s="166">
        <v>1</v>
      </c>
    </row>
    <row r="12" spans="1:59" ht="36.75" customHeight="1" x14ac:dyDescent="0.25">
      <c r="A12" s="165" t="s">
        <v>3141</v>
      </c>
      <c r="B12" s="166">
        <v>1</v>
      </c>
      <c r="C12" s="166">
        <v>1</v>
      </c>
      <c r="D12" s="166">
        <v>1</v>
      </c>
      <c r="E12" s="166">
        <v>1</v>
      </c>
      <c r="F12" s="166">
        <v>1</v>
      </c>
      <c r="G12" s="166">
        <v>1</v>
      </c>
      <c r="H12" s="166">
        <v>1</v>
      </c>
      <c r="I12" s="166">
        <v>1</v>
      </c>
      <c r="J12" s="166">
        <v>1</v>
      </c>
      <c r="K12" s="166">
        <v>1</v>
      </c>
      <c r="L12" s="166">
        <v>1</v>
      </c>
      <c r="M12" s="166">
        <v>1</v>
      </c>
      <c r="N12" s="166">
        <v>1</v>
      </c>
      <c r="O12" s="166">
        <v>1</v>
      </c>
      <c r="P12" s="166">
        <v>0.82401625369711795</v>
      </c>
      <c r="Q12" s="166">
        <v>1</v>
      </c>
      <c r="R12" s="166">
        <v>1</v>
      </c>
      <c r="S12" s="166">
        <v>1</v>
      </c>
      <c r="T12" s="166">
        <v>1</v>
      </c>
      <c r="U12" s="166">
        <v>1</v>
      </c>
      <c r="V12" s="166">
        <v>1</v>
      </c>
      <c r="W12" s="166">
        <v>1</v>
      </c>
      <c r="X12" s="166">
        <v>1</v>
      </c>
      <c r="Y12" s="166">
        <v>1</v>
      </c>
      <c r="Z12" s="166">
        <v>1</v>
      </c>
      <c r="AA12" s="166">
        <v>1</v>
      </c>
      <c r="AB12" s="166">
        <v>1</v>
      </c>
      <c r="AC12" s="166">
        <v>1</v>
      </c>
      <c r="AD12" s="166">
        <v>0</v>
      </c>
      <c r="AE12" s="166">
        <v>1</v>
      </c>
      <c r="AF12" s="166">
        <v>1</v>
      </c>
      <c r="AG12" s="166">
        <v>1</v>
      </c>
      <c r="AH12" s="166">
        <v>1</v>
      </c>
      <c r="AI12" s="166">
        <v>1</v>
      </c>
      <c r="AJ12" s="166">
        <v>1</v>
      </c>
      <c r="AK12" s="166">
        <v>1</v>
      </c>
      <c r="AL12" s="166">
        <v>1</v>
      </c>
      <c r="AM12" s="166">
        <v>1</v>
      </c>
      <c r="AN12" s="166">
        <v>1</v>
      </c>
      <c r="AO12" s="166">
        <v>1</v>
      </c>
      <c r="AP12" s="166">
        <v>0</v>
      </c>
      <c r="AQ12" s="166">
        <v>1</v>
      </c>
      <c r="AR12" s="166">
        <v>1</v>
      </c>
      <c r="AS12" s="166">
        <v>1</v>
      </c>
      <c r="AT12" s="166">
        <v>1</v>
      </c>
      <c r="AU12" s="166">
        <v>1</v>
      </c>
      <c r="AV12" s="166">
        <v>1</v>
      </c>
      <c r="AW12" s="166">
        <v>1</v>
      </c>
      <c r="AX12" s="166">
        <v>1</v>
      </c>
      <c r="AY12" s="166">
        <v>1</v>
      </c>
      <c r="AZ12" s="166">
        <v>1</v>
      </c>
      <c r="BA12" s="166">
        <v>1</v>
      </c>
      <c r="BB12" s="166">
        <v>1</v>
      </c>
      <c r="BC12" s="166">
        <v>1</v>
      </c>
      <c r="BD12" s="166">
        <v>1</v>
      </c>
      <c r="BE12" s="166">
        <v>1</v>
      </c>
      <c r="BF12" s="166">
        <v>1</v>
      </c>
      <c r="BG12" s="166">
        <v>1</v>
      </c>
    </row>
    <row r="13" spans="1:59" ht="36.75" customHeight="1" x14ac:dyDescent="0.25">
      <c r="A13" s="165" t="s">
        <v>3142</v>
      </c>
      <c r="B13" s="166">
        <v>1</v>
      </c>
      <c r="C13" s="166">
        <v>1</v>
      </c>
      <c r="D13" s="166">
        <v>1</v>
      </c>
      <c r="E13" s="166">
        <v>1</v>
      </c>
      <c r="F13" s="166">
        <v>1</v>
      </c>
      <c r="G13" s="166">
        <v>1</v>
      </c>
      <c r="H13" s="166">
        <v>1</v>
      </c>
      <c r="I13" s="166">
        <v>1</v>
      </c>
      <c r="J13" s="166">
        <v>1</v>
      </c>
      <c r="K13" s="166">
        <v>1</v>
      </c>
      <c r="L13" s="166">
        <v>1</v>
      </c>
      <c r="M13" s="166">
        <v>1</v>
      </c>
      <c r="N13" s="166">
        <v>1</v>
      </c>
      <c r="O13" s="166">
        <v>1</v>
      </c>
      <c r="P13" s="166">
        <v>1</v>
      </c>
      <c r="Q13" s="166">
        <v>1</v>
      </c>
      <c r="R13" s="166">
        <v>1</v>
      </c>
      <c r="S13" s="166">
        <v>1</v>
      </c>
      <c r="T13" s="166">
        <v>1</v>
      </c>
      <c r="U13" s="166">
        <v>1</v>
      </c>
      <c r="V13" s="166">
        <v>1</v>
      </c>
      <c r="W13" s="166">
        <v>1</v>
      </c>
      <c r="X13" s="166">
        <v>1</v>
      </c>
      <c r="Y13" s="166">
        <v>1</v>
      </c>
      <c r="Z13" s="166">
        <v>1</v>
      </c>
      <c r="AA13" s="166">
        <v>1</v>
      </c>
      <c r="AB13" s="166">
        <v>1</v>
      </c>
      <c r="AC13" s="166">
        <v>1</v>
      </c>
      <c r="AD13" s="166">
        <v>0.62247271801770598</v>
      </c>
      <c r="AE13" s="166">
        <v>1</v>
      </c>
      <c r="AF13" s="166">
        <v>1</v>
      </c>
      <c r="AG13" s="166">
        <v>1</v>
      </c>
      <c r="AH13" s="166">
        <v>1</v>
      </c>
      <c r="AI13" s="166">
        <v>1</v>
      </c>
      <c r="AJ13" s="166">
        <v>0</v>
      </c>
      <c r="AK13" s="166">
        <v>0</v>
      </c>
      <c r="AL13" s="166">
        <v>1</v>
      </c>
      <c r="AM13" s="166">
        <v>1</v>
      </c>
      <c r="AN13" s="166">
        <v>1</v>
      </c>
      <c r="AO13" s="166">
        <v>1</v>
      </c>
      <c r="AP13" s="166">
        <v>1</v>
      </c>
      <c r="AQ13" s="166">
        <v>1</v>
      </c>
      <c r="AR13" s="166">
        <v>1</v>
      </c>
      <c r="AS13" s="166">
        <v>1</v>
      </c>
      <c r="AT13" s="166">
        <v>1</v>
      </c>
      <c r="AU13" s="166">
        <v>1</v>
      </c>
      <c r="AV13" s="166">
        <v>1</v>
      </c>
      <c r="AW13" s="166">
        <v>1</v>
      </c>
      <c r="AX13" s="166">
        <v>1</v>
      </c>
      <c r="AY13" s="166">
        <v>1</v>
      </c>
      <c r="AZ13" s="166">
        <v>1</v>
      </c>
      <c r="BA13" s="166">
        <v>1</v>
      </c>
      <c r="BB13" s="166">
        <v>1</v>
      </c>
      <c r="BC13" s="166">
        <v>1</v>
      </c>
      <c r="BD13" s="166">
        <v>1</v>
      </c>
      <c r="BE13" s="166">
        <v>1</v>
      </c>
      <c r="BF13" s="166">
        <v>1</v>
      </c>
      <c r="BG13" s="166">
        <v>1</v>
      </c>
    </row>
    <row r="14" spans="1:59" ht="36.75" customHeight="1" x14ac:dyDescent="0.25">
      <c r="A14" s="165" t="s">
        <v>3143</v>
      </c>
      <c r="B14" s="166">
        <v>1</v>
      </c>
      <c r="C14" s="166">
        <v>1</v>
      </c>
      <c r="D14" s="166">
        <v>1</v>
      </c>
      <c r="E14" s="166">
        <v>1</v>
      </c>
      <c r="F14" s="166">
        <v>1</v>
      </c>
      <c r="G14" s="166">
        <v>1</v>
      </c>
      <c r="H14" s="166">
        <v>1</v>
      </c>
      <c r="I14" s="166">
        <v>1</v>
      </c>
      <c r="J14" s="166">
        <v>1</v>
      </c>
      <c r="K14" s="166">
        <v>1</v>
      </c>
      <c r="L14" s="166">
        <v>1</v>
      </c>
      <c r="M14" s="166">
        <v>1</v>
      </c>
      <c r="N14" s="166">
        <v>1</v>
      </c>
      <c r="O14" s="166">
        <v>1</v>
      </c>
      <c r="P14" s="166">
        <v>1</v>
      </c>
      <c r="Q14" s="166">
        <v>0</v>
      </c>
      <c r="R14" s="166">
        <v>0</v>
      </c>
      <c r="S14" s="166">
        <v>1</v>
      </c>
      <c r="T14" s="166">
        <v>1</v>
      </c>
      <c r="U14" s="166">
        <v>1</v>
      </c>
      <c r="V14" s="166">
        <v>1</v>
      </c>
      <c r="W14" s="166">
        <v>1</v>
      </c>
      <c r="X14" s="166">
        <v>1</v>
      </c>
      <c r="Y14" s="166">
        <v>1</v>
      </c>
      <c r="Z14" s="166">
        <v>1</v>
      </c>
      <c r="AA14" s="166">
        <v>1</v>
      </c>
      <c r="AB14" s="166">
        <v>1</v>
      </c>
      <c r="AC14" s="166">
        <v>1</v>
      </c>
      <c r="AD14" s="166">
        <v>0.62247271801756299</v>
      </c>
      <c r="AE14" s="166">
        <v>1</v>
      </c>
      <c r="AF14" s="166">
        <v>1</v>
      </c>
      <c r="AG14" s="166">
        <v>1</v>
      </c>
      <c r="AH14" s="166">
        <v>1</v>
      </c>
      <c r="AI14" s="166">
        <v>1</v>
      </c>
      <c r="AJ14" s="166">
        <v>1</v>
      </c>
      <c r="AK14" s="166">
        <v>1</v>
      </c>
      <c r="AL14" s="166">
        <v>1</v>
      </c>
      <c r="AM14" s="166">
        <v>1</v>
      </c>
      <c r="AN14" s="166">
        <v>1</v>
      </c>
      <c r="AO14" s="166">
        <v>1</v>
      </c>
      <c r="AP14" s="166">
        <v>1</v>
      </c>
      <c r="AQ14" s="166">
        <v>1</v>
      </c>
      <c r="AR14" s="166">
        <v>1</v>
      </c>
      <c r="AS14" s="166">
        <v>1</v>
      </c>
      <c r="AT14" s="166">
        <v>1</v>
      </c>
      <c r="AU14" s="166">
        <v>1</v>
      </c>
      <c r="AV14" s="166">
        <v>1</v>
      </c>
      <c r="AW14" s="166">
        <v>1</v>
      </c>
      <c r="AX14" s="166">
        <v>1</v>
      </c>
      <c r="AY14" s="166">
        <v>1</v>
      </c>
      <c r="AZ14" s="166">
        <v>1</v>
      </c>
      <c r="BA14" s="166">
        <v>1</v>
      </c>
      <c r="BB14" s="166">
        <v>1</v>
      </c>
      <c r="BC14" s="166">
        <v>1</v>
      </c>
      <c r="BD14" s="166">
        <v>1</v>
      </c>
      <c r="BE14" s="166">
        <v>1</v>
      </c>
      <c r="BF14" s="166">
        <v>1</v>
      </c>
      <c r="BG14" s="166">
        <v>1</v>
      </c>
    </row>
    <row r="15" spans="1:59" ht="36.75" customHeight="1" x14ac:dyDescent="0.25">
      <c r="A15" s="165" t="s">
        <v>3144</v>
      </c>
      <c r="B15" s="166">
        <v>1</v>
      </c>
      <c r="C15" s="166">
        <v>1</v>
      </c>
      <c r="D15" s="166">
        <v>1</v>
      </c>
      <c r="E15" s="166">
        <v>1</v>
      </c>
      <c r="F15" s="166">
        <v>1</v>
      </c>
      <c r="G15" s="166">
        <v>1</v>
      </c>
      <c r="H15" s="166">
        <v>1</v>
      </c>
      <c r="I15" s="166">
        <v>1</v>
      </c>
      <c r="J15" s="166">
        <v>1</v>
      </c>
      <c r="K15" s="166">
        <v>1</v>
      </c>
      <c r="L15" s="166">
        <v>1</v>
      </c>
      <c r="M15" s="166">
        <v>1</v>
      </c>
      <c r="N15" s="166">
        <v>1</v>
      </c>
      <c r="O15" s="166">
        <v>0</v>
      </c>
      <c r="P15" s="166">
        <v>1</v>
      </c>
      <c r="Q15" s="166">
        <v>1</v>
      </c>
      <c r="R15" s="166">
        <v>1</v>
      </c>
      <c r="S15" s="166">
        <v>1</v>
      </c>
      <c r="T15" s="166">
        <v>1</v>
      </c>
      <c r="U15" s="166">
        <v>1</v>
      </c>
      <c r="V15" s="166">
        <v>1</v>
      </c>
      <c r="W15" s="166">
        <v>1</v>
      </c>
      <c r="X15" s="166">
        <v>1</v>
      </c>
      <c r="Y15" s="166">
        <v>1</v>
      </c>
      <c r="Z15" s="166">
        <v>1</v>
      </c>
      <c r="AA15" s="166">
        <v>1</v>
      </c>
      <c r="AB15" s="166">
        <v>1</v>
      </c>
      <c r="AC15" s="166">
        <v>1</v>
      </c>
      <c r="AD15" s="166">
        <v>0.62247271801757498</v>
      </c>
      <c r="AE15" s="166">
        <v>1</v>
      </c>
      <c r="AF15" s="166">
        <v>1</v>
      </c>
      <c r="AG15" s="166">
        <v>1</v>
      </c>
      <c r="AH15" s="166">
        <v>1</v>
      </c>
      <c r="AI15" s="166">
        <v>1</v>
      </c>
      <c r="AJ15" s="166">
        <v>1</v>
      </c>
      <c r="AK15" s="166">
        <v>1</v>
      </c>
      <c r="AL15" s="166">
        <v>1</v>
      </c>
      <c r="AM15" s="166">
        <v>1</v>
      </c>
      <c r="AN15" s="166">
        <v>1</v>
      </c>
      <c r="AO15" s="166">
        <v>1</v>
      </c>
      <c r="AP15" s="166">
        <v>1</v>
      </c>
      <c r="AQ15" s="166">
        <v>1</v>
      </c>
      <c r="AR15" s="166">
        <v>1</v>
      </c>
      <c r="AS15" s="166">
        <v>1</v>
      </c>
      <c r="AT15" s="166">
        <v>1</v>
      </c>
      <c r="AU15" s="166">
        <v>1</v>
      </c>
      <c r="AV15" s="166">
        <v>1</v>
      </c>
      <c r="AW15" s="166">
        <v>1</v>
      </c>
      <c r="AX15" s="166">
        <v>1</v>
      </c>
      <c r="AY15" s="166">
        <v>1</v>
      </c>
      <c r="AZ15" s="166">
        <v>1</v>
      </c>
      <c r="BA15" s="166">
        <v>1</v>
      </c>
      <c r="BB15" s="166">
        <v>1</v>
      </c>
      <c r="BC15" s="166">
        <v>1</v>
      </c>
      <c r="BD15" s="166">
        <v>1</v>
      </c>
      <c r="BE15" s="166">
        <v>1</v>
      </c>
      <c r="BF15" s="166">
        <v>1</v>
      </c>
      <c r="BG15" s="166">
        <v>1</v>
      </c>
    </row>
    <row r="16" spans="1:59" ht="36.75" customHeight="1" x14ac:dyDescent="0.25">
      <c r="A16" s="165" t="s">
        <v>3145</v>
      </c>
      <c r="B16" s="166">
        <v>1</v>
      </c>
      <c r="C16" s="166">
        <v>1</v>
      </c>
      <c r="D16" s="166">
        <v>1</v>
      </c>
      <c r="E16" s="166">
        <v>1</v>
      </c>
      <c r="F16" s="166">
        <v>1</v>
      </c>
      <c r="G16" s="166">
        <v>1</v>
      </c>
      <c r="H16" s="166">
        <v>1</v>
      </c>
      <c r="I16" s="166">
        <v>1</v>
      </c>
      <c r="J16" s="166">
        <v>1</v>
      </c>
      <c r="K16" s="166">
        <v>1</v>
      </c>
      <c r="L16" s="166">
        <v>1</v>
      </c>
      <c r="M16" s="166">
        <v>1</v>
      </c>
      <c r="N16" s="166">
        <v>0</v>
      </c>
      <c r="O16" s="166">
        <v>1</v>
      </c>
      <c r="P16" s="166">
        <v>1</v>
      </c>
      <c r="Q16" s="166">
        <v>1</v>
      </c>
      <c r="R16" s="166">
        <v>1</v>
      </c>
      <c r="S16" s="166">
        <v>1</v>
      </c>
      <c r="T16" s="166">
        <v>1</v>
      </c>
      <c r="U16" s="166">
        <v>1</v>
      </c>
      <c r="V16" s="166">
        <v>1</v>
      </c>
      <c r="W16" s="166">
        <v>1</v>
      </c>
      <c r="X16" s="166">
        <v>1</v>
      </c>
      <c r="Y16" s="166">
        <v>1</v>
      </c>
      <c r="Z16" s="166">
        <v>1</v>
      </c>
      <c r="AA16" s="166">
        <v>1</v>
      </c>
      <c r="AB16" s="166">
        <v>1</v>
      </c>
      <c r="AC16" s="166">
        <v>1</v>
      </c>
      <c r="AD16" s="166">
        <v>0.62247271801757498</v>
      </c>
      <c r="AE16" s="166">
        <v>1</v>
      </c>
      <c r="AF16" s="166">
        <v>1</v>
      </c>
      <c r="AG16" s="166">
        <v>1</v>
      </c>
      <c r="AH16" s="166">
        <v>1</v>
      </c>
      <c r="AI16" s="166">
        <v>1</v>
      </c>
      <c r="AJ16" s="166">
        <v>1</v>
      </c>
      <c r="AK16" s="166">
        <v>1</v>
      </c>
      <c r="AL16" s="166">
        <v>1</v>
      </c>
      <c r="AM16" s="166">
        <v>1</v>
      </c>
      <c r="AN16" s="166">
        <v>1</v>
      </c>
      <c r="AO16" s="166">
        <v>1</v>
      </c>
      <c r="AP16" s="166">
        <v>1</v>
      </c>
      <c r="AQ16" s="166">
        <v>1</v>
      </c>
      <c r="AR16" s="166">
        <v>1</v>
      </c>
      <c r="AS16" s="166">
        <v>1</v>
      </c>
      <c r="AT16" s="166">
        <v>1</v>
      </c>
      <c r="AU16" s="166">
        <v>1</v>
      </c>
      <c r="AV16" s="166">
        <v>1</v>
      </c>
      <c r="AW16" s="166">
        <v>1</v>
      </c>
      <c r="AX16" s="166">
        <v>1</v>
      </c>
      <c r="AY16" s="166">
        <v>1</v>
      </c>
      <c r="AZ16" s="166">
        <v>1</v>
      </c>
      <c r="BA16" s="166">
        <v>1</v>
      </c>
      <c r="BB16" s="166">
        <v>1</v>
      </c>
      <c r="BC16" s="166">
        <v>1</v>
      </c>
      <c r="BD16" s="166">
        <v>1</v>
      </c>
      <c r="BE16" s="166">
        <v>1</v>
      </c>
      <c r="BF16" s="166">
        <v>1</v>
      </c>
      <c r="BG16" s="166">
        <v>1</v>
      </c>
    </row>
    <row r="17" spans="1:59" ht="36.75" customHeight="1" x14ac:dyDescent="0.25">
      <c r="A17" s="165" t="s">
        <v>3146</v>
      </c>
      <c r="B17" s="166">
        <v>1</v>
      </c>
      <c r="C17" s="166">
        <v>1</v>
      </c>
      <c r="D17" s="166">
        <v>1</v>
      </c>
      <c r="E17" s="166">
        <v>1</v>
      </c>
      <c r="F17" s="166">
        <v>1</v>
      </c>
      <c r="G17" s="166">
        <v>1</v>
      </c>
      <c r="H17" s="166">
        <v>1</v>
      </c>
      <c r="I17" s="166">
        <v>1</v>
      </c>
      <c r="J17" s="166">
        <v>0.82401625369711795</v>
      </c>
      <c r="K17" s="166">
        <v>0.82401625369711795</v>
      </c>
      <c r="L17" s="166">
        <v>1</v>
      </c>
      <c r="M17" s="166">
        <v>1</v>
      </c>
      <c r="N17" s="166">
        <v>1</v>
      </c>
      <c r="O17" s="166">
        <v>1</v>
      </c>
      <c r="P17" s="166">
        <v>1</v>
      </c>
      <c r="Q17" s="166">
        <v>1</v>
      </c>
      <c r="R17" s="166">
        <v>1</v>
      </c>
      <c r="S17" s="166">
        <v>0</v>
      </c>
      <c r="T17" s="166">
        <v>1</v>
      </c>
      <c r="U17" s="166">
        <v>1</v>
      </c>
      <c r="V17" s="166">
        <v>1</v>
      </c>
      <c r="W17" s="166">
        <v>1</v>
      </c>
      <c r="X17" s="166">
        <v>0.82401625369711795</v>
      </c>
      <c r="Y17" s="166">
        <v>1</v>
      </c>
      <c r="Z17" s="166">
        <v>0.78126173331752502</v>
      </c>
      <c r="AA17" s="166">
        <v>1</v>
      </c>
      <c r="AB17" s="166">
        <v>1</v>
      </c>
      <c r="AC17" s="166">
        <v>1</v>
      </c>
      <c r="AD17" s="166">
        <v>0.62247271801753001</v>
      </c>
      <c r="AE17" s="166">
        <v>1</v>
      </c>
      <c r="AF17" s="166">
        <v>1</v>
      </c>
      <c r="AG17" s="166">
        <v>1</v>
      </c>
      <c r="AH17" s="166">
        <v>1</v>
      </c>
      <c r="AI17" s="166">
        <v>0.78126173331752502</v>
      </c>
      <c r="AJ17" s="166">
        <v>1</v>
      </c>
      <c r="AK17" s="166">
        <v>1</v>
      </c>
      <c r="AL17" s="166">
        <v>1</v>
      </c>
      <c r="AM17" s="166">
        <v>1</v>
      </c>
      <c r="AN17" s="166">
        <v>1</v>
      </c>
      <c r="AO17" s="166">
        <v>1</v>
      </c>
      <c r="AP17" s="166">
        <v>1</v>
      </c>
      <c r="AQ17" s="166">
        <v>1</v>
      </c>
      <c r="AR17" s="166">
        <v>1</v>
      </c>
      <c r="AS17" s="166">
        <v>1</v>
      </c>
      <c r="AT17" s="166">
        <v>1</v>
      </c>
      <c r="AU17" s="166">
        <v>1</v>
      </c>
      <c r="AV17" s="166">
        <v>1</v>
      </c>
      <c r="AW17" s="166">
        <v>1</v>
      </c>
      <c r="AX17" s="166">
        <v>1</v>
      </c>
      <c r="AY17" s="166">
        <v>1</v>
      </c>
      <c r="AZ17" s="166">
        <v>1</v>
      </c>
      <c r="BA17" s="166">
        <v>1</v>
      </c>
      <c r="BB17" s="166">
        <v>1</v>
      </c>
      <c r="BC17" s="166">
        <v>1</v>
      </c>
      <c r="BD17" s="166">
        <v>1</v>
      </c>
      <c r="BE17" s="166">
        <v>1</v>
      </c>
      <c r="BF17" s="166">
        <v>1</v>
      </c>
      <c r="BG17" s="166">
        <v>1</v>
      </c>
    </row>
    <row r="18" spans="1:59" ht="36.75" customHeight="1" x14ac:dyDescent="0.25">
      <c r="A18" s="165" t="s">
        <v>3147</v>
      </c>
      <c r="B18" s="166">
        <v>1</v>
      </c>
      <c r="C18" s="166">
        <v>1</v>
      </c>
      <c r="D18" s="166">
        <v>1</v>
      </c>
      <c r="E18" s="166">
        <v>1</v>
      </c>
      <c r="F18" s="166">
        <v>1</v>
      </c>
      <c r="G18" s="166">
        <v>1</v>
      </c>
      <c r="H18" s="166">
        <v>1</v>
      </c>
      <c r="I18" s="166">
        <v>1</v>
      </c>
      <c r="J18" s="166">
        <v>1</v>
      </c>
      <c r="K18" s="166">
        <v>1</v>
      </c>
      <c r="L18" s="166">
        <v>1</v>
      </c>
      <c r="M18" s="166">
        <v>0</v>
      </c>
      <c r="N18" s="166">
        <v>1</v>
      </c>
      <c r="O18" s="166">
        <v>1</v>
      </c>
      <c r="P18" s="166">
        <v>1</v>
      </c>
      <c r="Q18" s="166">
        <v>1</v>
      </c>
      <c r="R18" s="166">
        <v>1</v>
      </c>
      <c r="S18" s="166">
        <v>1</v>
      </c>
      <c r="T18" s="166">
        <v>1</v>
      </c>
      <c r="U18" s="166">
        <v>1</v>
      </c>
      <c r="V18" s="166">
        <v>1</v>
      </c>
      <c r="W18" s="166">
        <v>1</v>
      </c>
      <c r="X18" s="166">
        <v>1</v>
      </c>
      <c r="Y18" s="166">
        <v>1</v>
      </c>
      <c r="Z18" s="166">
        <v>1</v>
      </c>
      <c r="AA18" s="166">
        <v>1</v>
      </c>
      <c r="AB18" s="166">
        <v>1</v>
      </c>
      <c r="AC18" s="166">
        <v>1</v>
      </c>
      <c r="AD18" s="166">
        <v>0.62247271801757498</v>
      </c>
      <c r="AE18" s="166">
        <v>1</v>
      </c>
      <c r="AF18" s="166">
        <v>1</v>
      </c>
      <c r="AG18" s="166">
        <v>1</v>
      </c>
      <c r="AH18" s="166">
        <v>1</v>
      </c>
      <c r="AI18" s="166">
        <v>1</v>
      </c>
      <c r="AJ18" s="166">
        <v>1</v>
      </c>
      <c r="AK18" s="166">
        <v>1</v>
      </c>
      <c r="AL18" s="166">
        <v>1</v>
      </c>
      <c r="AM18" s="166">
        <v>1</v>
      </c>
      <c r="AN18" s="166">
        <v>1</v>
      </c>
      <c r="AO18" s="166">
        <v>1</v>
      </c>
      <c r="AP18" s="166">
        <v>1</v>
      </c>
      <c r="AQ18" s="166">
        <v>1</v>
      </c>
      <c r="AR18" s="166">
        <v>1</v>
      </c>
      <c r="AS18" s="166">
        <v>1</v>
      </c>
      <c r="AT18" s="166">
        <v>1</v>
      </c>
      <c r="AU18" s="166">
        <v>1</v>
      </c>
      <c r="AV18" s="166">
        <v>0</v>
      </c>
      <c r="AW18" s="166">
        <v>1</v>
      </c>
      <c r="AX18" s="166">
        <v>1</v>
      </c>
      <c r="AY18" s="166">
        <v>1</v>
      </c>
      <c r="AZ18" s="166">
        <v>1</v>
      </c>
      <c r="BA18" s="166">
        <v>1</v>
      </c>
      <c r="BB18" s="166">
        <v>1</v>
      </c>
      <c r="BC18" s="166">
        <v>1</v>
      </c>
      <c r="BD18" s="166">
        <v>1</v>
      </c>
      <c r="BE18" s="166">
        <v>1</v>
      </c>
      <c r="BF18" s="166">
        <v>1</v>
      </c>
      <c r="BG18" s="166">
        <v>1</v>
      </c>
    </row>
    <row r="19" spans="1:59" ht="36.75" customHeight="1" x14ac:dyDescent="0.25">
      <c r="A19" s="165" t="s">
        <v>3148</v>
      </c>
      <c r="B19" s="166">
        <v>1</v>
      </c>
      <c r="C19" s="166">
        <v>1</v>
      </c>
      <c r="D19" s="166">
        <v>1</v>
      </c>
      <c r="E19" s="166">
        <v>1</v>
      </c>
      <c r="F19" s="166">
        <v>1</v>
      </c>
      <c r="G19" s="166">
        <v>1</v>
      </c>
      <c r="H19" s="166">
        <v>1</v>
      </c>
      <c r="I19" s="166">
        <v>1</v>
      </c>
      <c r="J19" s="166">
        <v>1</v>
      </c>
      <c r="K19" s="166">
        <v>1</v>
      </c>
      <c r="L19" s="166">
        <v>1</v>
      </c>
      <c r="M19" s="166">
        <v>0</v>
      </c>
      <c r="N19" s="166">
        <v>1</v>
      </c>
      <c r="O19" s="166">
        <v>1</v>
      </c>
      <c r="P19" s="166">
        <v>1</v>
      </c>
      <c r="Q19" s="166">
        <v>1</v>
      </c>
      <c r="R19" s="166">
        <v>1</v>
      </c>
      <c r="S19" s="166">
        <v>0.80311194604839098</v>
      </c>
      <c r="T19" s="166">
        <v>1</v>
      </c>
      <c r="U19" s="166">
        <v>1</v>
      </c>
      <c r="V19" s="166">
        <v>1</v>
      </c>
      <c r="W19" s="166">
        <v>1</v>
      </c>
      <c r="X19" s="166">
        <v>1</v>
      </c>
      <c r="Y19" s="166">
        <v>1</v>
      </c>
      <c r="Z19" s="166">
        <v>0.31560516606692102</v>
      </c>
      <c r="AA19" s="166">
        <v>1</v>
      </c>
      <c r="AB19" s="166">
        <v>1</v>
      </c>
      <c r="AC19" s="166">
        <v>1</v>
      </c>
      <c r="AD19" s="166">
        <v>0.62247271801756299</v>
      </c>
      <c r="AE19" s="166">
        <v>1</v>
      </c>
      <c r="AF19" s="166">
        <v>1</v>
      </c>
      <c r="AG19" s="166">
        <v>1</v>
      </c>
      <c r="AH19" s="166">
        <v>1</v>
      </c>
      <c r="AI19" s="166">
        <v>0.31560516606692102</v>
      </c>
      <c r="AJ19" s="166">
        <v>1</v>
      </c>
      <c r="AK19" s="166">
        <v>1</v>
      </c>
      <c r="AL19" s="166">
        <v>1</v>
      </c>
      <c r="AM19" s="166">
        <v>1</v>
      </c>
      <c r="AN19" s="166">
        <v>1</v>
      </c>
      <c r="AO19" s="166">
        <v>1</v>
      </c>
      <c r="AP19" s="166">
        <v>1</v>
      </c>
      <c r="AQ19" s="166">
        <v>1</v>
      </c>
      <c r="AR19" s="166">
        <v>1</v>
      </c>
      <c r="AS19" s="166">
        <v>1</v>
      </c>
      <c r="AT19" s="166">
        <v>1</v>
      </c>
      <c r="AU19" s="166">
        <v>1</v>
      </c>
      <c r="AV19" s="166">
        <v>0</v>
      </c>
      <c r="AW19" s="166">
        <v>1</v>
      </c>
      <c r="AX19" s="166">
        <v>1</v>
      </c>
      <c r="AY19" s="166">
        <v>1</v>
      </c>
      <c r="AZ19" s="166">
        <v>1</v>
      </c>
      <c r="BA19" s="166">
        <v>1</v>
      </c>
      <c r="BB19" s="166">
        <v>1</v>
      </c>
      <c r="BC19" s="166">
        <v>1</v>
      </c>
      <c r="BD19" s="166">
        <v>1</v>
      </c>
      <c r="BE19" s="166">
        <v>1</v>
      </c>
      <c r="BF19" s="166">
        <v>1</v>
      </c>
      <c r="BG19" s="166">
        <v>1</v>
      </c>
    </row>
    <row r="20" spans="1:59" ht="36.75" customHeight="1" x14ac:dyDescent="0.25">
      <c r="A20" s="165" t="s">
        <v>3149</v>
      </c>
      <c r="B20" s="166">
        <v>1</v>
      </c>
      <c r="C20" s="166">
        <v>1</v>
      </c>
      <c r="D20" s="166">
        <v>1</v>
      </c>
      <c r="E20" s="166">
        <v>1</v>
      </c>
      <c r="F20" s="166">
        <v>1</v>
      </c>
      <c r="G20" s="166">
        <v>1</v>
      </c>
      <c r="H20" s="166">
        <v>1</v>
      </c>
      <c r="I20" s="166">
        <v>1</v>
      </c>
      <c r="J20" s="166">
        <v>1</v>
      </c>
      <c r="K20" s="166">
        <v>1</v>
      </c>
      <c r="L20" s="166">
        <v>1</v>
      </c>
      <c r="M20" s="166">
        <v>1</v>
      </c>
      <c r="N20" s="166">
        <v>1</v>
      </c>
      <c r="O20" s="166">
        <v>1</v>
      </c>
      <c r="P20" s="166">
        <v>0</v>
      </c>
      <c r="Q20" s="166">
        <v>1</v>
      </c>
      <c r="R20" s="166">
        <v>0.80311194604839098</v>
      </c>
      <c r="S20" s="166">
        <v>1</v>
      </c>
      <c r="T20" s="166">
        <v>1</v>
      </c>
      <c r="U20" s="166">
        <v>1</v>
      </c>
      <c r="V20" s="166">
        <v>1</v>
      </c>
      <c r="W20" s="166">
        <v>1</v>
      </c>
      <c r="X20" s="166">
        <v>1</v>
      </c>
      <c r="Y20" s="166">
        <v>1</v>
      </c>
      <c r="Z20" s="166">
        <v>1</v>
      </c>
      <c r="AA20" s="166">
        <v>1</v>
      </c>
      <c r="AB20" s="166">
        <v>1</v>
      </c>
      <c r="AC20" s="166">
        <v>1</v>
      </c>
      <c r="AD20" s="166">
        <v>0.62247271801757498</v>
      </c>
      <c r="AE20" s="166">
        <v>1</v>
      </c>
      <c r="AF20" s="166">
        <v>1</v>
      </c>
      <c r="AG20" s="166">
        <v>1</v>
      </c>
      <c r="AH20" s="166">
        <v>1</v>
      </c>
      <c r="AI20" s="166">
        <v>1</v>
      </c>
      <c r="AJ20" s="166">
        <v>1</v>
      </c>
      <c r="AK20" s="166">
        <v>1</v>
      </c>
      <c r="AL20" s="166">
        <v>1</v>
      </c>
      <c r="AM20" s="166">
        <v>1</v>
      </c>
      <c r="AN20" s="166">
        <v>1</v>
      </c>
      <c r="AO20" s="166">
        <v>1</v>
      </c>
      <c r="AP20" s="166">
        <v>1</v>
      </c>
      <c r="AQ20" s="166">
        <v>1</v>
      </c>
      <c r="AR20" s="166">
        <v>1</v>
      </c>
      <c r="AS20" s="166">
        <v>1</v>
      </c>
      <c r="AT20" s="166">
        <v>1</v>
      </c>
      <c r="AU20" s="166">
        <v>1</v>
      </c>
      <c r="AV20" s="166">
        <v>1</v>
      </c>
      <c r="AW20" s="166">
        <v>1</v>
      </c>
      <c r="AX20" s="166">
        <v>1</v>
      </c>
      <c r="AY20" s="166">
        <v>1</v>
      </c>
      <c r="AZ20" s="166">
        <v>1</v>
      </c>
      <c r="BA20" s="166">
        <v>1</v>
      </c>
      <c r="BB20" s="166">
        <v>1</v>
      </c>
      <c r="BC20" s="166">
        <v>1</v>
      </c>
      <c r="BD20" s="166">
        <v>1</v>
      </c>
      <c r="BE20" s="166">
        <v>1</v>
      </c>
      <c r="BF20" s="166">
        <v>1</v>
      </c>
      <c r="BG20" s="166">
        <v>1</v>
      </c>
    </row>
    <row r="21" spans="1:59" ht="36.75" customHeight="1" x14ac:dyDescent="0.25">
      <c r="A21" s="165" t="s">
        <v>3150</v>
      </c>
      <c r="B21" s="166">
        <v>1</v>
      </c>
      <c r="C21" s="166">
        <v>1</v>
      </c>
      <c r="D21" s="166">
        <v>1</v>
      </c>
      <c r="E21" s="166">
        <v>1</v>
      </c>
      <c r="F21" s="166">
        <v>1</v>
      </c>
      <c r="G21" s="166">
        <v>1</v>
      </c>
      <c r="H21" s="166">
        <v>1</v>
      </c>
      <c r="I21" s="166">
        <v>1</v>
      </c>
      <c r="J21" s="166">
        <v>1</v>
      </c>
      <c r="K21" s="166">
        <v>1</v>
      </c>
      <c r="L21" s="166">
        <v>1</v>
      </c>
      <c r="M21" s="166">
        <v>1</v>
      </c>
      <c r="N21" s="166">
        <v>1</v>
      </c>
      <c r="O21" s="166">
        <v>1</v>
      </c>
      <c r="P21" s="166">
        <v>1</v>
      </c>
      <c r="Q21" s="166">
        <v>1</v>
      </c>
      <c r="R21" s="166">
        <v>1</v>
      </c>
      <c r="S21" s="166">
        <v>1</v>
      </c>
      <c r="T21" s="166">
        <v>1</v>
      </c>
      <c r="U21" s="166">
        <v>0</v>
      </c>
      <c r="V21" s="166">
        <v>1</v>
      </c>
      <c r="W21" s="166">
        <v>1</v>
      </c>
      <c r="X21" s="166">
        <v>1</v>
      </c>
      <c r="Y21" s="166">
        <v>1</v>
      </c>
      <c r="Z21" s="166">
        <v>1</v>
      </c>
      <c r="AA21" s="166">
        <v>1</v>
      </c>
      <c r="AB21" s="166">
        <v>1</v>
      </c>
      <c r="AC21" s="166">
        <v>1</v>
      </c>
      <c r="AD21" s="166">
        <v>0.62247271801757498</v>
      </c>
      <c r="AE21" s="166">
        <v>1</v>
      </c>
      <c r="AF21" s="166">
        <v>1</v>
      </c>
      <c r="AG21" s="166">
        <v>1</v>
      </c>
      <c r="AH21" s="166">
        <v>1</v>
      </c>
      <c r="AI21" s="166">
        <v>1</v>
      </c>
      <c r="AJ21" s="166">
        <v>1</v>
      </c>
      <c r="AK21" s="166">
        <v>1</v>
      </c>
      <c r="AL21" s="166">
        <v>1</v>
      </c>
      <c r="AM21" s="166">
        <v>1</v>
      </c>
      <c r="AN21" s="166">
        <v>1</v>
      </c>
      <c r="AO21" s="166">
        <v>1</v>
      </c>
      <c r="AP21" s="166">
        <v>1</v>
      </c>
      <c r="AQ21" s="166">
        <v>1</v>
      </c>
      <c r="AR21" s="166">
        <v>1</v>
      </c>
      <c r="AS21" s="166">
        <v>1</v>
      </c>
      <c r="AT21" s="166">
        <v>1</v>
      </c>
      <c r="AU21" s="166">
        <v>1</v>
      </c>
      <c r="AV21" s="166">
        <v>1</v>
      </c>
      <c r="AW21" s="166">
        <v>1</v>
      </c>
      <c r="AX21" s="166">
        <v>1</v>
      </c>
      <c r="AY21" s="166">
        <v>1</v>
      </c>
      <c r="AZ21" s="166">
        <v>1</v>
      </c>
      <c r="BA21" s="166">
        <v>1</v>
      </c>
      <c r="BB21" s="166">
        <v>1</v>
      </c>
      <c r="BC21" s="166">
        <v>1</v>
      </c>
      <c r="BD21" s="166">
        <v>1</v>
      </c>
      <c r="BE21" s="166">
        <v>1</v>
      </c>
      <c r="BF21" s="166">
        <v>1</v>
      </c>
      <c r="BG21" s="166">
        <v>1</v>
      </c>
    </row>
    <row r="22" spans="1:59" ht="36.75" customHeight="1" x14ac:dyDescent="0.25">
      <c r="A22" s="165" t="s">
        <v>3151</v>
      </c>
      <c r="B22" s="166">
        <v>1</v>
      </c>
      <c r="C22" s="166">
        <v>1</v>
      </c>
      <c r="D22" s="166">
        <v>1</v>
      </c>
      <c r="E22" s="166">
        <v>1</v>
      </c>
      <c r="F22" s="166">
        <v>1</v>
      </c>
      <c r="G22" s="166">
        <v>1</v>
      </c>
      <c r="H22" s="166">
        <v>1</v>
      </c>
      <c r="I22" s="166">
        <v>1</v>
      </c>
      <c r="J22" s="166">
        <v>1</v>
      </c>
      <c r="K22" s="166">
        <v>1</v>
      </c>
      <c r="L22" s="166">
        <v>1</v>
      </c>
      <c r="M22" s="166">
        <v>1</v>
      </c>
      <c r="N22" s="166">
        <v>1</v>
      </c>
      <c r="O22" s="166">
        <v>1</v>
      </c>
      <c r="P22" s="166">
        <v>1</v>
      </c>
      <c r="Q22" s="166">
        <v>1</v>
      </c>
      <c r="R22" s="166">
        <v>1</v>
      </c>
      <c r="S22" s="166">
        <v>1</v>
      </c>
      <c r="T22" s="166">
        <v>0</v>
      </c>
      <c r="U22" s="166">
        <v>1</v>
      </c>
      <c r="V22" s="166">
        <v>1</v>
      </c>
      <c r="W22" s="166">
        <v>1</v>
      </c>
      <c r="X22" s="166">
        <v>1</v>
      </c>
      <c r="Y22" s="166">
        <v>1</v>
      </c>
      <c r="Z22" s="166">
        <v>1</v>
      </c>
      <c r="AA22" s="166">
        <v>1</v>
      </c>
      <c r="AB22" s="166">
        <v>1</v>
      </c>
      <c r="AC22" s="166">
        <v>1</v>
      </c>
      <c r="AD22" s="166">
        <v>0.62247271801757498</v>
      </c>
      <c r="AE22" s="166">
        <v>1</v>
      </c>
      <c r="AF22" s="166">
        <v>1</v>
      </c>
      <c r="AG22" s="166">
        <v>1</v>
      </c>
      <c r="AH22" s="166">
        <v>1</v>
      </c>
      <c r="AI22" s="166">
        <v>1</v>
      </c>
      <c r="AJ22" s="166">
        <v>1</v>
      </c>
      <c r="AK22" s="166">
        <v>1</v>
      </c>
      <c r="AL22" s="166">
        <v>1</v>
      </c>
      <c r="AM22" s="166">
        <v>1</v>
      </c>
      <c r="AN22" s="166">
        <v>1</v>
      </c>
      <c r="AO22" s="166">
        <v>1</v>
      </c>
      <c r="AP22" s="166">
        <v>1</v>
      </c>
      <c r="AQ22" s="166">
        <v>1</v>
      </c>
      <c r="AR22" s="166">
        <v>1</v>
      </c>
      <c r="AS22" s="166">
        <v>1</v>
      </c>
      <c r="AT22" s="166">
        <v>1</v>
      </c>
      <c r="AU22" s="166">
        <v>1</v>
      </c>
      <c r="AV22" s="166">
        <v>1</v>
      </c>
      <c r="AW22" s="166">
        <v>1</v>
      </c>
      <c r="AX22" s="166">
        <v>1</v>
      </c>
      <c r="AY22" s="166">
        <v>1</v>
      </c>
      <c r="AZ22" s="166">
        <v>1</v>
      </c>
      <c r="BA22" s="166">
        <v>1</v>
      </c>
      <c r="BB22" s="166">
        <v>1</v>
      </c>
      <c r="BC22" s="166">
        <v>1</v>
      </c>
      <c r="BD22" s="166">
        <v>1</v>
      </c>
      <c r="BE22" s="166">
        <v>1</v>
      </c>
      <c r="BF22" s="166">
        <v>1</v>
      </c>
      <c r="BG22" s="166">
        <v>1</v>
      </c>
    </row>
    <row r="23" spans="1:59" ht="36.75" customHeight="1" x14ac:dyDescent="0.25">
      <c r="A23" s="165" t="s">
        <v>3152</v>
      </c>
      <c r="B23" s="166">
        <v>1</v>
      </c>
      <c r="C23" s="166">
        <v>1</v>
      </c>
      <c r="D23" s="166">
        <v>1</v>
      </c>
      <c r="E23" s="166">
        <v>1</v>
      </c>
      <c r="F23" s="166">
        <v>1</v>
      </c>
      <c r="G23" s="166">
        <v>1</v>
      </c>
      <c r="H23" s="166">
        <v>1</v>
      </c>
      <c r="I23" s="166">
        <v>1</v>
      </c>
      <c r="J23" s="166">
        <v>1</v>
      </c>
      <c r="K23" s="166">
        <v>1</v>
      </c>
      <c r="L23" s="166">
        <v>1</v>
      </c>
      <c r="M23" s="166">
        <v>1</v>
      </c>
      <c r="N23" s="166">
        <v>1</v>
      </c>
      <c r="O23" s="166">
        <v>1</v>
      </c>
      <c r="P23" s="166">
        <v>1</v>
      </c>
      <c r="Q23" s="166">
        <v>1</v>
      </c>
      <c r="R23" s="166">
        <v>1</v>
      </c>
      <c r="S23" s="166">
        <v>1</v>
      </c>
      <c r="T23" s="166">
        <v>1</v>
      </c>
      <c r="U23" s="166">
        <v>1</v>
      </c>
      <c r="V23" s="166">
        <v>1</v>
      </c>
      <c r="W23" s="166">
        <v>1</v>
      </c>
      <c r="X23" s="166">
        <v>1</v>
      </c>
      <c r="Y23" s="166">
        <v>1</v>
      </c>
      <c r="Z23" s="166">
        <v>1</v>
      </c>
      <c r="AA23" s="166">
        <v>1</v>
      </c>
      <c r="AB23" s="166">
        <v>1</v>
      </c>
      <c r="AC23" s="166">
        <v>1</v>
      </c>
      <c r="AD23" s="166">
        <v>0.62247271801757398</v>
      </c>
      <c r="AE23" s="166">
        <v>1</v>
      </c>
      <c r="AF23" s="166">
        <v>1</v>
      </c>
      <c r="AG23" s="166">
        <v>1</v>
      </c>
      <c r="AH23" s="166">
        <v>1</v>
      </c>
      <c r="AI23" s="166">
        <v>1</v>
      </c>
      <c r="AJ23" s="166">
        <v>1</v>
      </c>
      <c r="AK23" s="166">
        <v>1</v>
      </c>
      <c r="AL23" s="166">
        <v>1</v>
      </c>
      <c r="AM23" s="166">
        <v>1</v>
      </c>
      <c r="AN23" s="166">
        <v>1</v>
      </c>
      <c r="AO23" s="166">
        <v>1</v>
      </c>
      <c r="AP23" s="166">
        <v>1</v>
      </c>
      <c r="AQ23" s="166">
        <v>1</v>
      </c>
      <c r="AR23" s="166">
        <v>1</v>
      </c>
      <c r="AS23" s="166">
        <v>1</v>
      </c>
      <c r="AT23" s="166">
        <v>1</v>
      </c>
      <c r="AU23" s="166">
        <v>1</v>
      </c>
      <c r="AV23" s="166">
        <v>1</v>
      </c>
      <c r="AW23" s="166">
        <v>1</v>
      </c>
      <c r="AX23" s="166">
        <v>1</v>
      </c>
      <c r="AY23" s="166">
        <v>1</v>
      </c>
      <c r="AZ23" s="166">
        <v>1</v>
      </c>
      <c r="BA23" s="166">
        <v>1</v>
      </c>
      <c r="BB23" s="166">
        <v>0</v>
      </c>
      <c r="BC23" s="166">
        <v>1</v>
      </c>
      <c r="BD23" s="166">
        <v>1</v>
      </c>
      <c r="BE23" s="166">
        <v>1</v>
      </c>
      <c r="BF23" s="166">
        <v>1</v>
      </c>
      <c r="BG23" s="166">
        <v>1</v>
      </c>
    </row>
    <row r="24" spans="1:59" ht="36.75" customHeight="1" x14ac:dyDescent="0.25">
      <c r="A24" s="165" t="s">
        <v>3153</v>
      </c>
      <c r="B24" s="166">
        <v>1</v>
      </c>
      <c r="C24" s="166">
        <v>1</v>
      </c>
      <c r="D24" s="166">
        <v>1</v>
      </c>
      <c r="E24" s="166">
        <v>1</v>
      </c>
      <c r="F24" s="166">
        <v>1</v>
      </c>
      <c r="G24" s="166">
        <v>1</v>
      </c>
      <c r="H24" s="166">
        <v>1</v>
      </c>
      <c r="I24" s="166">
        <v>1</v>
      </c>
      <c r="J24" s="166">
        <v>1</v>
      </c>
      <c r="K24" s="166">
        <v>1</v>
      </c>
      <c r="L24" s="166">
        <v>1</v>
      </c>
      <c r="M24" s="166">
        <v>1</v>
      </c>
      <c r="N24" s="166">
        <v>1</v>
      </c>
      <c r="O24" s="166">
        <v>1</v>
      </c>
      <c r="P24" s="166">
        <v>1</v>
      </c>
      <c r="Q24" s="166">
        <v>1</v>
      </c>
      <c r="R24" s="166">
        <v>1</v>
      </c>
      <c r="S24" s="166">
        <v>1</v>
      </c>
      <c r="T24" s="166">
        <v>1</v>
      </c>
      <c r="U24" s="166">
        <v>1</v>
      </c>
      <c r="V24" s="166">
        <v>1</v>
      </c>
      <c r="W24" s="166">
        <v>1</v>
      </c>
      <c r="X24" s="166">
        <v>1</v>
      </c>
      <c r="Y24" s="166">
        <v>1</v>
      </c>
      <c r="Z24" s="166">
        <v>1</v>
      </c>
      <c r="AA24" s="166">
        <v>1</v>
      </c>
      <c r="AB24" s="166">
        <v>1</v>
      </c>
      <c r="AC24" s="166">
        <v>1</v>
      </c>
      <c r="AD24" s="166">
        <v>0.62247271801756299</v>
      </c>
      <c r="AE24" s="166">
        <v>1</v>
      </c>
      <c r="AF24" s="166">
        <v>1</v>
      </c>
      <c r="AG24" s="166">
        <v>1</v>
      </c>
      <c r="AH24" s="166">
        <v>1</v>
      </c>
      <c r="AI24" s="166">
        <v>1</v>
      </c>
      <c r="AJ24" s="166">
        <v>1</v>
      </c>
      <c r="AK24" s="166">
        <v>1</v>
      </c>
      <c r="AL24" s="166">
        <v>1</v>
      </c>
      <c r="AM24" s="166">
        <v>1</v>
      </c>
      <c r="AN24" s="166">
        <v>1</v>
      </c>
      <c r="AO24" s="166">
        <v>1</v>
      </c>
      <c r="AP24" s="166">
        <v>1</v>
      </c>
      <c r="AQ24" s="166">
        <v>1</v>
      </c>
      <c r="AR24" s="166">
        <v>1</v>
      </c>
      <c r="AS24" s="166">
        <v>1</v>
      </c>
      <c r="AT24" s="166">
        <v>1</v>
      </c>
      <c r="AU24" s="166">
        <v>1</v>
      </c>
      <c r="AV24" s="166">
        <v>1</v>
      </c>
      <c r="AW24" s="166">
        <v>1</v>
      </c>
      <c r="AX24" s="166">
        <v>0</v>
      </c>
      <c r="AY24" s="166">
        <v>1</v>
      </c>
      <c r="AZ24" s="166">
        <v>1</v>
      </c>
      <c r="BA24" s="166">
        <v>1</v>
      </c>
      <c r="BB24" s="166">
        <v>0</v>
      </c>
      <c r="BC24" s="166">
        <v>1</v>
      </c>
      <c r="BD24" s="166">
        <v>1</v>
      </c>
      <c r="BE24" s="166">
        <v>1</v>
      </c>
      <c r="BF24" s="166">
        <v>1</v>
      </c>
      <c r="BG24" s="166">
        <v>1</v>
      </c>
    </row>
    <row r="25" spans="1:59" ht="36.75" customHeight="1" x14ac:dyDescent="0.25">
      <c r="A25" s="165" t="s">
        <v>3154</v>
      </c>
      <c r="B25" s="166">
        <v>1</v>
      </c>
      <c r="C25" s="166">
        <v>1</v>
      </c>
      <c r="D25" s="166">
        <v>1</v>
      </c>
      <c r="E25" s="166">
        <v>1</v>
      </c>
      <c r="F25" s="166">
        <v>1</v>
      </c>
      <c r="G25" s="166">
        <v>1</v>
      </c>
      <c r="H25" s="166">
        <v>1</v>
      </c>
      <c r="I25" s="166">
        <v>1</v>
      </c>
      <c r="J25" s="166">
        <v>1</v>
      </c>
      <c r="K25" s="166">
        <v>1</v>
      </c>
      <c r="L25" s="166">
        <v>1</v>
      </c>
      <c r="M25" s="166">
        <v>1</v>
      </c>
      <c r="N25" s="166">
        <v>1</v>
      </c>
      <c r="O25" s="166">
        <v>1</v>
      </c>
      <c r="P25" s="166">
        <v>0.82401625369711795</v>
      </c>
      <c r="Q25" s="166">
        <v>1</v>
      </c>
      <c r="R25" s="166">
        <v>1</v>
      </c>
      <c r="S25" s="166">
        <v>1</v>
      </c>
      <c r="T25" s="166">
        <v>1</v>
      </c>
      <c r="U25" s="166">
        <v>1</v>
      </c>
      <c r="V25" s="166">
        <v>1</v>
      </c>
      <c r="W25" s="166">
        <v>1</v>
      </c>
      <c r="X25" s="166">
        <v>1</v>
      </c>
      <c r="Y25" s="166">
        <v>1</v>
      </c>
      <c r="Z25" s="166">
        <v>1</v>
      </c>
      <c r="AA25" s="166">
        <v>1</v>
      </c>
      <c r="AB25" s="166">
        <v>1</v>
      </c>
      <c r="AC25" s="166">
        <v>1</v>
      </c>
      <c r="AD25" s="166">
        <v>0</v>
      </c>
      <c r="AE25" s="166">
        <v>1</v>
      </c>
      <c r="AF25" s="166">
        <v>1</v>
      </c>
      <c r="AG25" s="166">
        <v>1</v>
      </c>
      <c r="AH25" s="166">
        <v>1</v>
      </c>
      <c r="AI25" s="166">
        <v>1</v>
      </c>
      <c r="AJ25" s="166">
        <v>1</v>
      </c>
      <c r="AK25" s="166">
        <v>1</v>
      </c>
      <c r="AL25" s="166">
        <v>1</v>
      </c>
      <c r="AM25" s="166">
        <v>1</v>
      </c>
      <c r="AN25" s="166">
        <v>1</v>
      </c>
      <c r="AO25" s="166">
        <v>1</v>
      </c>
      <c r="AP25" s="166">
        <v>0</v>
      </c>
      <c r="AQ25" s="166">
        <v>1</v>
      </c>
      <c r="AR25" s="166">
        <v>1</v>
      </c>
      <c r="AS25" s="166">
        <v>1</v>
      </c>
      <c r="AT25" s="166">
        <v>1</v>
      </c>
      <c r="AU25" s="166">
        <v>1</v>
      </c>
      <c r="AV25" s="166">
        <v>1</v>
      </c>
      <c r="AW25" s="166">
        <v>1</v>
      </c>
      <c r="AX25" s="166">
        <v>1</v>
      </c>
      <c r="AY25" s="166">
        <v>1</v>
      </c>
      <c r="AZ25" s="166">
        <v>1</v>
      </c>
      <c r="BA25" s="166">
        <v>1</v>
      </c>
      <c r="BB25" s="166">
        <v>1</v>
      </c>
      <c r="BC25" s="166">
        <v>1</v>
      </c>
      <c r="BD25" s="166">
        <v>1</v>
      </c>
      <c r="BE25" s="166">
        <v>1</v>
      </c>
      <c r="BF25" s="166">
        <v>1</v>
      </c>
      <c r="BG25" s="166">
        <v>1</v>
      </c>
    </row>
    <row r="26" spans="1:59" ht="36.75" customHeight="1" x14ac:dyDescent="0.25">
      <c r="A26" s="165" t="s">
        <v>3155</v>
      </c>
      <c r="B26" s="166">
        <v>1</v>
      </c>
      <c r="C26" s="166">
        <v>1</v>
      </c>
      <c r="D26" s="166">
        <v>1</v>
      </c>
      <c r="E26" s="166">
        <v>1</v>
      </c>
      <c r="F26" s="166">
        <v>1</v>
      </c>
      <c r="G26" s="166">
        <v>1</v>
      </c>
      <c r="H26" s="166">
        <v>1</v>
      </c>
      <c r="I26" s="166">
        <v>0</v>
      </c>
      <c r="J26" s="166">
        <v>1</v>
      </c>
      <c r="K26" s="166">
        <v>1</v>
      </c>
      <c r="L26" s="166">
        <v>1</v>
      </c>
      <c r="M26" s="166">
        <v>1</v>
      </c>
      <c r="N26" s="166">
        <v>1</v>
      </c>
      <c r="O26" s="166">
        <v>1</v>
      </c>
      <c r="P26" s="166">
        <v>1</v>
      </c>
      <c r="Q26" s="166">
        <v>1</v>
      </c>
      <c r="R26" s="166">
        <v>1</v>
      </c>
      <c r="S26" s="166">
        <v>1</v>
      </c>
      <c r="T26" s="166">
        <v>1</v>
      </c>
      <c r="U26" s="166">
        <v>1</v>
      </c>
      <c r="V26" s="166">
        <v>1</v>
      </c>
      <c r="W26" s="166">
        <v>1</v>
      </c>
      <c r="X26" s="166">
        <v>1</v>
      </c>
      <c r="Y26" s="166">
        <v>1</v>
      </c>
      <c r="Z26" s="166">
        <v>1</v>
      </c>
      <c r="AA26" s="166">
        <v>1</v>
      </c>
      <c r="AB26" s="166">
        <v>1</v>
      </c>
      <c r="AC26" s="166">
        <v>1</v>
      </c>
      <c r="AD26" s="166">
        <v>0.62247271801757498</v>
      </c>
      <c r="AE26" s="166">
        <v>1</v>
      </c>
      <c r="AF26" s="166">
        <v>1</v>
      </c>
      <c r="AG26" s="166">
        <v>1</v>
      </c>
      <c r="AH26" s="166">
        <v>1</v>
      </c>
      <c r="AI26" s="166">
        <v>1</v>
      </c>
      <c r="AJ26" s="166">
        <v>1</v>
      </c>
      <c r="AK26" s="166">
        <v>1</v>
      </c>
      <c r="AL26" s="166">
        <v>1</v>
      </c>
      <c r="AM26" s="166">
        <v>1</v>
      </c>
      <c r="AN26" s="166">
        <v>1</v>
      </c>
      <c r="AO26" s="166">
        <v>1</v>
      </c>
      <c r="AP26" s="166">
        <v>1</v>
      </c>
      <c r="AQ26" s="166">
        <v>1</v>
      </c>
      <c r="AR26" s="166">
        <v>1</v>
      </c>
      <c r="AS26" s="166">
        <v>1</v>
      </c>
      <c r="AT26" s="166">
        <v>1</v>
      </c>
      <c r="AU26" s="166">
        <v>1</v>
      </c>
      <c r="AV26" s="166">
        <v>1</v>
      </c>
      <c r="AW26" s="166">
        <v>1</v>
      </c>
      <c r="AX26" s="166">
        <v>1</v>
      </c>
      <c r="AY26" s="166">
        <v>1</v>
      </c>
      <c r="AZ26" s="166">
        <v>1</v>
      </c>
      <c r="BA26" s="166">
        <v>1</v>
      </c>
      <c r="BB26" s="166">
        <v>1</v>
      </c>
      <c r="BC26" s="166">
        <v>1</v>
      </c>
      <c r="BD26" s="166">
        <v>1</v>
      </c>
      <c r="BE26" s="166">
        <v>1</v>
      </c>
      <c r="BF26" s="166">
        <v>1</v>
      </c>
      <c r="BG26" s="166">
        <v>1</v>
      </c>
    </row>
    <row r="27" spans="1:59" ht="36.75" customHeight="1" x14ac:dyDescent="0.25">
      <c r="A27" s="165" t="s">
        <v>3156</v>
      </c>
      <c r="B27" s="166">
        <v>1</v>
      </c>
      <c r="C27" s="166">
        <v>1</v>
      </c>
      <c r="D27" s="166">
        <v>1</v>
      </c>
      <c r="E27" s="166">
        <v>1</v>
      </c>
      <c r="F27" s="166">
        <v>1</v>
      </c>
      <c r="G27" s="166">
        <v>1</v>
      </c>
      <c r="H27" s="166">
        <v>1</v>
      </c>
      <c r="I27" s="166">
        <v>1</v>
      </c>
      <c r="J27" s="166">
        <v>1</v>
      </c>
      <c r="K27" s="166">
        <v>1</v>
      </c>
      <c r="L27" s="166">
        <v>1</v>
      </c>
      <c r="M27" s="166">
        <v>1</v>
      </c>
      <c r="N27" s="166">
        <v>1</v>
      </c>
      <c r="O27" s="166">
        <v>1</v>
      </c>
      <c r="P27" s="166">
        <v>0.78126173331752502</v>
      </c>
      <c r="Q27" s="166">
        <v>1</v>
      </c>
      <c r="R27" s="166">
        <v>0.31560516606692102</v>
      </c>
      <c r="S27" s="166">
        <v>1</v>
      </c>
      <c r="T27" s="166">
        <v>1</v>
      </c>
      <c r="U27" s="166">
        <v>1</v>
      </c>
      <c r="V27" s="166">
        <v>1</v>
      </c>
      <c r="W27" s="166">
        <v>1</v>
      </c>
      <c r="X27" s="166">
        <v>1</v>
      </c>
      <c r="Y27" s="166">
        <v>1</v>
      </c>
      <c r="Z27" s="166">
        <v>1</v>
      </c>
      <c r="AA27" s="166">
        <v>1</v>
      </c>
      <c r="AB27" s="166">
        <v>1</v>
      </c>
      <c r="AC27" s="166">
        <v>1</v>
      </c>
      <c r="AD27" s="166">
        <v>0.62247271801757498</v>
      </c>
      <c r="AE27" s="166">
        <v>1</v>
      </c>
      <c r="AF27" s="166">
        <v>1</v>
      </c>
      <c r="AG27" s="166">
        <v>1</v>
      </c>
      <c r="AH27" s="166">
        <v>1</v>
      </c>
      <c r="AI27" s="166">
        <v>1</v>
      </c>
      <c r="AJ27" s="166">
        <v>1</v>
      </c>
      <c r="AK27" s="166">
        <v>1</v>
      </c>
      <c r="AL27" s="166">
        <v>1</v>
      </c>
      <c r="AM27" s="166">
        <v>1</v>
      </c>
      <c r="AN27" s="166">
        <v>1</v>
      </c>
      <c r="AO27" s="166">
        <v>1</v>
      </c>
      <c r="AP27" s="166">
        <v>1</v>
      </c>
      <c r="AQ27" s="166">
        <v>1</v>
      </c>
      <c r="AR27" s="166">
        <v>1</v>
      </c>
      <c r="AS27" s="166">
        <v>1</v>
      </c>
      <c r="AT27" s="166">
        <v>1</v>
      </c>
      <c r="AU27" s="166">
        <v>1</v>
      </c>
      <c r="AV27" s="166">
        <v>1</v>
      </c>
      <c r="AW27" s="166">
        <v>1</v>
      </c>
      <c r="AX27" s="166">
        <v>1</v>
      </c>
      <c r="AY27" s="166">
        <v>1</v>
      </c>
      <c r="AZ27" s="166">
        <v>1</v>
      </c>
      <c r="BA27" s="166">
        <v>1</v>
      </c>
      <c r="BB27" s="166">
        <v>1</v>
      </c>
      <c r="BC27" s="166">
        <v>1</v>
      </c>
      <c r="BD27" s="166">
        <v>1</v>
      </c>
      <c r="BE27" s="166">
        <v>1</v>
      </c>
      <c r="BF27" s="166">
        <v>1</v>
      </c>
      <c r="BG27" s="166">
        <v>1</v>
      </c>
    </row>
    <row r="28" spans="1:59" ht="36.75" customHeight="1" x14ac:dyDescent="0.25">
      <c r="A28" s="165" t="s">
        <v>3157</v>
      </c>
      <c r="B28" s="166">
        <v>1</v>
      </c>
      <c r="C28" s="166">
        <v>1</v>
      </c>
      <c r="D28" s="166">
        <v>1</v>
      </c>
      <c r="E28" s="166">
        <v>1</v>
      </c>
      <c r="F28" s="166">
        <v>1</v>
      </c>
      <c r="G28" s="166">
        <v>1</v>
      </c>
      <c r="H28" s="166">
        <v>1</v>
      </c>
      <c r="I28" s="166">
        <v>1</v>
      </c>
      <c r="J28" s="166">
        <v>1</v>
      </c>
      <c r="K28" s="166">
        <v>1</v>
      </c>
      <c r="L28" s="166">
        <v>1</v>
      </c>
      <c r="M28" s="166">
        <v>1</v>
      </c>
      <c r="N28" s="166">
        <v>1</v>
      </c>
      <c r="O28" s="166">
        <v>1</v>
      </c>
      <c r="P28" s="166">
        <v>1</v>
      </c>
      <c r="Q28" s="166">
        <v>1</v>
      </c>
      <c r="R28" s="166">
        <v>1</v>
      </c>
      <c r="S28" s="166">
        <v>1</v>
      </c>
      <c r="T28" s="166">
        <v>1</v>
      </c>
      <c r="U28" s="166">
        <v>1</v>
      </c>
      <c r="V28" s="166">
        <v>1</v>
      </c>
      <c r="W28" s="166">
        <v>1</v>
      </c>
      <c r="X28" s="166">
        <v>1</v>
      </c>
      <c r="Y28" s="166">
        <v>1</v>
      </c>
      <c r="Z28" s="166">
        <v>1</v>
      </c>
      <c r="AA28" s="166">
        <v>1</v>
      </c>
      <c r="AB28" s="166">
        <v>1</v>
      </c>
      <c r="AC28" s="166">
        <v>1</v>
      </c>
      <c r="AD28" s="166">
        <v>0.62247271801757398</v>
      </c>
      <c r="AE28" s="166">
        <v>1</v>
      </c>
      <c r="AF28" s="166">
        <v>1</v>
      </c>
      <c r="AG28" s="166">
        <v>1</v>
      </c>
      <c r="AH28" s="166">
        <v>1</v>
      </c>
      <c r="AI28" s="166">
        <v>1</v>
      </c>
      <c r="AJ28" s="166">
        <v>1</v>
      </c>
      <c r="AK28" s="166">
        <v>1</v>
      </c>
      <c r="AL28" s="166">
        <v>1</v>
      </c>
      <c r="AM28" s="166">
        <v>1</v>
      </c>
      <c r="AN28" s="166">
        <v>1</v>
      </c>
      <c r="AO28" s="166">
        <v>1</v>
      </c>
      <c r="AP28" s="166">
        <v>1</v>
      </c>
      <c r="AQ28" s="166">
        <v>1</v>
      </c>
      <c r="AR28" s="166">
        <v>1</v>
      </c>
      <c r="AS28" s="166">
        <v>1</v>
      </c>
      <c r="AT28" s="166">
        <v>1</v>
      </c>
      <c r="AU28" s="166">
        <v>1</v>
      </c>
      <c r="AV28" s="166">
        <v>1</v>
      </c>
      <c r="AW28" s="166">
        <v>1</v>
      </c>
      <c r="AX28" s="166">
        <v>1</v>
      </c>
      <c r="AY28" s="166">
        <v>1</v>
      </c>
      <c r="AZ28" s="166">
        <v>1</v>
      </c>
      <c r="BA28" s="166">
        <v>1</v>
      </c>
      <c r="BB28" s="166">
        <v>0</v>
      </c>
      <c r="BC28" s="166">
        <v>1</v>
      </c>
      <c r="BD28" s="166">
        <v>1</v>
      </c>
      <c r="BE28" s="166">
        <v>1</v>
      </c>
      <c r="BF28" s="166">
        <v>1</v>
      </c>
      <c r="BG28" s="166">
        <v>1</v>
      </c>
    </row>
    <row r="29" spans="1:59" ht="36.75" customHeight="1" x14ac:dyDescent="0.25">
      <c r="A29" s="165" t="s">
        <v>3158</v>
      </c>
      <c r="B29" s="166">
        <v>0.95446002247460304</v>
      </c>
      <c r="C29" s="166">
        <v>1</v>
      </c>
      <c r="D29" s="166">
        <v>1</v>
      </c>
      <c r="E29" s="166">
        <v>1</v>
      </c>
      <c r="F29" s="166">
        <v>1</v>
      </c>
      <c r="G29" s="166">
        <v>1</v>
      </c>
      <c r="H29" s="166">
        <v>1</v>
      </c>
      <c r="I29" s="166">
        <v>1</v>
      </c>
      <c r="J29" s="166">
        <v>1</v>
      </c>
      <c r="K29" s="166">
        <v>1</v>
      </c>
      <c r="L29" s="166">
        <v>1</v>
      </c>
      <c r="M29" s="166">
        <v>1</v>
      </c>
      <c r="N29" s="166">
        <v>1</v>
      </c>
      <c r="O29" s="166">
        <v>1</v>
      </c>
      <c r="P29" s="166">
        <v>1</v>
      </c>
      <c r="Q29" s="166">
        <v>1</v>
      </c>
      <c r="R29" s="166">
        <v>1</v>
      </c>
      <c r="S29" s="166">
        <v>1</v>
      </c>
      <c r="T29" s="166">
        <v>1</v>
      </c>
      <c r="U29" s="166">
        <v>1</v>
      </c>
      <c r="V29" s="166">
        <v>1</v>
      </c>
      <c r="W29" s="166">
        <v>1</v>
      </c>
      <c r="X29" s="166">
        <v>1</v>
      </c>
      <c r="Y29" s="166">
        <v>1</v>
      </c>
      <c r="Z29" s="166">
        <v>1</v>
      </c>
      <c r="AA29" s="166">
        <v>1</v>
      </c>
      <c r="AB29" s="166">
        <v>1</v>
      </c>
      <c r="AC29" s="166">
        <v>1</v>
      </c>
      <c r="AD29" s="166">
        <v>0.62247271801757498</v>
      </c>
      <c r="AE29" s="166">
        <v>1</v>
      </c>
      <c r="AF29" s="166">
        <v>1</v>
      </c>
      <c r="AG29" s="166">
        <v>1</v>
      </c>
      <c r="AH29" s="166">
        <v>1</v>
      </c>
      <c r="AI29" s="166">
        <v>1</v>
      </c>
      <c r="AJ29" s="166">
        <v>1</v>
      </c>
      <c r="AK29" s="166">
        <v>1</v>
      </c>
      <c r="AL29" s="166">
        <v>1</v>
      </c>
      <c r="AM29" s="166">
        <v>1</v>
      </c>
      <c r="AN29" s="166">
        <v>1</v>
      </c>
      <c r="AO29" s="166">
        <v>1</v>
      </c>
      <c r="AP29" s="166">
        <v>1</v>
      </c>
      <c r="AQ29" s="166">
        <v>1</v>
      </c>
      <c r="AR29" s="166">
        <v>1</v>
      </c>
      <c r="AS29" s="166">
        <v>1</v>
      </c>
      <c r="AT29" s="166">
        <v>1</v>
      </c>
      <c r="AU29" s="166">
        <v>1</v>
      </c>
      <c r="AV29" s="166">
        <v>1</v>
      </c>
      <c r="AW29" s="166">
        <v>1</v>
      </c>
      <c r="AX29" s="166">
        <v>1</v>
      </c>
      <c r="AY29" s="166">
        <v>1</v>
      </c>
      <c r="AZ29" s="166">
        <v>1</v>
      </c>
      <c r="BA29" s="166">
        <v>1</v>
      </c>
      <c r="BB29" s="166">
        <v>1</v>
      </c>
      <c r="BC29" s="166">
        <v>1</v>
      </c>
      <c r="BD29" s="166">
        <v>1</v>
      </c>
      <c r="BE29" s="166">
        <v>1</v>
      </c>
      <c r="BF29" s="166">
        <v>1</v>
      </c>
      <c r="BG29" s="166">
        <v>1</v>
      </c>
    </row>
    <row r="30" spans="1:59" ht="36.75" customHeight="1" x14ac:dyDescent="0.25">
      <c r="A30" s="165" t="s">
        <v>3159</v>
      </c>
      <c r="B30" s="166">
        <v>1</v>
      </c>
      <c r="C30" s="166">
        <v>1</v>
      </c>
      <c r="D30" s="166">
        <v>1</v>
      </c>
      <c r="E30" s="166">
        <v>1</v>
      </c>
      <c r="F30" s="166">
        <v>1</v>
      </c>
      <c r="G30" s="166">
        <v>1</v>
      </c>
      <c r="H30" s="166">
        <v>0</v>
      </c>
      <c r="I30" s="166">
        <v>1</v>
      </c>
      <c r="J30" s="166">
        <v>1</v>
      </c>
      <c r="K30" s="166">
        <v>1</v>
      </c>
      <c r="L30" s="166">
        <v>1</v>
      </c>
      <c r="M30" s="166">
        <v>1</v>
      </c>
      <c r="N30" s="166">
        <v>1</v>
      </c>
      <c r="O30" s="166">
        <v>1</v>
      </c>
      <c r="P30" s="166">
        <v>1</v>
      </c>
      <c r="Q30" s="166">
        <v>1</v>
      </c>
      <c r="R30" s="166">
        <v>1</v>
      </c>
      <c r="S30" s="166">
        <v>1</v>
      </c>
      <c r="T30" s="166">
        <v>1</v>
      </c>
      <c r="U30" s="166">
        <v>1</v>
      </c>
      <c r="V30" s="166">
        <v>1</v>
      </c>
      <c r="W30" s="166">
        <v>1</v>
      </c>
      <c r="X30" s="166">
        <v>1</v>
      </c>
      <c r="Y30" s="166">
        <v>1</v>
      </c>
      <c r="Z30" s="166">
        <v>1</v>
      </c>
      <c r="AA30" s="166">
        <v>1</v>
      </c>
      <c r="AB30" s="166">
        <v>1</v>
      </c>
      <c r="AC30" s="166">
        <v>1</v>
      </c>
      <c r="AD30" s="166">
        <v>0.62247271801757498</v>
      </c>
      <c r="AE30" s="166">
        <v>1</v>
      </c>
      <c r="AF30" s="166">
        <v>1</v>
      </c>
      <c r="AG30" s="166">
        <v>1</v>
      </c>
      <c r="AH30" s="166">
        <v>1</v>
      </c>
      <c r="AI30" s="166">
        <v>1</v>
      </c>
      <c r="AJ30" s="166">
        <v>1</v>
      </c>
      <c r="AK30" s="166">
        <v>1</v>
      </c>
      <c r="AL30" s="166">
        <v>1</v>
      </c>
      <c r="AM30" s="166">
        <v>1</v>
      </c>
      <c r="AN30" s="166">
        <v>1</v>
      </c>
      <c r="AO30" s="166">
        <v>1</v>
      </c>
      <c r="AP30" s="166">
        <v>1</v>
      </c>
      <c r="AQ30" s="166">
        <v>1</v>
      </c>
      <c r="AR30" s="166">
        <v>1</v>
      </c>
      <c r="AS30" s="166">
        <v>1</v>
      </c>
      <c r="AT30" s="166">
        <v>1</v>
      </c>
      <c r="AU30" s="166">
        <v>1</v>
      </c>
      <c r="AV30" s="166">
        <v>1</v>
      </c>
      <c r="AW30" s="166">
        <v>1</v>
      </c>
      <c r="AX30" s="166">
        <v>1</v>
      </c>
      <c r="AY30" s="166">
        <v>1</v>
      </c>
      <c r="AZ30" s="166">
        <v>1</v>
      </c>
      <c r="BA30" s="166">
        <v>1</v>
      </c>
      <c r="BB30" s="166">
        <v>1</v>
      </c>
      <c r="BC30" s="166">
        <v>1</v>
      </c>
      <c r="BD30" s="166">
        <v>1</v>
      </c>
      <c r="BE30" s="166">
        <v>1</v>
      </c>
      <c r="BF30" s="166">
        <v>1</v>
      </c>
      <c r="BG30" s="166">
        <v>1</v>
      </c>
    </row>
    <row r="31" spans="1:59" ht="36.75" customHeight="1" x14ac:dyDescent="0.25">
      <c r="A31" s="165" t="s">
        <v>3160</v>
      </c>
      <c r="B31" s="166">
        <v>0.62247271801756299</v>
      </c>
      <c r="C31" s="166">
        <v>0.62247271801757498</v>
      </c>
      <c r="D31" s="166">
        <v>0.62247271801757498</v>
      </c>
      <c r="E31" s="166">
        <v>0.62247271801757498</v>
      </c>
      <c r="F31" s="166">
        <v>0.62247271801753001</v>
      </c>
      <c r="G31" s="166">
        <v>0.62247271801756299</v>
      </c>
      <c r="H31" s="166">
        <v>0.62247271801757498</v>
      </c>
      <c r="I31" s="166">
        <v>0.62247271801756299</v>
      </c>
      <c r="J31" s="166">
        <v>0</v>
      </c>
      <c r="K31" s="166">
        <v>0</v>
      </c>
      <c r="L31" s="166">
        <v>0.62247271801770598</v>
      </c>
      <c r="M31" s="166">
        <v>0.62247271801756299</v>
      </c>
      <c r="N31" s="166">
        <v>0.62247271801757498</v>
      </c>
      <c r="O31" s="166">
        <v>0.62247271801757498</v>
      </c>
      <c r="P31" s="166">
        <v>0.62247271801753001</v>
      </c>
      <c r="Q31" s="166">
        <v>0.62247271801757498</v>
      </c>
      <c r="R31" s="166">
        <v>0.62247271801756299</v>
      </c>
      <c r="S31" s="166">
        <v>0.62247271801757498</v>
      </c>
      <c r="T31" s="166">
        <v>0.62247271801757498</v>
      </c>
      <c r="U31" s="166">
        <v>0.62247271801757498</v>
      </c>
      <c r="V31" s="166">
        <v>0.62247271801757398</v>
      </c>
      <c r="W31" s="166">
        <v>0.62247271801756299</v>
      </c>
      <c r="X31" s="166">
        <v>0</v>
      </c>
      <c r="Y31" s="166">
        <v>0.62247271801757498</v>
      </c>
      <c r="Z31" s="166">
        <v>0.62247271801757498</v>
      </c>
      <c r="AA31" s="166">
        <v>0.62247271801757398</v>
      </c>
      <c r="AB31" s="166">
        <v>0.62247271801757498</v>
      </c>
      <c r="AC31" s="166">
        <v>0.62247271801757498</v>
      </c>
      <c r="AD31" s="166">
        <v>0.62247271801757498</v>
      </c>
      <c r="AE31" s="166">
        <v>0.62247271801757698</v>
      </c>
      <c r="AF31" s="166">
        <v>0.62247271801756299</v>
      </c>
      <c r="AG31" s="166">
        <v>0.62247271801756299</v>
      </c>
      <c r="AH31" s="166">
        <v>0.62247271801757498</v>
      </c>
      <c r="AI31" s="166">
        <v>0.62247271801757498</v>
      </c>
      <c r="AJ31" s="166">
        <v>0.62247271801757498</v>
      </c>
      <c r="AK31" s="166">
        <v>0.62247271801757498</v>
      </c>
      <c r="AL31" s="166">
        <v>0.62247271801757398</v>
      </c>
      <c r="AM31" s="166">
        <v>0.62247271801756299</v>
      </c>
      <c r="AN31" s="166">
        <v>0.62247271801756299</v>
      </c>
      <c r="AO31" s="166">
        <v>0.62247271801756299</v>
      </c>
      <c r="AP31" s="166">
        <v>0</v>
      </c>
      <c r="AQ31" s="166">
        <v>0</v>
      </c>
      <c r="AR31" s="166">
        <v>0.62247271801757498</v>
      </c>
      <c r="AS31" s="166">
        <v>0.62247271801757498</v>
      </c>
      <c r="AT31" s="166">
        <v>0.62247271801757498</v>
      </c>
      <c r="AU31" s="166">
        <v>0.62247271801757498</v>
      </c>
      <c r="AV31" s="166">
        <v>0.62247271801756299</v>
      </c>
      <c r="AW31" s="166">
        <v>0.62247271801757498</v>
      </c>
      <c r="AX31" s="166">
        <v>0.62247271801756299</v>
      </c>
      <c r="AY31" s="166">
        <v>0.62247271801753001</v>
      </c>
      <c r="AZ31" s="166">
        <v>0.62247271801757398</v>
      </c>
      <c r="BA31" s="166">
        <v>0.62247271801757498</v>
      </c>
      <c r="BB31" s="166">
        <v>0.62247271801757498</v>
      </c>
      <c r="BC31" s="166">
        <v>0.62247271801757498</v>
      </c>
      <c r="BD31" s="166">
        <v>0.62247271801756299</v>
      </c>
      <c r="BE31" s="166">
        <v>0.62247271801757498</v>
      </c>
      <c r="BF31" s="166">
        <v>0.62247271801756299</v>
      </c>
      <c r="BG31" s="166">
        <v>0</v>
      </c>
    </row>
    <row r="32" spans="1:59" ht="36.75" customHeight="1" x14ac:dyDescent="0.25">
      <c r="A32" s="165" t="s">
        <v>3161</v>
      </c>
      <c r="B32" s="166">
        <v>1</v>
      </c>
      <c r="C32" s="166">
        <v>1</v>
      </c>
      <c r="D32" s="166">
        <v>1</v>
      </c>
      <c r="E32" s="166">
        <v>1</v>
      </c>
      <c r="F32" s="166">
        <v>1</v>
      </c>
      <c r="G32" s="166">
        <v>1</v>
      </c>
      <c r="H32" s="166">
        <v>1</v>
      </c>
      <c r="I32" s="166">
        <v>1</v>
      </c>
      <c r="J32" s="166">
        <v>1</v>
      </c>
      <c r="K32" s="166">
        <v>1</v>
      </c>
      <c r="L32" s="166">
        <v>1</v>
      </c>
      <c r="M32" s="166">
        <v>1</v>
      </c>
      <c r="N32" s="166">
        <v>1</v>
      </c>
      <c r="O32" s="166">
        <v>1</v>
      </c>
      <c r="P32" s="166">
        <v>1</v>
      </c>
      <c r="Q32" s="166">
        <v>1</v>
      </c>
      <c r="R32" s="166">
        <v>1</v>
      </c>
      <c r="S32" s="166">
        <v>1</v>
      </c>
      <c r="T32" s="166">
        <v>1</v>
      </c>
      <c r="U32" s="166">
        <v>1</v>
      </c>
      <c r="V32" s="166">
        <v>1</v>
      </c>
      <c r="W32" s="166">
        <v>1</v>
      </c>
      <c r="X32" s="166">
        <v>1</v>
      </c>
      <c r="Y32" s="166">
        <v>1</v>
      </c>
      <c r="Z32" s="166">
        <v>1</v>
      </c>
      <c r="AA32" s="166">
        <v>1</v>
      </c>
      <c r="AB32" s="166">
        <v>1</v>
      </c>
      <c r="AC32" s="166">
        <v>1</v>
      </c>
      <c r="AD32" s="166">
        <v>0.62247271801757698</v>
      </c>
      <c r="AE32" s="166">
        <v>1</v>
      </c>
      <c r="AF32" s="166">
        <v>1</v>
      </c>
      <c r="AG32" s="166">
        <v>1</v>
      </c>
      <c r="AH32" s="166">
        <v>1</v>
      </c>
      <c r="AI32" s="166">
        <v>1</v>
      </c>
      <c r="AJ32" s="166">
        <v>1</v>
      </c>
      <c r="AK32" s="166">
        <v>1</v>
      </c>
      <c r="AL32" s="166">
        <v>1</v>
      </c>
      <c r="AM32" s="166">
        <v>1</v>
      </c>
      <c r="AN32" s="166">
        <v>1</v>
      </c>
      <c r="AO32" s="166">
        <v>1</v>
      </c>
      <c r="AP32" s="166">
        <v>1</v>
      </c>
      <c r="AQ32" s="166">
        <v>1</v>
      </c>
      <c r="AR32" s="166">
        <v>1</v>
      </c>
      <c r="AS32" s="166">
        <v>1</v>
      </c>
      <c r="AT32" s="166">
        <v>1</v>
      </c>
      <c r="AU32" s="166">
        <v>1</v>
      </c>
      <c r="AV32" s="166">
        <v>1</v>
      </c>
      <c r="AW32" s="166">
        <v>1</v>
      </c>
      <c r="AX32" s="166">
        <v>0</v>
      </c>
      <c r="AY32" s="166">
        <v>1</v>
      </c>
      <c r="AZ32" s="166">
        <v>1</v>
      </c>
      <c r="BA32" s="166">
        <v>1</v>
      </c>
      <c r="BB32" s="166">
        <v>1</v>
      </c>
      <c r="BC32" s="166">
        <v>1</v>
      </c>
      <c r="BD32" s="166">
        <v>1</v>
      </c>
      <c r="BE32" s="166">
        <v>1</v>
      </c>
      <c r="BF32" s="166">
        <v>1</v>
      </c>
      <c r="BG32" s="166">
        <v>1</v>
      </c>
    </row>
    <row r="33" spans="1:59" ht="36.75" customHeight="1" x14ac:dyDescent="0.25">
      <c r="A33" s="165" t="s">
        <v>3162</v>
      </c>
      <c r="B33" s="166">
        <v>1</v>
      </c>
      <c r="C33" s="166">
        <v>1</v>
      </c>
      <c r="D33" s="166">
        <v>1</v>
      </c>
      <c r="E33" s="166">
        <v>1</v>
      </c>
      <c r="F33" s="166">
        <v>1</v>
      </c>
      <c r="G33" s="166">
        <v>1</v>
      </c>
      <c r="H33" s="166">
        <v>1</v>
      </c>
      <c r="I33" s="166">
        <v>1</v>
      </c>
      <c r="J33" s="166">
        <v>1</v>
      </c>
      <c r="K33" s="166">
        <v>1</v>
      </c>
      <c r="L33" s="166">
        <v>1</v>
      </c>
      <c r="M33" s="166">
        <v>1</v>
      </c>
      <c r="N33" s="166">
        <v>1</v>
      </c>
      <c r="O33" s="166">
        <v>1</v>
      </c>
      <c r="P33" s="166">
        <v>1</v>
      </c>
      <c r="Q33" s="166">
        <v>1</v>
      </c>
      <c r="R33" s="166">
        <v>1</v>
      </c>
      <c r="S33" s="166">
        <v>1</v>
      </c>
      <c r="T33" s="166">
        <v>1</v>
      </c>
      <c r="U33" s="166">
        <v>1</v>
      </c>
      <c r="V33" s="166">
        <v>1</v>
      </c>
      <c r="W33" s="166">
        <v>1</v>
      </c>
      <c r="X33" s="166">
        <v>1</v>
      </c>
      <c r="Y33" s="166">
        <v>1</v>
      </c>
      <c r="Z33" s="166">
        <v>1</v>
      </c>
      <c r="AA33" s="166">
        <v>1</v>
      </c>
      <c r="AB33" s="166">
        <v>1</v>
      </c>
      <c r="AC33" s="166">
        <v>1</v>
      </c>
      <c r="AD33" s="166">
        <v>0.62247271801756299</v>
      </c>
      <c r="AE33" s="166">
        <v>1</v>
      </c>
      <c r="AF33" s="166">
        <v>1</v>
      </c>
      <c r="AG33" s="166">
        <v>1</v>
      </c>
      <c r="AH33" s="166">
        <v>0</v>
      </c>
      <c r="AI33" s="166">
        <v>1</v>
      </c>
      <c r="AJ33" s="166">
        <v>1</v>
      </c>
      <c r="AK33" s="166">
        <v>1</v>
      </c>
      <c r="AL33" s="166">
        <v>1</v>
      </c>
      <c r="AM33" s="166">
        <v>1</v>
      </c>
      <c r="AN33" s="166">
        <v>1</v>
      </c>
      <c r="AO33" s="166">
        <v>1</v>
      </c>
      <c r="AP33" s="166">
        <v>1</v>
      </c>
      <c r="AQ33" s="166">
        <v>1</v>
      </c>
      <c r="AR33" s="166">
        <v>1</v>
      </c>
      <c r="AS33" s="166">
        <v>1</v>
      </c>
      <c r="AT33" s="166">
        <v>0</v>
      </c>
      <c r="AU33" s="166">
        <v>1</v>
      </c>
      <c r="AV33" s="166">
        <v>1</v>
      </c>
      <c r="AW33" s="166">
        <v>1</v>
      </c>
      <c r="AX33" s="166">
        <v>1</v>
      </c>
      <c r="AY33" s="166">
        <v>1</v>
      </c>
      <c r="AZ33" s="166">
        <v>1</v>
      </c>
      <c r="BA33" s="166">
        <v>1</v>
      </c>
      <c r="BB33" s="166">
        <v>1</v>
      </c>
      <c r="BC33" s="166">
        <v>1</v>
      </c>
      <c r="BD33" s="166">
        <v>1</v>
      </c>
      <c r="BE33" s="166">
        <v>1</v>
      </c>
      <c r="BF33" s="166">
        <v>1</v>
      </c>
      <c r="BG33" s="166">
        <v>1</v>
      </c>
    </row>
    <row r="34" spans="1:59" ht="36.75" customHeight="1" x14ac:dyDescent="0.25">
      <c r="A34" s="165" t="s">
        <v>3163</v>
      </c>
      <c r="B34" s="166">
        <v>1</v>
      </c>
      <c r="C34" s="166">
        <v>1</v>
      </c>
      <c r="D34" s="166">
        <v>1</v>
      </c>
      <c r="E34" s="166">
        <v>1</v>
      </c>
      <c r="F34" s="166">
        <v>1</v>
      </c>
      <c r="G34" s="166">
        <v>1</v>
      </c>
      <c r="H34" s="166">
        <v>1</v>
      </c>
      <c r="I34" s="166">
        <v>1</v>
      </c>
      <c r="J34" s="166">
        <v>1</v>
      </c>
      <c r="K34" s="166">
        <v>1</v>
      </c>
      <c r="L34" s="166">
        <v>1</v>
      </c>
      <c r="M34" s="166">
        <v>1</v>
      </c>
      <c r="N34" s="166">
        <v>1</v>
      </c>
      <c r="O34" s="166">
        <v>1</v>
      </c>
      <c r="P34" s="166">
        <v>1</v>
      </c>
      <c r="Q34" s="166">
        <v>1</v>
      </c>
      <c r="R34" s="166">
        <v>1</v>
      </c>
      <c r="S34" s="166">
        <v>1</v>
      </c>
      <c r="T34" s="166">
        <v>1</v>
      </c>
      <c r="U34" s="166">
        <v>1</v>
      </c>
      <c r="V34" s="166">
        <v>1</v>
      </c>
      <c r="W34" s="166">
        <v>1</v>
      </c>
      <c r="X34" s="166">
        <v>1</v>
      </c>
      <c r="Y34" s="166">
        <v>1</v>
      </c>
      <c r="Z34" s="166">
        <v>1</v>
      </c>
      <c r="AA34" s="166">
        <v>1</v>
      </c>
      <c r="AB34" s="166">
        <v>1</v>
      </c>
      <c r="AC34" s="166">
        <v>1</v>
      </c>
      <c r="AD34" s="166">
        <v>0.62247271801756299</v>
      </c>
      <c r="AE34" s="166">
        <v>1</v>
      </c>
      <c r="AF34" s="166">
        <v>1</v>
      </c>
      <c r="AG34" s="166">
        <v>1</v>
      </c>
      <c r="AH34" s="166">
        <v>1</v>
      </c>
      <c r="AI34" s="166">
        <v>1</v>
      </c>
      <c r="AJ34" s="166">
        <v>1</v>
      </c>
      <c r="AK34" s="166">
        <v>1</v>
      </c>
      <c r="AL34" s="166">
        <v>1</v>
      </c>
      <c r="AM34" s="166">
        <v>1</v>
      </c>
      <c r="AN34" s="166">
        <v>1</v>
      </c>
      <c r="AO34" s="166">
        <v>1</v>
      </c>
      <c r="AP34" s="166">
        <v>1</v>
      </c>
      <c r="AQ34" s="166">
        <v>1</v>
      </c>
      <c r="AR34" s="166">
        <v>1</v>
      </c>
      <c r="AS34" s="166">
        <v>1</v>
      </c>
      <c r="AT34" s="166">
        <v>1</v>
      </c>
      <c r="AU34" s="166">
        <v>1</v>
      </c>
      <c r="AV34" s="166">
        <v>1</v>
      </c>
      <c r="AW34" s="166">
        <v>1</v>
      </c>
      <c r="AX34" s="166">
        <v>1</v>
      </c>
      <c r="AY34" s="166">
        <v>1</v>
      </c>
      <c r="AZ34" s="166">
        <v>1</v>
      </c>
      <c r="BA34" s="166">
        <v>1</v>
      </c>
      <c r="BB34" s="166">
        <v>1</v>
      </c>
      <c r="BC34" s="166">
        <v>0</v>
      </c>
      <c r="BD34" s="166">
        <v>1</v>
      </c>
      <c r="BE34" s="166">
        <v>1</v>
      </c>
      <c r="BF34" s="166">
        <v>1</v>
      </c>
      <c r="BG34" s="166">
        <v>1</v>
      </c>
    </row>
    <row r="35" spans="1:59" ht="36.75" customHeight="1" x14ac:dyDescent="0.25">
      <c r="A35" s="165" t="s">
        <v>3164</v>
      </c>
      <c r="B35" s="166">
        <v>1</v>
      </c>
      <c r="C35" s="166">
        <v>1</v>
      </c>
      <c r="D35" s="166">
        <v>1</v>
      </c>
      <c r="E35" s="166">
        <v>1</v>
      </c>
      <c r="F35" s="166">
        <v>1</v>
      </c>
      <c r="G35" s="166">
        <v>1</v>
      </c>
      <c r="H35" s="166">
        <v>1</v>
      </c>
      <c r="I35" s="166">
        <v>1</v>
      </c>
      <c r="J35" s="166">
        <v>1</v>
      </c>
      <c r="K35" s="166">
        <v>1</v>
      </c>
      <c r="L35" s="166">
        <v>1</v>
      </c>
      <c r="M35" s="166">
        <v>1</v>
      </c>
      <c r="N35" s="166">
        <v>1</v>
      </c>
      <c r="O35" s="166">
        <v>1</v>
      </c>
      <c r="P35" s="166">
        <v>1</v>
      </c>
      <c r="Q35" s="166">
        <v>1</v>
      </c>
      <c r="R35" s="166">
        <v>1</v>
      </c>
      <c r="S35" s="166">
        <v>1</v>
      </c>
      <c r="T35" s="166">
        <v>1</v>
      </c>
      <c r="U35" s="166">
        <v>1</v>
      </c>
      <c r="V35" s="166">
        <v>1</v>
      </c>
      <c r="W35" s="166">
        <v>1</v>
      </c>
      <c r="X35" s="166">
        <v>1</v>
      </c>
      <c r="Y35" s="166">
        <v>1</v>
      </c>
      <c r="Z35" s="166">
        <v>1</v>
      </c>
      <c r="AA35" s="166">
        <v>1</v>
      </c>
      <c r="AB35" s="166">
        <v>1</v>
      </c>
      <c r="AC35" s="166">
        <v>1</v>
      </c>
      <c r="AD35" s="166">
        <v>0.62247271801757498</v>
      </c>
      <c r="AE35" s="166">
        <v>1</v>
      </c>
      <c r="AF35" s="166">
        <v>0</v>
      </c>
      <c r="AG35" s="166">
        <v>1</v>
      </c>
      <c r="AH35" s="166">
        <v>1</v>
      </c>
      <c r="AI35" s="166">
        <v>1</v>
      </c>
      <c r="AJ35" s="166">
        <v>1</v>
      </c>
      <c r="AK35" s="166">
        <v>1</v>
      </c>
      <c r="AL35" s="166">
        <v>1</v>
      </c>
      <c r="AM35" s="166">
        <v>1</v>
      </c>
      <c r="AN35" s="166">
        <v>1</v>
      </c>
      <c r="AO35" s="166">
        <v>1</v>
      </c>
      <c r="AP35" s="166">
        <v>1</v>
      </c>
      <c r="AQ35" s="166">
        <v>1</v>
      </c>
      <c r="AR35" s="166">
        <v>1</v>
      </c>
      <c r="AS35" s="166">
        <v>1</v>
      </c>
      <c r="AT35" s="166">
        <v>1</v>
      </c>
      <c r="AU35" s="166">
        <v>1</v>
      </c>
      <c r="AV35" s="166">
        <v>1</v>
      </c>
      <c r="AW35" s="166">
        <v>1</v>
      </c>
      <c r="AX35" s="166">
        <v>1</v>
      </c>
      <c r="AY35" s="166">
        <v>1</v>
      </c>
      <c r="AZ35" s="166">
        <v>1</v>
      </c>
      <c r="BA35" s="166">
        <v>1</v>
      </c>
      <c r="BB35" s="166">
        <v>1</v>
      </c>
      <c r="BC35" s="166">
        <v>1</v>
      </c>
      <c r="BD35" s="166">
        <v>1</v>
      </c>
      <c r="BE35" s="166">
        <v>1</v>
      </c>
      <c r="BF35" s="166">
        <v>0</v>
      </c>
      <c r="BG35" s="166">
        <v>1</v>
      </c>
    </row>
    <row r="36" spans="1:59" ht="36.75" customHeight="1" x14ac:dyDescent="0.25">
      <c r="A36" s="165" t="s">
        <v>3165</v>
      </c>
      <c r="B36" s="166">
        <v>1</v>
      </c>
      <c r="C36" s="166">
        <v>1</v>
      </c>
      <c r="D36" s="166">
        <v>1</v>
      </c>
      <c r="E36" s="166">
        <v>1</v>
      </c>
      <c r="F36" s="166">
        <v>1</v>
      </c>
      <c r="G36" s="166">
        <v>1</v>
      </c>
      <c r="H36" s="166">
        <v>1</v>
      </c>
      <c r="I36" s="166">
        <v>1</v>
      </c>
      <c r="J36" s="166">
        <v>1</v>
      </c>
      <c r="K36" s="166">
        <v>1</v>
      </c>
      <c r="L36" s="166">
        <v>1</v>
      </c>
      <c r="M36" s="166">
        <v>1</v>
      </c>
      <c r="N36" s="166">
        <v>1</v>
      </c>
      <c r="O36" s="166">
        <v>1</v>
      </c>
      <c r="P36" s="166">
        <v>0.78126173331752502</v>
      </c>
      <c r="Q36" s="166">
        <v>1</v>
      </c>
      <c r="R36" s="166">
        <v>0.31560516606692102</v>
      </c>
      <c r="S36" s="166">
        <v>1</v>
      </c>
      <c r="T36" s="166">
        <v>1</v>
      </c>
      <c r="U36" s="166">
        <v>1</v>
      </c>
      <c r="V36" s="166">
        <v>1</v>
      </c>
      <c r="W36" s="166">
        <v>1</v>
      </c>
      <c r="X36" s="166">
        <v>1</v>
      </c>
      <c r="Y36" s="166">
        <v>1</v>
      </c>
      <c r="Z36" s="166">
        <v>1</v>
      </c>
      <c r="AA36" s="166">
        <v>1</v>
      </c>
      <c r="AB36" s="166">
        <v>1</v>
      </c>
      <c r="AC36" s="166">
        <v>1</v>
      </c>
      <c r="AD36" s="166">
        <v>0.62247271801757498</v>
      </c>
      <c r="AE36" s="166">
        <v>1</v>
      </c>
      <c r="AF36" s="166">
        <v>1</v>
      </c>
      <c r="AG36" s="166">
        <v>1</v>
      </c>
      <c r="AH36" s="166">
        <v>1</v>
      </c>
      <c r="AI36" s="166">
        <v>1</v>
      </c>
      <c r="AJ36" s="166">
        <v>1</v>
      </c>
      <c r="AK36" s="166">
        <v>1</v>
      </c>
      <c r="AL36" s="166">
        <v>1</v>
      </c>
      <c r="AM36" s="166">
        <v>1</v>
      </c>
      <c r="AN36" s="166">
        <v>1</v>
      </c>
      <c r="AO36" s="166">
        <v>1</v>
      </c>
      <c r="AP36" s="166">
        <v>1</v>
      </c>
      <c r="AQ36" s="166">
        <v>1</v>
      </c>
      <c r="AR36" s="166">
        <v>1</v>
      </c>
      <c r="AS36" s="166">
        <v>1</v>
      </c>
      <c r="AT36" s="166">
        <v>1</v>
      </c>
      <c r="AU36" s="166">
        <v>1</v>
      </c>
      <c r="AV36" s="166">
        <v>1</v>
      </c>
      <c r="AW36" s="166">
        <v>1</v>
      </c>
      <c r="AX36" s="166">
        <v>1</v>
      </c>
      <c r="AY36" s="166">
        <v>1</v>
      </c>
      <c r="AZ36" s="166">
        <v>1</v>
      </c>
      <c r="BA36" s="166">
        <v>1</v>
      </c>
      <c r="BB36" s="166">
        <v>1</v>
      </c>
      <c r="BC36" s="166">
        <v>1</v>
      </c>
      <c r="BD36" s="166">
        <v>1</v>
      </c>
      <c r="BE36" s="166">
        <v>1</v>
      </c>
      <c r="BF36" s="166">
        <v>1</v>
      </c>
      <c r="BG36" s="166">
        <v>1</v>
      </c>
    </row>
    <row r="37" spans="1:59" ht="36.75" customHeight="1" x14ac:dyDescent="0.25">
      <c r="A37" s="165" t="s">
        <v>3166</v>
      </c>
      <c r="B37" s="166">
        <v>1</v>
      </c>
      <c r="C37" s="166">
        <v>1</v>
      </c>
      <c r="D37" s="166">
        <v>1</v>
      </c>
      <c r="E37" s="166">
        <v>1</v>
      </c>
      <c r="F37" s="166">
        <v>1</v>
      </c>
      <c r="G37" s="166">
        <v>1</v>
      </c>
      <c r="H37" s="166">
        <v>1</v>
      </c>
      <c r="I37" s="166">
        <v>1</v>
      </c>
      <c r="J37" s="166">
        <v>1</v>
      </c>
      <c r="K37" s="166">
        <v>1</v>
      </c>
      <c r="L37" s="166">
        <v>0</v>
      </c>
      <c r="M37" s="166">
        <v>1</v>
      </c>
      <c r="N37" s="166">
        <v>1</v>
      </c>
      <c r="O37" s="166">
        <v>1</v>
      </c>
      <c r="P37" s="166">
        <v>1</v>
      </c>
      <c r="Q37" s="166">
        <v>1</v>
      </c>
      <c r="R37" s="166">
        <v>1</v>
      </c>
      <c r="S37" s="166">
        <v>1</v>
      </c>
      <c r="T37" s="166">
        <v>1</v>
      </c>
      <c r="U37" s="166">
        <v>1</v>
      </c>
      <c r="V37" s="166">
        <v>1</v>
      </c>
      <c r="W37" s="166">
        <v>1</v>
      </c>
      <c r="X37" s="166">
        <v>1</v>
      </c>
      <c r="Y37" s="166">
        <v>1</v>
      </c>
      <c r="Z37" s="166">
        <v>1</v>
      </c>
      <c r="AA37" s="166">
        <v>1</v>
      </c>
      <c r="AB37" s="166">
        <v>1</v>
      </c>
      <c r="AC37" s="166">
        <v>1</v>
      </c>
      <c r="AD37" s="166">
        <v>0.62247271801757498</v>
      </c>
      <c r="AE37" s="166">
        <v>1</v>
      </c>
      <c r="AF37" s="166">
        <v>1</v>
      </c>
      <c r="AG37" s="166">
        <v>1</v>
      </c>
      <c r="AH37" s="166">
        <v>1</v>
      </c>
      <c r="AI37" s="166">
        <v>1</v>
      </c>
      <c r="AJ37" s="166">
        <v>1</v>
      </c>
      <c r="AK37" s="166">
        <v>1</v>
      </c>
      <c r="AL37" s="166">
        <v>1</v>
      </c>
      <c r="AM37" s="166">
        <v>1</v>
      </c>
      <c r="AN37" s="166">
        <v>1</v>
      </c>
      <c r="AO37" s="166">
        <v>1</v>
      </c>
      <c r="AP37" s="166">
        <v>1</v>
      </c>
      <c r="AQ37" s="166">
        <v>1</v>
      </c>
      <c r="AR37" s="166">
        <v>1</v>
      </c>
      <c r="AS37" s="166">
        <v>1</v>
      </c>
      <c r="AT37" s="166">
        <v>1</v>
      </c>
      <c r="AU37" s="166">
        <v>1</v>
      </c>
      <c r="AV37" s="166">
        <v>1</v>
      </c>
      <c r="AW37" s="166">
        <v>1</v>
      </c>
      <c r="AX37" s="166">
        <v>1</v>
      </c>
      <c r="AY37" s="166">
        <v>1</v>
      </c>
      <c r="AZ37" s="166">
        <v>1</v>
      </c>
      <c r="BA37" s="166">
        <v>1</v>
      </c>
      <c r="BB37" s="166">
        <v>1</v>
      </c>
      <c r="BC37" s="166">
        <v>1</v>
      </c>
      <c r="BD37" s="166">
        <v>1</v>
      </c>
      <c r="BE37" s="166">
        <v>1</v>
      </c>
      <c r="BF37" s="166">
        <v>1</v>
      </c>
      <c r="BG37" s="166">
        <v>1</v>
      </c>
    </row>
    <row r="38" spans="1:59" ht="36.75" customHeight="1" x14ac:dyDescent="0.25">
      <c r="A38" s="165" t="s">
        <v>3167</v>
      </c>
      <c r="B38" s="166">
        <v>1</v>
      </c>
      <c r="C38" s="166">
        <v>1</v>
      </c>
      <c r="D38" s="166">
        <v>1</v>
      </c>
      <c r="E38" s="166">
        <v>1</v>
      </c>
      <c r="F38" s="166">
        <v>1</v>
      </c>
      <c r="G38" s="166">
        <v>1</v>
      </c>
      <c r="H38" s="166">
        <v>1</v>
      </c>
      <c r="I38" s="166">
        <v>1</v>
      </c>
      <c r="J38" s="166">
        <v>1</v>
      </c>
      <c r="K38" s="166">
        <v>1</v>
      </c>
      <c r="L38" s="166">
        <v>0</v>
      </c>
      <c r="M38" s="166">
        <v>1</v>
      </c>
      <c r="N38" s="166">
        <v>1</v>
      </c>
      <c r="O38" s="166">
        <v>1</v>
      </c>
      <c r="P38" s="166">
        <v>1</v>
      </c>
      <c r="Q38" s="166">
        <v>1</v>
      </c>
      <c r="R38" s="166">
        <v>1</v>
      </c>
      <c r="S38" s="166">
        <v>1</v>
      </c>
      <c r="T38" s="166">
        <v>1</v>
      </c>
      <c r="U38" s="166">
        <v>1</v>
      </c>
      <c r="V38" s="166">
        <v>1</v>
      </c>
      <c r="W38" s="166">
        <v>1</v>
      </c>
      <c r="X38" s="166">
        <v>1</v>
      </c>
      <c r="Y38" s="166">
        <v>1</v>
      </c>
      <c r="Z38" s="166">
        <v>1</v>
      </c>
      <c r="AA38" s="166">
        <v>1</v>
      </c>
      <c r="AB38" s="166">
        <v>1</v>
      </c>
      <c r="AC38" s="166">
        <v>1</v>
      </c>
      <c r="AD38" s="166">
        <v>0.62247271801757498</v>
      </c>
      <c r="AE38" s="166">
        <v>1</v>
      </c>
      <c r="AF38" s="166">
        <v>1</v>
      </c>
      <c r="AG38" s="166">
        <v>1</v>
      </c>
      <c r="AH38" s="166">
        <v>1</v>
      </c>
      <c r="AI38" s="166">
        <v>1</v>
      </c>
      <c r="AJ38" s="166">
        <v>1</v>
      </c>
      <c r="AK38" s="166">
        <v>1</v>
      </c>
      <c r="AL38" s="166">
        <v>1</v>
      </c>
      <c r="AM38" s="166">
        <v>1</v>
      </c>
      <c r="AN38" s="166">
        <v>1</v>
      </c>
      <c r="AO38" s="166">
        <v>1</v>
      </c>
      <c r="AP38" s="166">
        <v>1</v>
      </c>
      <c r="AQ38" s="166">
        <v>1</v>
      </c>
      <c r="AR38" s="166">
        <v>1</v>
      </c>
      <c r="AS38" s="166">
        <v>1</v>
      </c>
      <c r="AT38" s="166">
        <v>1</v>
      </c>
      <c r="AU38" s="166">
        <v>1</v>
      </c>
      <c r="AV38" s="166">
        <v>1</v>
      </c>
      <c r="AW38" s="166">
        <v>1</v>
      </c>
      <c r="AX38" s="166">
        <v>1</v>
      </c>
      <c r="AY38" s="166">
        <v>1</v>
      </c>
      <c r="AZ38" s="166">
        <v>1</v>
      </c>
      <c r="BA38" s="166">
        <v>1</v>
      </c>
      <c r="BB38" s="166">
        <v>1</v>
      </c>
      <c r="BC38" s="166">
        <v>1</v>
      </c>
      <c r="BD38" s="166">
        <v>1</v>
      </c>
      <c r="BE38" s="166">
        <v>1</v>
      </c>
      <c r="BF38" s="166">
        <v>1</v>
      </c>
      <c r="BG38" s="166">
        <v>1</v>
      </c>
    </row>
    <row r="39" spans="1:59" ht="36.75" customHeight="1" x14ac:dyDescent="0.25">
      <c r="A39" s="165" t="s">
        <v>3168</v>
      </c>
      <c r="B39" s="166">
        <v>1</v>
      </c>
      <c r="C39" s="166">
        <v>1</v>
      </c>
      <c r="D39" s="166">
        <v>1</v>
      </c>
      <c r="E39" s="166">
        <v>1</v>
      </c>
      <c r="F39" s="166">
        <v>1</v>
      </c>
      <c r="G39" s="166">
        <v>1</v>
      </c>
      <c r="H39" s="166">
        <v>1</v>
      </c>
      <c r="I39" s="166">
        <v>1</v>
      </c>
      <c r="J39" s="166">
        <v>1</v>
      </c>
      <c r="K39" s="166">
        <v>1</v>
      </c>
      <c r="L39" s="166">
        <v>1</v>
      </c>
      <c r="M39" s="166">
        <v>1</v>
      </c>
      <c r="N39" s="166">
        <v>1</v>
      </c>
      <c r="O39" s="166">
        <v>1</v>
      </c>
      <c r="P39" s="166">
        <v>1</v>
      </c>
      <c r="Q39" s="166">
        <v>1</v>
      </c>
      <c r="R39" s="166">
        <v>1</v>
      </c>
      <c r="S39" s="166">
        <v>1</v>
      </c>
      <c r="T39" s="166">
        <v>1</v>
      </c>
      <c r="U39" s="166">
        <v>1</v>
      </c>
      <c r="V39" s="166">
        <v>1</v>
      </c>
      <c r="W39" s="166">
        <v>1</v>
      </c>
      <c r="X39" s="166">
        <v>1</v>
      </c>
      <c r="Y39" s="166">
        <v>1</v>
      </c>
      <c r="Z39" s="166">
        <v>1</v>
      </c>
      <c r="AA39" s="166">
        <v>1</v>
      </c>
      <c r="AB39" s="166">
        <v>1</v>
      </c>
      <c r="AC39" s="166">
        <v>1</v>
      </c>
      <c r="AD39" s="166">
        <v>0.62247271801757398</v>
      </c>
      <c r="AE39" s="166">
        <v>1</v>
      </c>
      <c r="AF39" s="166">
        <v>1</v>
      </c>
      <c r="AG39" s="166">
        <v>1</v>
      </c>
      <c r="AH39" s="166">
        <v>1</v>
      </c>
      <c r="AI39" s="166">
        <v>1</v>
      </c>
      <c r="AJ39" s="166">
        <v>1</v>
      </c>
      <c r="AK39" s="166">
        <v>1</v>
      </c>
      <c r="AL39" s="166">
        <v>1</v>
      </c>
      <c r="AM39" s="166">
        <v>1</v>
      </c>
      <c r="AN39" s="166">
        <v>1</v>
      </c>
      <c r="AO39" s="166">
        <v>1</v>
      </c>
      <c r="AP39" s="166">
        <v>1</v>
      </c>
      <c r="AQ39" s="166">
        <v>1</v>
      </c>
      <c r="AR39" s="166">
        <v>1</v>
      </c>
      <c r="AS39" s="166">
        <v>1</v>
      </c>
      <c r="AT39" s="166">
        <v>1</v>
      </c>
      <c r="AU39" s="166">
        <v>1</v>
      </c>
      <c r="AV39" s="166">
        <v>1</v>
      </c>
      <c r="AW39" s="166">
        <v>1</v>
      </c>
      <c r="AX39" s="166">
        <v>1</v>
      </c>
      <c r="AY39" s="166">
        <v>1</v>
      </c>
      <c r="AZ39" s="166">
        <v>1</v>
      </c>
      <c r="BA39" s="166">
        <v>1</v>
      </c>
      <c r="BB39" s="166">
        <v>0</v>
      </c>
      <c r="BC39" s="166">
        <v>1</v>
      </c>
      <c r="BD39" s="166">
        <v>1</v>
      </c>
      <c r="BE39" s="166">
        <v>1</v>
      </c>
      <c r="BF39" s="166">
        <v>1</v>
      </c>
      <c r="BG39" s="166">
        <v>1</v>
      </c>
    </row>
    <row r="40" spans="1:59" ht="36.75" customHeight="1" x14ac:dyDescent="0.25">
      <c r="A40" s="165" t="s">
        <v>3169</v>
      </c>
      <c r="B40" s="166">
        <v>0.95446002247460304</v>
      </c>
      <c r="C40" s="166">
        <v>1</v>
      </c>
      <c r="D40" s="166">
        <v>1</v>
      </c>
      <c r="E40" s="166">
        <v>1</v>
      </c>
      <c r="F40" s="166">
        <v>1</v>
      </c>
      <c r="G40" s="166">
        <v>1</v>
      </c>
      <c r="H40" s="166">
        <v>1</v>
      </c>
      <c r="I40" s="166">
        <v>1</v>
      </c>
      <c r="J40" s="166">
        <v>1</v>
      </c>
      <c r="K40" s="166">
        <v>1</v>
      </c>
      <c r="L40" s="166">
        <v>1</v>
      </c>
      <c r="M40" s="166">
        <v>1</v>
      </c>
      <c r="N40" s="166">
        <v>1</v>
      </c>
      <c r="O40" s="166">
        <v>1</v>
      </c>
      <c r="P40" s="166">
        <v>1</v>
      </c>
      <c r="Q40" s="166">
        <v>1</v>
      </c>
      <c r="R40" s="166">
        <v>1</v>
      </c>
      <c r="S40" s="166">
        <v>1</v>
      </c>
      <c r="T40" s="166">
        <v>1</v>
      </c>
      <c r="U40" s="166">
        <v>1</v>
      </c>
      <c r="V40" s="166">
        <v>1</v>
      </c>
      <c r="W40" s="166">
        <v>1</v>
      </c>
      <c r="X40" s="166">
        <v>1</v>
      </c>
      <c r="Y40" s="166">
        <v>1</v>
      </c>
      <c r="Z40" s="166">
        <v>1</v>
      </c>
      <c r="AA40" s="166">
        <v>1</v>
      </c>
      <c r="AB40" s="166">
        <v>1</v>
      </c>
      <c r="AC40" s="166">
        <v>1</v>
      </c>
      <c r="AD40" s="166">
        <v>0.62247271801756299</v>
      </c>
      <c r="AE40" s="166">
        <v>1</v>
      </c>
      <c r="AF40" s="166">
        <v>1</v>
      </c>
      <c r="AG40" s="166">
        <v>1</v>
      </c>
      <c r="AH40" s="166">
        <v>1</v>
      </c>
      <c r="AI40" s="166">
        <v>1</v>
      </c>
      <c r="AJ40" s="166">
        <v>1</v>
      </c>
      <c r="AK40" s="166">
        <v>1</v>
      </c>
      <c r="AL40" s="166">
        <v>1</v>
      </c>
      <c r="AM40" s="166">
        <v>1</v>
      </c>
      <c r="AN40" s="166">
        <v>1</v>
      </c>
      <c r="AO40" s="166">
        <v>1</v>
      </c>
      <c r="AP40" s="166">
        <v>1</v>
      </c>
      <c r="AQ40" s="166">
        <v>1</v>
      </c>
      <c r="AR40" s="166">
        <v>1</v>
      </c>
      <c r="AS40" s="166">
        <v>1</v>
      </c>
      <c r="AT40" s="166">
        <v>1</v>
      </c>
      <c r="AU40" s="166">
        <v>1</v>
      </c>
      <c r="AV40" s="166">
        <v>1</v>
      </c>
      <c r="AW40" s="166">
        <v>1</v>
      </c>
      <c r="AX40" s="166">
        <v>1</v>
      </c>
      <c r="AY40" s="166">
        <v>1</v>
      </c>
      <c r="AZ40" s="166">
        <v>1</v>
      </c>
      <c r="BA40" s="166">
        <v>1</v>
      </c>
      <c r="BB40" s="166">
        <v>1</v>
      </c>
      <c r="BC40" s="166">
        <v>1</v>
      </c>
      <c r="BD40" s="166">
        <v>1</v>
      </c>
      <c r="BE40" s="166">
        <v>1</v>
      </c>
      <c r="BF40" s="166">
        <v>1</v>
      </c>
      <c r="BG40" s="166">
        <v>1</v>
      </c>
    </row>
    <row r="41" spans="1:59" ht="36.75" customHeight="1" x14ac:dyDescent="0.25">
      <c r="A41" s="165" t="s">
        <v>3170</v>
      </c>
      <c r="B41" s="166">
        <v>1</v>
      </c>
      <c r="C41" s="166">
        <v>1</v>
      </c>
      <c r="D41" s="166">
        <v>1</v>
      </c>
      <c r="E41" s="166">
        <v>0</v>
      </c>
      <c r="F41" s="166">
        <v>1</v>
      </c>
      <c r="G41" s="166">
        <v>1</v>
      </c>
      <c r="H41" s="166">
        <v>1</v>
      </c>
      <c r="I41" s="166">
        <v>1</v>
      </c>
      <c r="J41" s="166">
        <v>1</v>
      </c>
      <c r="K41" s="166">
        <v>1</v>
      </c>
      <c r="L41" s="166">
        <v>1</v>
      </c>
      <c r="M41" s="166">
        <v>1</v>
      </c>
      <c r="N41" s="166">
        <v>1</v>
      </c>
      <c r="O41" s="166">
        <v>1</v>
      </c>
      <c r="P41" s="166">
        <v>1</v>
      </c>
      <c r="Q41" s="166">
        <v>1</v>
      </c>
      <c r="R41" s="166">
        <v>1</v>
      </c>
      <c r="S41" s="166">
        <v>1</v>
      </c>
      <c r="T41" s="166">
        <v>1</v>
      </c>
      <c r="U41" s="166">
        <v>1</v>
      </c>
      <c r="V41" s="166">
        <v>1</v>
      </c>
      <c r="W41" s="166">
        <v>1</v>
      </c>
      <c r="X41" s="166">
        <v>1</v>
      </c>
      <c r="Y41" s="166">
        <v>1</v>
      </c>
      <c r="Z41" s="166">
        <v>1</v>
      </c>
      <c r="AA41" s="166">
        <v>1</v>
      </c>
      <c r="AB41" s="166">
        <v>1</v>
      </c>
      <c r="AC41" s="166">
        <v>1</v>
      </c>
      <c r="AD41" s="166">
        <v>0.62247271801756299</v>
      </c>
      <c r="AE41" s="166">
        <v>1</v>
      </c>
      <c r="AF41" s="166">
        <v>1</v>
      </c>
      <c r="AG41" s="166">
        <v>1</v>
      </c>
      <c r="AH41" s="166">
        <v>1</v>
      </c>
      <c r="AI41" s="166">
        <v>1</v>
      </c>
      <c r="AJ41" s="166">
        <v>1</v>
      </c>
      <c r="AK41" s="166">
        <v>1</v>
      </c>
      <c r="AL41" s="166">
        <v>1</v>
      </c>
      <c r="AM41" s="166">
        <v>1</v>
      </c>
      <c r="AN41" s="166">
        <v>1</v>
      </c>
      <c r="AO41" s="166">
        <v>1</v>
      </c>
      <c r="AP41" s="166">
        <v>1</v>
      </c>
      <c r="AQ41" s="166">
        <v>1</v>
      </c>
      <c r="AR41" s="166">
        <v>1</v>
      </c>
      <c r="AS41" s="166">
        <v>1</v>
      </c>
      <c r="AT41" s="166">
        <v>1</v>
      </c>
      <c r="AU41" s="166">
        <v>1</v>
      </c>
      <c r="AV41" s="166">
        <v>1</v>
      </c>
      <c r="AW41" s="166">
        <v>1</v>
      </c>
      <c r="AX41" s="166">
        <v>1</v>
      </c>
      <c r="AY41" s="166">
        <v>1</v>
      </c>
      <c r="AZ41" s="166">
        <v>1</v>
      </c>
      <c r="BA41" s="166">
        <v>1</v>
      </c>
      <c r="BB41" s="166">
        <v>1</v>
      </c>
      <c r="BC41" s="166">
        <v>1</v>
      </c>
      <c r="BD41" s="166">
        <v>1</v>
      </c>
      <c r="BE41" s="166">
        <v>1</v>
      </c>
      <c r="BF41" s="166">
        <v>1</v>
      </c>
      <c r="BG41" s="166">
        <v>1</v>
      </c>
    </row>
    <row r="42" spans="1:59" ht="36.75" customHeight="1" x14ac:dyDescent="0.25">
      <c r="A42" s="165" t="s">
        <v>3171</v>
      </c>
      <c r="B42" s="166">
        <v>1</v>
      </c>
      <c r="C42" s="166">
        <v>1</v>
      </c>
      <c r="D42" s="166">
        <v>1</v>
      </c>
      <c r="E42" s="166">
        <v>1</v>
      </c>
      <c r="F42" s="166">
        <v>1</v>
      </c>
      <c r="G42" s="166">
        <v>1</v>
      </c>
      <c r="H42" s="166">
        <v>1</v>
      </c>
      <c r="I42" s="166">
        <v>1</v>
      </c>
      <c r="J42" s="166">
        <v>1</v>
      </c>
      <c r="K42" s="166">
        <v>1</v>
      </c>
      <c r="L42" s="166">
        <v>1</v>
      </c>
      <c r="M42" s="166">
        <v>1</v>
      </c>
      <c r="N42" s="166">
        <v>1</v>
      </c>
      <c r="O42" s="166">
        <v>1</v>
      </c>
      <c r="P42" s="166">
        <v>1</v>
      </c>
      <c r="Q42" s="166">
        <v>1</v>
      </c>
      <c r="R42" s="166">
        <v>1</v>
      </c>
      <c r="S42" s="166">
        <v>1</v>
      </c>
      <c r="T42" s="166">
        <v>1</v>
      </c>
      <c r="U42" s="166">
        <v>1</v>
      </c>
      <c r="V42" s="166">
        <v>1</v>
      </c>
      <c r="W42" s="166">
        <v>1</v>
      </c>
      <c r="X42" s="166">
        <v>1</v>
      </c>
      <c r="Y42" s="166">
        <v>1</v>
      </c>
      <c r="Z42" s="166">
        <v>1</v>
      </c>
      <c r="AA42" s="166">
        <v>1</v>
      </c>
      <c r="AB42" s="166">
        <v>1</v>
      </c>
      <c r="AC42" s="166">
        <v>1</v>
      </c>
      <c r="AD42" s="166">
        <v>0.62247271801756299</v>
      </c>
      <c r="AE42" s="166">
        <v>1</v>
      </c>
      <c r="AF42" s="166">
        <v>1</v>
      </c>
      <c r="AG42" s="166">
        <v>1</v>
      </c>
      <c r="AH42" s="166">
        <v>1</v>
      </c>
      <c r="AI42" s="166">
        <v>1</v>
      </c>
      <c r="AJ42" s="166">
        <v>1</v>
      </c>
      <c r="AK42" s="166">
        <v>1</v>
      </c>
      <c r="AL42" s="166">
        <v>1</v>
      </c>
      <c r="AM42" s="166">
        <v>1</v>
      </c>
      <c r="AN42" s="166">
        <v>1</v>
      </c>
      <c r="AO42" s="166">
        <v>1</v>
      </c>
      <c r="AP42" s="166">
        <v>1</v>
      </c>
      <c r="AQ42" s="166">
        <v>1</v>
      </c>
      <c r="AR42" s="166">
        <v>1</v>
      </c>
      <c r="AS42" s="166">
        <v>1</v>
      </c>
      <c r="AT42" s="166">
        <v>1</v>
      </c>
      <c r="AU42" s="166">
        <v>0</v>
      </c>
      <c r="AV42" s="166">
        <v>1</v>
      </c>
      <c r="AW42" s="166">
        <v>1</v>
      </c>
      <c r="AX42" s="166">
        <v>1</v>
      </c>
      <c r="AY42" s="166">
        <v>1</v>
      </c>
      <c r="AZ42" s="166">
        <v>1</v>
      </c>
      <c r="BA42" s="166">
        <v>1</v>
      </c>
      <c r="BB42" s="166">
        <v>1</v>
      </c>
      <c r="BC42" s="166">
        <v>1</v>
      </c>
      <c r="BD42" s="166">
        <v>1</v>
      </c>
      <c r="BE42" s="166">
        <v>1</v>
      </c>
      <c r="BF42" s="166">
        <v>1</v>
      </c>
      <c r="BG42" s="166">
        <v>1</v>
      </c>
    </row>
    <row r="43" spans="1:59" ht="36.75" customHeight="1" x14ac:dyDescent="0.25">
      <c r="A43" s="165" t="s">
        <v>3172</v>
      </c>
      <c r="B43" s="166">
        <v>1</v>
      </c>
      <c r="C43" s="166">
        <v>1</v>
      </c>
      <c r="D43" s="166">
        <v>1</v>
      </c>
      <c r="E43" s="166">
        <v>1</v>
      </c>
      <c r="F43" s="166">
        <v>0</v>
      </c>
      <c r="G43" s="166">
        <v>1</v>
      </c>
      <c r="H43" s="166">
        <v>1</v>
      </c>
      <c r="I43" s="166">
        <v>1</v>
      </c>
      <c r="J43" s="166">
        <v>0</v>
      </c>
      <c r="K43" s="166">
        <v>0</v>
      </c>
      <c r="L43" s="166">
        <v>1</v>
      </c>
      <c r="M43" s="166">
        <v>1</v>
      </c>
      <c r="N43" s="166">
        <v>1</v>
      </c>
      <c r="O43" s="166">
        <v>1</v>
      </c>
      <c r="P43" s="166">
        <v>1</v>
      </c>
      <c r="Q43" s="166">
        <v>1</v>
      </c>
      <c r="R43" s="166">
        <v>1</v>
      </c>
      <c r="S43" s="166">
        <v>1</v>
      </c>
      <c r="T43" s="166">
        <v>1</v>
      </c>
      <c r="U43" s="166">
        <v>1</v>
      </c>
      <c r="V43" s="166">
        <v>1</v>
      </c>
      <c r="W43" s="166">
        <v>1</v>
      </c>
      <c r="X43" s="166">
        <v>0</v>
      </c>
      <c r="Y43" s="166">
        <v>1</v>
      </c>
      <c r="Z43" s="166">
        <v>1</v>
      </c>
      <c r="AA43" s="166">
        <v>1</v>
      </c>
      <c r="AB43" s="166">
        <v>1</v>
      </c>
      <c r="AC43" s="166">
        <v>1</v>
      </c>
      <c r="AD43" s="166">
        <v>0</v>
      </c>
      <c r="AE43" s="166">
        <v>1</v>
      </c>
      <c r="AF43" s="166">
        <v>1</v>
      </c>
      <c r="AG43" s="166">
        <v>1</v>
      </c>
      <c r="AH43" s="166">
        <v>1</v>
      </c>
      <c r="AI43" s="166">
        <v>1</v>
      </c>
      <c r="AJ43" s="166">
        <v>1</v>
      </c>
      <c r="AK43" s="166">
        <v>1</v>
      </c>
      <c r="AL43" s="166">
        <v>1</v>
      </c>
      <c r="AM43" s="166">
        <v>1</v>
      </c>
      <c r="AN43" s="166">
        <v>1</v>
      </c>
      <c r="AO43" s="166">
        <v>1</v>
      </c>
      <c r="AP43" s="166">
        <v>1</v>
      </c>
      <c r="AQ43" s="166">
        <v>1</v>
      </c>
      <c r="AR43" s="166">
        <v>1</v>
      </c>
      <c r="AS43" s="166">
        <v>1</v>
      </c>
      <c r="AT43" s="166">
        <v>1</v>
      </c>
      <c r="AU43" s="166">
        <v>1</v>
      </c>
      <c r="AV43" s="166">
        <v>1</v>
      </c>
      <c r="AW43" s="166">
        <v>1</v>
      </c>
      <c r="AX43" s="166">
        <v>1</v>
      </c>
      <c r="AY43" s="166">
        <v>0</v>
      </c>
      <c r="AZ43" s="166">
        <v>1</v>
      </c>
      <c r="BA43" s="166">
        <v>0.49732119037808198</v>
      </c>
      <c r="BB43" s="166">
        <v>1</v>
      </c>
      <c r="BC43" s="166">
        <v>1</v>
      </c>
      <c r="BD43" s="166">
        <v>1</v>
      </c>
      <c r="BE43" s="166">
        <v>1</v>
      </c>
      <c r="BF43" s="166">
        <v>1</v>
      </c>
      <c r="BG43" s="166">
        <v>1</v>
      </c>
    </row>
    <row r="44" spans="1:59" ht="36.75" customHeight="1" x14ac:dyDescent="0.25">
      <c r="A44" s="165" t="s">
        <v>3173</v>
      </c>
      <c r="B44" s="166">
        <v>1</v>
      </c>
      <c r="C44" s="166">
        <v>1</v>
      </c>
      <c r="D44" s="166">
        <v>1</v>
      </c>
      <c r="E44" s="166">
        <v>1</v>
      </c>
      <c r="F44" s="166">
        <v>1</v>
      </c>
      <c r="G44" s="166">
        <v>1</v>
      </c>
      <c r="H44" s="166">
        <v>1</v>
      </c>
      <c r="I44" s="166">
        <v>1</v>
      </c>
      <c r="J44" s="166">
        <v>1</v>
      </c>
      <c r="K44" s="166">
        <v>1</v>
      </c>
      <c r="L44" s="166">
        <v>1</v>
      </c>
      <c r="M44" s="166">
        <v>1</v>
      </c>
      <c r="N44" s="166">
        <v>1</v>
      </c>
      <c r="O44" s="166">
        <v>1</v>
      </c>
      <c r="P44" s="166">
        <v>1</v>
      </c>
      <c r="Q44" s="166">
        <v>1</v>
      </c>
      <c r="R44" s="166">
        <v>1</v>
      </c>
      <c r="S44" s="166">
        <v>1</v>
      </c>
      <c r="T44" s="166">
        <v>1</v>
      </c>
      <c r="U44" s="166">
        <v>1</v>
      </c>
      <c r="V44" s="166">
        <v>1</v>
      </c>
      <c r="W44" s="166">
        <v>1</v>
      </c>
      <c r="X44" s="166">
        <v>1</v>
      </c>
      <c r="Y44" s="166">
        <v>1</v>
      </c>
      <c r="Z44" s="166">
        <v>1</v>
      </c>
      <c r="AA44" s="166">
        <v>1</v>
      </c>
      <c r="AB44" s="166">
        <v>1</v>
      </c>
      <c r="AC44" s="166">
        <v>1</v>
      </c>
      <c r="AD44" s="166">
        <v>0</v>
      </c>
      <c r="AE44" s="166">
        <v>1</v>
      </c>
      <c r="AF44" s="166">
        <v>1</v>
      </c>
      <c r="AG44" s="166">
        <v>1</v>
      </c>
      <c r="AH44" s="166">
        <v>1</v>
      </c>
      <c r="AI44" s="166">
        <v>1</v>
      </c>
      <c r="AJ44" s="166">
        <v>1</v>
      </c>
      <c r="AK44" s="166">
        <v>1</v>
      </c>
      <c r="AL44" s="166">
        <v>1</v>
      </c>
      <c r="AM44" s="166">
        <v>1</v>
      </c>
      <c r="AN44" s="166">
        <v>1</v>
      </c>
      <c r="AO44" s="166">
        <v>1</v>
      </c>
      <c r="AP44" s="166">
        <v>1</v>
      </c>
      <c r="AQ44" s="166">
        <v>1</v>
      </c>
      <c r="AR44" s="166">
        <v>1</v>
      </c>
      <c r="AS44" s="166">
        <v>1</v>
      </c>
      <c r="AT44" s="166">
        <v>1</v>
      </c>
      <c r="AU44" s="166">
        <v>1</v>
      </c>
      <c r="AV44" s="166">
        <v>1</v>
      </c>
      <c r="AW44" s="166">
        <v>1</v>
      </c>
      <c r="AX44" s="166">
        <v>1</v>
      </c>
      <c r="AY44" s="166">
        <v>1</v>
      </c>
      <c r="AZ44" s="166">
        <v>1</v>
      </c>
      <c r="BA44" s="166">
        <v>1</v>
      </c>
      <c r="BB44" s="166">
        <v>1</v>
      </c>
      <c r="BC44" s="166">
        <v>1</v>
      </c>
      <c r="BD44" s="166">
        <v>1</v>
      </c>
      <c r="BE44" s="166">
        <v>1</v>
      </c>
      <c r="BF44" s="166">
        <v>1</v>
      </c>
      <c r="BG44" s="166">
        <v>0</v>
      </c>
    </row>
    <row r="45" spans="1:59" ht="36.75" customHeight="1" x14ac:dyDescent="0.25">
      <c r="A45" s="165" t="s">
        <v>3174</v>
      </c>
      <c r="B45" s="166">
        <v>0</v>
      </c>
      <c r="C45" s="166">
        <v>1</v>
      </c>
      <c r="D45" s="166">
        <v>1</v>
      </c>
      <c r="E45" s="166">
        <v>1</v>
      </c>
      <c r="F45" s="166">
        <v>1</v>
      </c>
      <c r="G45" s="166">
        <v>1</v>
      </c>
      <c r="H45" s="166">
        <v>1</v>
      </c>
      <c r="I45" s="166">
        <v>1</v>
      </c>
      <c r="J45" s="166">
        <v>1</v>
      </c>
      <c r="K45" s="166">
        <v>1</v>
      </c>
      <c r="L45" s="166">
        <v>1</v>
      </c>
      <c r="M45" s="166">
        <v>1</v>
      </c>
      <c r="N45" s="166">
        <v>1</v>
      </c>
      <c r="O45" s="166">
        <v>1</v>
      </c>
      <c r="P45" s="166">
        <v>1</v>
      </c>
      <c r="Q45" s="166">
        <v>1</v>
      </c>
      <c r="R45" s="166">
        <v>1</v>
      </c>
      <c r="S45" s="166">
        <v>1</v>
      </c>
      <c r="T45" s="166">
        <v>1</v>
      </c>
      <c r="U45" s="166">
        <v>1</v>
      </c>
      <c r="V45" s="166">
        <v>1</v>
      </c>
      <c r="W45" s="166">
        <v>1</v>
      </c>
      <c r="X45" s="166">
        <v>1</v>
      </c>
      <c r="Y45" s="166">
        <v>1</v>
      </c>
      <c r="Z45" s="166">
        <v>1</v>
      </c>
      <c r="AA45" s="166">
        <v>1</v>
      </c>
      <c r="AB45" s="166">
        <v>1</v>
      </c>
      <c r="AC45" s="166">
        <v>1</v>
      </c>
      <c r="AD45" s="166">
        <v>0.62247271801757498</v>
      </c>
      <c r="AE45" s="166">
        <v>1</v>
      </c>
      <c r="AF45" s="166">
        <v>1</v>
      </c>
      <c r="AG45" s="166">
        <v>1</v>
      </c>
      <c r="AH45" s="166">
        <v>1</v>
      </c>
      <c r="AI45" s="166">
        <v>1</v>
      </c>
      <c r="AJ45" s="166">
        <v>1</v>
      </c>
      <c r="AK45" s="166">
        <v>1</v>
      </c>
      <c r="AL45" s="166">
        <v>1</v>
      </c>
      <c r="AM45" s="166">
        <v>1</v>
      </c>
      <c r="AN45" s="166">
        <v>1</v>
      </c>
      <c r="AO45" s="166">
        <v>1</v>
      </c>
      <c r="AP45" s="166">
        <v>1</v>
      </c>
      <c r="AQ45" s="166">
        <v>1</v>
      </c>
      <c r="AR45" s="166">
        <v>1</v>
      </c>
      <c r="AS45" s="166">
        <v>1</v>
      </c>
      <c r="AT45" s="166">
        <v>1</v>
      </c>
      <c r="AU45" s="166">
        <v>1</v>
      </c>
      <c r="AV45" s="166">
        <v>1</v>
      </c>
      <c r="AW45" s="166">
        <v>1</v>
      </c>
      <c r="AX45" s="166">
        <v>1</v>
      </c>
      <c r="AY45" s="166">
        <v>1</v>
      </c>
      <c r="AZ45" s="166">
        <v>1</v>
      </c>
      <c r="BA45" s="166">
        <v>1</v>
      </c>
      <c r="BB45" s="166">
        <v>1</v>
      </c>
      <c r="BC45" s="166">
        <v>1</v>
      </c>
      <c r="BD45" s="166">
        <v>1</v>
      </c>
      <c r="BE45" s="166">
        <v>1</v>
      </c>
      <c r="BF45" s="166">
        <v>1</v>
      </c>
      <c r="BG45" s="166">
        <v>1</v>
      </c>
    </row>
    <row r="46" spans="1:59" ht="36.75" customHeight="1" x14ac:dyDescent="0.25">
      <c r="A46" s="165" t="s">
        <v>3175</v>
      </c>
      <c r="B46" s="166">
        <v>1</v>
      </c>
      <c r="C46" s="166">
        <v>1</v>
      </c>
      <c r="D46" s="166">
        <v>1</v>
      </c>
      <c r="E46" s="166">
        <v>1</v>
      </c>
      <c r="F46" s="166">
        <v>1</v>
      </c>
      <c r="G46" s="166">
        <v>1</v>
      </c>
      <c r="H46" s="166">
        <v>1</v>
      </c>
      <c r="I46" s="166">
        <v>1</v>
      </c>
      <c r="J46" s="166">
        <v>1</v>
      </c>
      <c r="K46" s="166">
        <v>1</v>
      </c>
      <c r="L46" s="166">
        <v>1</v>
      </c>
      <c r="M46" s="166">
        <v>1</v>
      </c>
      <c r="N46" s="166">
        <v>1</v>
      </c>
      <c r="O46" s="166">
        <v>1</v>
      </c>
      <c r="P46" s="166">
        <v>1</v>
      </c>
      <c r="Q46" s="166">
        <v>1</v>
      </c>
      <c r="R46" s="166">
        <v>1</v>
      </c>
      <c r="S46" s="166">
        <v>1</v>
      </c>
      <c r="T46" s="166">
        <v>1</v>
      </c>
      <c r="U46" s="166">
        <v>1</v>
      </c>
      <c r="V46" s="166">
        <v>1</v>
      </c>
      <c r="W46" s="166">
        <v>1</v>
      </c>
      <c r="X46" s="166">
        <v>1</v>
      </c>
      <c r="Y46" s="166">
        <v>1</v>
      </c>
      <c r="Z46" s="166">
        <v>1</v>
      </c>
      <c r="AA46" s="166">
        <v>1</v>
      </c>
      <c r="AB46" s="166">
        <v>1</v>
      </c>
      <c r="AC46" s="166">
        <v>1</v>
      </c>
      <c r="AD46" s="166">
        <v>0.62247271801757498</v>
      </c>
      <c r="AE46" s="166">
        <v>1</v>
      </c>
      <c r="AF46" s="166">
        <v>1</v>
      </c>
      <c r="AG46" s="166">
        <v>1</v>
      </c>
      <c r="AH46" s="166">
        <v>1</v>
      </c>
      <c r="AI46" s="166">
        <v>1</v>
      </c>
      <c r="AJ46" s="166">
        <v>1</v>
      </c>
      <c r="AK46" s="166">
        <v>1</v>
      </c>
      <c r="AL46" s="166">
        <v>1</v>
      </c>
      <c r="AM46" s="166">
        <v>1</v>
      </c>
      <c r="AN46" s="166">
        <v>1</v>
      </c>
      <c r="AO46" s="166">
        <v>1</v>
      </c>
      <c r="AP46" s="166">
        <v>1</v>
      </c>
      <c r="AQ46" s="166">
        <v>1</v>
      </c>
      <c r="AR46" s="166">
        <v>1</v>
      </c>
      <c r="AS46" s="166">
        <v>1</v>
      </c>
      <c r="AT46" s="166">
        <v>1</v>
      </c>
      <c r="AU46" s="166">
        <v>1</v>
      </c>
      <c r="AV46" s="166">
        <v>1</v>
      </c>
      <c r="AW46" s="166">
        <v>1</v>
      </c>
      <c r="AX46" s="166">
        <v>1</v>
      </c>
      <c r="AY46" s="166">
        <v>1</v>
      </c>
      <c r="AZ46" s="166">
        <v>1</v>
      </c>
      <c r="BA46" s="166">
        <v>1</v>
      </c>
      <c r="BB46" s="166">
        <v>1</v>
      </c>
      <c r="BC46" s="166">
        <v>1</v>
      </c>
      <c r="BD46" s="166">
        <v>1</v>
      </c>
      <c r="BE46" s="166">
        <v>0</v>
      </c>
      <c r="BF46" s="166">
        <v>1</v>
      </c>
      <c r="BG46" s="166">
        <v>1</v>
      </c>
    </row>
    <row r="47" spans="1:59" ht="36.75" customHeight="1" x14ac:dyDescent="0.25">
      <c r="A47" s="165" t="s">
        <v>3176</v>
      </c>
      <c r="B47" s="166">
        <v>1</v>
      </c>
      <c r="C47" s="166">
        <v>1</v>
      </c>
      <c r="D47" s="166">
        <v>1</v>
      </c>
      <c r="E47" s="166">
        <v>1</v>
      </c>
      <c r="F47" s="166">
        <v>1</v>
      </c>
      <c r="G47" s="166">
        <v>1</v>
      </c>
      <c r="H47" s="166">
        <v>1</v>
      </c>
      <c r="I47" s="166">
        <v>1</v>
      </c>
      <c r="J47" s="166">
        <v>1</v>
      </c>
      <c r="K47" s="166">
        <v>1</v>
      </c>
      <c r="L47" s="166">
        <v>1</v>
      </c>
      <c r="M47" s="166">
        <v>1</v>
      </c>
      <c r="N47" s="166">
        <v>1</v>
      </c>
      <c r="O47" s="166">
        <v>1</v>
      </c>
      <c r="P47" s="166">
        <v>1</v>
      </c>
      <c r="Q47" s="166">
        <v>1</v>
      </c>
      <c r="R47" s="166">
        <v>1</v>
      </c>
      <c r="S47" s="166">
        <v>1</v>
      </c>
      <c r="T47" s="166">
        <v>1</v>
      </c>
      <c r="U47" s="166">
        <v>1</v>
      </c>
      <c r="V47" s="166">
        <v>1</v>
      </c>
      <c r="W47" s="166">
        <v>1</v>
      </c>
      <c r="X47" s="166">
        <v>1</v>
      </c>
      <c r="Y47" s="166">
        <v>1</v>
      </c>
      <c r="Z47" s="166">
        <v>1</v>
      </c>
      <c r="AA47" s="166">
        <v>1</v>
      </c>
      <c r="AB47" s="166">
        <v>1</v>
      </c>
      <c r="AC47" s="166">
        <v>1</v>
      </c>
      <c r="AD47" s="166">
        <v>0.62247271801757498</v>
      </c>
      <c r="AE47" s="166">
        <v>1</v>
      </c>
      <c r="AF47" s="166">
        <v>0</v>
      </c>
      <c r="AG47" s="166">
        <v>1</v>
      </c>
      <c r="AH47" s="166">
        <v>1</v>
      </c>
      <c r="AI47" s="166">
        <v>1</v>
      </c>
      <c r="AJ47" s="166">
        <v>1</v>
      </c>
      <c r="AK47" s="166">
        <v>1</v>
      </c>
      <c r="AL47" s="166">
        <v>1</v>
      </c>
      <c r="AM47" s="166">
        <v>1</v>
      </c>
      <c r="AN47" s="166">
        <v>1</v>
      </c>
      <c r="AO47" s="166">
        <v>1</v>
      </c>
      <c r="AP47" s="166">
        <v>1</v>
      </c>
      <c r="AQ47" s="166">
        <v>1</v>
      </c>
      <c r="AR47" s="166">
        <v>1</v>
      </c>
      <c r="AS47" s="166">
        <v>1</v>
      </c>
      <c r="AT47" s="166">
        <v>1</v>
      </c>
      <c r="AU47" s="166">
        <v>1</v>
      </c>
      <c r="AV47" s="166">
        <v>1</v>
      </c>
      <c r="AW47" s="166">
        <v>1</v>
      </c>
      <c r="AX47" s="166">
        <v>1</v>
      </c>
      <c r="AY47" s="166">
        <v>1</v>
      </c>
      <c r="AZ47" s="166">
        <v>1</v>
      </c>
      <c r="BA47" s="166">
        <v>1</v>
      </c>
      <c r="BB47" s="166">
        <v>1</v>
      </c>
      <c r="BC47" s="166">
        <v>1</v>
      </c>
      <c r="BD47" s="166">
        <v>1</v>
      </c>
      <c r="BE47" s="166">
        <v>1</v>
      </c>
      <c r="BF47" s="166">
        <v>0</v>
      </c>
      <c r="BG47" s="166">
        <v>1</v>
      </c>
    </row>
    <row r="48" spans="1:59" ht="36.75" customHeight="1" x14ac:dyDescent="0.25">
      <c r="A48" s="165" t="s">
        <v>3177</v>
      </c>
      <c r="B48" s="166">
        <v>1</v>
      </c>
      <c r="C48" s="166">
        <v>1</v>
      </c>
      <c r="D48" s="166">
        <v>1</v>
      </c>
      <c r="E48" s="166">
        <v>1</v>
      </c>
      <c r="F48" s="166">
        <v>1</v>
      </c>
      <c r="G48" s="166">
        <v>0</v>
      </c>
      <c r="H48" s="166">
        <v>1</v>
      </c>
      <c r="I48" s="166">
        <v>1</v>
      </c>
      <c r="J48" s="166">
        <v>1</v>
      </c>
      <c r="K48" s="166">
        <v>1</v>
      </c>
      <c r="L48" s="166">
        <v>1</v>
      </c>
      <c r="M48" s="166">
        <v>1</v>
      </c>
      <c r="N48" s="166">
        <v>1</v>
      </c>
      <c r="O48" s="166">
        <v>1</v>
      </c>
      <c r="P48" s="166">
        <v>1</v>
      </c>
      <c r="Q48" s="166">
        <v>1</v>
      </c>
      <c r="R48" s="166">
        <v>1</v>
      </c>
      <c r="S48" s="166">
        <v>1</v>
      </c>
      <c r="T48" s="166">
        <v>1</v>
      </c>
      <c r="U48" s="166">
        <v>1</v>
      </c>
      <c r="V48" s="166">
        <v>1</v>
      </c>
      <c r="W48" s="166">
        <v>1</v>
      </c>
      <c r="X48" s="166">
        <v>1</v>
      </c>
      <c r="Y48" s="166">
        <v>1</v>
      </c>
      <c r="Z48" s="166">
        <v>1</v>
      </c>
      <c r="AA48" s="166">
        <v>1</v>
      </c>
      <c r="AB48" s="166">
        <v>1</v>
      </c>
      <c r="AC48" s="166">
        <v>1</v>
      </c>
      <c r="AD48" s="166">
        <v>0.62247271801757498</v>
      </c>
      <c r="AE48" s="166">
        <v>1</v>
      </c>
      <c r="AF48" s="166">
        <v>1</v>
      </c>
      <c r="AG48" s="166">
        <v>1</v>
      </c>
      <c r="AH48" s="166">
        <v>1</v>
      </c>
      <c r="AI48" s="166">
        <v>1</v>
      </c>
      <c r="AJ48" s="166">
        <v>1</v>
      </c>
      <c r="AK48" s="166">
        <v>1</v>
      </c>
      <c r="AL48" s="166">
        <v>1</v>
      </c>
      <c r="AM48" s="166">
        <v>1</v>
      </c>
      <c r="AN48" s="166">
        <v>1</v>
      </c>
      <c r="AO48" s="166">
        <v>0</v>
      </c>
      <c r="AP48" s="166">
        <v>1</v>
      </c>
      <c r="AQ48" s="166">
        <v>1</v>
      </c>
      <c r="AR48" s="166">
        <v>1</v>
      </c>
      <c r="AS48" s="166">
        <v>1</v>
      </c>
      <c r="AT48" s="166">
        <v>1</v>
      </c>
      <c r="AU48" s="166">
        <v>1</v>
      </c>
      <c r="AV48" s="166">
        <v>1</v>
      </c>
      <c r="AW48" s="166">
        <v>1</v>
      </c>
      <c r="AX48" s="166">
        <v>1</v>
      </c>
      <c r="AY48" s="166">
        <v>1</v>
      </c>
      <c r="AZ48" s="166">
        <v>1</v>
      </c>
      <c r="BA48" s="166">
        <v>1</v>
      </c>
      <c r="BB48" s="166">
        <v>1</v>
      </c>
      <c r="BC48" s="166">
        <v>1</v>
      </c>
      <c r="BD48" s="166">
        <v>1</v>
      </c>
      <c r="BE48" s="166">
        <v>1</v>
      </c>
      <c r="BF48" s="166">
        <v>1</v>
      </c>
      <c r="BG48" s="166">
        <v>1</v>
      </c>
    </row>
    <row r="49" spans="1:59" ht="36.75" customHeight="1" x14ac:dyDescent="0.25">
      <c r="A49" s="165" t="s">
        <v>3178</v>
      </c>
      <c r="B49" s="166">
        <v>1</v>
      </c>
      <c r="C49" s="166">
        <v>1</v>
      </c>
      <c r="D49" s="166">
        <v>1</v>
      </c>
      <c r="E49" s="166">
        <v>1</v>
      </c>
      <c r="F49" s="166">
        <v>1</v>
      </c>
      <c r="G49" s="166">
        <v>1</v>
      </c>
      <c r="H49" s="166">
        <v>1</v>
      </c>
      <c r="I49" s="166">
        <v>1</v>
      </c>
      <c r="J49" s="166">
        <v>1</v>
      </c>
      <c r="K49" s="166">
        <v>1</v>
      </c>
      <c r="L49" s="166">
        <v>1</v>
      </c>
      <c r="M49" s="166">
        <v>1</v>
      </c>
      <c r="N49" s="166">
        <v>1</v>
      </c>
      <c r="O49" s="166">
        <v>1</v>
      </c>
      <c r="P49" s="166">
        <v>1</v>
      </c>
      <c r="Q49" s="166">
        <v>0</v>
      </c>
      <c r="R49" s="166">
        <v>0</v>
      </c>
      <c r="S49" s="166">
        <v>1</v>
      </c>
      <c r="T49" s="166">
        <v>1</v>
      </c>
      <c r="U49" s="166">
        <v>1</v>
      </c>
      <c r="V49" s="166">
        <v>1</v>
      </c>
      <c r="W49" s="166">
        <v>1</v>
      </c>
      <c r="X49" s="166">
        <v>1</v>
      </c>
      <c r="Y49" s="166">
        <v>1</v>
      </c>
      <c r="Z49" s="166">
        <v>1</v>
      </c>
      <c r="AA49" s="166">
        <v>1</v>
      </c>
      <c r="AB49" s="166">
        <v>1</v>
      </c>
      <c r="AC49" s="166">
        <v>1</v>
      </c>
      <c r="AD49" s="166">
        <v>0.62247271801756299</v>
      </c>
      <c r="AE49" s="166">
        <v>1</v>
      </c>
      <c r="AF49" s="166">
        <v>1</v>
      </c>
      <c r="AG49" s="166">
        <v>1</v>
      </c>
      <c r="AH49" s="166">
        <v>1</v>
      </c>
      <c r="AI49" s="166">
        <v>1</v>
      </c>
      <c r="AJ49" s="166">
        <v>1</v>
      </c>
      <c r="AK49" s="166">
        <v>1</v>
      </c>
      <c r="AL49" s="166">
        <v>1</v>
      </c>
      <c r="AM49" s="166">
        <v>1</v>
      </c>
      <c r="AN49" s="166">
        <v>1</v>
      </c>
      <c r="AO49" s="166">
        <v>1</v>
      </c>
      <c r="AP49" s="166">
        <v>1</v>
      </c>
      <c r="AQ49" s="166">
        <v>1</v>
      </c>
      <c r="AR49" s="166">
        <v>1</v>
      </c>
      <c r="AS49" s="166">
        <v>1</v>
      </c>
      <c r="AT49" s="166">
        <v>1</v>
      </c>
      <c r="AU49" s="166">
        <v>1</v>
      </c>
      <c r="AV49" s="166">
        <v>1</v>
      </c>
      <c r="AW49" s="166">
        <v>1</v>
      </c>
      <c r="AX49" s="166">
        <v>1</v>
      </c>
      <c r="AY49" s="166">
        <v>1</v>
      </c>
      <c r="AZ49" s="166">
        <v>1</v>
      </c>
      <c r="BA49" s="166">
        <v>1</v>
      </c>
      <c r="BB49" s="166">
        <v>1</v>
      </c>
      <c r="BC49" s="166">
        <v>1</v>
      </c>
      <c r="BD49" s="166">
        <v>1</v>
      </c>
      <c r="BE49" s="166">
        <v>1</v>
      </c>
      <c r="BF49" s="166">
        <v>1</v>
      </c>
      <c r="BG49" s="166">
        <v>1</v>
      </c>
    </row>
    <row r="50" spans="1:59" ht="36.75" customHeight="1" x14ac:dyDescent="0.25">
      <c r="A50" s="165" t="s">
        <v>3179</v>
      </c>
      <c r="B50" s="166">
        <v>0.95446002247460304</v>
      </c>
      <c r="C50" s="166">
        <v>1</v>
      </c>
      <c r="D50" s="166">
        <v>1</v>
      </c>
      <c r="E50" s="166">
        <v>1</v>
      </c>
      <c r="F50" s="166">
        <v>1</v>
      </c>
      <c r="G50" s="166">
        <v>1</v>
      </c>
      <c r="H50" s="166">
        <v>1</v>
      </c>
      <c r="I50" s="166">
        <v>1</v>
      </c>
      <c r="J50" s="166">
        <v>1</v>
      </c>
      <c r="K50" s="166">
        <v>1</v>
      </c>
      <c r="L50" s="166">
        <v>1</v>
      </c>
      <c r="M50" s="166">
        <v>1</v>
      </c>
      <c r="N50" s="166">
        <v>1</v>
      </c>
      <c r="O50" s="166">
        <v>1</v>
      </c>
      <c r="P50" s="166">
        <v>1</v>
      </c>
      <c r="Q50" s="166">
        <v>1</v>
      </c>
      <c r="R50" s="166">
        <v>1</v>
      </c>
      <c r="S50" s="166">
        <v>1</v>
      </c>
      <c r="T50" s="166">
        <v>1</v>
      </c>
      <c r="U50" s="166">
        <v>1</v>
      </c>
      <c r="V50" s="166">
        <v>1</v>
      </c>
      <c r="W50" s="166">
        <v>1</v>
      </c>
      <c r="X50" s="166">
        <v>1</v>
      </c>
      <c r="Y50" s="166">
        <v>1</v>
      </c>
      <c r="Z50" s="166">
        <v>1</v>
      </c>
      <c r="AA50" s="166">
        <v>1</v>
      </c>
      <c r="AB50" s="166">
        <v>1</v>
      </c>
      <c r="AC50" s="166">
        <v>1</v>
      </c>
      <c r="AD50" s="166">
        <v>0.62247271801757498</v>
      </c>
      <c r="AE50" s="166">
        <v>1</v>
      </c>
      <c r="AF50" s="166">
        <v>1</v>
      </c>
      <c r="AG50" s="166">
        <v>1</v>
      </c>
      <c r="AH50" s="166">
        <v>1</v>
      </c>
      <c r="AI50" s="166">
        <v>1</v>
      </c>
      <c r="AJ50" s="166">
        <v>1</v>
      </c>
      <c r="AK50" s="166">
        <v>1</v>
      </c>
      <c r="AL50" s="166">
        <v>1</v>
      </c>
      <c r="AM50" s="166">
        <v>1</v>
      </c>
      <c r="AN50" s="166">
        <v>1</v>
      </c>
      <c r="AO50" s="166">
        <v>1</v>
      </c>
      <c r="AP50" s="166">
        <v>1</v>
      </c>
      <c r="AQ50" s="166">
        <v>1</v>
      </c>
      <c r="AR50" s="166">
        <v>1</v>
      </c>
      <c r="AS50" s="166">
        <v>1</v>
      </c>
      <c r="AT50" s="166">
        <v>1</v>
      </c>
      <c r="AU50" s="166">
        <v>1</v>
      </c>
      <c r="AV50" s="166">
        <v>1</v>
      </c>
      <c r="AW50" s="166">
        <v>1</v>
      </c>
      <c r="AX50" s="166">
        <v>1</v>
      </c>
      <c r="AY50" s="166">
        <v>1</v>
      </c>
      <c r="AZ50" s="166">
        <v>1</v>
      </c>
      <c r="BA50" s="166">
        <v>1</v>
      </c>
      <c r="BB50" s="166">
        <v>1</v>
      </c>
      <c r="BC50" s="166">
        <v>1</v>
      </c>
      <c r="BD50" s="166">
        <v>1</v>
      </c>
      <c r="BE50" s="166">
        <v>1</v>
      </c>
      <c r="BF50" s="166">
        <v>1</v>
      </c>
      <c r="BG50" s="166">
        <v>1</v>
      </c>
    </row>
    <row r="51" spans="1:59" ht="36.75" customHeight="1" x14ac:dyDescent="0.25">
      <c r="A51" s="165" t="s">
        <v>3180</v>
      </c>
      <c r="B51" s="166">
        <v>1</v>
      </c>
      <c r="C51" s="166">
        <v>1</v>
      </c>
      <c r="D51" s="166">
        <v>1</v>
      </c>
      <c r="E51" s="166">
        <v>1</v>
      </c>
      <c r="F51" s="166">
        <v>1</v>
      </c>
      <c r="G51" s="166">
        <v>1</v>
      </c>
      <c r="H51" s="166">
        <v>1</v>
      </c>
      <c r="I51" s="166">
        <v>1</v>
      </c>
      <c r="J51" s="166">
        <v>1</v>
      </c>
      <c r="K51" s="166">
        <v>1</v>
      </c>
      <c r="L51" s="166">
        <v>1</v>
      </c>
      <c r="M51" s="166">
        <v>1</v>
      </c>
      <c r="N51" s="166">
        <v>1</v>
      </c>
      <c r="O51" s="166">
        <v>1</v>
      </c>
      <c r="P51" s="166">
        <v>1</v>
      </c>
      <c r="Q51" s="166">
        <v>1</v>
      </c>
      <c r="R51" s="166">
        <v>1</v>
      </c>
      <c r="S51" s="166">
        <v>1</v>
      </c>
      <c r="T51" s="166">
        <v>1</v>
      </c>
      <c r="U51" s="166">
        <v>1</v>
      </c>
      <c r="V51" s="166">
        <v>1</v>
      </c>
      <c r="W51" s="166">
        <v>0</v>
      </c>
      <c r="X51" s="166">
        <v>1</v>
      </c>
      <c r="Y51" s="166">
        <v>1</v>
      </c>
      <c r="Z51" s="166">
        <v>1</v>
      </c>
      <c r="AA51" s="166">
        <v>1</v>
      </c>
      <c r="AB51" s="166">
        <v>1</v>
      </c>
      <c r="AC51" s="166">
        <v>1</v>
      </c>
      <c r="AD51" s="166">
        <v>0.62247271801756299</v>
      </c>
      <c r="AE51" s="166">
        <v>0</v>
      </c>
      <c r="AF51" s="166">
        <v>1</v>
      </c>
      <c r="AG51" s="166">
        <v>1</v>
      </c>
      <c r="AH51" s="166">
        <v>1</v>
      </c>
      <c r="AI51" s="166">
        <v>1</v>
      </c>
      <c r="AJ51" s="166">
        <v>1</v>
      </c>
      <c r="AK51" s="166">
        <v>1</v>
      </c>
      <c r="AL51" s="166">
        <v>1</v>
      </c>
      <c r="AM51" s="166">
        <v>1</v>
      </c>
      <c r="AN51" s="166">
        <v>1</v>
      </c>
      <c r="AO51" s="166">
        <v>1</v>
      </c>
      <c r="AP51" s="166">
        <v>1</v>
      </c>
      <c r="AQ51" s="166">
        <v>1</v>
      </c>
      <c r="AR51" s="166">
        <v>1</v>
      </c>
      <c r="AS51" s="166">
        <v>1</v>
      </c>
      <c r="AT51" s="166">
        <v>1</v>
      </c>
      <c r="AU51" s="166">
        <v>1</v>
      </c>
      <c r="AV51" s="166">
        <v>1</v>
      </c>
      <c r="AW51" s="166">
        <v>1</v>
      </c>
      <c r="AX51" s="166">
        <v>1</v>
      </c>
      <c r="AY51" s="166">
        <v>1</v>
      </c>
      <c r="AZ51" s="166">
        <v>1</v>
      </c>
      <c r="BA51" s="166">
        <v>1</v>
      </c>
      <c r="BB51" s="166">
        <v>1</v>
      </c>
      <c r="BC51" s="166">
        <v>1</v>
      </c>
      <c r="BD51" s="166">
        <v>1</v>
      </c>
      <c r="BE51" s="166">
        <v>1</v>
      </c>
      <c r="BF51" s="166">
        <v>1</v>
      </c>
      <c r="BG51" s="166">
        <v>1</v>
      </c>
    </row>
    <row r="52" spans="1:59" ht="36.75" customHeight="1" x14ac:dyDescent="0.25">
      <c r="A52" s="165" t="s">
        <v>3181</v>
      </c>
      <c r="B52" s="166">
        <v>1</v>
      </c>
      <c r="C52" s="166">
        <v>1</v>
      </c>
      <c r="D52" s="166">
        <v>1</v>
      </c>
      <c r="E52" s="166">
        <v>1</v>
      </c>
      <c r="F52" s="166">
        <v>1</v>
      </c>
      <c r="G52" s="166">
        <v>1</v>
      </c>
      <c r="H52" s="166">
        <v>1</v>
      </c>
      <c r="I52" s="166">
        <v>1</v>
      </c>
      <c r="J52" s="166">
        <v>1</v>
      </c>
      <c r="K52" s="166">
        <v>1</v>
      </c>
      <c r="L52" s="166">
        <v>1</v>
      </c>
      <c r="M52" s="166">
        <v>1</v>
      </c>
      <c r="N52" s="166">
        <v>1</v>
      </c>
      <c r="O52" s="166">
        <v>1</v>
      </c>
      <c r="P52" s="166">
        <v>1</v>
      </c>
      <c r="Q52" s="166">
        <v>1</v>
      </c>
      <c r="R52" s="166">
        <v>1</v>
      </c>
      <c r="S52" s="166">
        <v>1</v>
      </c>
      <c r="T52" s="166">
        <v>1</v>
      </c>
      <c r="U52" s="166">
        <v>1</v>
      </c>
      <c r="V52" s="166">
        <v>1</v>
      </c>
      <c r="W52" s="166">
        <v>1</v>
      </c>
      <c r="X52" s="166">
        <v>1</v>
      </c>
      <c r="Y52" s="166">
        <v>1</v>
      </c>
      <c r="Z52" s="166">
        <v>1</v>
      </c>
      <c r="AA52" s="166">
        <v>1</v>
      </c>
      <c r="AB52" s="166">
        <v>1</v>
      </c>
      <c r="AC52" s="166">
        <v>1</v>
      </c>
      <c r="AD52" s="166">
        <v>0.62247271801753001</v>
      </c>
      <c r="AE52" s="166">
        <v>1</v>
      </c>
      <c r="AF52" s="166">
        <v>1</v>
      </c>
      <c r="AG52" s="166">
        <v>1</v>
      </c>
      <c r="AH52" s="166">
        <v>1</v>
      </c>
      <c r="AI52" s="166">
        <v>1</v>
      </c>
      <c r="AJ52" s="166">
        <v>1</v>
      </c>
      <c r="AK52" s="166">
        <v>1</v>
      </c>
      <c r="AL52" s="166">
        <v>1</v>
      </c>
      <c r="AM52" s="166">
        <v>1</v>
      </c>
      <c r="AN52" s="166">
        <v>1</v>
      </c>
      <c r="AO52" s="166">
        <v>1</v>
      </c>
      <c r="AP52" s="166">
        <v>0</v>
      </c>
      <c r="AQ52" s="166">
        <v>1</v>
      </c>
      <c r="AR52" s="166">
        <v>1</v>
      </c>
      <c r="AS52" s="166">
        <v>1</v>
      </c>
      <c r="AT52" s="166">
        <v>1</v>
      </c>
      <c r="AU52" s="166">
        <v>1</v>
      </c>
      <c r="AV52" s="166">
        <v>1</v>
      </c>
      <c r="AW52" s="166">
        <v>1</v>
      </c>
      <c r="AX52" s="166">
        <v>1</v>
      </c>
      <c r="AY52" s="166">
        <v>1</v>
      </c>
      <c r="AZ52" s="166">
        <v>1</v>
      </c>
      <c r="BA52" s="166">
        <v>1</v>
      </c>
      <c r="BB52" s="166">
        <v>1</v>
      </c>
      <c r="BC52" s="166">
        <v>1</v>
      </c>
      <c r="BD52" s="166">
        <v>1</v>
      </c>
      <c r="BE52" s="166">
        <v>1</v>
      </c>
      <c r="BF52" s="166">
        <v>1</v>
      </c>
      <c r="BG52" s="166">
        <v>1</v>
      </c>
    </row>
    <row r="53" spans="1:59" ht="36.75" customHeight="1" x14ac:dyDescent="0.25">
      <c r="A53" s="165" t="s">
        <v>3182</v>
      </c>
      <c r="B53" s="166">
        <v>1</v>
      </c>
      <c r="C53" s="166">
        <v>1</v>
      </c>
      <c r="D53" s="166">
        <v>1</v>
      </c>
      <c r="E53" s="166">
        <v>1</v>
      </c>
      <c r="F53" s="166">
        <v>1</v>
      </c>
      <c r="G53" s="166">
        <v>1</v>
      </c>
      <c r="H53" s="166">
        <v>1</v>
      </c>
      <c r="I53" s="166">
        <v>1</v>
      </c>
      <c r="J53" s="166">
        <v>1</v>
      </c>
      <c r="K53" s="166">
        <v>1</v>
      </c>
      <c r="L53" s="166">
        <v>1</v>
      </c>
      <c r="M53" s="166">
        <v>1</v>
      </c>
      <c r="N53" s="166">
        <v>1</v>
      </c>
      <c r="O53" s="166">
        <v>1</v>
      </c>
      <c r="P53" s="166">
        <v>1</v>
      </c>
      <c r="Q53" s="166">
        <v>1</v>
      </c>
      <c r="R53" s="166">
        <v>1</v>
      </c>
      <c r="S53" s="166">
        <v>1</v>
      </c>
      <c r="T53" s="166">
        <v>1</v>
      </c>
      <c r="U53" s="166">
        <v>1</v>
      </c>
      <c r="V53" s="166">
        <v>1</v>
      </c>
      <c r="W53" s="166">
        <v>1</v>
      </c>
      <c r="X53" s="166">
        <v>1</v>
      </c>
      <c r="Y53" s="166">
        <v>1</v>
      </c>
      <c r="Z53" s="166">
        <v>1</v>
      </c>
      <c r="AA53" s="166">
        <v>1</v>
      </c>
      <c r="AB53" s="166">
        <v>1</v>
      </c>
      <c r="AC53" s="166">
        <v>1</v>
      </c>
      <c r="AD53" s="166">
        <v>0.62247271801757398</v>
      </c>
      <c r="AE53" s="166">
        <v>1</v>
      </c>
      <c r="AF53" s="166">
        <v>1</v>
      </c>
      <c r="AG53" s="166">
        <v>1</v>
      </c>
      <c r="AH53" s="166">
        <v>1</v>
      </c>
      <c r="AI53" s="166">
        <v>1</v>
      </c>
      <c r="AJ53" s="166">
        <v>1</v>
      </c>
      <c r="AK53" s="166">
        <v>1</v>
      </c>
      <c r="AL53" s="166">
        <v>1</v>
      </c>
      <c r="AM53" s="166">
        <v>1</v>
      </c>
      <c r="AN53" s="166">
        <v>1</v>
      </c>
      <c r="AO53" s="166">
        <v>1</v>
      </c>
      <c r="AP53" s="166">
        <v>1</v>
      </c>
      <c r="AQ53" s="166">
        <v>1</v>
      </c>
      <c r="AR53" s="166">
        <v>1</v>
      </c>
      <c r="AS53" s="166">
        <v>1</v>
      </c>
      <c r="AT53" s="166">
        <v>1</v>
      </c>
      <c r="AU53" s="166">
        <v>1</v>
      </c>
      <c r="AV53" s="166">
        <v>1</v>
      </c>
      <c r="AW53" s="166">
        <v>1</v>
      </c>
      <c r="AX53" s="166">
        <v>1</v>
      </c>
      <c r="AY53" s="166">
        <v>1</v>
      </c>
      <c r="AZ53" s="166">
        <v>1</v>
      </c>
      <c r="BA53" s="166">
        <v>1</v>
      </c>
      <c r="BB53" s="166">
        <v>0</v>
      </c>
      <c r="BC53" s="166">
        <v>1</v>
      </c>
      <c r="BD53" s="166">
        <v>1</v>
      </c>
      <c r="BE53" s="166">
        <v>1</v>
      </c>
      <c r="BF53" s="166">
        <v>1</v>
      </c>
      <c r="BG53" s="166">
        <v>1</v>
      </c>
    </row>
    <row r="54" spans="1:59" ht="36.75" customHeight="1" x14ac:dyDescent="0.25">
      <c r="A54" s="165" t="s">
        <v>3183</v>
      </c>
      <c r="B54" s="166">
        <v>1</v>
      </c>
      <c r="C54" s="166">
        <v>1</v>
      </c>
      <c r="D54" s="166">
        <v>1</v>
      </c>
      <c r="E54" s="166">
        <v>1</v>
      </c>
      <c r="F54" s="166">
        <v>1</v>
      </c>
      <c r="G54" s="166">
        <v>1</v>
      </c>
      <c r="H54" s="166">
        <v>1</v>
      </c>
      <c r="I54" s="166">
        <v>1</v>
      </c>
      <c r="J54" s="166">
        <v>1</v>
      </c>
      <c r="K54" s="166">
        <v>1</v>
      </c>
      <c r="L54" s="166">
        <v>1</v>
      </c>
      <c r="M54" s="166">
        <v>1</v>
      </c>
      <c r="N54" s="166">
        <v>1</v>
      </c>
      <c r="O54" s="166">
        <v>1</v>
      </c>
      <c r="P54" s="166">
        <v>1</v>
      </c>
      <c r="Q54" s="166">
        <v>1</v>
      </c>
      <c r="R54" s="166">
        <v>1</v>
      </c>
      <c r="S54" s="166">
        <v>1</v>
      </c>
      <c r="T54" s="166">
        <v>1</v>
      </c>
      <c r="U54" s="166">
        <v>1</v>
      </c>
      <c r="V54" s="166">
        <v>1</v>
      </c>
      <c r="W54" s="166">
        <v>1</v>
      </c>
      <c r="X54" s="166">
        <v>1</v>
      </c>
      <c r="Y54" s="166">
        <v>1</v>
      </c>
      <c r="Z54" s="166">
        <v>1</v>
      </c>
      <c r="AA54" s="166">
        <v>1</v>
      </c>
      <c r="AB54" s="166">
        <v>1</v>
      </c>
      <c r="AC54" s="166">
        <v>1</v>
      </c>
      <c r="AD54" s="166">
        <v>0.62247271801757498</v>
      </c>
      <c r="AE54" s="166">
        <v>1</v>
      </c>
      <c r="AF54" s="166">
        <v>1</v>
      </c>
      <c r="AG54" s="166">
        <v>1</v>
      </c>
      <c r="AH54" s="166">
        <v>1</v>
      </c>
      <c r="AI54" s="166">
        <v>1</v>
      </c>
      <c r="AJ54" s="166">
        <v>1</v>
      </c>
      <c r="AK54" s="166">
        <v>1</v>
      </c>
      <c r="AL54" s="166">
        <v>1</v>
      </c>
      <c r="AM54" s="166">
        <v>1</v>
      </c>
      <c r="AN54" s="166">
        <v>1</v>
      </c>
      <c r="AO54" s="166">
        <v>1</v>
      </c>
      <c r="AP54" s="166">
        <v>0.49732119037808198</v>
      </c>
      <c r="AQ54" s="166">
        <v>1</v>
      </c>
      <c r="AR54" s="166">
        <v>1</v>
      </c>
      <c r="AS54" s="166">
        <v>1</v>
      </c>
      <c r="AT54" s="166">
        <v>1</v>
      </c>
      <c r="AU54" s="166">
        <v>1</v>
      </c>
      <c r="AV54" s="166">
        <v>1</v>
      </c>
      <c r="AW54" s="166">
        <v>1</v>
      </c>
      <c r="AX54" s="166">
        <v>1</v>
      </c>
      <c r="AY54" s="166">
        <v>1</v>
      </c>
      <c r="AZ54" s="166">
        <v>1</v>
      </c>
      <c r="BA54" s="166">
        <v>1</v>
      </c>
      <c r="BB54" s="166">
        <v>1</v>
      </c>
      <c r="BC54" s="166">
        <v>1</v>
      </c>
      <c r="BD54" s="166">
        <v>1</v>
      </c>
      <c r="BE54" s="166">
        <v>1</v>
      </c>
      <c r="BF54" s="166">
        <v>1</v>
      </c>
      <c r="BG54" s="166">
        <v>0</v>
      </c>
    </row>
    <row r="55" spans="1:59" ht="36.75" customHeight="1" x14ac:dyDescent="0.25">
      <c r="A55" s="165" t="s">
        <v>3184</v>
      </c>
      <c r="B55" s="166">
        <v>1</v>
      </c>
      <c r="C55" s="166">
        <v>1</v>
      </c>
      <c r="D55" s="166">
        <v>1</v>
      </c>
      <c r="E55" s="166">
        <v>1</v>
      </c>
      <c r="F55" s="166">
        <v>1</v>
      </c>
      <c r="G55" s="166">
        <v>1</v>
      </c>
      <c r="H55" s="166">
        <v>1</v>
      </c>
      <c r="I55" s="166">
        <v>1</v>
      </c>
      <c r="J55" s="166">
        <v>1</v>
      </c>
      <c r="K55" s="166">
        <v>1</v>
      </c>
      <c r="L55" s="166">
        <v>1</v>
      </c>
      <c r="M55" s="166">
        <v>1</v>
      </c>
      <c r="N55" s="166">
        <v>1</v>
      </c>
      <c r="O55" s="166">
        <v>1</v>
      </c>
      <c r="P55" s="166">
        <v>1</v>
      </c>
      <c r="Q55" s="166">
        <v>1</v>
      </c>
      <c r="R55" s="166">
        <v>1</v>
      </c>
      <c r="S55" s="166">
        <v>1</v>
      </c>
      <c r="T55" s="166">
        <v>1</v>
      </c>
      <c r="U55" s="166">
        <v>1</v>
      </c>
      <c r="V55" s="166">
        <v>0</v>
      </c>
      <c r="W55" s="166">
        <v>0</v>
      </c>
      <c r="X55" s="166">
        <v>1</v>
      </c>
      <c r="Y55" s="166">
        <v>1</v>
      </c>
      <c r="Z55" s="166">
        <v>1</v>
      </c>
      <c r="AA55" s="166">
        <v>0</v>
      </c>
      <c r="AB55" s="166">
        <v>1</v>
      </c>
      <c r="AC55" s="166">
        <v>1</v>
      </c>
      <c r="AD55" s="166">
        <v>0.62247271801757498</v>
      </c>
      <c r="AE55" s="166">
        <v>1</v>
      </c>
      <c r="AF55" s="166">
        <v>1</v>
      </c>
      <c r="AG55" s="166">
        <v>1</v>
      </c>
      <c r="AH55" s="166">
        <v>1</v>
      </c>
      <c r="AI55" s="166">
        <v>1</v>
      </c>
      <c r="AJ55" s="166">
        <v>1</v>
      </c>
      <c r="AK55" s="166">
        <v>1</v>
      </c>
      <c r="AL55" s="166">
        <v>0</v>
      </c>
      <c r="AM55" s="166">
        <v>1</v>
      </c>
      <c r="AN55" s="166">
        <v>1</v>
      </c>
      <c r="AO55" s="166">
        <v>1</v>
      </c>
      <c r="AP55" s="166">
        <v>1</v>
      </c>
      <c r="AQ55" s="166">
        <v>1</v>
      </c>
      <c r="AR55" s="166">
        <v>1</v>
      </c>
      <c r="AS55" s="166">
        <v>1</v>
      </c>
      <c r="AT55" s="166">
        <v>1</v>
      </c>
      <c r="AU55" s="166">
        <v>1</v>
      </c>
      <c r="AV55" s="166">
        <v>1</v>
      </c>
      <c r="AW55" s="166">
        <v>1</v>
      </c>
      <c r="AX55" s="166">
        <v>1</v>
      </c>
      <c r="AY55" s="166">
        <v>1</v>
      </c>
      <c r="AZ55" s="166">
        <v>0</v>
      </c>
      <c r="BA55" s="166">
        <v>1</v>
      </c>
      <c r="BB55" s="166">
        <v>1</v>
      </c>
      <c r="BC55" s="166">
        <v>1</v>
      </c>
      <c r="BD55" s="166">
        <v>1</v>
      </c>
      <c r="BE55" s="166">
        <v>1</v>
      </c>
      <c r="BF55" s="166">
        <v>1</v>
      </c>
      <c r="BG55" s="166">
        <v>1</v>
      </c>
    </row>
    <row r="56" spans="1:59" ht="36.75" customHeight="1" x14ac:dyDescent="0.25">
      <c r="A56" s="165" t="s">
        <v>3185</v>
      </c>
      <c r="B56" s="166">
        <v>1</v>
      </c>
      <c r="C56" s="166">
        <v>1</v>
      </c>
      <c r="D56" s="166">
        <v>1</v>
      </c>
      <c r="E56" s="166">
        <v>1</v>
      </c>
      <c r="F56" s="166">
        <v>1</v>
      </c>
      <c r="G56" s="166">
        <v>1</v>
      </c>
      <c r="H56" s="166">
        <v>1</v>
      </c>
      <c r="I56" s="166">
        <v>1</v>
      </c>
      <c r="J56" s="166">
        <v>1</v>
      </c>
      <c r="K56" s="166">
        <v>1</v>
      </c>
      <c r="L56" s="166">
        <v>1</v>
      </c>
      <c r="M56" s="166">
        <v>1</v>
      </c>
      <c r="N56" s="166">
        <v>1</v>
      </c>
      <c r="O56" s="166">
        <v>1</v>
      </c>
      <c r="P56" s="166">
        <v>1</v>
      </c>
      <c r="Q56" s="166">
        <v>1</v>
      </c>
      <c r="R56" s="166">
        <v>1</v>
      </c>
      <c r="S56" s="166">
        <v>1</v>
      </c>
      <c r="T56" s="166">
        <v>1</v>
      </c>
      <c r="U56" s="166">
        <v>1</v>
      </c>
      <c r="V56" s="166">
        <v>1</v>
      </c>
      <c r="W56" s="166">
        <v>1</v>
      </c>
      <c r="X56" s="166">
        <v>1</v>
      </c>
      <c r="Y56" s="166">
        <v>1</v>
      </c>
      <c r="Z56" s="166">
        <v>1</v>
      </c>
      <c r="AA56" s="166">
        <v>1</v>
      </c>
      <c r="AB56" s="166">
        <v>1</v>
      </c>
      <c r="AC56" s="166">
        <v>1</v>
      </c>
      <c r="AD56" s="166">
        <v>0.62247271801757498</v>
      </c>
      <c r="AE56" s="166">
        <v>1</v>
      </c>
      <c r="AF56" s="166">
        <v>1</v>
      </c>
      <c r="AG56" s="166">
        <v>0</v>
      </c>
      <c r="AH56" s="166">
        <v>1</v>
      </c>
      <c r="AI56" s="166">
        <v>1</v>
      </c>
      <c r="AJ56" s="166">
        <v>1</v>
      </c>
      <c r="AK56" s="166">
        <v>1</v>
      </c>
      <c r="AL56" s="166">
        <v>1</v>
      </c>
      <c r="AM56" s="166">
        <v>1</v>
      </c>
      <c r="AN56" s="166">
        <v>1</v>
      </c>
      <c r="AO56" s="166">
        <v>1</v>
      </c>
      <c r="AP56" s="166">
        <v>1</v>
      </c>
      <c r="AQ56" s="166">
        <v>1</v>
      </c>
      <c r="AR56" s="166">
        <v>1</v>
      </c>
      <c r="AS56" s="166">
        <v>1</v>
      </c>
      <c r="AT56" s="166">
        <v>1</v>
      </c>
      <c r="AU56" s="166">
        <v>1</v>
      </c>
      <c r="AV56" s="166">
        <v>1</v>
      </c>
      <c r="AW56" s="166">
        <v>1</v>
      </c>
      <c r="AX56" s="166">
        <v>1</v>
      </c>
      <c r="AY56" s="166">
        <v>1</v>
      </c>
      <c r="AZ56" s="166">
        <v>1</v>
      </c>
      <c r="BA56" s="166">
        <v>1</v>
      </c>
      <c r="BB56" s="166">
        <v>1</v>
      </c>
      <c r="BC56" s="166">
        <v>1</v>
      </c>
      <c r="BD56" s="166">
        <v>0</v>
      </c>
      <c r="BE56" s="166">
        <v>1</v>
      </c>
      <c r="BF56" s="166">
        <v>1</v>
      </c>
      <c r="BG56" s="166">
        <v>1</v>
      </c>
    </row>
    <row r="57" spans="1:59" ht="36.75" customHeight="1" x14ac:dyDescent="0.25">
      <c r="A57" s="165" t="s">
        <v>3186</v>
      </c>
      <c r="B57" s="166">
        <v>1</v>
      </c>
      <c r="C57" s="166">
        <v>1</v>
      </c>
      <c r="D57" s="166">
        <v>1</v>
      </c>
      <c r="E57" s="166">
        <v>1</v>
      </c>
      <c r="F57" s="166">
        <v>1</v>
      </c>
      <c r="G57" s="166">
        <v>1</v>
      </c>
      <c r="H57" s="166">
        <v>1</v>
      </c>
      <c r="I57" s="166">
        <v>1</v>
      </c>
      <c r="J57" s="166">
        <v>1</v>
      </c>
      <c r="K57" s="166">
        <v>1</v>
      </c>
      <c r="L57" s="166">
        <v>1</v>
      </c>
      <c r="M57" s="166">
        <v>1</v>
      </c>
      <c r="N57" s="166">
        <v>1</v>
      </c>
      <c r="O57" s="166">
        <v>1</v>
      </c>
      <c r="P57" s="166">
        <v>1</v>
      </c>
      <c r="Q57" s="166">
        <v>1</v>
      </c>
      <c r="R57" s="166">
        <v>1</v>
      </c>
      <c r="S57" s="166">
        <v>1</v>
      </c>
      <c r="T57" s="166">
        <v>1</v>
      </c>
      <c r="U57" s="166">
        <v>1</v>
      </c>
      <c r="V57" s="166">
        <v>1</v>
      </c>
      <c r="W57" s="166">
        <v>1</v>
      </c>
      <c r="X57" s="166">
        <v>1</v>
      </c>
      <c r="Y57" s="166">
        <v>1</v>
      </c>
      <c r="Z57" s="166">
        <v>1</v>
      </c>
      <c r="AA57" s="166">
        <v>1</v>
      </c>
      <c r="AB57" s="166">
        <v>1</v>
      </c>
      <c r="AC57" s="166">
        <v>1</v>
      </c>
      <c r="AD57" s="166">
        <v>0.62247271801756299</v>
      </c>
      <c r="AE57" s="166">
        <v>1</v>
      </c>
      <c r="AF57" s="166">
        <v>1</v>
      </c>
      <c r="AG57" s="166">
        <v>1</v>
      </c>
      <c r="AH57" s="166">
        <v>1</v>
      </c>
      <c r="AI57" s="166">
        <v>1</v>
      </c>
      <c r="AJ57" s="166">
        <v>1</v>
      </c>
      <c r="AK57" s="166">
        <v>1</v>
      </c>
      <c r="AL57" s="166">
        <v>1</v>
      </c>
      <c r="AM57" s="166">
        <v>1</v>
      </c>
      <c r="AN57" s="166">
        <v>1</v>
      </c>
      <c r="AO57" s="166">
        <v>1</v>
      </c>
      <c r="AP57" s="166">
        <v>1</v>
      </c>
      <c r="AQ57" s="166">
        <v>1</v>
      </c>
      <c r="AR57" s="166">
        <v>1</v>
      </c>
      <c r="AS57" s="166">
        <v>1</v>
      </c>
      <c r="AT57" s="166">
        <v>1</v>
      </c>
      <c r="AU57" s="166">
        <v>1</v>
      </c>
      <c r="AV57" s="166">
        <v>1</v>
      </c>
      <c r="AW57" s="166">
        <v>1</v>
      </c>
      <c r="AX57" s="166">
        <v>1</v>
      </c>
      <c r="AY57" s="166">
        <v>1</v>
      </c>
      <c r="AZ57" s="166">
        <v>1</v>
      </c>
      <c r="BA57" s="166">
        <v>1</v>
      </c>
      <c r="BB57" s="166">
        <v>1</v>
      </c>
      <c r="BC57" s="166">
        <v>0</v>
      </c>
      <c r="BD57" s="166">
        <v>1</v>
      </c>
      <c r="BE57" s="166">
        <v>1</v>
      </c>
      <c r="BF57" s="166">
        <v>1</v>
      </c>
      <c r="BG57" s="166">
        <v>1</v>
      </c>
    </row>
    <row r="58" spans="1:59" ht="36.75" customHeight="1" x14ac:dyDescent="0.25">
      <c r="A58" s="165" t="s">
        <v>3187</v>
      </c>
      <c r="B58" s="166">
        <v>1</v>
      </c>
      <c r="C58" s="166">
        <v>1</v>
      </c>
      <c r="D58" s="166">
        <v>1</v>
      </c>
      <c r="E58" s="166">
        <v>1</v>
      </c>
      <c r="F58" s="166">
        <v>1</v>
      </c>
      <c r="G58" s="166">
        <v>1</v>
      </c>
      <c r="H58" s="166">
        <v>1</v>
      </c>
      <c r="I58" s="166">
        <v>1</v>
      </c>
      <c r="J58" s="166">
        <v>1</v>
      </c>
      <c r="K58" s="166">
        <v>1</v>
      </c>
      <c r="L58" s="166">
        <v>1</v>
      </c>
      <c r="M58" s="166">
        <v>1</v>
      </c>
      <c r="N58" s="166">
        <v>1</v>
      </c>
      <c r="O58" s="166">
        <v>1</v>
      </c>
      <c r="P58" s="166">
        <v>1</v>
      </c>
      <c r="Q58" s="166">
        <v>1</v>
      </c>
      <c r="R58" s="166">
        <v>1</v>
      </c>
      <c r="S58" s="166">
        <v>1</v>
      </c>
      <c r="T58" s="166">
        <v>1</v>
      </c>
      <c r="U58" s="166">
        <v>1</v>
      </c>
      <c r="V58" s="166">
        <v>1</v>
      </c>
      <c r="W58" s="166">
        <v>1</v>
      </c>
      <c r="X58" s="166">
        <v>1</v>
      </c>
      <c r="Y58" s="166">
        <v>1</v>
      </c>
      <c r="Z58" s="166">
        <v>1</v>
      </c>
      <c r="AA58" s="166">
        <v>1</v>
      </c>
      <c r="AB58" s="166">
        <v>1</v>
      </c>
      <c r="AC58" s="166">
        <v>1</v>
      </c>
      <c r="AD58" s="166">
        <v>0.62247271801757498</v>
      </c>
      <c r="AE58" s="166">
        <v>1</v>
      </c>
      <c r="AF58" s="166">
        <v>1</v>
      </c>
      <c r="AG58" s="166">
        <v>1</v>
      </c>
      <c r="AH58" s="166">
        <v>1</v>
      </c>
      <c r="AI58" s="166">
        <v>1</v>
      </c>
      <c r="AJ58" s="166">
        <v>1</v>
      </c>
      <c r="AK58" s="166">
        <v>1</v>
      </c>
      <c r="AL58" s="166">
        <v>1</v>
      </c>
      <c r="AM58" s="166">
        <v>1</v>
      </c>
      <c r="AN58" s="166">
        <v>1</v>
      </c>
      <c r="AO58" s="166">
        <v>1</v>
      </c>
      <c r="AP58" s="166">
        <v>1</v>
      </c>
      <c r="AQ58" s="166">
        <v>1</v>
      </c>
      <c r="AR58" s="166">
        <v>1</v>
      </c>
      <c r="AS58" s="166">
        <v>0</v>
      </c>
      <c r="AT58" s="166">
        <v>1</v>
      </c>
      <c r="AU58" s="166">
        <v>1</v>
      </c>
      <c r="AV58" s="166">
        <v>1</v>
      </c>
      <c r="AW58" s="166">
        <v>1</v>
      </c>
      <c r="AX58" s="166">
        <v>1</v>
      </c>
      <c r="AY58" s="166">
        <v>1</v>
      </c>
      <c r="AZ58" s="166">
        <v>1</v>
      </c>
      <c r="BA58" s="166">
        <v>1</v>
      </c>
      <c r="BB58" s="166">
        <v>1</v>
      </c>
      <c r="BC58" s="166">
        <v>1</v>
      </c>
      <c r="BD58" s="166">
        <v>1</v>
      </c>
      <c r="BE58" s="166">
        <v>1</v>
      </c>
      <c r="BF58" s="166">
        <v>1</v>
      </c>
      <c r="BG58" s="166">
        <v>1</v>
      </c>
    </row>
    <row r="59" spans="1:59" ht="36.75" customHeight="1" x14ac:dyDescent="0.25">
      <c r="A59" s="165" t="s">
        <v>3188</v>
      </c>
      <c r="B59" s="166">
        <v>1</v>
      </c>
      <c r="C59" s="166">
        <v>1</v>
      </c>
      <c r="D59" s="166">
        <v>1</v>
      </c>
      <c r="E59" s="166">
        <v>1</v>
      </c>
      <c r="F59" s="166">
        <v>1</v>
      </c>
      <c r="G59" s="166">
        <v>1</v>
      </c>
      <c r="H59" s="166">
        <v>1</v>
      </c>
      <c r="I59" s="166">
        <v>1</v>
      </c>
      <c r="J59" s="166">
        <v>1</v>
      </c>
      <c r="K59" s="166">
        <v>1</v>
      </c>
      <c r="L59" s="166">
        <v>1</v>
      </c>
      <c r="M59" s="166">
        <v>1</v>
      </c>
      <c r="N59" s="166">
        <v>1</v>
      </c>
      <c r="O59" s="166">
        <v>1</v>
      </c>
      <c r="P59" s="166">
        <v>1</v>
      </c>
      <c r="Q59" s="166">
        <v>1</v>
      </c>
      <c r="R59" s="166">
        <v>1</v>
      </c>
      <c r="S59" s="166">
        <v>1</v>
      </c>
      <c r="T59" s="166">
        <v>1</v>
      </c>
      <c r="U59" s="166">
        <v>1</v>
      </c>
      <c r="V59" s="166">
        <v>1</v>
      </c>
      <c r="W59" s="166">
        <v>1</v>
      </c>
      <c r="X59" s="166">
        <v>1</v>
      </c>
      <c r="Y59" s="166">
        <v>1</v>
      </c>
      <c r="Z59" s="166">
        <v>1</v>
      </c>
      <c r="AA59" s="166">
        <v>1</v>
      </c>
      <c r="AB59" s="166">
        <v>1</v>
      </c>
      <c r="AC59" s="166">
        <v>1</v>
      </c>
      <c r="AD59" s="166">
        <v>0.62247271801756299</v>
      </c>
      <c r="AE59" s="166">
        <v>1</v>
      </c>
      <c r="AF59" s="166">
        <v>1</v>
      </c>
      <c r="AG59" s="166">
        <v>1</v>
      </c>
      <c r="AH59" s="166">
        <v>0</v>
      </c>
      <c r="AI59" s="166">
        <v>1</v>
      </c>
      <c r="AJ59" s="166">
        <v>1</v>
      </c>
      <c r="AK59" s="166">
        <v>1</v>
      </c>
      <c r="AL59" s="166">
        <v>1</v>
      </c>
      <c r="AM59" s="166">
        <v>1</v>
      </c>
      <c r="AN59" s="166">
        <v>1</v>
      </c>
      <c r="AO59" s="166">
        <v>1</v>
      </c>
      <c r="AP59" s="166">
        <v>1</v>
      </c>
      <c r="AQ59" s="166">
        <v>1</v>
      </c>
      <c r="AR59" s="166">
        <v>1</v>
      </c>
      <c r="AS59" s="166">
        <v>1</v>
      </c>
      <c r="AT59" s="166">
        <v>0</v>
      </c>
      <c r="AU59" s="166">
        <v>1</v>
      </c>
      <c r="AV59" s="166">
        <v>1</v>
      </c>
      <c r="AW59" s="166">
        <v>1</v>
      </c>
      <c r="AX59" s="166">
        <v>1</v>
      </c>
      <c r="AY59" s="166">
        <v>1</v>
      </c>
      <c r="AZ59" s="166">
        <v>1</v>
      </c>
      <c r="BA59" s="166">
        <v>1</v>
      </c>
      <c r="BB59" s="166">
        <v>1</v>
      </c>
      <c r="BC59" s="166">
        <v>1</v>
      </c>
      <c r="BD59" s="166">
        <v>1</v>
      </c>
      <c r="BE59" s="166">
        <v>1</v>
      </c>
      <c r="BF59" s="166">
        <v>1</v>
      </c>
      <c r="BG59" s="166">
        <v>1</v>
      </c>
    </row>
    <row r="60" spans="1:59" ht="36.75" customHeight="1" x14ac:dyDescent="0.25">
      <c r="A60" s="165" t="s">
        <v>3189</v>
      </c>
      <c r="B60" s="166">
        <v>1</v>
      </c>
      <c r="C60" s="166">
        <v>1</v>
      </c>
      <c r="D60" s="166">
        <v>1</v>
      </c>
      <c r="E60" s="166">
        <v>1</v>
      </c>
      <c r="F60" s="166">
        <v>1</v>
      </c>
      <c r="G60" s="166">
        <v>1</v>
      </c>
      <c r="H60" s="166">
        <v>1</v>
      </c>
      <c r="I60" s="166">
        <v>1</v>
      </c>
      <c r="J60" s="166">
        <v>1</v>
      </c>
      <c r="K60" s="166">
        <v>1</v>
      </c>
      <c r="L60" s="166">
        <v>1</v>
      </c>
      <c r="M60" s="166">
        <v>1</v>
      </c>
      <c r="N60" s="166">
        <v>1</v>
      </c>
      <c r="O60" s="166">
        <v>1</v>
      </c>
      <c r="P60" s="166">
        <v>1</v>
      </c>
      <c r="Q60" s="166">
        <v>1</v>
      </c>
      <c r="R60" s="166">
        <v>1</v>
      </c>
      <c r="S60" s="166">
        <v>1</v>
      </c>
      <c r="T60" s="166">
        <v>1</v>
      </c>
      <c r="U60" s="166">
        <v>1</v>
      </c>
      <c r="V60" s="166">
        <v>1</v>
      </c>
      <c r="W60" s="166">
        <v>1</v>
      </c>
      <c r="X60" s="166">
        <v>1</v>
      </c>
      <c r="Y60" s="166">
        <v>1</v>
      </c>
      <c r="Z60" s="166">
        <v>1</v>
      </c>
      <c r="AA60" s="166">
        <v>1</v>
      </c>
      <c r="AB60" s="166">
        <v>1</v>
      </c>
      <c r="AC60" s="166">
        <v>1</v>
      </c>
      <c r="AD60" s="166">
        <v>0</v>
      </c>
      <c r="AE60" s="166">
        <v>1</v>
      </c>
      <c r="AF60" s="166">
        <v>1</v>
      </c>
      <c r="AG60" s="166">
        <v>1</v>
      </c>
      <c r="AH60" s="166">
        <v>1</v>
      </c>
      <c r="AI60" s="166">
        <v>1</v>
      </c>
      <c r="AJ60" s="166">
        <v>1</v>
      </c>
      <c r="AK60" s="166">
        <v>1</v>
      </c>
      <c r="AL60" s="166">
        <v>1</v>
      </c>
      <c r="AM60" s="166">
        <v>1</v>
      </c>
      <c r="AN60" s="166">
        <v>1</v>
      </c>
      <c r="AO60" s="166">
        <v>1</v>
      </c>
      <c r="AP60" s="166">
        <v>1</v>
      </c>
      <c r="AQ60" s="166">
        <v>0</v>
      </c>
      <c r="AR60" s="166">
        <v>1</v>
      </c>
      <c r="AS60" s="166">
        <v>1</v>
      </c>
      <c r="AT60" s="166">
        <v>1</v>
      </c>
      <c r="AU60" s="166">
        <v>1</v>
      </c>
      <c r="AV60" s="166">
        <v>1</v>
      </c>
      <c r="AW60" s="166">
        <v>1</v>
      </c>
      <c r="AX60" s="166">
        <v>1</v>
      </c>
      <c r="AY60" s="166">
        <v>1</v>
      </c>
      <c r="AZ60" s="166">
        <v>1</v>
      </c>
      <c r="BA60" s="166">
        <v>0</v>
      </c>
      <c r="BB60" s="166">
        <v>1</v>
      </c>
      <c r="BC60" s="166">
        <v>1</v>
      </c>
      <c r="BD60" s="166">
        <v>1</v>
      </c>
      <c r="BE60" s="166">
        <v>1</v>
      </c>
      <c r="BF60" s="166">
        <v>1</v>
      </c>
      <c r="BG60" s="166">
        <v>1</v>
      </c>
    </row>
  </sheetData>
  <conditionalFormatting sqref="B3:BG6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BG6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B212-1507-446F-8BBB-E7079AD973E5}">
  <dimension ref="A2:AN140"/>
  <sheetViews>
    <sheetView zoomScale="70" zoomScaleNormal="70" workbookViewId="0">
      <pane ySplit="6" topLeftCell="A7" activePane="bottomLeft" state="frozenSplit"/>
      <selection activeCell="J69" sqref="J69"/>
      <selection pane="bottomLeft" activeCell="J85" sqref="J85"/>
    </sheetView>
  </sheetViews>
  <sheetFormatPr defaultColWidth="9.140625" defaultRowHeight="12.75" x14ac:dyDescent="0.2"/>
  <cols>
    <col min="1" max="1" width="5.5703125" style="35" customWidth="1"/>
    <col min="2" max="2" width="11.5703125" style="35" customWidth="1"/>
    <col min="3" max="3" width="8.42578125" style="35" bestFit="1" customWidth="1"/>
    <col min="4" max="4" width="10.28515625" style="35" bestFit="1" customWidth="1"/>
    <col min="5" max="5" width="14.28515625" style="35" customWidth="1"/>
    <col min="6" max="6" width="12" style="137" customWidth="1"/>
    <col min="7" max="7" width="14.42578125" style="35" customWidth="1"/>
    <col min="8" max="8" width="19.5703125" style="35" bestFit="1" customWidth="1"/>
    <col min="9" max="9" width="21.85546875" style="35" bestFit="1" customWidth="1"/>
    <col min="10" max="10" width="23" style="35" customWidth="1"/>
    <col min="11" max="16" width="9.140625" style="35"/>
    <col min="17" max="17" width="14" style="35" customWidth="1"/>
    <col min="18" max="18" width="18.7109375" style="37" customWidth="1"/>
    <col min="19" max="19" width="9.7109375" style="35" customWidth="1"/>
    <col min="20" max="20" width="13.28515625" style="35" customWidth="1"/>
    <col min="21" max="21" width="10.7109375" style="35" customWidth="1"/>
    <col min="22" max="22" width="13.140625" style="35" customWidth="1"/>
    <col min="23" max="23" width="13.140625" style="36" customWidth="1"/>
    <col min="24" max="24" width="10.7109375" style="36" customWidth="1"/>
    <col min="25" max="26" width="9.140625" style="35"/>
    <col min="27" max="27" width="12.42578125" style="35" bestFit="1" customWidth="1"/>
    <col min="28" max="32" width="9.140625" style="35"/>
    <col min="33" max="33" width="12.7109375" style="35" hidden="1" customWidth="1"/>
    <col min="34" max="34" width="11.42578125" style="35" hidden="1" customWidth="1"/>
    <col min="35" max="35" width="11.42578125" style="35" customWidth="1"/>
    <col min="36" max="36" width="9.140625" style="35"/>
    <col min="37" max="37" width="10" style="35" bestFit="1" customWidth="1"/>
    <col min="38" max="16384" width="9.140625" style="35"/>
  </cols>
  <sheetData>
    <row r="2" spans="1:40" x14ac:dyDescent="0.2">
      <c r="A2" s="39" t="s">
        <v>3098</v>
      </c>
    </row>
    <row r="3" spans="1:40" x14ac:dyDescent="0.2">
      <c r="A3" s="35" t="s">
        <v>3195</v>
      </c>
    </row>
    <row r="4" spans="1:40" x14ac:dyDescent="0.2">
      <c r="A4" s="39" t="s">
        <v>3097</v>
      </c>
    </row>
    <row r="5" spans="1:40" ht="13.5" thickBot="1" x14ac:dyDescent="0.25"/>
    <row r="6" spans="1:40" s="120" customFormat="1" ht="38.25" x14ac:dyDescent="0.25">
      <c r="B6" s="128" t="s">
        <v>2997</v>
      </c>
      <c r="C6" s="126" t="s">
        <v>2996</v>
      </c>
      <c r="D6" s="126" t="s">
        <v>2995</v>
      </c>
      <c r="E6" s="126" t="s">
        <v>2994</v>
      </c>
      <c r="F6" s="138" t="s">
        <v>2993</v>
      </c>
      <c r="G6" s="126" t="s">
        <v>2992</v>
      </c>
      <c r="H6" s="126" t="s">
        <v>2991</v>
      </c>
      <c r="I6" s="126" t="s">
        <v>2990</v>
      </c>
      <c r="J6" s="126" t="s">
        <v>2989</v>
      </c>
      <c r="K6" s="126" t="s">
        <v>2988</v>
      </c>
      <c r="L6" s="126" t="s">
        <v>1067</v>
      </c>
      <c r="M6" s="126" t="s">
        <v>2987</v>
      </c>
      <c r="N6" s="126" t="s">
        <v>2986</v>
      </c>
      <c r="O6" s="126" t="s">
        <v>2985</v>
      </c>
      <c r="P6" s="126" t="s">
        <v>2320</v>
      </c>
      <c r="Q6" s="126" t="s">
        <v>2984</v>
      </c>
      <c r="R6" s="126" t="s">
        <v>2983</v>
      </c>
      <c r="S6" s="126" t="s">
        <v>2982</v>
      </c>
      <c r="T6" s="126" t="s">
        <v>2981</v>
      </c>
      <c r="U6" s="126" t="s">
        <v>2980</v>
      </c>
      <c r="V6" s="126" t="s">
        <v>2979</v>
      </c>
      <c r="W6" s="127" t="s">
        <v>2974</v>
      </c>
      <c r="X6" s="127" t="s">
        <v>2978</v>
      </c>
      <c r="Y6" s="126"/>
      <c r="Z6" s="126" t="s">
        <v>2977</v>
      </c>
      <c r="AA6" s="126" t="s">
        <v>2976</v>
      </c>
      <c r="AB6" s="126" t="s">
        <v>2975</v>
      </c>
      <c r="AC6" s="126"/>
      <c r="AD6" s="126" t="s">
        <v>2974</v>
      </c>
      <c r="AE6" s="126" t="s">
        <v>2974</v>
      </c>
      <c r="AF6" s="125" t="s">
        <v>2974</v>
      </c>
      <c r="AG6" s="122" t="s">
        <v>2965</v>
      </c>
      <c r="AH6" s="122" t="s">
        <v>2965</v>
      </c>
      <c r="AI6" s="122"/>
      <c r="AK6" s="122"/>
    </row>
    <row r="7" spans="1:40" s="120" customFormat="1" x14ac:dyDescent="0.2">
      <c r="B7" s="75" t="s">
        <v>2973</v>
      </c>
      <c r="F7" s="139"/>
      <c r="W7" s="124"/>
      <c r="X7" s="124"/>
      <c r="AF7" s="123"/>
      <c r="AJ7" s="122"/>
      <c r="AK7" s="121"/>
      <c r="AL7" s="35"/>
    </row>
    <row r="8" spans="1:40" x14ac:dyDescent="0.2">
      <c r="B8" s="114"/>
      <c r="C8" s="49" t="s">
        <v>2947</v>
      </c>
      <c r="D8" s="49">
        <v>0.497</v>
      </c>
      <c r="E8" s="50">
        <v>4.6407786474011642E-2</v>
      </c>
      <c r="F8" s="140">
        <f t="shared" ref="F8:F41" si="0">X8</f>
        <v>0.20117017816591484</v>
      </c>
      <c r="G8" s="49" t="s">
        <v>2972</v>
      </c>
      <c r="H8" s="49" t="s">
        <v>2893</v>
      </c>
      <c r="I8" s="49" t="s">
        <v>2948</v>
      </c>
      <c r="J8" s="49" t="s">
        <v>1389</v>
      </c>
      <c r="K8" s="49">
        <v>3</v>
      </c>
      <c r="L8" s="49">
        <v>7</v>
      </c>
      <c r="M8" s="49">
        <v>1</v>
      </c>
      <c r="N8" s="49">
        <v>2</v>
      </c>
      <c r="O8" s="49">
        <v>0</v>
      </c>
      <c r="P8" s="49">
        <v>0</v>
      </c>
      <c r="Q8" s="49">
        <f t="shared" ref="Q8:Q44" si="1">(K8*12.011)+(L8*1.008)+(N8*15.999)+(14.007*M8)+(O8*30.974)+(P8*32.066)</f>
        <v>89.094000000000008</v>
      </c>
      <c r="R8" s="52" t="s">
        <v>1673</v>
      </c>
      <c r="S8" s="49">
        <f t="shared" ref="S8:S27" si="2">Q8-$Q$69</f>
        <v>71.079000000000008</v>
      </c>
      <c r="T8" s="49">
        <f t="shared" ref="T8:T41" si="3">E8*S8</f>
        <v>3.2986190547862737</v>
      </c>
      <c r="U8" s="49">
        <f>SUM(T8:T27)</f>
        <v>114.65252995183624</v>
      </c>
      <c r="V8" s="49">
        <f t="shared" ref="V8:V27" si="4">T8/$U$8</f>
        <v>2.8770573629487046E-2</v>
      </c>
      <c r="W8" s="113">
        <f t="shared" ref="W8:W27" si="5">V8*$D$8</f>
        <v>1.4298975093855063E-2</v>
      </c>
      <c r="X8" s="50">
        <f t="shared" ref="X8:X41" si="6">W8/S8*1000</f>
        <v>0.20117017816591484</v>
      </c>
      <c r="Y8" s="49"/>
      <c r="Z8" s="49"/>
      <c r="AA8" s="49"/>
      <c r="AB8" s="49"/>
      <c r="AC8" s="49"/>
      <c r="AD8" s="49">
        <f t="shared" ref="AD8:AD40" si="7">(F8*Q8)/1000</f>
        <v>1.7923055853514017E-2</v>
      </c>
      <c r="AE8" s="49"/>
      <c r="AF8" s="48"/>
    </row>
    <row r="9" spans="1:40" x14ac:dyDescent="0.2">
      <c r="B9" s="114"/>
      <c r="C9" s="49" t="s">
        <v>2947</v>
      </c>
      <c r="D9" s="49"/>
      <c r="E9" s="50">
        <v>3.1577363034316672E-2</v>
      </c>
      <c r="F9" s="140">
        <f t="shared" si="0"/>
        <v>0.13688271366229923</v>
      </c>
      <c r="G9" s="49" t="s">
        <v>2971</v>
      </c>
      <c r="H9" s="49" t="s">
        <v>2893</v>
      </c>
      <c r="I9" s="49" t="s">
        <v>2948</v>
      </c>
      <c r="J9" s="49" t="s">
        <v>2216</v>
      </c>
      <c r="K9" s="49">
        <v>6</v>
      </c>
      <c r="L9" s="49">
        <v>15</v>
      </c>
      <c r="M9" s="49">
        <v>4</v>
      </c>
      <c r="N9" s="49">
        <v>2</v>
      </c>
      <c r="O9" s="49">
        <v>0</v>
      </c>
      <c r="P9" s="49">
        <v>0</v>
      </c>
      <c r="Q9" s="49">
        <f t="shared" si="1"/>
        <v>175.21200000000002</v>
      </c>
      <c r="R9" s="52" t="s">
        <v>1673</v>
      </c>
      <c r="S9" s="49">
        <f t="shared" si="2"/>
        <v>157.197</v>
      </c>
      <c r="T9" s="49">
        <f t="shared" si="3"/>
        <v>4.9638667369054783</v>
      </c>
      <c r="U9" s="49"/>
      <c r="V9" s="49">
        <f t="shared" si="4"/>
        <v>4.3294873117852017E-2</v>
      </c>
      <c r="W9" s="113">
        <f t="shared" si="5"/>
        <v>2.1517551939572454E-2</v>
      </c>
      <c r="X9" s="50">
        <f t="shared" si="6"/>
        <v>0.13688271366229923</v>
      </c>
      <c r="Y9" s="49"/>
      <c r="Z9" s="49"/>
      <c r="AA9" s="49"/>
      <c r="AB9" s="49"/>
      <c r="AC9" s="49"/>
      <c r="AD9" s="49">
        <f t="shared" si="7"/>
        <v>2.3983494026198777E-2</v>
      </c>
      <c r="AE9" s="49"/>
      <c r="AF9" s="48"/>
    </row>
    <row r="10" spans="1:40" x14ac:dyDescent="0.2">
      <c r="B10" s="114"/>
      <c r="C10" s="49" t="s">
        <v>2947</v>
      </c>
      <c r="D10" s="49"/>
      <c r="E10" s="50">
        <v>7.5456552277744324E-2</v>
      </c>
      <c r="F10" s="140">
        <f t="shared" si="0"/>
        <v>0.32709183563409289</v>
      </c>
      <c r="G10" s="49" t="s">
        <v>2970</v>
      </c>
      <c r="H10" s="49" t="s">
        <v>2893</v>
      </c>
      <c r="I10" s="49" t="s">
        <v>2948</v>
      </c>
      <c r="J10" s="49" t="s">
        <v>1411</v>
      </c>
      <c r="K10" s="49">
        <v>4</v>
      </c>
      <c r="L10" s="49">
        <v>8</v>
      </c>
      <c r="M10" s="49">
        <v>2</v>
      </c>
      <c r="N10" s="49">
        <v>3</v>
      </c>
      <c r="O10" s="49">
        <v>0</v>
      </c>
      <c r="P10" s="49">
        <v>0</v>
      </c>
      <c r="Q10" s="49">
        <f t="shared" si="1"/>
        <v>132.119</v>
      </c>
      <c r="R10" s="52" t="s">
        <v>1673</v>
      </c>
      <c r="S10" s="49">
        <f t="shared" si="2"/>
        <v>114.104</v>
      </c>
      <c r="T10" s="49">
        <f t="shared" si="3"/>
        <v>8.6098944410997387</v>
      </c>
      <c r="U10" s="49"/>
      <c r="V10" s="49">
        <f t="shared" si="4"/>
        <v>7.5095546907832059E-2</v>
      </c>
      <c r="W10" s="113">
        <f t="shared" si="5"/>
        <v>3.7322486813192536E-2</v>
      </c>
      <c r="X10" s="50">
        <f t="shared" si="6"/>
        <v>0.32709183563409289</v>
      </c>
      <c r="Y10" s="49"/>
      <c r="Z10" s="49"/>
      <c r="AA10" s="49"/>
      <c r="AB10" s="49"/>
      <c r="AC10" s="49"/>
      <c r="AD10" s="49">
        <f t="shared" si="7"/>
        <v>4.3215046232140716E-2</v>
      </c>
      <c r="AE10" s="49"/>
      <c r="AF10" s="48"/>
    </row>
    <row r="11" spans="1:40" x14ac:dyDescent="0.2">
      <c r="B11" s="114"/>
      <c r="C11" s="49" t="s">
        <v>2947</v>
      </c>
      <c r="D11" s="49"/>
      <c r="E11" s="50">
        <v>5.310054184226369E-2</v>
      </c>
      <c r="F11" s="140">
        <f t="shared" si="0"/>
        <v>0.23018218007654515</v>
      </c>
      <c r="G11" s="49" t="s">
        <v>2969</v>
      </c>
      <c r="H11" s="49" t="s">
        <v>2893</v>
      </c>
      <c r="I11" s="49" t="s">
        <v>2948</v>
      </c>
      <c r="J11" s="49" t="s">
        <v>1033</v>
      </c>
      <c r="K11" s="49">
        <v>4</v>
      </c>
      <c r="L11" s="49">
        <v>6</v>
      </c>
      <c r="M11" s="49">
        <v>1</v>
      </c>
      <c r="N11" s="49">
        <v>4</v>
      </c>
      <c r="O11" s="49">
        <v>0</v>
      </c>
      <c r="P11" s="49">
        <v>0</v>
      </c>
      <c r="Q11" s="49">
        <f t="shared" si="1"/>
        <v>132.095</v>
      </c>
      <c r="R11" s="52" t="s">
        <v>1673</v>
      </c>
      <c r="S11" s="49">
        <f t="shared" si="2"/>
        <v>114.08</v>
      </c>
      <c r="T11" s="49">
        <f t="shared" si="3"/>
        <v>6.0577098133654417</v>
      </c>
      <c r="U11" s="49"/>
      <c r="V11" s="49">
        <f t="shared" si="4"/>
        <v>5.2835378477127298E-2</v>
      </c>
      <c r="W11" s="113">
        <f t="shared" si="5"/>
        <v>2.6259183103132269E-2</v>
      </c>
      <c r="X11" s="50">
        <f t="shared" si="6"/>
        <v>0.23018218007654515</v>
      </c>
      <c r="Y11" s="49"/>
      <c r="Z11" s="49"/>
      <c r="AA11" s="49"/>
      <c r="AB11" s="49"/>
      <c r="AC11" s="49"/>
      <c r="AD11" s="49">
        <f t="shared" si="7"/>
        <v>3.0405915077211229E-2</v>
      </c>
      <c r="AE11" s="49"/>
      <c r="AF11" s="48"/>
    </row>
    <row r="12" spans="1:40" x14ac:dyDescent="0.2">
      <c r="B12" s="114"/>
      <c r="C12" s="49" t="s">
        <v>2947</v>
      </c>
      <c r="D12" s="49"/>
      <c r="E12" s="50">
        <v>7.1944611679710998E-3</v>
      </c>
      <c r="F12" s="140">
        <f t="shared" si="0"/>
        <v>3.1186814647559111E-2</v>
      </c>
      <c r="G12" s="49" t="s">
        <v>2968</v>
      </c>
      <c r="H12" s="49" t="s">
        <v>2893</v>
      </c>
      <c r="I12" s="49" t="s">
        <v>2948</v>
      </c>
      <c r="J12" s="49" t="s">
        <v>1031</v>
      </c>
      <c r="K12" s="49">
        <v>3</v>
      </c>
      <c r="L12" s="49">
        <v>7</v>
      </c>
      <c r="M12" s="49">
        <v>1</v>
      </c>
      <c r="N12" s="49">
        <v>2</v>
      </c>
      <c r="O12" s="49">
        <v>0</v>
      </c>
      <c r="P12" s="49">
        <v>1</v>
      </c>
      <c r="Q12" s="49">
        <f t="shared" si="1"/>
        <v>121.16000000000001</v>
      </c>
      <c r="R12" s="52" t="s">
        <v>1673</v>
      </c>
      <c r="S12" s="49">
        <f t="shared" si="2"/>
        <v>103.14500000000001</v>
      </c>
      <c r="T12" s="49">
        <f t="shared" si="3"/>
        <v>0.74207269717037916</v>
      </c>
      <c r="U12" s="49"/>
      <c r="V12" s="49">
        <f t="shared" si="4"/>
        <v>6.4723621666448392E-3</v>
      </c>
      <c r="W12" s="113">
        <f t="shared" si="5"/>
        <v>3.2167639968224849E-3</v>
      </c>
      <c r="X12" s="50">
        <f t="shared" si="6"/>
        <v>3.1186814647559111E-2</v>
      </c>
      <c r="Y12" s="49"/>
      <c r="Z12" s="49"/>
      <c r="AA12" s="49"/>
      <c r="AB12" s="49"/>
      <c r="AC12" s="49"/>
      <c r="AD12" s="49">
        <f t="shared" si="7"/>
        <v>3.7785944626982622E-3</v>
      </c>
      <c r="AE12" s="49"/>
      <c r="AF12" s="48"/>
    </row>
    <row r="13" spans="1:40" x14ac:dyDescent="0.2">
      <c r="A13" s="36"/>
      <c r="B13" s="114"/>
      <c r="C13" s="49" t="s">
        <v>2947</v>
      </c>
      <c r="D13" s="49"/>
      <c r="E13" s="50">
        <v>2.5506722857716227E-2</v>
      </c>
      <c r="F13" s="140">
        <f t="shared" si="0"/>
        <v>0.11056747954546063</v>
      </c>
      <c r="G13" s="49" t="s">
        <v>2967</v>
      </c>
      <c r="H13" s="49" t="s">
        <v>2893</v>
      </c>
      <c r="I13" s="49" t="s">
        <v>2948</v>
      </c>
      <c r="J13" s="49" t="s">
        <v>1034</v>
      </c>
      <c r="K13" s="49">
        <v>5</v>
      </c>
      <c r="L13" s="49">
        <v>10</v>
      </c>
      <c r="M13" s="49">
        <v>2</v>
      </c>
      <c r="N13" s="49">
        <v>3</v>
      </c>
      <c r="O13" s="49">
        <v>0</v>
      </c>
      <c r="P13" s="49">
        <v>0</v>
      </c>
      <c r="Q13" s="49">
        <f t="shared" si="1"/>
        <v>146.14599999999999</v>
      </c>
      <c r="R13" s="52" t="s">
        <v>1673</v>
      </c>
      <c r="S13" s="49">
        <f t="shared" si="2"/>
        <v>128.13099999999997</v>
      </c>
      <c r="T13" s="49">
        <f t="shared" si="3"/>
        <v>3.2682019064820373</v>
      </c>
      <c r="U13" s="49"/>
      <c r="V13" s="49">
        <f t="shared" si="4"/>
        <v>2.8505275093841875E-2</v>
      </c>
      <c r="W13" s="113">
        <f t="shared" si="5"/>
        <v>1.4167121721639413E-2</v>
      </c>
      <c r="X13" s="50">
        <f t="shared" si="6"/>
        <v>0.11056747954546063</v>
      </c>
      <c r="Y13" s="49"/>
      <c r="Z13" s="49"/>
      <c r="AA13" s="49"/>
      <c r="AB13" s="49"/>
      <c r="AC13" s="49"/>
      <c r="AD13" s="49">
        <f t="shared" si="7"/>
        <v>1.6158994865650891E-2</v>
      </c>
      <c r="AE13" s="49"/>
      <c r="AF13" s="48"/>
    </row>
    <row r="14" spans="1:40" x14ac:dyDescent="0.2">
      <c r="B14" s="114"/>
      <c r="C14" s="49" t="s">
        <v>2947</v>
      </c>
      <c r="D14" s="49"/>
      <c r="E14" s="50">
        <v>7.0680313064419006E-2</v>
      </c>
      <c r="F14" s="140">
        <f t="shared" si="0"/>
        <v>0.30638761837853057</v>
      </c>
      <c r="G14" s="49" t="s">
        <v>2966</v>
      </c>
      <c r="H14" s="49" t="s">
        <v>2893</v>
      </c>
      <c r="I14" s="49" t="s">
        <v>2948</v>
      </c>
      <c r="J14" s="49" t="s">
        <v>2215</v>
      </c>
      <c r="K14" s="49">
        <v>5</v>
      </c>
      <c r="L14" s="49">
        <v>8</v>
      </c>
      <c r="M14" s="49">
        <v>1</v>
      </c>
      <c r="N14" s="49">
        <v>4</v>
      </c>
      <c r="O14" s="49">
        <v>0</v>
      </c>
      <c r="P14" s="49">
        <v>0</v>
      </c>
      <c r="Q14" s="49">
        <f t="shared" si="1"/>
        <v>146.12200000000001</v>
      </c>
      <c r="R14" s="52" t="s">
        <v>1673</v>
      </c>
      <c r="S14" s="49">
        <f t="shared" si="2"/>
        <v>128.10700000000003</v>
      </c>
      <c r="T14" s="49">
        <f t="shared" si="3"/>
        <v>9.0546428657435278</v>
      </c>
      <c r="U14" s="49"/>
      <c r="V14" s="49">
        <f t="shared" si="4"/>
        <v>7.8974645125992796E-2</v>
      </c>
      <c r="W14" s="113">
        <f t="shared" si="5"/>
        <v>3.9250398627618421E-2</v>
      </c>
      <c r="X14" s="50">
        <f t="shared" si="6"/>
        <v>0.30638761837853057</v>
      </c>
      <c r="Y14" s="49"/>
      <c r="Z14" s="49"/>
      <c r="AA14" s="49"/>
      <c r="AB14" s="49"/>
      <c r="AC14" s="49"/>
      <c r="AD14" s="49">
        <f t="shared" si="7"/>
        <v>4.4769971572707644E-2</v>
      </c>
      <c r="AE14" s="49"/>
      <c r="AF14" s="48"/>
      <c r="AK14" s="119" t="s">
        <v>2965</v>
      </c>
      <c r="AL14" s="116"/>
      <c r="AM14" s="116"/>
      <c r="AN14" s="116"/>
    </row>
    <row r="15" spans="1:40" x14ac:dyDescent="0.2">
      <c r="B15" s="114"/>
      <c r="C15" s="49" t="s">
        <v>2947</v>
      </c>
      <c r="D15" s="49"/>
      <c r="E15" s="50">
        <v>4.8966486052578757E-2</v>
      </c>
      <c r="F15" s="140">
        <f t="shared" si="0"/>
        <v>0.21226172312425173</v>
      </c>
      <c r="G15" s="49" t="s">
        <v>1664</v>
      </c>
      <c r="H15" s="49" t="s">
        <v>2893</v>
      </c>
      <c r="I15" s="49" t="s">
        <v>2948</v>
      </c>
      <c r="J15" s="49" t="s">
        <v>1410</v>
      </c>
      <c r="K15" s="49">
        <v>2</v>
      </c>
      <c r="L15" s="49">
        <v>5</v>
      </c>
      <c r="M15" s="49">
        <v>1</v>
      </c>
      <c r="N15" s="49">
        <v>2</v>
      </c>
      <c r="O15" s="49">
        <v>0</v>
      </c>
      <c r="P15" s="49">
        <v>0</v>
      </c>
      <c r="Q15" s="49">
        <f t="shared" si="1"/>
        <v>75.067000000000007</v>
      </c>
      <c r="R15" s="52" t="s">
        <v>1673</v>
      </c>
      <c r="S15" s="49">
        <f t="shared" si="2"/>
        <v>57.052000000000007</v>
      </c>
      <c r="T15" s="49">
        <f t="shared" si="3"/>
        <v>2.7936359622717237</v>
      </c>
      <c r="U15" s="49"/>
      <c r="V15" s="49">
        <f t="shared" si="4"/>
        <v>2.4366108305200827E-2</v>
      </c>
      <c r="W15" s="113">
        <f t="shared" si="5"/>
        <v>1.2109955827684812E-2</v>
      </c>
      <c r="X15" s="50">
        <f t="shared" si="6"/>
        <v>0.21226172312425173</v>
      </c>
      <c r="Y15" s="49"/>
      <c r="Z15" s="49"/>
      <c r="AA15" s="49"/>
      <c r="AB15" s="49"/>
      <c r="AC15" s="49"/>
      <c r="AD15" s="49">
        <f t="shared" si="7"/>
        <v>1.5933850769768207E-2</v>
      </c>
      <c r="AE15" s="49"/>
      <c r="AF15" s="48"/>
      <c r="AK15" s="116"/>
      <c r="AL15" s="116"/>
      <c r="AM15" s="116" t="s">
        <v>2953</v>
      </c>
      <c r="AN15" s="116" t="s">
        <v>2964</v>
      </c>
    </row>
    <row r="16" spans="1:40" x14ac:dyDescent="0.2">
      <c r="B16" s="114"/>
      <c r="C16" s="49" t="s">
        <v>2947</v>
      </c>
      <c r="D16" s="49"/>
      <c r="E16" s="50">
        <v>1.2402167369054785E-2</v>
      </c>
      <c r="F16" s="140">
        <f t="shared" si="0"/>
        <v>5.376137085688016E-2</v>
      </c>
      <c r="G16" s="49" t="s">
        <v>2963</v>
      </c>
      <c r="H16" s="49" t="s">
        <v>2893</v>
      </c>
      <c r="I16" s="49" t="s">
        <v>2948</v>
      </c>
      <c r="J16" s="49" t="s">
        <v>1035</v>
      </c>
      <c r="K16" s="49">
        <v>6</v>
      </c>
      <c r="L16" s="49">
        <v>9</v>
      </c>
      <c r="M16" s="49">
        <v>3</v>
      </c>
      <c r="N16" s="49">
        <v>2</v>
      </c>
      <c r="O16" s="49">
        <v>0</v>
      </c>
      <c r="P16" s="49">
        <v>0</v>
      </c>
      <c r="Q16" s="49">
        <f t="shared" si="1"/>
        <v>155.15700000000001</v>
      </c>
      <c r="R16" s="52" t="s">
        <v>1673</v>
      </c>
      <c r="S16" s="49">
        <f t="shared" si="2"/>
        <v>137.142</v>
      </c>
      <c r="T16" s="49">
        <f t="shared" si="3"/>
        <v>1.7008580373269113</v>
      </c>
      <c r="U16" s="49"/>
      <c r="V16" s="49">
        <f t="shared" si="4"/>
        <v>1.4834893203328488E-2</v>
      </c>
      <c r="W16" s="113">
        <f t="shared" si="5"/>
        <v>7.3729419220542585E-3</v>
      </c>
      <c r="X16" s="50">
        <f t="shared" si="6"/>
        <v>5.376137085688016E-2</v>
      </c>
      <c r="Y16" s="49"/>
      <c r="Z16" s="49"/>
      <c r="AA16" s="49"/>
      <c r="AB16" s="49"/>
      <c r="AC16" s="49"/>
      <c r="AD16" s="49">
        <f t="shared" si="7"/>
        <v>8.3414530180409546E-3</v>
      </c>
      <c r="AE16" s="49"/>
      <c r="AF16" s="48"/>
      <c r="AK16" s="116" t="s">
        <v>2957</v>
      </c>
      <c r="AL16" s="117">
        <f>SUM(AD8:AD59)</f>
        <v>32.557340989091095</v>
      </c>
      <c r="AM16" s="117">
        <f>SUM(AF$2:AF$65544)</f>
        <v>0.99991000000000008</v>
      </c>
      <c r="AN16" s="117">
        <f>1-AL18</f>
        <v>-0.19142971664704334</v>
      </c>
    </row>
    <row r="17" spans="2:40" x14ac:dyDescent="0.2">
      <c r="B17" s="114"/>
      <c r="C17" s="49" t="s">
        <v>2947</v>
      </c>
      <c r="D17" s="49"/>
      <c r="E17" s="50">
        <v>0.10232791491069636</v>
      </c>
      <c r="F17" s="140">
        <f t="shared" si="0"/>
        <v>0.44357480582399977</v>
      </c>
      <c r="G17" s="49" t="s">
        <v>2962</v>
      </c>
      <c r="H17" s="49" t="s">
        <v>2893</v>
      </c>
      <c r="I17" s="49" t="s">
        <v>2948</v>
      </c>
      <c r="J17" s="49" t="s">
        <v>1036</v>
      </c>
      <c r="K17" s="49">
        <v>6</v>
      </c>
      <c r="L17" s="49">
        <v>13</v>
      </c>
      <c r="M17" s="49">
        <v>1</v>
      </c>
      <c r="N17" s="49">
        <v>2</v>
      </c>
      <c r="O17" s="49">
        <v>0</v>
      </c>
      <c r="P17" s="49">
        <v>0</v>
      </c>
      <c r="Q17" s="49">
        <f t="shared" si="1"/>
        <v>131.17500000000001</v>
      </c>
      <c r="R17" s="52" t="s">
        <v>1673</v>
      </c>
      <c r="S17" s="49">
        <f t="shared" si="2"/>
        <v>113.16000000000001</v>
      </c>
      <c r="T17" s="49">
        <f t="shared" si="3"/>
        <v>11.5794268512944</v>
      </c>
      <c r="U17" s="49"/>
      <c r="V17" s="49">
        <f t="shared" si="4"/>
        <v>0.10099582500411232</v>
      </c>
      <c r="W17" s="113">
        <f t="shared" si="5"/>
        <v>5.019492502704382E-2</v>
      </c>
      <c r="X17" s="50">
        <f t="shared" si="6"/>
        <v>0.44357480582399977</v>
      </c>
      <c r="Y17" s="49"/>
      <c r="Z17" s="49"/>
      <c r="AA17" s="49"/>
      <c r="AB17" s="115"/>
      <c r="AC17" s="49"/>
      <c r="AD17" s="49">
        <f t="shared" si="7"/>
        <v>5.8185925153963175E-2</v>
      </c>
      <c r="AE17" s="49"/>
      <c r="AF17" s="48"/>
      <c r="AK17" s="116" t="s">
        <v>2955</v>
      </c>
      <c r="AL17" s="117">
        <f>SUM(AD64:AD69)</f>
        <v>31.365911272444052</v>
      </c>
      <c r="AM17" s="117"/>
      <c r="AN17" s="118"/>
    </row>
    <row r="18" spans="2:40" x14ac:dyDescent="0.2">
      <c r="B18" s="114"/>
      <c r="C18" s="49" t="s">
        <v>2947</v>
      </c>
      <c r="D18" s="49"/>
      <c r="E18" s="50">
        <v>0.10244832430262893</v>
      </c>
      <c r="F18" s="140">
        <f t="shared" si="0"/>
        <v>0.44409676088086275</v>
      </c>
      <c r="G18" s="49" t="s">
        <v>2961</v>
      </c>
      <c r="H18" s="49" t="s">
        <v>2893</v>
      </c>
      <c r="I18" s="49" t="s">
        <v>2948</v>
      </c>
      <c r="J18" s="49" t="s">
        <v>1036</v>
      </c>
      <c r="K18" s="49">
        <v>6</v>
      </c>
      <c r="L18" s="49">
        <v>13</v>
      </c>
      <c r="M18" s="49">
        <v>1</v>
      </c>
      <c r="N18" s="49">
        <v>2</v>
      </c>
      <c r="O18" s="49">
        <v>0</v>
      </c>
      <c r="P18" s="49">
        <v>0</v>
      </c>
      <c r="Q18" s="49">
        <f t="shared" si="1"/>
        <v>131.17500000000001</v>
      </c>
      <c r="R18" s="52" t="s">
        <v>1673</v>
      </c>
      <c r="S18" s="49">
        <f t="shared" si="2"/>
        <v>113.16000000000001</v>
      </c>
      <c r="T18" s="49">
        <f t="shared" si="3"/>
        <v>11.59305237808549</v>
      </c>
      <c r="U18" s="49"/>
      <c r="V18" s="49">
        <f t="shared" si="4"/>
        <v>0.10111466692410148</v>
      </c>
      <c r="W18" s="113">
        <f t="shared" si="5"/>
        <v>5.0253989461278438E-2</v>
      </c>
      <c r="X18" s="50">
        <f t="shared" si="6"/>
        <v>0.44409676088086275</v>
      </c>
      <c r="Y18" s="49"/>
      <c r="Z18" s="49"/>
      <c r="AA18" s="49"/>
      <c r="AB18" s="115"/>
      <c r="AC18" s="49"/>
      <c r="AD18" s="49">
        <f t="shared" si="7"/>
        <v>5.825439260854718E-2</v>
      </c>
      <c r="AE18" s="49"/>
      <c r="AF18" s="48"/>
      <c r="AK18" s="116" t="s">
        <v>2953</v>
      </c>
      <c r="AL18" s="117">
        <f>AL16-AL17</f>
        <v>1.1914297166470433</v>
      </c>
      <c r="AM18" s="117"/>
      <c r="AN18" s="117"/>
    </row>
    <row r="19" spans="2:40" x14ac:dyDescent="0.2">
      <c r="B19" s="114"/>
      <c r="C19" s="49" t="s">
        <v>2947</v>
      </c>
      <c r="D19" s="49"/>
      <c r="E19" s="50">
        <v>0.10820790688340357</v>
      </c>
      <c r="F19" s="140">
        <f t="shared" si="0"/>
        <v>0.46906361110080552</v>
      </c>
      <c r="G19" s="49" t="s">
        <v>2960</v>
      </c>
      <c r="H19" s="49" t="s">
        <v>2893</v>
      </c>
      <c r="I19" s="49" t="s">
        <v>2948</v>
      </c>
      <c r="J19" s="49" t="s">
        <v>2218</v>
      </c>
      <c r="K19" s="49">
        <v>6</v>
      </c>
      <c r="L19" s="49">
        <v>15</v>
      </c>
      <c r="M19" s="49">
        <v>2</v>
      </c>
      <c r="N19" s="49">
        <v>2</v>
      </c>
      <c r="O19" s="49">
        <v>0</v>
      </c>
      <c r="P19" s="49">
        <v>0</v>
      </c>
      <c r="Q19" s="49">
        <f t="shared" si="1"/>
        <v>147.19800000000001</v>
      </c>
      <c r="R19" s="52" t="s">
        <v>1673</v>
      </c>
      <c r="S19" s="49">
        <f t="shared" si="2"/>
        <v>129.18299999999999</v>
      </c>
      <c r="T19" s="49">
        <f t="shared" si="3"/>
        <v>13.978622034918722</v>
      </c>
      <c r="U19" s="49"/>
      <c r="V19" s="49">
        <f t="shared" si="4"/>
        <v>0.12192161865761642</v>
      </c>
      <c r="W19" s="113">
        <f t="shared" si="5"/>
        <v>6.0595044472835355E-2</v>
      </c>
      <c r="X19" s="50">
        <f t="shared" si="6"/>
        <v>0.46906361110080552</v>
      </c>
      <c r="Y19" s="49"/>
      <c r="Z19" s="49"/>
      <c r="AA19" s="49"/>
      <c r="AB19" s="115"/>
      <c r="AC19" s="49"/>
      <c r="AD19" s="49">
        <f t="shared" si="7"/>
        <v>6.9045225426816376E-2</v>
      </c>
      <c r="AE19" s="49"/>
      <c r="AF19" s="48"/>
      <c r="AK19" s="116"/>
      <c r="AL19" s="117"/>
      <c r="AM19" s="117"/>
      <c r="AN19" s="118"/>
    </row>
    <row r="20" spans="2:40" x14ac:dyDescent="0.2">
      <c r="B20" s="114"/>
      <c r="C20" s="49" t="s">
        <v>2947</v>
      </c>
      <c r="D20" s="49"/>
      <c r="E20" s="50">
        <v>1.7910897049969898E-2</v>
      </c>
      <c r="F20" s="140">
        <f t="shared" si="0"/>
        <v>7.7640814708358485E-2</v>
      </c>
      <c r="G20" s="49" t="s">
        <v>2959</v>
      </c>
      <c r="H20" s="49" t="s">
        <v>2893</v>
      </c>
      <c r="I20" s="49" t="s">
        <v>2948</v>
      </c>
      <c r="J20" s="49" t="s">
        <v>1037</v>
      </c>
      <c r="K20" s="49">
        <v>5</v>
      </c>
      <c r="L20" s="49">
        <v>11</v>
      </c>
      <c r="M20" s="49">
        <v>1</v>
      </c>
      <c r="N20" s="49">
        <v>2</v>
      </c>
      <c r="O20" s="49">
        <v>0</v>
      </c>
      <c r="P20" s="49">
        <v>1</v>
      </c>
      <c r="Q20" s="49">
        <f t="shared" si="1"/>
        <v>149.214</v>
      </c>
      <c r="R20" s="52" t="s">
        <v>1673</v>
      </c>
      <c r="S20" s="49">
        <f t="shared" si="2"/>
        <v>131.19900000000001</v>
      </c>
      <c r="T20" s="49">
        <f t="shared" si="3"/>
        <v>2.3498917820590011</v>
      </c>
      <c r="U20" s="49"/>
      <c r="V20" s="49">
        <f t="shared" si="4"/>
        <v>2.0495769112518967E-2</v>
      </c>
      <c r="W20" s="113">
        <f t="shared" si="5"/>
        <v>1.0186397248921926E-2</v>
      </c>
      <c r="X20" s="50">
        <f t="shared" si="6"/>
        <v>7.7640814708358485E-2</v>
      </c>
      <c r="Y20" s="49"/>
      <c r="Z20" s="49"/>
      <c r="AA20" s="49"/>
      <c r="AB20" s="115"/>
      <c r="AC20" s="49"/>
      <c r="AD20" s="49">
        <f t="shared" si="7"/>
        <v>1.1585096525893002E-2</v>
      </c>
      <c r="AE20" s="49"/>
      <c r="AF20" s="48"/>
      <c r="AK20" s="118" t="s">
        <v>2904</v>
      </c>
      <c r="AL20" s="116"/>
      <c r="AM20" s="117"/>
      <c r="AN20" s="116"/>
    </row>
    <row r="21" spans="2:40" x14ac:dyDescent="0.2">
      <c r="B21" s="114"/>
      <c r="C21" s="49" t="s">
        <v>2947</v>
      </c>
      <c r="D21" s="49"/>
      <c r="E21" s="50">
        <v>5.8629339755167563E-2</v>
      </c>
      <c r="F21" s="140">
        <f t="shared" si="0"/>
        <v>0.25414861643750059</v>
      </c>
      <c r="G21" s="49" t="s">
        <v>2958</v>
      </c>
      <c r="H21" s="49" t="s">
        <v>2893</v>
      </c>
      <c r="I21" s="49" t="s">
        <v>2948</v>
      </c>
      <c r="J21" s="49" t="s">
        <v>1038</v>
      </c>
      <c r="K21" s="49">
        <v>9</v>
      </c>
      <c r="L21" s="49">
        <v>11</v>
      </c>
      <c r="M21" s="49">
        <v>1</v>
      </c>
      <c r="N21" s="49">
        <v>2</v>
      </c>
      <c r="O21" s="49">
        <v>0</v>
      </c>
      <c r="P21" s="49">
        <v>0</v>
      </c>
      <c r="Q21" s="49">
        <f t="shared" si="1"/>
        <v>165.19199999999998</v>
      </c>
      <c r="R21" s="52" t="s">
        <v>1673</v>
      </c>
      <c r="S21" s="49">
        <f t="shared" si="2"/>
        <v>147.17699999999996</v>
      </c>
      <c r="T21" s="49">
        <f t="shared" si="3"/>
        <v>8.6288903371462951</v>
      </c>
      <c r="U21" s="49"/>
      <c r="V21" s="49">
        <f t="shared" si="4"/>
        <v>7.5261229218152953E-2</v>
      </c>
      <c r="W21" s="113">
        <f t="shared" si="5"/>
        <v>3.7404830921422015E-2</v>
      </c>
      <c r="X21" s="50">
        <f t="shared" si="6"/>
        <v>0.25414861643750059</v>
      </c>
      <c r="Y21" s="49"/>
      <c r="Z21" s="49"/>
      <c r="AA21" s="49"/>
      <c r="AB21" s="115"/>
      <c r="AC21" s="49"/>
      <c r="AD21" s="49">
        <f t="shared" si="7"/>
        <v>4.198331824654359E-2</v>
      </c>
      <c r="AE21" s="49"/>
      <c r="AF21" s="48"/>
      <c r="AK21" s="118" t="s">
        <v>2957</v>
      </c>
      <c r="AL21" s="117">
        <f>SUM(AD58:AD59)</f>
        <v>31.170878649999999</v>
      </c>
      <c r="AM21" s="117"/>
      <c r="AN21" s="116"/>
    </row>
    <row r="22" spans="2:40" x14ac:dyDescent="0.2">
      <c r="B22" s="114"/>
      <c r="C22" s="49" t="s">
        <v>2947</v>
      </c>
      <c r="D22" s="49"/>
      <c r="E22" s="50">
        <v>2.4242424242424239E-2</v>
      </c>
      <c r="F22" s="140">
        <f t="shared" si="0"/>
        <v>0.10508695144840005</v>
      </c>
      <c r="G22" s="49" t="s">
        <v>2956</v>
      </c>
      <c r="H22" s="49" t="s">
        <v>2893</v>
      </c>
      <c r="I22" s="49" t="s">
        <v>2948</v>
      </c>
      <c r="J22" s="49" t="s">
        <v>1039</v>
      </c>
      <c r="K22" s="49">
        <v>5</v>
      </c>
      <c r="L22" s="49">
        <v>9</v>
      </c>
      <c r="M22" s="49">
        <v>1</v>
      </c>
      <c r="N22" s="49">
        <v>2</v>
      </c>
      <c r="O22" s="49">
        <v>0</v>
      </c>
      <c r="P22" s="49">
        <v>0</v>
      </c>
      <c r="Q22" s="49">
        <f t="shared" si="1"/>
        <v>115.13200000000001</v>
      </c>
      <c r="R22" s="52" t="s">
        <v>1673</v>
      </c>
      <c r="S22" s="49">
        <f t="shared" si="2"/>
        <v>97.117000000000004</v>
      </c>
      <c r="T22" s="49">
        <f t="shared" si="3"/>
        <v>2.3543515151515151</v>
      </c>
      <c r="U22" s="49"/>
      <c r="V22" s="49">
        <f t="shared" si="4"/>
        <v>2.0534666929203759E-2</v>
      </c>
      <c r="W22" s="113">
        <f t="shared" si="5"/>
        <v>1.0205729463814268E-2</v>
      </c>
      <c r="X22" s="50">
        <f t="shared" si="6"/>
        <v>0.10508695144840005</v>
      </c>
      <c r="Y22" s="49"/>
      <c r="Z22" s="49"/>
      <c r="AA22" s="50"/>
      <c r="AB22" s="115"/>
      <c r="AC22" s="49"/>
      <c r="AD22" s="49">
        <f t="shared" si="7"/>
        <v>1.2098870894157196E-2</v>
      </c>
      <c r="AE22" s="49"/>
      <c r="AF22" s="48"/>
      <c r="AK22" s="118" t="s">
        <v>2955</v>
      </c>
      <c r="AL22" s="117">
        <f>SUM(AD64:AD66)</f>
        <v>31.170878650000002</v>
      </c>
      <c r="AM22" s="117"/>
      <c r="AN22" s="116"/>
    </row>
    <row r="23" spans="2:40" x14ac:dyDescent="0.2">
      <c r="B23" s="114"/>
      <c r="C23" s="49" t="s">
        <v>2947</v>
      </c>
      <c r="D23" s="49"/>
      <c r="E23" s="50">
        <v>7.3901264298615293E-2</v>
      </c>
      <c r="F23" s="140">
        <f t="shared" si="0"/>
        <v>0.32034991614961361</v>
      </c>
      <c r="G23" s="49" t="s">
        <v>2954</v>
      </c>
      <c r="H23" s="49" t="s">
        <v>2893</v>
      </c>
      <c r="I23" s="49" t="s">
        <v>2948</v>
      </c>
      <c r="J23" s="49" t="s">
        <v>1040</v>
      </c>
      <c r="K23" s="49">
        <v>3</v>
      </c>
      <c r="L23" s="49">
        <v>7</v>
      </c>
      <c r="M23" s="49">
        <v>1</v>
      </c>
      <c r="N23" s="49">
        <v>3</v>
      </c>
      <c r="O23" s="49">
        <v>0</v>
      </c>
      <c r="P23" s="49">
        <v>0</v>
      </c>
      <c r="Q23" s="49">
        <f t="shared" si="1"/>
        <v>105.093</v>
      </c>
      <c r="R23" s="52" t="s">
        <v>1673</v>
      </c>
      <c r="S23" s="49">
        <f t="shared" si="2"/>
        <v>87.078000000000003</v>
      </c>
      <c r="T23" s="49">
        <f t="shared" si="3"/>
        <v>6.435174292594823</v>
      </c>
      <c r="U23" s="49"/>
      <c r="V23" s="49">
        <f t="shared" si="4"/>
        <v>5.6127625751460873E-2</v>
      </c>
      <c r="W23" s="113">
        <f t="shared" si="5"/>
        <v>2.7895429998476055E-2</v>
      </c>
      <c r="X23" s="50">
        <f t="shared" si="6"/>
        <v>0.32034991614961361</v>
      </c>
      <c r="Y23" s="49"/>
      <c r="Z23" s="49"/>
      <c r="AA23" s="49"/>
      <c r="AB23" s="115"/>
      <c r="AC23" s="49"/>
      <c r="AD23" s="49">
        <f t="shared" si="7"/>
        <v>3.3666533737911342E-2</v>
      </c>
      <c r="AE23" s="49"/>
      <c r="AF23" s="48"/>
      <c r="AK23" s="118" t="s">
        <v>2953</v>
      </c>
      <c r="AL23" s="117">
        <f>AL21-AL22</f>
        <v>0</v>
      </c>
      <c r="AM23" s="117"/>
      <c r="AN23" s="116"/>
    </row>
    <row r="24" spans="2:40" x14ac:dyDescent="0.2">
      <c r="B24" s="114"/>
      <c r="C24" s="49" t="s">
        <v>2947</v>
      </c>
      <c r="D24" s="49"/>
      <c r="E24" s="50">
        <v>4.2434276540236814E-2</v>
      </c>
      <c r="F24" s="140">
        <f t="shared" si="0"/>
        <v>0.18394566128943873</v>
      </c>
      <c r="G24" s="49" t="s">
        <v>2952</v>
      </c>
      <c r="H24" s="49" t="s">
        <v>2893</v>
      </c>
      <c r="I24" s="49" t="s">
        <v>2948</v>
      </c>
      <c r="J24" s="49" t="s">
        <v>1041</v>
      </c>
      <c r="K24" s="49">
        <v>4</v>
      </c>
      <c r="L24" s="49">
        <v>9</v>
      </c>
      <c r="M24" s="49">
        <v>1</v>
      </c>
      <c r="N24" s="49">
        <v>3</v>
      </c>
      <c r="O24" s="49">
        <v>0</v>
      </c>
      <c r="P24" s="49">
        <v>0</v>
      </c>
      <c r="Q24" s="49">
        <f t="shared" si="1"/>
        <v>119.12</v>
      </c>
      <c r="R24" s="52" t="s">
        <v>1673</v>
      </c>
      <c r="S24" s="49">
        <f t="shared" si="2"/>
        <v>101.105</v>
      </c>
      <c r="T24" s="49">
        <f t="shared" si="3"/>
        <v>4.2903175296006433</v>
      </c>
      <c r="U24" s="49"/>
      <c r="V24" s="49">
        <f t="shared" si="4"/>
        <v>3.7420173208588939E-2</v>
      </c>
      <c r="W24" s="113">
        <f t="shared" si="5"/>
        <v>1.8597826084668704E-2</v>
      </c>
      <c r="X24" s="50">
        <f t="shared" si="6"/>
        <v>0.18394566128943873</v>
      </c>
      <c r="Y24" s="49"/>
      <c r="Z24" s="49"/>
      <c r="AA24" s="49"/>
      <c r="AB24" s="115"/>
      <c r="AC24" s="49"/>
      <c r="AD24" s="49">
        <f t="shared" si="7"/>
        <v>2.1911607172797942E-2</v>
      </c>
      <c r="AE24" s="49"/>
      <c r="AF24" s="48"/>
    </row>
    <row r="25" spans="2:40" x14ac:dyDescent="0.2">
      <c r="B25" s="114"/>
      <c r="C25" s="49" t="s">
        <v>2947</v>
      </c>
      <c r="D25" s="49"/>
      <c r="E25" s="50">
        <v>4.6257274734095924E-3</v>
      </c>
      <c r="F25" s="140">
        <f t="shared" si="0"/>
        <v>2.0051773434483618E-2</v>
      </c>
      <c r="G25" s="49" t="s">
        <v>2951</v>
      </c>
      <c r="H25" s="49" t="s">
        <v>2893</v>
      </c>
      <c r="I25" s="49" t="s">
        <v>2948</v>
      </c>
      <c r="J25" s="49" t="s">
        <v>1042</v>
      </c>
      <c r="K25" s="49">
        <v>11</v>
      </c>
      <c r="L25" s="49">
        <v>12</v>
      </c>
      <c r="M25" s="49">
        <v>2</v>
      </c>
      <c r="N25" s="49">
        <v>2</v>
      </c>
      <c r="O25" s="49">
        <v>0</v>
      </c>
      <c r="P25" s="49">
        <v>0</v>
      </c>
      <c r="Q25" s="49">
        <f t="shared" si="1"/>
        <v>204.22899999999998</v>
      </c>
      <c r="R25" s="52" t="s">
        <v>1673</v>
      </c>
      <c r="S25" s="49">
        <f t="shared" si="2"/>
        <v>186.214</v>
      </c>
      <c r="T25" s="49">
        <f t="shared" si="3"/>
        <v>0.86137521573349385</v>
      </c>
      <c r="U25" s="49"/>
      <c r="V25" s="49">
        <f t="shared" si="4"/>
        <v>7.5129193930159608E-3</v>
      </c>
      <c r="W25" s="113">
        <f t="shared" si="5"/>
        <v>3.7339209383289323E-3</v>
      </c>
      <c r="X25" s="50">
        <f t="shared" si="6"/>
        <v>2.0051773434483618E-2</v>
      </c>
      <c r="Y25" s="49"/>
      <c r="Z25" s="49"/>
      <c r="AA25" s="49"/>
      <c r="AB25" s="115"/>
      <c r="AC25" s="49"/>
      <c r="AD25" s="49">
        <f t="shared" si="7"/>
        <v>4.0951536367511551E-3</v>
      </c>
      <c r="AE25" s="49"/>
      <c r="AF25" s="48"/>
    </row>
    <row r="26" spans="2:40" x14ac:dyDescent="0.2">
      <c r="B26" s="114"/>
      <c r="C26" s="49" t="s">
        <v>2947</v>
      </c>
      <c r="D26" s="49"/>
      <c r="E26" s="50">
        <v>4.3337346979731087E-2</v>
      </c>
      <c r="F26" s="140">
        <f t="shared" si="0"/>
        <v>0.18786032421591053</v>
      </c>
      <c r="G26" s="49" t="s">
        <v>2950</v>
      </c>
      <c r="H26" s="49" t="s">
        <v>2893</v>
      </c>
      <c r="I26" s="49" t="s">
        <v>2948</v>
      </c>
      <c r="J26" s="49" t="s">
        <v>1043</v>
      </c>
      <c r="K26" s="49">
        <v>9</v>
      </c>
      <c r="L26" s="49">
        <v>11</v>
      </c>
      <c r="M26" s="49">
        <v>1</v>
      </c>
      <c r="N26" s="49">
        <v>3</v>
      </c>
      <c r="O26" s="49">
        <v>0</v>
      </c>
      <c r="P26" s="49">
        <v>0</v>
      </c>
      <c r="Q26" s="49">
        <f t="shared" si="1"/>
        <v>181.19099999999997</v>
      </c>
      <c r="R26" s="52" t="s">
        <v>1673</v>
      </c>
      <c r="S26" s="49">
        <f t="shared" si="2"/>
        <v>163.17599999999999</v>
      </c>
      <c r="T26" s="49">
        <f t="shared" si="3"/>
        <v>7.071614930764599</v>
      </c>
      <c r="U26" s="49"/>
      <c r="V26" s="49">
        <f t="shared" si="4"/>
        <v>6.1678664515604456E-2</v>
      </c>
      <c r="W26" s="113">
        <f t="shared" si="5"/>
        <v>3.0654296264255414E-2</v>
      </c>
      <c r="X26" s="50">
        <f t="shared" si="6"/>
        <v>0.18786032421591053</v>
      </c>
      <c r="Y26" s="49"/>
      <c r="Z26" s="49"/>
      <c r="AA26" s="49"/>
      <c r="AB26" s="115"/>
      <c r="AC26" s="49"/>
      <c r="AD26" s="49">
        <f t="shared" si="7"/>
        <v>3.4038600005005047E-2</v>
      </c>
      <c r="AE26" s="49"/>
      <c r="AF26" s="48"/>
    </row>
    <row r="27" spans="2:40" x14ac:dyDescent="0.2">
      <c r="B27" s="114"/>
      <c r="C27" s="49" t="s">
        <v>2947</v>
      </c>
      <c r="D27" s="49"/>
      <c r="E27" s="50">
        <v>5.0642183423640373E-2</v>
      </c>
      <c r="F27" s="140">
        <f t="shared" si="0"/>
        <v>0.21952559766559399</v>
      </c>
      <c r="G27" s="49" t="s">
        <v>2949</v>
      </c>
      <c r="H27" s="49" t="s">
        <v>2893</v>
      </c>
      <c r="I27" s="49" t="s">
        <v>2948</v>
      </c>
      <c r="J27" s="49" t="s">
        <v>1044</v>
      </c>
      <c r="K27" s="49">
        <v>5</v>
      </c>
      <c r="L27" s="49">
        <v>11</v>
      </c>
      <c r="M27" s="49">
        <v>1</v>
      </c>
      <c r="N27" s="49">
        <v>2</v>
      </c>
      <c r="O27" s="49">
        <v>0</v>
      </c>
      <c r="P27" s="49">
        <v>0</v>
      </c>
      <c r="Q27" s="49">
        <f t="shared" si="1"/>
        <v>117.14800000000001</v>
      </c>
      <c r="R27" s="52" t="s">
        <v>1673</v>
      </c>
      <c r="S27" s="49">
        <f t="shared" si="2"/>
        <v>99.13300000000001</v>
      </c>
      <c r="T27" s="49">
        <f t="shared" si="3"/>
        <v>5.0203115693357416</v>
      </c>
      <c r="U27" s="49"/>
      <c r="V27" s="49">
        <f t="shared" si="4"/>
        <v>4.3787185258316562E-2</v>
      </c>
      <c r="W27" s="113">
        <f t="shared" si="5"/>
        <v>2.1762231073383331E-2</v>
      </c>
      <c r="X27" s="50">
        <f t="shared" si="6"/>
        <v>0.21952559766559399</v>
      </c>
      <c r="Y27" s="49"/>
      <c r="Z27" s="50">
        <f>SUM(X8:X27)</f>
        <v>4.3348367472465021</v>
      </c>
      <c r="AA27" s="49" t="s">
        <v>2947</v>
      </c>
      <c r="AB27" s="112">
        <f>SUM(W8:W27)</f>
        <v>0.49699999999999994</v>
      </c>
      <c r="AC27" s="49"/>
      <c r="AD27" s="49">
        <f t="shared" si="7"/>
        <v>2.5716984715329006E-2</v>
      </c>
      <c r="AE27" s="49">
        <f>SUM(AD8:AD27)</f>
        <v>0.5750920840016458</v>
      </c>
      <c r="AF27" s="111">
        <f>AE27-AD69</f>
        <v>0.49700000000000005</v>
      </c>
      <c r="AG27" s="35" t="e">
        <f>(AF27*($AN$16+($AN$16*#REF!)))/$AM$16</f>
        <v>#REF!</v>
      </c>
      <c r="AH27" s="74" t="e">
        <f>AF27+AG27</f>
        <v>#REF!</v>
      </c>
      <c r="AI27" s="74"/>
    </row>
    <row r="28" spans="2:40" x14ac:dyDescent="0.2">
      <c r="B28" s="109" t="s">
        <v>3003</v>
      </c>
      <c r="C28" s="62" t="s">
        <v>2942</v>
      </c>
      <c r="D28" s="62">
        <v>2.8049999999999999E-2</v>
      </c>
      <c r="E28" s="63">
        <v>0.214</v>
      </c>
      <c r="F28" s="141">
        <f t="shared" si="0"/>
        <v>1.9527294705826301E-2</v>
      </c>
      <c r="G28" s="62" t="s">
        <v>1636</v>
      </c>
      <c r="H28" s="62" t="s">
        <v>2893</v>
      </c>
      <c r="I28" s="62" t="s">
        <v>2942</v>
      </c>
      <c r="J28" s="62" t="s">
        <v>2254</v>
      </c>
      <c r="K28" s="62">
        <v>10</v>
      </c>
      <c r="L28" s="62">
        <v>12</v>
      </c>
      <c r="M28" s="62">
        <v>5</v>
      </c>
      <c r="N28" s="62">
        <v>12</v>
      </c>
      <c r="O28" s="62">
        <v>3</v>
      </c>
      <c r="P28" s="62">
        <v>0</v>
      </c>
      <c r="Q28" s="62">
        <f t="shared" si="1"/>
        <v>487.15099999999995</v>
      </c>
      <c r="R28" s="65" t="s">
        <v>2941</v>
      </c>
      <c r="S28" s="62">
        <f>Q28-$Q$67</f>
        <v>312.20199999999994</v>
      </c>
      <c r="T28" s="62">
        <f t="shared" si="3"/>
        <v>66.811227999999986</v>
      </c>
      <c r="U28" s="62">
        <f>SUM(T28:T31)</f>
        <v>307.40049199999999</v>
      </c>
      <c r="V28" s="62">
        <f>T28/$U$28</f>
        <v>0.21734261895716156</v>
      </c>
      <c r="W28" s="108">
        <f>V28*$D$28</f>
        <v>6.0964604617483814E-3</v>
      </c>
      <c r="X28" s="66">
        <f t="shared" si="6"/>
        <v>1.9527294705826301E-2</v>
      </c>
      <c r="Y28" s="62"/>
      <c r="Z28" s="62"/>
      <c r="AA28" s="62"/>
      <c r="AB28" s="110"/>
      <c r="AC28" s="62"/>
      <c r="AD28" s="62">
        <f t="shared" si="7"/>
        <v>9.5127411432379873E-3</v>
      </c>
      <c r="AE28" s="62"/>
      <c r="AF28" s="61"/>
    </row>
    <row r="29" spans="2:40" x14ac:dyDescent="0.2">
      <c r="B29" s="109" t="s">
        <v>3003</v>
      </c>
      <c r="C29" s="62" t="s">
        <v>2942</v>
      </c>
      <c r="D29" s="62"/>
      <c r="E29" s="63">
        <v>0.28599999999999998</v>
      </c>
      <c r="F29" s="141">
        <f t="shared" si="0"/>
        <v>2.6097225634889351E-2</v>
      </c>
      <c r="G29" s="62" t="s">
        <v>1639</v>
      </c>
      <c r="H29" s="62" t="s">
        <v>2893</v>
      </c>
      <c r="I29" s="62" t="s">
        <v>2942</v>
      </c>
      <c r="J29" s="62" t="s">
        <v>2257</v>
      </c>
      <c r="K29" s="62">
        <v>9</v>
      </c>
      <c r="L29" s="62">
        <v>10</v>
      </c>
      <c r="M29" s="62">
        <v>3</v>
      </c>
      <c r="N29" s="62">
        <v>13</v>
      </c>
      <c r="O29" s="62">
        <v>3</v>
      </c>
      <c r="P29" s="62">
        <v>0</v>
      </c>
      <c r="Q29" s="62">
        <f t="shared" si="1"/>
        <v>461.10900000000004</v>
      </c>
      <c r="R29" s="65" t="s">
        <v>2941</v>
      </c>
      <c r="S29" s="62">
        <f>Q29-$Q$67</f>
        <v>286.16000000000003</v>
      </c>
      <c r="T29" s="62">
        <f t="shared" si="3"/>
        <v>81.841759999999994</v>
      </c>
      <c r="U29" s="62"/>
      <c r="V29" s="62">
        <f>T29/$U$28</f>
        <v>0.26623822059465019</v>
      </c>
      <c r="W29" s="108">
        <f>V29*$D$28</f>
        <v>7.4679820876799377E-3</v>
      </c>
      <c r="X29" s="66">
        <f t="shared" si="6"/>
        <v>2.6097225634889351E-2</v>
      </c>
      <c r="Y29" s="62"/>
      <c r="Z29" s="62"/>
      <c r="AA29" s="62"/>
      <c r="AB29" s="110"/>
      <c r="AC29" s="62"/>
      <c r="AD29" s="62">
        <f t="shared" si="7"/>
        <v>1.2033665615278195E-2</v>
      </c>
      <c r="AE29" s="62"/>
      <c r="AF29" s="61"/>
    </row>
    <row r="30" spans="2:40" x14ac:dyDescent="0.2">
      <c r="B30" s="109" t="s">
        <v>3003</v>
      </c>
      <c r="C30" s="62" t="s">
        <v>2942</v>
      </c>
      <c r="D30" s="62"/>
      <c r="E30" s="63">
        <v>0.28599999999999998</v>
      </c>
      <c r="F30" s="141">
        <f t="shared" si="0"/>
        <v>2.6097225634889348E-2</v>
      </c>
      <c r="G30" s="62" t="s">
        <v>1646</v>
      </c>
      <c r="H30" s="62" t="s">
        <v>2893</v>
      </c>
      <c r="I30" s="62" t="s">
        <v>2942</v>
      </c>
      <c r="J30" s="62" t="s">
        <v>1025</v>
      </c>
      <c r="K30" s="62">
        <v>10</v>
      </c>
      <c r="L30" s="62">
        <v>12</v>
      </c>
      <c r="M30" s="62">
        <v>5</v>
      </c>
      <c r="N30" s="62">
        <v>13</v>
      </c>
      <c r="O30" s="62">
        <v>3</v>
      </c>
      <c r="P30" s="62">
        <v>0</v>
      </c>
      <c r="Q30" s="62">
        <f t="shared" si="1"/>
        <v>503.15</v>
      </c>
      <c r="R30" s="65" t="s">
        <v>2941</v>
      </c>
      <c r="S30" s="62">
        <f>Q30-$Q$67</f>
        <v>328.20099999999996</v>
      </c>
      <c r="T30" s="62">
        <f t="shared" si="3"/>
        <v>93.865485999999976</v>
      </c>
      <c r="U30" s="62"/>
      <c r="V30" s="62">
        <f>T30/$U$28</f>
        <v>0.3053524260462146</v>
      </c>
      <c r="W30" s="108">
        <f>V30*$D$28</f>
        <v>8.5651355505963183E-3</v>
      </c>
      <c r="X30" s="66">
        <f t="shared" si="6"/>
        <v>2.6097225634889348E-2</v>
      </c>
      <c r="Y30" s="62"/>
      <c r="Z30" s="62"/>
      <c r="AA30" s="62"/>
      <c r="AB30" s="110"/>
      <c r="AC30" s="62"/>
      <c r="AD30" s="62">
        <f t="shared" si="7"/>
        <v>1.3130819078194574E-2</v>
      </c>
      <c r="AE30" s="62"/>
      <c r="AF30" s="61"/>
    </row>
    <row r="31" spans="2:40" x14ac:dyDescent="0.2">
      <c r="B31" s="109" t="s">
        <v>3003</v>
      </c>
      <c r="C31" s="62" t="s">
        <v>2942</v>
      </c>
      <c r="D31" s="62"/>
      <c r="E31" s="63">
        <v>0.214</v>
      </c>
      <c r="F31" s="141">
        <f t="shared" si="0"/>
        <v>1.9527294705826304E-2</v>
      </c>
      <c r="G31" s="62" t="s">
        <v>1761</v>
      </c>
      <c r="H31" s="62" t="s">
        <v>2893</v>
      </c>
      <c r="I31" s="62" t="s">
        <v>2942</v>
      </c>
      <c r="J31" s="62" t="s">
        <v>1479</v>
      </c>
      <c r="K31" s="62">
        <v>10</v>
      </c>
      <c r="L31" s="62">
        <v>13</v>
      </c>
      <c r="M31" s="62">
        <v>2</v>
      </c>
      <c r="N31" s="62">
        <v>14</v>
      </c>
      <c r="O31" s="62">
        <v>3</v>
      </c>
      <c r="P31" s="62">
        <v>0</v>
      </c>
      <c r="Q31" s="62">
        <f t="shared" si="1"/>
        <v>478.13600000000008</v>
      </c>
      <c r="R31" s="65" t="s">
        <v>2941</v>
      </c>
      <c r="S31" s="62">
        <f>Q31-$Q$67</f>
        <v>303.18700000000007</v>
      </c>
      <c r="T31" s="62">
        <f t="shared" si="3"/>
        <v>64.882018000000016</v>
      </c>
      <c r="U31" s="62"/>
      <c r="V31" s="62">
        <f>T31/$U$28</f>
        <v>0.21106673440197363</v>
      </c>
      <c r="W31" s="108">
        <f>V31*$D$28</f>
        <v>5.9204218999753602E-3</v>
      </c>
      <c r="X31" s="66">
        <f t="shared" si="6"/>
        <v>1.9527294705826304E-2</v>
      </c>
      <c r="Y31" s="62"/>
      <c r="Z31" s="66">
        <f>SUM(X28:X31)</f>
        <v>9.1249040681431304E-2</v>
      </c>
      <c r="AA31" s="62" t="s">
        <v>2942</v>
      </c>
      <c r="AB31" s="107">
        <f>SUM(W28:W31)</f>
        <v>2.8049999999999999E-2</v>
      </c>
      <c r="AC31" s="62"/>
      <c r="AD31" s="62">
        <f t="shared" si="7"/>
        <v>9.336702581464967E-3</v>
      </c>
      <c r="AE31" s="62">
        <f>SUM(AD28:AD31)</f>
        <v>4.4013928418175731E-2</v>
      </c>
      <c r="AF31" s="106">
        <f>AE31-AD67</f>
        <v>2.8050000000000005E-2</v>
      </c>
      <c r="AG31" s="35" t="e">
        <f>(AF31*($AN$16+($AN$16*#REF!)))/$AM$16</f>
        <v>#REF!</v>
      </c>
      <c r="AH31" s="74" t="e">
        <f>AF31+AG31</f>
        <v>#REF!</v>
      </c>
      <c r="AI31" s="74"/>
    </row>
    <row r="32" spans="2:40" x14ac:dyDescent="0.2">
      <c r="B32" s="104" t="s">
        <v>3003</v>
      </c>
      <c r="C32" s="55" t="s">
        <v>2940</v>
      </c>
      <c r="D32" s="55">
        <v>0.18529999999999999</v>
      </c>
      <c r="E32" s="55">
        <v>0.214</v>
      </c>
      <c r="F32" s="142">
        <f t="shared" si="0"/>
        <v>0.1235159649108282</v>
      </c>
      <c r="G32" s="55" t="s">
        <v>1628</v>
      </c>
      <c r="H32" s="55" t="s">
        <v>2893</v>
      </c>
      <c r="I32" s="55" t="s">
        <v>2940</v>
      </c>
      <c r="J32" s="55" t="s">
        <v>2251</v>
      </c>
      <c r="K32" s="55">
        <v>9</v>
      </c>
      <c r="L32" s="55">
        <v>12</v>
      </c>
      <c r="M32" s="55">
        <v>3</v>
      </c>
      <c r="N32" s="55">
        <v>14</v>
      </c>
      <c r="O32" s="55">
        <v>3</v>
      </c>
      <c r="P32" s="55">
        <v>0</v>
      </c>
      <c r="Q32" s="55">
        <f t="shared" si="1"/>
        <v>479.12400000000002</v>
      </c>
      <c r="R32" s="58" t="s">
        <v>2941</v>
      </c>
      <c r="S32" s="55">
        <f>Q32-$Q$68</f>
        <v>304.17500000000001</v>
      </c>
      <c r="T32" s="55">
        <f t="shared" si="3"/>
        <v>65.093450000000004</v>
      </c>
      <c r="U32" s="55">
        <f>SUM(T32:T35)</f>
        <v>321.04513800000001</v>
      </c>
      <c r="V32" s="55">
        <f>T32/$U$32</f>
        <v>0.20275482259444777</v>
      </c>
      <c r="W32" s="103">
        <f>V32*$D$32</f>
        <v>3.7570468626751168E-2</v>
      </c>
      <c r="X32" s="59">
        <f t="shared" si="6"/>
        <v>0.1235159649108282</v>
      </c>
      <c r="Y32" s="55"/>
      <c r="Z32" s="55"/>
      <c r="AA32" s="55"/>
      <c r="AB32" s="105"/>
      <c r="AC32" s="55"/>
      <c r="AD32" s="55">
        <f t="shared" si="7"/>
        <v>5.9179463171935655E-2</v>
      </c>
      <c r="AE32" s="55"/>
      <c r="AF32" s="54"/>
    </row>
    <row r="33" spans="2:35" x14ac:dyDescent="0.2">
      <c r="B33" s="104" t="s">
        <v>3003</v>
      </c>
      <c r="C33" s="55" t="s">
        <v>2940</v>
      </c>
      <c r="D33" s="55"/>
      <c r="E33" s="55">
        <v>0.28599999999999998</v>
      </c>
      <c r="F33" s="142">
        <f t="shared" si="0"/>
        <v>0.16507273815185453</v>
      </c>
      <c r="G33" s="55" t="s">
        <v>1670</v>
      </c>
      <c r="H33" s="55" t="s">
        <v>2893</v>
      </c>
      <c r="I33" s="55" t="s">
        <v>2940</v>
      </c>
      <c r="J33" s="55" t="s">
        <v>2271</v>
      </c>
      <c r="K33" s="55">
        <v>10</v>
      </c>
      <c r="L33" s="55">
        <v>12</v>
      </c>
      <c r="M33" s="55">
        <v>5</v>
      </c>
      <c r="N33" s="55">
        <v>14</v>
      </c>
      <c r="O33" s="55">
        <v>3</v>
      </c>
      <c r="P33" s="55">
        <v>0</v>
      </c>
      <c r="Q33" s="55">
        <f t="shared" si="1"/>
        <v>519.149</v>
      </c>
      <c r="R33" s="58" t="s">
        <v>2941</v>
      </c>
      <c r="S33" s="55">
        <f>Q33-$Q$68</f>
        <v>344.2</v>
      </c>
      <c r="T33" s="55">
        <f t="shared" si="3"/>
        <v>98.441199999999995</v>
      </c>
      <c r="U33" s="55"/>
      <c r="V33" s="55">
        <f>T33/$U$32</f>
        <v>0.30662728802951067</v>
      </c>
      <c r="W33" s="103">
        <f>V33*$D$32</f>
        <v>5.6818036471868325E-2</v>
      </c>
      <c r="X33" s="59">
        <f t="shared" si="6"/>
        <v>0.16507273815185453</v>
      </c>
      <c r="Y33" s="55"/>
      <c r="Z33" s="55"/>
      <c r="AA33" s="55"/>
      <c r="AB33" s="105"/>
      <c r="AC33" s="55"/>
      <c r="AD33" s="55">
        <f t="shared" si="7"/>
        <v>8.5697346938797131E-2</v>
      </c>
      <c r="AE33" s="55"/>
      <c r="AF33" s="54"/>
    </row>
    <row r="34" spans="2:35" x14ac:dyDescent="0.2">
      <c r="B34" s="104" t="s">
        <v>3003</v>
      </c>
      <c r="C34" s="55" t="s">
        <v>2940</v>
      </c>
      <c r="D34" s="55"/>
      <c r="E34" s="55">
        <v>0.28599999999999998</v>
      </c>
      <c r="F34" s="142">
        <f t="shared" si="0"/>
        <v>0.1650727381518545</v>
      </c>
      <c r="G34" s="55" t="s">
        <v>1765</v>
      </c>
      <c r="H34" s="55" t="s">
        <v>2893</v>
      </c>
      <c r="I34" s="55" t="s">
        <v>2940</v>
      </c>
      <c r="J34" s="55" t="s">
        <v>2293</v>
      </c>
      <c r="K34" s="55">
        <v>9</v>
      </c>
      <c r="L34" s="55">
        <v>11</v>
      </c>
      <c r="M34" s="55">
        <v>2</v>
      </c>
      <c r="N34" s="55">
        <v>15</v>
      </c>
      <c r="O34" s="55">
        <v>3</v>
      </c>
      <c r="P34" s="55">
        <v>0</v>
      </c>
      <c r="Q34" s="55">
        <f t="shared" si="1"/>
        <v>480.10800000000006</v>
      </c>
      <c r="R34" s="58" t="s">
        <v>2941</v>
      </c>
      <c r="S34" s="55">
        <f>Q34-$Q$68</f>
        <v>305.15900000000005</v>
      </c>
      <c r="T34" s="55">
        <f t="shared" si="3"/>
        <v>87.275474000000003</v>
      </c>
      <c r="U34" s="55"/>
      <c r="V34" s="55">
        <f>T34/$U$32</f>
        <v>0.27184798543810995</v>
      </c>
      <c r="W34" s="103">
        <f>V34*$D$32</f>
        <v>5.0373431701681771E-2</v>
      </c>
      <c r="X34" s="59">
        <f t="shared" si="6"/>
        <v>0.1650727381518545</v>
      </c>
      <c r="Y34" s="55"/>
      <c r="Z34" s="55"/>
      <c r="AA34" s="55"/>
      <c r="AB34" s="105"/>
      <c r="AC34" s="55"/>
      <c r="AD34" s="55">
        <f t="shared" si="7"/>
        <v>7.9252742168610571E-2</v>
      </c>
      <c r="AE34" s="55"/>
      <c r="AF34" s="54"/>
    </row>
    <row r="35" spans="2:35" x14ac:dyDescent="0.2">
      <c r="B35" s="104" t="s">
        <v>3003</v>
      </c>
      <c r="C35" s="55" t="s">
        <v>2940</v>
      </c>
      <c r="D35" s="55"/>
      <c r="E35" s="55">
        <v>0.214</v>
      </c>
      <c r="F35" s="142">
        <f t="shared" si="0"/>
        <v>0.1235159649108282</v>
      </c>
      <c r="G35" s="55" t="s">
        <v>2907</v>
      </c>
      <c r="H35" s="55" t="s">
        <v>2893</v>
      </c>
      <c r="I35" s="55" t="s">
        <v>2940</v>
      </c>
      <c r="J35" s="55" t="s">
        <v>1025</v>
      </c>
      <c r="K35" s="55">
        <v>10</v>
      </c>
      <c r="L35" s="55">
        <v>12</v>
      </c>
      <c r="M35" s="55">
        <v>5</v>
      </c>
      <c r="N35" s="55">
        <v>13</v>
      </c>
      <c r="O35" s="55">
        <v>3</v>
      </c>
      <c r="P35" s="55">
        <v>0</v>
      </c>
      <c r="Q35" s="55">
        <f t="shared" si="1"/>
        <v>503.15</v>
      </c>
      <c r="R35" s="58" t="s">
        <v>2941</v>
      </c>
      <c r="S35" s="55">
        <f>Q35-$Q$68</f>
        <v>328.20099999999996</v>
      </c>
      <c r="T35" s="55">
        <f t="shared" si="3"/>
        <v>70.235013999999993</v>
      </c>
      <c r="U35" s="55"/>
      <c r="V35" s="55">
        <f>T35/$U$32</f>
        <v>0.21876990393793158</v>
      </c>
      <c r="W35" s="103">
        <f>V35*$D$32</f>
        <v>4.0538063199698722E-2</v>
      </c>
      <c r="X35" s="59">
        <f t="shared" si="6"/>
        <v>0.1235159649108282</v>
      </c>
      <c r="Y35" s="55"/>
      <c r="Z35" s="59">
        <f>SUM(X32:X35)</f>
        <v>0.57717740612536539</v>
      </c>
      <c r="AA35" s="55" t="s">
        <v>2940</v>
      </c>
      <c r="AB35" s="102">
        <f>SUM(W32:W35)</f>
        <v>0.18529999999999996</v>
      </c>
      <c r="AC35" s="55"/>
      <c r="AD35" s="55">
        <f t="shared" si="7"/>
        <v>6.2147057744883209E-2</v>
      </c>
      <c r="AE35" s="55">
        <f>SUM(AD32:AD35)</f>
        <v>0.28627661002422655</v>
      </c>
      <c r="AF35" s="101">
        <f>AE35-AD68</f>
        <v>0.18529999999999999</v>
      </c>
      <c r="AG35" s="35" t="e">
        <f>(AF35*($AN$16+($AN$16*#REF!)))/$AM$16</f>
        <v>#REF!</v>
      </c>
      <c r="AH35" s="74" t="e">
        <f>AF35+AG35</f>
        <v>#REF!</v>
      </c>
      <c r="AI35" s="74"/>
    </row>
    <row r="36" spans="2:35" x14ac:dyDescent="0.2">
      <c r="B36" s="100" t="s">
        <v>3004</v>
      </c>
      <c r="C36" s="79" t="s">
        <v>2937</v>
      </c>
      <c r="D36" s="99">
        <v>2.256E-2</v>
      </c>
      <c r="E36" s="79">
        <v>1</v>
      </c>
      <c r="F36" s="143">
        <f t="shared" si="0"/>
        <v>1.1918548134874011E-2</v>
      </c>
      <c r="G36" s="79" t="s">
        <v>1966</v>
      </c>
      <c r="H36" s="79" t="s">
        <v>2939</v>
      </c>
      <c r="I36" s="135" t="s">
        <v>1966</v>
      </c>
      <c r="J36" s="79" t="s">
        <v>2938</v>
      </c>
      <c r="K36" s="79">
        <v>77</v>
      </c>
      <c r="L36" s="79">
        <v>117</v>
      </c>
      <c r="M36" s="79">
        <v>15</v>
      </c>
      <c r="N36" s="79">
        <v>40</v>
      </c>
      <c r="O36" s="79">
        <v>0</v>
      </c>
      <c r="P36" s="79">
        <v>0</v>
      </c>
      <c r="Q36" s="79">
        <f t="shared" si="1"/>
        <v>1892.848</v>
      </c>
      <c r="R36" s="81" t="s">
        <v>2910</v>
      </c>
      <c r="S36" s="79">
        <f t="shared" ref="S36:S41" si="8">Q36</f>
        <v>1892.848</v>
      </c>
      <c r="T36" s="79">
        <f t="shared" si="3"/>
        <v>1892.848</v>
      </c>
      <c r="U36" s="79">
        <f>SUM(T36:T36)</f>
        <v>1892.848</v>
      </c>
      <c r="V36" s="79">
        <f>T36/$U$36</f>
        <v>1</v>
      </c>
      <c r="W36" s="84">
        <f>V36*$D$36</f>
        <v>2.256E-2</v>
      </c>
      <c r="X36" s="80">
        <f t="shared" si="6"/>
        <v>1.1918548134874011E-2</v>
      </c>
      <c r="Y36" s="79"/>
      <c r="Z36" s="98">
        <f>SUM(X36:X36)</f>
        <v>1.1918548134874011E-2</v>
      </c>
      <c r="AA36" s="79" t="s">
        <v>2937</v>
      </c>
      <c r="AB36" s="85">
        <f>SUM(W36:W36)</f>
        <v>2.256E-2</v>
      </c>
      <c r="AC36" s="79"/>
      <c r="AD36" s="79">
        <f t="shared" si="7"/>
        <v>2.2560000000000004E-2</v>
      </c>
      <c r="AE36" s="79"/>
      <c r="AF36" s="78">
        <f>AD36</f>
        <v>2.2560000000000004E-2</v>
      </c>
      <c r="AG36" s="35" t="e">
        <f>(AF36*($AN$16+($AN$16*#REF!)))/$AM$16</f>
        <v>#REF!</v>
      </c>
      <c r="AH36" s="74" t="e">
        <f>AF36+AG36</f>
        <v>#REF!</v>
      </c>
      <c r="AI36" s="74"/>
    </row>
    <row r="37" spans="2:35" x14ac:dyDescent="0.2">
      <c r="B37" s="97"/>
      <c r="C37" s="87" t="s">
        <v>2928</v>
      </c>
      <c r="D37" s="87">
        <v>0.26700000000000002</v>
      </c>
      <c r="E37" s="92">
        <v>0.23400000000000001</v>
      </c>
      <c r="F37" s="144">
        <f t="shared" si="0"/>
        <v>9.7389690065970411E-2</v>
      </c>
      <c r="G37" s="87" t="s">
        <v>2935</v>
      </c>
      <c r="H37" s="94" t="s">
        <v>3111</v>
      </c>
      <c r="I37" s="87" t="s">
        <v>2928</v>
      </c>
      <c r="J37" s="87" t="s">
        <v>2932</v>
      </c>
      <c r="K37" s="87">
        <v>37</v>
      </c>
      <c r="L37" s="87">
        <v>74</v>
      </c>
      <c r="M37" s="87">
        <v>1</v>
      </c>
      <c r="N37" s="87">
        <v>8</v>
      </c>
      <c r="O37" s="87">
        <v>1</v>
      </c>
      <c r="P37" s="87">
        <v>0</v>
      </c>
      <c r="Q37" s="87">
        <f t="shared" si="1"/>
        <v>691.97199999999998</v>
      </c>
      <c r="R37" s="88" t="s">
        <v>2910</v>
      </c>
      <c r="S37" s="88">
        <f t="shared" si="8"/>
        <v>691.97199999999998</v>
      </c>
      <c r="T37" s="88">
        <f t="shared" si="3"/>
        <v>161.921448</v>
      </c>
      <c r="U37" s="88">
        <f>SUM(T37:T40)</f>
        <v>641.52581199999997</v>
      </c>
      <c r="V37" s="88">
        <f>T37/$U$37</f>
        <v>0.25240051915479278</v>
      </c>
      <c r="W37" s="90">
        <f>V37*$D$37</f>
        <v>6.7390938614329682E-2</v>
      </c>
      <c r="X37" s="89">
        <f t="shared" si="6"/>
        <v>9.7389690065970411E-2</v>
      </c>
      <c r="Y37" s="88"/>
      <c r="Z37" s="88"/>
      <c r="AA37" s="88"/>
      <c r="AB37" s="88"/>
      <c r="AC37" s="87"/>
      <c r="AD37" s="87">
        <f t="shared" si="7"/>
        <v>6.7390938614329668E-2</v>
      </c>
      <c r="AE37" s="87"/>
      <c r="AF37" s="86"/>
    </row>
    <row r="38" spans="2:35" x14ac:dyDescent="0.2">
      <c r="B38" s="97"/>
      <c r="C38" s="87" t="s">
        <v>2928</v>
      </c>
      <c r="D38" s="87"/>
      <c r="E38" s="92">
        <v>0.23400000000000001</v>
      </c>
      <c r="F38" s="144">
        <f t="shared" si="0"/>
        <v>9.7389690065970425E-2</v>
      </c>
      <c r="G38" s="87" t="s">
        <v>2934</v>
      </c>
      <c r="H38" s="94" t="s">
        <v>3111</v>
      </c>
      <c r="I38" s="87" t="s">
        <v>2928</v>
      </c>
      <c r="J38" s="87" t="s">
        <v>2927</v>
      </c>
      <c r="K38" s="87">
        <v>37</v>
      </c>
      <c r="L38" s="87">
        <v>70</v>
      </c>
      <c r="M38" s="87">
        <v>1</v>
      </c>
      <c r="N38" s="87">
        <v>8</v>
      </c>
      <c r="O38" s="87">
        <v>1</v>
      </c>
      <c r="P38" s="87">
        <v>0</v>
      </c>
      <c r="Q38" s="87">
        <f t="shared" si="1"/>
        <v>687.93999999999994</v>
      </c>
      <c r="R38" s="88" t="s">
        <v>2910</v>
      </c>
      <c r="S38" s="88">
        <f t="shared" si="8"/>
        <v>687.93999999999994</v>
      </c>
      <c r="T38" s="88">
        <f t="shared" si="3"/>
        <v>160.97796</v>
      </c>
      <c r="U38" s="88"/>
      <c r="V38" s="88">
        <f>T38/$U$37</f>
        <v>0.2509298254081786</v>
      </c>
      <c r="W38" s="90">
        <f>V38*$D$37</f>
        <v>6.6998263383983694E-2</v>
      </c>
      <c r="X38" s="89">
        <f t="shared" si="6"/>
        <v>9.7389690065970425E-2</v>
      </c>
      <c r="Y38" s="88"/>
      <c r="Z38" s="96">
        <f>SUM(X37:X40)</f>
        <v>0.41619525669218127</v>
      </c>
      <c r="AA38" s="88" t="s">
        <v>2928</v>
      </c>
      <c r="AB38" s="90">
        <f>SUM(W37:W40)</f>
        <v>0.26700000000000002</v>
      </c>
      <c r="AC38" s="87"/>
      <c r="AD38" s="87">
        <f t="shared" si="7"/>
        <v>6.6998263383983681E-2</v>
      </c>
      <c r="AE38" s="87"/>
      <c r="AF38" s="86"/>
      <c r="AG38" s="35" t="e">
        <f>(AF40*($AN$16+($AN$16*#REF!)))/$AM$16</f>
        <v>#REF!</v>
      </c>
      <c r="AH38" s="74" t="e">
        <f>AF40+AG38</f>
        <v>#REF!</v>
      </c>
      <c r="AI38" s="74"/>
    </row>
    <row r="39" spans="2:35" x14ac:dyDescent="0.2">
      <c r="B39" s="95"/>
      <c r="C39" s="87" t="s">
        <v>2928</v>
      </c>
      <c r="D39" s="87"/>
      <c r="E39" s="91">
        <v>0.128</v>
      </c>
      <c r="F39" s="144">
        <f t="shared" si="0"/>
        <v>5.3272992856599206E-2</v>
      </c>
      <c r="G39" s="87" t="s">
        <v>2933</v>
      </c>
      <c r="H39" s="94" t="s">
        <v>3111</v>
      </c>
      <c r="I39" s="87" t="s">
        <v>2928</v>
      </c>
      <c r="J39" s="87" t="s">
        <v>2931</v>
      </c>
      <c r="K39" s="87">
        <v>43</v>
      </c>
      <c r="L39" s="87">
        <v>80</v>
      </c>
      <c r="M39" s="87">
        <v>0</v>
      </c>
      <c r="N39" s="87">
        <v>10</v>
      </c>
      <c r="O39" s="87">
        <v>0</v>
      </c>
      <c r="P39" s="87">
        <v>0</v>
      </c>
      <c r="Q39" s="87">
        <f t="shared" si="1"/>
        <v>757.10299999999995</v>
      </c>
      <c r="R39" s="88" t="s">
        <v>2910</v>
      </c>
      <c r="S39" s="88">
        <f t="shared" si="8"/>
        <v>757.10299999999995</v>
      </c>
      <c r="T39" s="88">
        <f t="shared" si="3"/>
        <v>96.909183999999996</v>
      </c>
      <c r="U39" s="88"/>
      <c r="V39" s="88">
        <f>T39/$U$37</f>
        <v>0.15106045959067349</v>
      </c>
      <c r="W39" s="90">
        <f>V39*$D$37</f>
        <v>4.0333142710709827E-2</v>
      </c>
      <c r="X39" s="89">
        <f t="shared" si="6"/>
        <v>5.3272992856599206E-2</v>
      </c>
      <c r="Y39" s="88"/>
      <c r="Z39" s="88"/>
      <c r="AA39" s="88"/>
      <c r="AB39" s="87"/>
      <c r="AC39" s="87">
        <f>(E39*P39)/1000</f>
        <v>0</v>
      </c>
      <c r="AD39" s="87">
        <f t="shared" si="7"/>
        <v>4.0333142710709827E-2</v>
      </c>
      <c r="AE39" s="87"/>
      <c r="AF39" s="86"/>
    </row>
    <row r="40" spans="2:35" x14ac:dyDescent="0.2">
      <c r="B40" s="95"/>
      <c r="C40" s="87" t="s">
        <v>2928</v>
      </c>
      <c r="D40" s="93"/>
      <c r="E40" s="91">
        <v>0.40400000000000003</v>
      </c>
      <c r="F40" s="144">
        <f t="shared" si="0"/>
        <v>0.16814288370364125</v>
      </c>
      <c r="G40" s="87" t="s">
        <v>2929</v>
      </c>
      <c r="H40" s="94" t="s">
        <v>3111</v>
      </c>
      <c r="I40" s="87" t="s">
        <v>2928</v>
      </c>
      <c r="J40" s="87" t="s">
        <v>2926</v>
      </c>
      <c r="K40" s="87">
        <v>33</v>
      </c>
      <c r="L40" s="87">
        <v>56</v>
      </c>
      <c r="M40" s="87">
        <v>0</v>
      </c>
      <c r="N40" s="87">
        <v>6</v>
      </c>
      <c r="O40" s="87">
        <v>0</v>
      </c>
      <c r="P40" s="87">
        <v>0</v>
      </c>
      <c r="Q40" s="87">
        <f t="shared" si="1"/>
        <v>548.80499999999995</v>
      </c>
      <c r="R40" s="88" t="s">
        <v>2910</v>
      </c>
      <c r="S40" s="88">
        <f t="shared" si="8"/>
        <v>548.80499999999995</v>
      </c>
      <c r="T40" s="88">
        <f t="shared" si="3"/>
        <v>221.71722</v>
      </c>
      <c r="U40" s="88"/>
      <c r="V40" s="88">
        <f>T40/$U$37</f>
        <v>0.34560919584635513</v>
      </c>
      <c r="W40" s="90">
        <f>V40*$D$37</f>
        <v>9.2277655290976826E-2</v>
      </c>
      <c r="X40" s="89">
        <f t="shared" si="6"/>
        <v>0.16814288370364125</v>
      </c>
      <c r="Y40" s="88"/>
      <c r="Z40" s="88"/>
      <c r="AA40" s="88"/>
      <c r="AB40" s="87"/>
      <c r="AC40" s="87">
        <f>(E40*P40)/1000</f>
        <v>0</v>
      </c>
      <c r="AD40" s="87">
        <f t="shared" si="7"/>
        <v>9.2277655290976826E-2</v>
      </c>
      <c r="AE40" s="87"/>
      <c r="AF40" s="86">
        <f>SUM(AD37:AD40)</f>
        <v>0.26699999999999996</v>
      </c>
    </row>
    <row r="41" spans="2:35" ht="15" x14ac:dyDescent="0.25">
      <c r="B41" s="100" t="s">
        <v>3005</v>
      </c>
      <c r="C41" s="79" t="s">
        <v>2924</v>
      </c>
      <c r="D41" s="79">
        <v>0.29169007490636706</v>
      </c>
      <c r="E41" s="82">
        <v>7.2512470992429738E-3</v>
      </c>
      <c r="F41" s="145">
        <f t="shared" si="0"/>
        <v>1.1043859329850065E-2</v>
      </c>
      <c r="G41" s="79" t="s">
        <v>1627</v>
      </c>
      <c r="H41" s="79" t="s">
        <v>2893</v>
      </c>
      <c r="I41" s="79" t="s">
        <v>2911</v>
      </c>
      <c r="J41" s="79" t="s">
        <v>2250</v>
      </c>
      <c r="K41" s="79">
        <v>21</v>
      </c>
      <c r="L41" s="79">
        <v>32</v>
      </c>
      <c r="M41" s="79">
        <v>7</v>
      </c>
      <c r="N41" s="79">
        <v>16</v>
      </c>
      <c r="O41" s="79">
        <v>3</v>
      </c>
      <c r="P41" s="79">
        <v>1</v>
      </c>
      <c r="Q41" s="79">
        <f t="shared" si="1"/>
        <v>763.50800000000004</v>
      </c>
      <c r="R41" s="81" t="s">
        <v>2910</v>
      </c>
      <c r="S41" s="81">
        <f t="shared" si="8"/>
        <v>763.50800000000004</v>
      </c>
      <c r="T41" s="79">
        <f t="shared" si="3"/>
        <v>5.5363851702488045</v>
      </c>
      <c r="U41" s="79">
        <f>SUM(T41:T57)</f>
        <v>191.51971664704962</v>
      </c>
      <c r="V41" s="79">
        <f>T41/$U$41</f>
        <v>2.8907651218238649E-2</v>
      </c>
      <c r="W41" s="79">
        <f>V41*$D$41</f>
        <v>8.4320749492151643E-3</v>
      </c>
      <c r="X41" s="80">
        <f t="shared" si="6"/>
        <v>1.1043859329850065E-2</v>
      </c>
      <c r="Y41" s="79"/>
      <c r="Z41" s="79"/>
      <c r="AA41" s="79"/>
      <c r="AB41" s="79"/>
      <c r="AC41" s="79"/>
      <c r="AD41" s="79">
        <f>(E41*Q41)/1000</f>
        <v>5.5363851702488042E-3</v>
      </c>
      <c r="AE41" s="79"/>
      <c r="AF41" s="78"/>
    </row>
    <row r="42" spans="2:35" ht="15" x14ac:dyDescent="0.25">
      <c r="B42" s="136" t="s">
        <v>3108</v>
      </c>
      <c r="C42" s="79"/>
      <c r="D42" s="79"/>
      <c r="E42" s="79">
        <v>1.7706030230390305E-2</v>
      </c>
      <c r="F42" s="145">
        <f t="shared" ref="F42:F57" si="9">X42</f>
        <v>2.6966796811395088E-2</v>
      </c>
      <c r="G42" s="132" t="s">
        <v>3099</v>
      </c>
      <c r="H42" s="79" t="s">
        <v>2893</v>
      </c>
      <c r="I42" s="79" t="s">
        <v>2911</v>
      </c>
      <c r="J42" s="132" t="s">
        <v>2236</v>
      </c>
      <c r="K42" s="132">
        <v>23</v>
      </c>
      <c r="L42" s="132">
        <v>34</v>
      </c>
      <c r="M42" s="132">
        <v>7</v>
      </c>
      <c r="N42" s="132">
        <v>17</v>
      </c>
      <c r="O42" s="132">
        <v>3</v>
      </c>
      <c r="P42" s="132">
        <v>1</v>
      </c>
      <c r="Q42" s="132">
        <f t="shared" si="1"/>
        <v>805.54500000000007</v>
      </c>
      <c r="R42" s="133" t="s">
        <v>2910</v>
      </c>
      <c r="S42" s="133">
        <f t="shared" ref="S42" si="10">Q42</f>
        <v>805.54500000000007</v>
      </c>
      <c r="T42" s="79">
        <f t="shared" ref="T42:T57" si="11">E42*S42</f>
        <v>14.26300412193976</v>
      </c>
      <c r="U42" s="79">
        <f t="shared" ref="U42:U55" si="12">SUM(T42:T58)</f>
        <v>185.98333147680083</v>
      </c>
      <c r="V42" s="79">
        <f t="shared" ref="V42:V57" si="13">T42/$U$41</f>
        <v>7.4472771637527815E-2</v>
      </c>
      <c r="W42" s="79">
        <f t="shared" ref="W42:W57" si="14">V42*$D$41</f>
        <v>2.1722968337435256E-2</v>
      </c>
      <c r="X42" s="80">
        <f t="shared" ref="X42:X57" si="15">W42/S42*1000</f>
        <v>2.6966796811395088E-2</v>
      </c>
      <c r="Y42" s="79"/>
      <c r="Z42" s="79"/>
      <c r="AA42" s="79"/>
      <c r="AB42" s="79"/>
      <c r="AC42" s="79"/>
      <c r="AD42" s="79">
        <f t="shared" ref="AD42:AD57" si="16">(E42*Q42)/1000</f>
        <v>1.426300412193976E-2</v>
      </c>
      <c r="AE42" s="132"/>
      <c r="AF42" s="134"/>
    </row>
    <row r="43" spans="2:35" ht="15" x14ac:dyDescent="0.25">
      <c r="B43" s="83"/>
      <c r="C43" s="79"/>
      <c r="D43" s="79"/>
      <c r="E43" s="79">
        <v>0.29196640987743638</v>
      </c>
      <c r="F43" s="145">
        <f t="shared" si="9"/>
        <v>0.44467329765446595</v>
      </c>
      <c r="G43" s="135" t="s">
        <v>3100</v>
      </c>
      <c r="H43" s="79" t="s">
        <v>2893</v>
      </c>
      <c r="I43" s="79" t="s">
        <v>2911</v>
      </c>
      <c r="J43" s="79" t="s">
        <v>2922</v>
      </c>
      <c r="K43" s="79">
        <v>7</v>
      </c>
      <c r="L43" s="79">
        <v>22</v>
      </c>
      <c r="M43" s="79">
        <v>3</v>
      </c>
      <c r="N43" s="79">
        <v>0</v>
      </c>
      <c r="O43" s="79">
        <v>0</v>
      </c>
      <c r="P43" s="79">
        <v>0</v>
      </c>
      <c r="Q43" s="79">
        <f t="shared" si="1"/>
        <v>148.274</v>
      </c>
      <c r="R43" s="81" t="s">
        <v>2910</v>
      </c>
      <c r="S43" s="81">
        <f t="shared" ref="S43:S57" si="17">Q43</f>
        <v>148.274</v>
      </c>
      <c r="T43" s="79">
        <f t="shared" si="11"/>
        <v>43.291027458167001</v>
      </c>
      <c r="U43" s="79">
        <f t="shared" si="12"/>
        <v>171.72032735486107</v>
      </c>
      <c r="V43" s="79">
        <f t="shared" si="13"/>
        <v>0.22603953376741748</v>
      </c>
      <c r="W43" s="79">
        <f t="shared" si="14"/>
        <v>6.5933488536418283E-2</v>
      </c>
      <c r="X43" s="80">
        <f t="shared" si="15"/>
        <v>0.44467329765446595</v>
      </c>
      <c r="Y43" s="79"/>
      <c r="Z43" s="79"/>
      <c r="AA43" s="79"/>
      <c r="AB43" s="79"/>
      <c r="AC43" s="79"/>
      <c r="AD43" s="79">
        <f t="shared" si="16"/>
        <v>4.3291027458167E-2</v>
      </c>
      <c r="AE43" s="79"/>
      <c r="AF43" s="78"/>
    </row>
    <row r="44" spans="2:35" ht="15" x14ac:dyDescent="0.25">
      <c r="B44" s="83"/>
      <c r="C44" s="79"/>
      <c r="D44" s="79"/>
      <c r="E44" s="79">
        <v>7.9280301618389851E-2</v>
      </c>
      <c r="F44" s="145">
        <f t="shared" si="9"/>
        <v>0.12074619533969407</v>
      </c>
      <c r="G44" s="79" t="s">
        <v>1718</v>
      </c>
      <c r="H44" s="79" t="s">
        <v>2893</v>
      </c>
      <c r="I44" s="79" t="s">
        <v>2911</v>
      </c>
      <c r="J44" s="79" t="s">
        <v>2272</v>
      </c>
      <c r="K44" s="79">
        <v>21</v>
      </c>
      <c r="L44" s="79">
        <v>26</v>
      </c>
      <c r="M44" s="79">
        <v>7</v>
      </c>
      <c r="N44" s="79">
        <v>14</v>
      </c>
      <c r="O44" s="79">
        <v>2</v>
      </c>
      <c r="P44" s="79">
        <v>0</v>
      </c>
      <c r="Q44" s="79">
        <f t="shared" si="1"/>
        <v>662.42199999999991</v>
      </c>
      <c r="R44" s="81" t="s">
        <v>2910</v>
      </c>
      <c r="S44" s="81">
        <f t="shared" si="17"/>
        <v>662.42199999999991</v>
      </c>
      <c r="T44" s="79">
        <f t="shared" si="11"/>
        <v>52.517015958657034</v>
      </c>
      <c r="U44" s="79">
        <f t="shared" si="12"/>
        <v>128.42929989669406</v>
      </c>
      <c r="V44" s="79">
        <f t="shared" si="13"/>
        <v>0.27421205961493922</v>
      </c>
      <c r="W44" s="79">
        <f t="shared" si="14"/>
        <v>7.9984936209310811E-2</v>
      </c>
      <c r="X44" s="80">
        <f t="shared" si="15"/>
        <v>0.12074619533969407</v>
      </c>
      <c r="Y44" s="79"/>
      <c r="Z44" s="79"/>
      <c r="AA44" s="79"/>
      <c r="AB44" s="79"/>
      <c r="AC44" s="79"/>
      <c r="AD44" s="79">
        <f t="shared" si="16"/>
        <v>5.2517015958657036E-2</v>
      </c>
      <c r="AE44" s="79"/>
      <c r="AF44" s="78"/>
    </row>
    <row r="45" spans="2:35" ht="15" x14ac:dyDescent="0.25">
      <c r="B45" s="83"/>
      <c r="C45" s="79"/>
      <c r="D45" s="79"/>
      <c r="E45" s="79">
        <v>1.9336658931314598E-3</v>
      </c>
      <c r="F45" s="145">
        <f t="shared" si="9"/>
        <v>2.9450291546266843E-3</v>
      </c>
      <c r="G45" s="132" t="s">
        <v>1719</v>
      </c>
      <c r="H45" s="79" t="s">
        <v>2893</v>
      </c>
      <c r="I45" s="79" t="s">
        <v>2911</v>
      </c>
      <c r="J45" s="132" t="s">
        <v>1059</v>
      </c>
      <c r="K45" s="132">
        <v>21</v>
      </c>
      <c r="L45" s="132">
        <v>27</v>
      </c>
      <c r="M45" s="132">
        <v>7</v>
      </c>
      <c r="N45" s="132">
        <v>14</v>
      </c>
      <c r="O45" s="132">
        <v>2</v>
      </c>
      <c r="P45" s="132">
        <v>0</v>
      </c>
      <c r="Q45" s="132">
        <f t="shared" ref="Q45" si="18">(K45*12.011)+(L45*1.008)+(N45*15.999)+(14.007*M45)+(O45*30.974)+(P45*32.066)</f>
        <v>663.43</v>
      </c>
      <c r="R45" s="133" t="s">
        <v>2910</v>
      </c>
      <c r="S45" s="133">
        <f t="shared" si="17"/>
        <v>663.43</v>
      </c>
      <c r="T45" s="79">
        <f t="shared" si="11"/>
        <v>1.2828519634802042</v>
      </c>
      <c r="U45" s="79">
        <f t="shared" si="12"/>
        <v>75.912283938037035</v>
      </c>
      <c r="V45" s="79">
        <f t="shared" si="13"/>
        <v>6.6982762189668615E-3</v>
      </c>
      <c r="W45" s="79">
        <f t="shared" si="14"/>
        <v>1.9538206920539812E-3</v>
      </c>
      <c r="X45" s="80">
        <f t="shared" si="15"/>
        <v>2.9450291546266843E-3</v>
      </c>
      <c r="Y45" s="79"/>
      <c r="Z45" s="79"/>
      <c r="AA45" s="79"/>
      <c r="AB45" s="79"/>
      <c r="AC45" s="79"/>
      <c r="AD45" s="79">
        <f t="shared" si="16"/>
        <v>1.2828519634802043E-3</v>
      </c>
      <c r="AE45" s="132"/>
      <c r="AF45" s="134"/>
    </row>
    <row r="46" spans="2:35" ht="15" x14ac:dyDescent="0.25">
      <c r="B46" s="83"/>
      <c r="C46" s="79"/>
      <c r="D46" s="79"/>
      <c r="E46" s="79">
        <v>1.9336658931314598E-2</v>
      </c>
      <c r="F46" s="145">
        <f t="shared" si="9"/>
        <v>2.9450291546266844E-2</v>
      </c>
      <c r="G46" s="135" t="s">
        <v>553</v>
      </c>
      <c r="H46" s="79" t="s">
        <v>2893</v>
      </c>
      <c r="I46" s="79" t="s">
        <v>2911</v>
      </c>
      <c r="J46" s="79" t="s">
        <v>2273</v>
      </c>
      <c r="K46" s="79">
        <v>21</v>
      </c>
      <c r="L46" s="79">
        <v>25</v>
      </c>
      <c r="M46" s="79">
        <v>7</v>
      </c>
      <c r="N46" s="79">
        <v>17</v>
      </c>
      <c r="O46" s="79">
        <v>3</v>
      </c>
      <c r="P46" s="79">
        <v>0</v>
      </c>
      <c r="Q46" s="79">
        <f>(K46*12.011)+(L46*1.008)+(N46*15.999)+(14.007*M46)+(O46*30.974)+(P46*32.066)</f>
        <v>740.38499999999999</v>
      </c>
      <c r="R46" s="81" t="s">
        <v>2910</v>
      </c>
      <c r="S46" s="81">
        <f t="shared" si="17"/>
        <v>740.38499999999999</v>
      </c>
      <c r="T46" s="79">
        <f t="shared" si="11"/>
        <v>14.316572222861359</v>
      </c>
      <c r="U46" s="79">
        <f t="shared" si="12"/>
        <v>74.629431974556837</v>
      </c>
      <c r="V46" s="79">
        <f t="shared" si="13"/>
        <v>7.4752471826413952E-2</v>
      </c>
      <c r="W46" s="79">
        <f t="shared" si="14"/>
        <v>2.1804554106482778E-2</v>
      </c>
      <c r="X46" s="80">
        <f t="shared" si="15"/>
        <v>2.9450291546266844E-2</v>
      </c>
      <c r="Y46" s="79"/>
      <c r="Z46" s="79"/>
      <c r="AA46" s="79"/>
      <c r="AB46" s="79"/>
      <c r="AC46" s="79"/>
      <c r="AD46" s="79">
        <f t="shared" si="16"/>
        <v>1.4316572222861359E-2</v>
      </c>
      <c r="AE46" s="79"/>
      <c r="AF46" s="78"/>
    </row>
    <row r="47" spans="2:35" ht="15" x14ac:dyDescent="0.25">
      <c r="B47" s="83"/>
      <c r="C47" s="79"/>
      <c r="D47" s="79"/>
      <c r="E47" s="79">
        <v>1.4502494198485948E-2</v>
      </c>
      <c r="F47" s="145">
        <f t="shared" si="9"/>
        <v>2.2087718659700134E-2</v>
      </c>
      <c r="G47" s="132" t="s">
        <v>1721</v>
      </c>
      <c r="H47" s="79" t="s">
        <v>2893</v>
      </c>
      <c r="I47" s="79" t="s">
        <v>2911</v>
      </c>
      <c r="J47" s="132" t="s">
        <v>2274</v>
      </c>
      <c r="K47" s="132">
        <v>21</v>
      </c>
      <c r="L47" s="132">
        <v>26</v>
      </c>
      <c r="M47" s="132">
        <v>7</v>
      </c>
      <c r="N47" s="132">
        <v>17</v>
      </c>
      <c r="O47" s="132">
        <v>3</v>
      </c>
      <c r="P47" s="132">
        <v>0</v>
      </c>
      <c r="Q47" s="132">
        <f t="shared" ref="Q47" si="19">(K47*12.011)+(L47*1.008)+(N47*15.999)+(14.007*M47)+(O47*30.974)+(P47*32.066)</f>
        <v>741.39300000000003</v>
      </c>
      <c r="R47" s="133" t="s">
        <v>2910</v>
      </c>
      <c r="S47" s="133">
        <f t="shared" si="17"/>
        <v>741.39300000000003</v>
      </c>
      <c r="T47" s="79">
        <f t="shared" si="11"/>
        <v>10.752047681298093</v>
      </c>
      <c r="U47" s="79">
        <f t="shared" si="12"/>
        <v>60.312859751695463</v>
      </c>
      <c r="V47" s="79">
        <f t="shared" si="13"/>
        <v>5.6140682899573038E-2</v>
      </c>
      <c r="W47" s="79">
        <f t="shared" si="14"/>
        <v>1.6375680000271061E-2</v>
      </c>
      <c r="X47" s="80">
        <f t="shared" si="15"/>
        <v>2.2087718659700134E-2</v>
      </c>
      <c r="Y47" s="79"/>
      <c r="Z47" s="79"/>
      <c r="AA47" s="79"/>
      <c r="AB47" s="79"/>
      <c r="AC47" s="79"/>
      <c r="AD47" s="79">
        <f t="shared" si="16"/>
        <v>1.0752047681298093E-2</v>
      </c>
      <c r="AE47" s="132"/>
      <c r="AF47" s="134"/>
    </row>
    <row r="48" spans="2:35" ht="15" x14ac:dyDescent="0.25">
      <c r="B48" s="83"/>
      <c r="C48" s="79"/>
      <c r="D48" s="79"/>
      <c r="E48" s="79">
        <v>9.668329465657299E-3</v>
      </c>
      <c r="F48" s="145">
        <f t="shared" si="9"/>
        <v>1.4725145773133422E-2</v>
      </c>
      <c r="G48" s="79" t="s">
        <v>1653</v>
      </c>
      <c r="H48" s="79" t="s">
        <v>2893</v>
      </c>
      <c r="I48" s="79" t="s">
        <v>2911</v>
      </c>
      <c r="J48" s="79" t="s">
        <v>2921</v>
      </c>
      <c r="K48" s="79">
        <v>27</v>
      </c>
      <c r="L48" s="79">
        <v>31</v>
      </c>
      <c r="M48" s="79">
        <v>9</v>
      </c>
      <c r="N48" s="79">
        <v>15</v>
      </c>
      <c r="O48" s="79">
        <v>2</v>
      </c>
      <c r="P48" s="79">
        <v>0</v>
      </c>
      <c r="Q48" s="79">
        <f t="shared" ref="Q48:Q55" si="20">(K48*12.011)+(L48*1.008)+(N48*15.999)+(14.007*M48)+(O48*30.974)+(P48*32.066)</f>
        <v>783.54099999999994</v>
      </c>
      <c r="R48" s="81" t="s">
        <v>2910</v>
      </c>
      <c r="S48" s="81">
        <f t="shared" si="17"/>
        <v>783.54099999999994</v>
      </c>
      <c r="T48" s="79">
        <f t="shared" si="11"/>
        <v>7.5755325378505853</v>
      </c>
      <c r="U48" s="79">
        <f t="shared" si="12"/>
        <v>49.560812070397382</v>
      </c>
      <c r="V48" s="79">
        <f t="shared" si="13"/>
        <v>3.9554844119843197E-2</v>
      </c>
      <c r="W48" s="79">
        <f t="shared" si="14"/>
        <v>1.1537755444226734E-2</v>
      </c>
      <c r="X48" s="80">
        <f t="shared" si="15"/>
        <v>1.4725145773133422E-2</v>
      </c>
      <c r="Y48" s="79"/>
      <c r="Z48" s="79"/>
      <c r="AA48" s="79"/>
      <c r="AB48" s="79"/>
      <c r="AC48" s="79"/>
      <c r="AD48" s="79">
        <f t="shared" si="16"/>
        <v>7.5755325378505855E-3</v>
      </c>
      <c r="AE48" s="79"/>
      <c r="AF48" s="78"/>
    </row>
    <row r="49" spans="2:35" ht="15" x14ac:dyDescent="0.25">
      <c r="B49" s="83"/>
      <c r="C49" s="79"/>
      <c r="D49" s="79"/>
      <c r="E49" s="79">
        <v>9.668329465657299E-3</v>
      </c>
      <c r="F49" s="145">
        <f t="shared" si="9"/>
        <v>1.4725145773133424E-2</v>
      </c>
      <c r="G49" s="135" t="s">
        <v>3106</v>
      </c>
      <c r="H49" s="79" t="s">
        <v>2893</v>
      </c>
      <c r="I49" s="79" t="s">
        <v>2911</v>
      </c>
      <c r="J49" s="79" t="s">
        <v>1069</v>
      </c>
      <c r="K49" s="79">
        <v>19</v>
      </c>
      <c r="L49" s="79">
        <v>21</v>
      </c>
      <c r="M49" s="79">
        <v>7</v>
      </c>
      <c r="N49" s="79">
        <v>6</v>
      </c>
      <c r="O49" s="79">
        <v>0</v>
      </c>
      <c r="P49" s="79">
        <v>0</v>
      </c>
      <c r="Q49" s="79">
        <f t="shared" si="20"/>
        <v>443.41999999999996</v>
      </c>
      <c r="R49" s="81" t="s">
        <v>2910</v>
      </c>
      <c r="S49" s="81">
        <f t="shared" si="17"/>
        <v>443.41999999999996</v>
      </c>
      <c r="T49" s="79">
        <f t="shared" si="11"/>
        <v>4.2871306516617596</v>
      </c>
      <c r="U49" s="79">
        <f t="shared" si="12"/>
        <v>41.985279532546791</v>
      </c>
      <c r="V49" s="79">
        <f t="shared" si="13"/>
        <v>2.2384800514103118E-2</v>
      </c>
      <c r="W49" s="79">
        <f t="shared" si="14"/>
        <v>6.5294241387228221E-3</v>
      </c>
      <c r="X49" s="80">
        <f t="shared" si="15"/>
        <v>1.4725145773133424E-2</v>
      </c>
      <c r="Y49" s="79"/>
      <c r="Z49" s="79"/>
      <c r="AA49" s="79"/>
      <c r="AB49" s="79"/>
      <c r="AC49" s="79"/>
      <c r="AD49" s="79">
        <f t="shared" si="16"/>
        <v>4.2871306516617594E-3</v>
      </c>
      <c r="AE49" s="79"/>
      <c r="AF49" s="78"/>
    </row>
    <row r="50" spans="2:35" ht="15" x14ac:dyDescent="0.25">
      <c r="B50" s="83"/>
      <c r="C50" s="79"/>
      <c r="D50" s="79"/>
      <c r="E50" s="79">
        <v>9.668329465657299E-3</v>
      </c>
      <c r="F50" s="145">
        <f t="shared" si="9"/>
        <v>1.472514577313342E-2</v>
      </c>
      <c r="G50" s="135" t="s">
        <v>3109</v>
      </c>
      <c r="H50" s="79" t="s">
        <v>2893</v>
      </c>
      <c r="I50" s="79" t="s">
        <v>2911</v>
      </c>
      <c r="J50" s="79" t="s">
        <v>2372</v>
      </c>
      <c r="K50" s="79">
        <v>20</v>
      </c>
      <c r="L50" s="79">
        <v>21</v>
      </c>
      <c r="M50" s="79">
        <v>7</v>
      </c>
      <c r="N50" s="79">
        <v>6</v>
      </c>
      <c r="O50" s="79">
        <v>0</v>
      </c>
      <c r="P50" s="79">
        <v>0</v>
      </c>
      <c r="Q50" s="79">
        <f t="shared" si="20"/>
        <v>455.43099999999993</v>
      </c>
      <c r="R50" s="81" t="s">
        <v>2910</v>
      </c>
      <c r="S50" s="81">
        <f t="shared" si="17"/>
        <v>455.43099999999993</v>
      </c>
      <c r="T50" s="79">
        <f t="shared" si="11"/>
        <v>4.4032569568737685</v>
      </c>
      <c r="U50" s="79">
        <f t="shared" si="12"/>
        <v>37.698148880885036</v>
      </c>
      <c r="V50" s="79">
        <f t="shared" si="13"/>
        <v>2.2991141768387745E-2</v>
      </c>
      <c r="W50" s="79">
        <f t="shared" si="14"/>
        <v>6.7062878646039258E-3</v>
      </c>
      <c r="X50" s="80">
        <f t="shared" si="15"/>
        <v>1.472514577313342E-2</v>
      </c>
      <c r="Y50" s="79"/>
      <c r="Z50" s="79"/>
      <c r="AA50" s="79"/>
      <c r="AB50" s="79"/>
      <c r="AC50" s="79"/>
      <c r="AD50" s="79">
        <f t="shared" si="16"/>
        <v>4.4032569568737681E-3</v>
      </c>
      <c r="AE50" s="79"/>
      <c r="AF50" s="78"/>
    </row>
    <row r="51" spans="2:35" ht="15" x14ac:dyDescent="0.25">
      <c r="B51" s="83"/>
      <c r="C51" s="79"/>
      <c r="D51" s="79"/>
      <c r="E51" s="79">
        <v>9.668329465657299E-3</v>
      </c>
      <c r="F51" s="145">
        <f t="shared" si="9"/>
        <v>1.472514577313342E-2</v>
      </c>
      <c r="G51" s="135" t="s">
        <v>3104</v>
      </c>
      <c r="H51" s="79" t="s">
        <v>2893</v>
      </c>
      <c r="I51" s="79" t="s">
        <v>2911</v>
      </c>
      <c r="J51" s="79" t="s">
        <v>2918</v>
      </c>
      <c r="K51" s="79">
        <v>20</v>
      </c>
      <c r="L51" s="79">
        <v>24</v>
      </c>
      <c r="M51" s="79">
        <v>7</v>
      </c>
      <c r="N51" s="79">
        <v>6</v>
      </c>
      <c r="O51" s="79">
        <v>0</v>
      </c>
      <c r="P51" s="79">
        <v>0</v>
      </c>
      <c r="Q51" s="79">
        <f t="shared" si="20"/>
        <v>458.45499999999993</v>
      </c>
      <c r="R51" s="81" t="s">
        <v>2910</v>
      </c>
      <c r="S51" s="81">
        <f t="shared" si="17"/>
        <v>458.45499999999993</v>
      </c>
      <c r="T51" s="79">
        <f t="shared" si="11"/>
        <v>4.4324939851779162</v>
      </c>
      <c r="U51" s="79">
        <f t="shared" si="12"/>
        <v>33.294891924011267</v>
      </c>
      <c r="V51" s="79">
        <f t="shared" si="13"/>
        <v>2.3143799827912908E-2</v>
      </c>
      <c r="W51" s="79">
        <f t="shared" si="14"/>
        <v>6.7508167054218813E-3</v>
      </c>
      <c r="X51" s="80">
        <f t="shared" si="15"/>
        <v>1.472514577313342E-2</v>
      </c>
      <c r="Y51" s="79"/>
      <c r="Z51" s="79"/>
      <c r="AA51" s="79"/>
      <c r="AB51" s="79"/>
      <c r="AC51" s="79"/>
      <c r="AD51" s="79">
        <f t="shared" si="16"/>
        <v>4.4324939851779158E-3</v>
      </c>
      <c r="AE51" s="79"/>
      <c r="AF51" s="78"/>
    </row>
    <row r="52" spans="2:35" ht="15" x14ac:dyDescent="0.25">
      <c r="B52" s="83"/>
      <c r="C52" s="79"/>
      <c r="D52" s="79"/>
      <c r="E52" s="79">
        <v>9.668329465657299E-3</v>
      </c>
      <c r="F52" s="145">
        <f t="shared" si="9"/>
        <v>1.4725145773133422E-2</v>
      </c>
      <c r="G52" s="135" t="s">
        <v>3105</v>
      </c>
      <c r="H52" s="79" t="s">
        <v>2893</v>
      </c>
      <c r="I52" s="79" t="s">
        <v>2911</v>
      </c>
      <c r="J52" s="79" t="s">
        <v>2373</v>
      </c>
      <c r="K52" s="79">
        <v>20</v>
      </c>
      <c r="L52" s="79">
        <v>21</v>
      </c>
      <c r="M52" s="79">
        <v>7</v>
      </c>
      <c r="N52" s="79">
        <v>7</v>
      </c>
      <c r="O52" s="79">
        <v>0</v>
      </c>
      <c r="P52" s="79">
        <v>0</v>
      </c>
      <c r="Q52" s="79">
        <f t="shared" si="20"/>
        <v>471.42999999999995</v>
      </c>
      <c r="R52" s="81" t="s">
        <v>2910</v>
      </c>
      <c r="S52" s="81">
        <f t="shared" si="17"/>
        <v>471.42999999999995</v>
      </c>
      <c r="T52" s="79">
        <f t="shared" si="11"/>
        <v>4.5579405599948197</v>
      </c>
      <c r="U52" s="79">
        <f t="shared" si="12"/>
        <v>28.86239793883335</v>
      </c>
      <c r="V52" s="79">
        <f t="shared" si="13"/>
        <v>2.3798805886887445E-2</v>
      </c>
      <c r="W52" s="79">
        <f t="shared" si="14"/>
        <v>6.9418754718282884E-3</v>
      </c>
      <c r="X52" s="80">
        <f t="shared" si="15"/>
        <v>1.4725145773133422E-2</v>
      </c>
      <c r="Y52" s="79"/>
      <c r="Z52" s="79"/>
      <c r="AA52" s="79"/>
      <c r="AB52" s="79"/>
      <c r="AC52" s="79"/>
      <c r="AD52" s="79">
        <f t="shared" si="16"/>
        <v>4.5579405599948195E-3</v>
      </c>
      <c r="AE52" s="79"/>
      <c r="AF52" s="78"/>
    </row>
    <row r="53" spans="2:35" ht="15" x14ac:dyDescent="0.25">
      <c r="B53" s="83"/>
      <c r="C53" s="79"/>
      <c r="D53" s="79"/>
      <c r="E53" s="79">
        <v>9.668329465657299E-3</v>
      </c>
      <c r="F53" s="145">
        <f t="shared" si="9"/>
        <v>1.472514577313342E-2</v>
      </c>
      <c r="G53" s="135" t="s">
        <v>3101</v>
      </c>
      <c r="H53" s="79" t="s">
        <v>2893</v>
      </c>
      <c r="I53" s="79" t="s">
        <v>2911</v>
      </c>
      <c r="J53" s="79" t="s">
        <v>2915</v>
      </c>
      <c r="K53" s="79">
        <v>49</v>
      </c>
      <c r="L53" s="79">
        <v>76</v>
      </c>
      <c r="M53" s="79">
        <v>0</v>
      </c>
      <c r="N53" s="79">
        <v>4</v>
      </c>
      <c r="O53" s="79">
        <v>0</v>
      </c>
      <c r="P53" s="79">
        <v>0</v>
      </c>
      <c r="Q53" s="79">
        <f t="shared" si="20"/>
        <v>729.14299999999992</v>
      </c>
      <c r="R53" s="81" t="s">
        <v>2910</v>
      </c>
      <c r="S53" s="81">
        <f t="shared" si="17"/>
        <v>729.14299999999992</v>
      </c>
      <c r="T53" s="79">
        <f t="shared" si="11"/>
        <v>7.0495947515777591</v>
      </c>
      <c r="U53" s="79">
        <f t="shared" si="12"/>
        <v>24.304457378838528</v>
      </c>
      <c r="V53" s="79">
        <f t="shared" si="13"/>
        <v>3.6808715441916662E-2</v>
      </c>
      <c r="W53" s="79">
        <f t="shared" si="14"/>
        <v>1.0736736964459821E-2</v>
      </c>
      <c r="X53" s="80">
        <f t="shared" si="15"/>
        <v>1.472514577313342E-2</v>
      </c>
      <c r="Y53" s="79"/>
      <c r="Z53" s="79"/>
      <c r="AA53" s="79"/>
      <c r="AB53" s="79"/>
      <c r="AC53" s="79"/>
      <c r="AD53" s="79">
        <f t="shared" si="16"/>
        <v>7.0495947515777594E-3</v>
      </c>
      <c r="AE53" s="79"/>
      <c r="AF53" s="78"/>
      <c r="AH53" s="74" t="e">
        <f>#REF!</f>
        <v>#REF!</v>
      </c>
      <c r="AI53" s="74"/>
    </row>
    <row r="54" spans="2:35" ht="15" x14ac:dyDescent="0.25">
      <c r="B54" s="83"/>
      <c r="C54" s="79"/>
      <c r="D54" s="79"/>
      <c r="E54" s="79">
        <v>9.668329465657299E-3</v>
      </c>
      <c r="F54" s="145">
        <f t="shared" si="9"/>
        <v>1.472514577313342E-2</v>
      </c>
      <c r="G54" s="135" t="s">
        <v>3102</v>
      </c>
      <c r="H54" s="79" t="s">
        <v>2893</v>
      </c>
      <c r="I54" s="79" t="s">
        <v>2911</v>
      </c>
      <c r="J54" s="79" t="s">
        <v>2282</v>
      </c>
      <c r="K54" s="79">
        <v>8</v>
      </c>
      <c r="L54" s="79">
        <v>8</v>
      </c>
      <c r="M54" s="79">
        <v>1</v>
      </c>
      <c r="N54" s="79">
        <v>6</v>
      </c>
      <c r="O54" s="79">
        <v>1</v>
      </c>
      <c r="P54" s="79">
        <v>0</v>
      </c>
      <c r="Q54" s="79">
        <f t="shared" si="20"/>
        <v>245.12699999999998</v>
      </c>
      <c r="R54" s="81" t="s">
        <v>2910</v>
      </c>
      <c r="S54" s="81">
        <f t="shared" si="17"/>
        <v>245.12699999999998</v>
      </c>
      <c r="T54" s="79">
        <f t="shared" si="11"/>
        <v>2.3699685969281767</v>
      </c>
      <c r="U54" s="79">
        <f t="shared" si="12"/>
        <v>17.254862627260771</v>
      </c>
      <c r="V54" s="79">
        <f t="shared" si="13"/>
        <v>1.2374541057283285E-2</v>
      </c>
      <c r="W54" s="79">
        <f t="shared" si="14"/>
        <v>3.609530807930876E-3</v>
      </c>
      <c r="X54" s="80">
        <f t="shared" si="15"/>
        <v>1.472514577313342E-2</v>
      </c>
      <c r="Y54" s="79"/>
      <c r="Z54" s="79"/>
      <c r="AA54" s="79"/>
      <c r="AB54" s="79"/>
      <c r="AC54" s="79"/>
      <c r="AD54" s="79">
        <f t="shared" si="16"/>
        <v>2.3699685969281767E-3</v>
      </c>
      <c r="AE54" s="79"/>
      <c r="AF54" s="78"/>
    </row>
    <row r="55" spans="2:35" ht="15" x14ac:dyDescent="0.25">
      <c r="B55" s="83"/>
      <c r="C55" s="79"/>
      <c r="D55" s="79"/>
      <c r="E55" s="79">
        <v>2.3962707549079485E-3</v>
      </c>
      <c r="F55" s="145">
        <f t="shared" si="9"/>
        <v>3.6495897562503206E-3</v>
      </c>
      <c r="G55" s="135" t="s">
        <v>3107</v>
      </c>
      <c r="H55" s="79" t="s">
        <v>2893</v>
      </c>
      <c r="I55" s="79" t="s">
        <v>2911</v>
      </c>
      <c r="J55" s="79" t="s">
        <v>2292</v>
      </c>
      <c r="K55" s="79">
        <v>55</v>
      </c>
      <c r="L55" s="79">
        <v>89</v>
      </c>
      <c r="M55" s="79">
        <v>0</v>
      </c>
      <c r="N55" s="79">
        <v>7</v>
      </c>
      <c r="O55" s="79">
        <v>2</v>
      </c>
      <c r="P55" s="79">
        <v>0</v>
      </c>
      <c r="Q55" s="79">
        <f t="shared" si="20"/>
        <v>924.25799999999992</v>
      </c>
      <c r="R55" s="81" t="s">
        <v>2910</v>
      </c>
      <c r="S55" s="81">
        <f t="shared" si="17"/>
        <v>924.25799999999992</v>
      </c>
      <c r="T55" s="79">
        <f t="shared" si="11"/>
        <v>2.2147724153897106</v>
      </c>
      <c r="U55" s="79">
        <f t="shared" si="12"/>
        <v>14.884894030332593</v>
      </c>
      <c r="V55" s="79">
        <f t="shared" si="13"/>
        <v>1.1564200564641079E-2</v>
      </c>
      <c r="W55" s="79">
        <f t="shared" si="14"/>
        <v>3.3731625289324086E-3</v>
      </c>
      <c r="X55" s="80">
        <f t="shared" si="15"/>
        <v>3.6495897562503206E-3</v>
      </c>
      <c r="Y55" s="79"/>
      <c r="Z55" s="79"/>
      <c r="AA55" s="79"/>
      <c r="AB55" s="79"/>
      <c r="AC55" s="79"/>
      <c r="AD55" s="79">
        <f t="shared" si="16"/>
        <v>2.2147724153897107E-3</v>
      </c>
      <c r="AE55" s="79"/>
      <c r="AF55" s="78"/>
    </row>
    <row r="56" spans="2:35" ht="15" x14ac:dyDescent="0.25">
      <c r="B56" s="83"/>
      <c r="C56" s="79"/>
      <c r="D56" s="79"/>
      <c r="E56" s="79">
        <v>0.48828028567144199</v>
      </c>
      <c r="F56" s="145">
        <f t="shared" si="9"/>
        <v>0.74366501578154509</v>
      </c>
      <c r="G56" s="135" t="s">
        <v>440</v>
      </c>
      <c r="H56" s="79" t="s">
        <v>2893</v>
      </c>
      <c r="I56" s="79" t="s">
        <v>2911</v>
      </c>
      <c r="J56" s="79" t="s">
        <v>2244</v>
      </c>
      <c r="K56" s="79">
        <v>0</v>
      </c>
      <c r="L56" s="79">
        <v>4</v>
      </c>
      <c r="M56" s="79">
        <v>1</v>
      </c>
      <c r="N56" s="79">
        <v>0</v>
      </c>
      <c r="O56" s="79">
        <v>0</v>
      </c>
      <c r="P56" s="79">
        <v>0</v>
      </c>
      <c r="Q56" s="79">
        <v>18.039000000000001</v>
      </c>
      <c r="R56" s="81" t="s">
        <v>2910</v>
      </c>
      <c r="S56" s="81">
        <f t="shared" si="17"/>
        <v>18.039000000000001</v>
      </c>
      <c r="T56" s="79">
        <f t="shared" si="11"/>
        <v>8.8080880732271432</v>
      </c>
      <c r="U56" s="79">
        <f>SUM(T56:T74)</f>
        <v>12.670121614942882</v>
      </c>
      <c r="V56" s="79">
        <f t="shared" si="13"/>
        <v>4.5990502844464355E-2</v>
      </c>
      <c r="W56" s="79">
        <f t="shared" si="14"/>
        <v>1.3414973219683294E-2</v>
      </c>
      <c r="X56" s="80">
        <f t="shared" si="15"/>
        <v>0.74366501578154509</v>
      </c>
      <c r="Y56" s="79"/>
      <c r="Z56" s="79"/>
      <c r="AA56" s="79"/>
      <c r="AB56" s="79"/>
      <c r="AC56" s="79"/>
      <c r="AD56" s="79">
        <f t="shared" si="16"/>
        <v>8.8080880732271435E-3</v>
      </c>
      <c r="AE56" s="79"/>
      <c r="AF56" s="78"/>
    </row>
    <row r="57" spans="2:35" ht="15" x14ac:dyDescent="0.25">
      <c r="B57" s="83"/>
      <c r="C57" s="79"/>
      <c r="D57" s="79"/>
      <c r="E57" s="79">
        <v>9.668329465657299E-3</v>
      </c>
      <c r="F57" s="145">
        <f t="shared" si="9"/>
        <v>1.4725145773133419E-2</v>
      </c>
      <c r="G57" s="135" t="s">
        <v>3103</v>
      </c>
      <c r="H57" s="79" t="s">
        <v>2893</v>
      </c>
      <c r="I57" s="79" t="s">
        <v>2911</v>
      </c>
      <c r="J57" s="79" t="s">
        <v>1478</v>
      </c>
      <c r="K57" s="79">
        <v>15</v>
      </c>
      <c r="L57" s="79">
        <v>23</v>
      </c>
      <c r="M57" s="79">
        <v>6</v>
      </c>
      <c r="N57" s="79">
        <v>5</v>
      </c>
      <c r="O57" s="79">
        <v>0</v>
      </c>
      <c r="P57" s="79">
        <v>1</v>
      </c>
      <c r="Q57" s="79">
        <f>(K57*12.011)+(L57*1.008)+(N57*15.999)+(14.007*M57)+(O57*30.974)+(P57*32.066)</f>
        <v>399.452</v>
      </c>
      <c r="R57" s="81" t="s">
        <v>2910</v>
      </c>
      <c r="S57" s="81">
        <f t="shared" si="17"/>
        <v>399.452</v>
      </c>
      <c r="T57" s="79">
        <f t="shared" si="11"/>
        <v>3.8620335417157392</v>
      </c>
      <c r="U57" s="79">
        <f>SUM(T57:T75)</f>
        <v>3.8620335417157392</v>
      </c>
      <c r="V57" s="79">
        <f t="shared" si="13"/>
        <v>2.0165200791483283E-2</v>
      </c>
      <c r="W57" s="79">
        <f t="shared" si="14"/>
        <v>5.8819889293696909E-3</v>
      </c>
      <c r="X57" s="80">
        <f t="shared" si="15"/>
        <v>1.4725145773133419E-2</v>
      </c>
      <c r="Y57" s="79"/>
      <c r="Z57" s="79"/>
      <c r="AA57" s="79"/>
      <c r="AB57" s="79"/>
      <c r="AC57" s="79"/>
      <c r="AD57" s="79">
        <f t="shared" si="16"/>
        <v>3.8620335417157391E-3</v>
      </c>
      <c r="AE57" s="79"/>
      <c r="AF57" s="78"/>
      <c r="AH57" s="74" t="e">
        <f>SUM(AH27:AH53)</f>
        <v>#REF!</v>
      </c>
      <c r="AI57" s="74"/>
    </row>
    <row r="58" spans="2:35" x14ac:dyDescent="0.2">
      <c r="B58" s="72" t="s">
        <v>2904</v>
      </c>
      <c r="C58" s="69"/>
      <c r="D58" s="69"/>
      <c r="E58" s="69">
        <v>1</v>
      </c>
      <c r="F58" s="146">
        <f>F78</f>
        <v>59.81</v>
      </c>
      <c r="G58" s="69" t="s">
        <v>2907</v>
      </c>
      <c r="H58" s="69" t="s">
        <v>2893</v>
      </c>
      <c r="I58" s="69" t="s">
        <v>2903</v>
      </c>
      <c r="J58" s="69" t="s">
        <v>2909</v>
      </c>
      <c r="K58" s="69">
        <v>10</v>
      </c>
      <c r="L58" s="69">
        <v>12</v>
      </c>
      <c r="M58" s="69">
        <v>5</v>
      </c>
      <c r="N58" s="69">
        <v>13</v>
      </c>
      <c r="O58" s="69">
        <v>3</v>
      </c>
      <c r="P58" s="69">
        <v>0</v>
      </c>
      <c r="Q58" s="69">
        <f>(K58*12.011)+(L58*1.008)+(N58*15.999)+(14.007*M58)+(O58*30.974)+(P58*32.066)</f>
        <v>503.15</v>
      </c>
      <c r="R58" s="71"/>
      <c r="S58" s="69"/>
      <c r="T58" s="69"/>
      <c r="U58" s="69"/>
      <c r="V58" s="69"/>
      <c r="W58" s="69"/>
      <c r="X58" s="70"/>
      <c r="Y58" s="69"/>
      <c r="Z58" s="69"/>
      <c r="AA58" s="69"/>
      <c r="AB58" s="69"/>
      <c r="AC58" s="69"/>
      <c r="AD58" s="69">
        <f>(F58*Q58)/1000</f>
        <v>30.093401499999999</v>
      </c>
      <c r="AE58" s="69"/>
      <c r="AF58" s="68"/>
    </row>
    <row r="59" spans="2:35" x14ac:dyDescent="0.2">
      <c r="B59" s="72" t="s">
        <v>2904</v>
      </c>
      <c r="C59" s="69"/>
      <c r="D59" s="69"/>
      <c r="E59" s="69">
        <v>1</v>
      </c>
      <c r="F59" s="146">
        <f>F78</f>
        <v>59.81</v>
      </c>
      <c r="G59" s="69" t="s">
        <v>2900</v>
      </c>
      <c r="H59" s="69" t="s">
        <v>2893</v>
      </c>
      <c r="I59" s="69" t="s">
        <v>2903</v>
      </c>
      <c r="J59" s="69" t="s">
        <v>597</v>
      </c>
      <c r="K59" s="69">
        <v>0</v>
      </c>
      <c r="L59" s="69">
        <v>2</v>
      </c>
      <c r="M59" s="69">
        <v>0</v>
      </c>
      <c r="N59" s="69">
        <v>1</v>
      </c>
      <c r="O59" s="69">
        <v>0</v>
      </c>
      <c r="P59" s="69">
        <v>0</v>
      </c>
      <c r="Q59" s="69">
        <f>(K59*12.011)+(L59*1.008)+(N59*15.999)+(14.007*M59)+(O59*30.974)+(P59*32.066)</f>
        <v>18.015000000000001</v>
      </c>
      <c r="R59" s="71"/>
      <c r="S59" s="69"/>
      <c r="T59" s="69"/>
      <c r="U59" s="69"/>
      <c r="V59" s="69"/>
      <c r="W59" s="69"/>
      <c r="X59" s="70"/>
      <c r="Y59" s="69"/>
      <c r="Z59" s="69"/>
      <c r="AA59" s="69"/>
      <c r="AB59" s="69"/>
      <c r="AC59" s="69"/>
      <c r="AD59" s="69">
        <f>(F59*Q59)/1000</f>
        <v>1.0774771500000002</v>
      </c>
      <c r="AE59" s="69"/>
      <c r="AF59" s="68"/>
    </row>
    <row r="60" spans="2:35" x14ac:dyDescent="0.2">
      <c r="B60" s="47" t="s">
        <v>2908</v>
      </c>
      <c r="C60" s="44"/>
      <c r="D60" s="44"/>
      <c r="E60" s="44"/>
      <c r="F60" s="147">
        <f>F58+F35</f>
        <v>59.933515964910832</v>
      </c>
      <c r="G60" s="44" t="s">
        <v>2907</v>
      </c>
      <c r="H60" s="44" t="s">
        <v>2893</v>
      </c>
      <c r="I60" s="44"/>
      <c r="J60" s="44"/>
      <c r="K60" s="44"/>
      <c r="L60" s="44"/>
      <c r="M60" s="44"/>
      <c r="N60" s="44"/>
      <c r="O60" s="44"/>
      <c r="P60" s="44"/>
      <c r="Q60" s="44"/>
      <c r="R60" s="46"/>
      <c r="S60" s="44"/>
      <c r="T60" s="44"/>
      <c r="U60" s="44"/>
      <c r="V60" s="44"/>
      <c r="W60" s="77"/>
      <c r="X60" s="45"/>
      <c r="Y60" s="44"/>
      <c r="Z60" s="44"/>
      <c r="AA60" s="44"/>
      <c r="AB60" s="44"/>
      <c r="AC60" s="44"/>
      <c r="AD60" s="44"/>
      <c r="AE60" s="44"/>
      <c r="AF60" s="43"/>
    </row>
    <row r="61" spans="2:35" x14ac:dyDescent="0.2">
      <c r="B61" s="47" t="s">
        <v>2906</v>
      </c>
      <c r="C61" s="44"/>
      <c r="D61" s="44"/>
      <c r="E61" s="44"/>
      <c r="F61" s="147">
        <f>F59-F69</f>
        <v>55.475163252753504</v>
      </c>
      <c r="G61" s="44" t="s">
        <v>2900</v>
      </c>
      <c r="H61" s="44" t="s">
        <v>2893</v>
      </c>
      <c r="I61" s="44"/>
      <c r="J61" s="44"/>
      <c r="K61" s="44"/>
      <c r="L61" s="44"/>
      <c r="M61" s="44"/>
      <c r="N61" s="44"/>
      <c r="O61" s="44"/>
      <c r="P61" s="44"/>
      <c r="Q61" s="44"/>
      <c r="R61" s="46"/>
      <c r="S61" s="44"/>
      <c r="T61" s="44"/>
      <c r="U61" s="44"/>
      <c r="V61" s="44"/>
      <c r="W61" s="77"/>
      <c r="X61" s="45"/>
      <c r="Y61" s="44"/>
      <c r="Z61" s="44"/>
      <c r="AA61" s="44"/>
      <c r="AB61" s="44"/>
      <c r="AC61" s="44"/>
      <c r="AD61" s="44"/>
      <c r="AE61" s="44"/>
      <c r="AF61" s="43"/>
    </row>
    <row r="62" spans="2:35" x14ac:dyDescent="0.2">
      <c r="B62" s="76"/>
      <c r="W62" s="74"/>
      <c r="AF62" s="73"/>
    </row>
    <row r="63" spans="2:35" x14ac:dyDescent="0.2">
      <c r="B63" s="75" t="s">
        <v>2905</v>
      </c>
      <c r="W63" s="74"/>
      <c r="X63" s="35"/>
      <c r="AF63" s="73"/>
    </row>
    <row r="64" spans="2:35" x14ac:dyDescent="0.2">
      <c r="B64" s="72" t="s">
        <v>2904</v>
      </c>
      <c r="C64" s="69"/>
      <c r="D64" s="69"/>
      <c r="E64" s="69">
        <v>1</v>
      </c>
      <c r="F64" s="146">
        <f>F78</f>
        <v>59.81</v>
      </c>
      <c r="G64" s="69" t="s">
        <v>1594</v>
      </c>
      <c r="H64" s="69" t="s">
        <v>2893</v>
      </c>
      <c r="I64" s="69" t="s">
        <v>2903</v>
      </c>
      <c r="J64" s="69" t="s">
        <v>2239</v>
      </c>
      <c r="K64" s="69">
        <v>10</v>
      </c>
      <c r="L64" s="69">
        <v>12</v>
      </c>
      <c r="M64" s="69">
        <v>5</v>
      </c>
      <c r="N64" s="69">
        <v>10</v>
      </c>
      <c r="O64" s="69">
        <v>2</v>
      </c>
      <c r="P64" s="69">
        <v>0</v>
      </c>
      <c r="Q64" s="69">
        <f t="shared" ref="Q64:Q70" si="21">(K64*12.011)+(L64*1.008)+(N64*15.999)+(14.007*M64)+(O64*30.974)+(P64*32.066)</f>
        <v>424.17899999999997</v>
      </c>
      <c r="R64" s="71"/>
      <c r="S64" s="69"/>
      <c r="T64" s="69"/>
      <c r="U64" s="69"/>
      <c r="V64" s="69"/>
      <c r="W64" s="69"/>
      <c r="X64" s="70"/>
      <c r="Y64" s="69"/>
      <c r="Z64" s="69"/>
      <c r="AA64" s="69"/>
      <c r="AB64" s="69"/>
      <c r="AC64" s="69"/>
      <c r="AD64" s="69">
        <f t="shared" ref="AD64:AD69" si="22">(F64*Q64)/1000</f>
        <v>25.370145990000001</v>
      </c>
      <c r="AE64" s="69"/>
      <c r="AF64" s="68"/>
    </row>
    <row r="65" spans="2:33" x14ac:dyDescent="0.2">
      <c r="B65" s="72" t="s">
        <v>2904</v>
      </c>
      <c r="C65" s="69"/>
      <c r="D65" s="69"/>
      <c r="E65" s="69">
        <v>1</v>
      </c>
      <c r="F65" s="146">
        <f>F78</f>
        <v>59.81</v>
      </c>
      <c r="G65" s="69" t="s">
        <v>1672</v>
      </c>
      <c r="H65" s="69" t="s">
        <v>2893</v>
      </c>
      <c r="I65" s="69" t="s">
        <v>2903</v>
      </c>
      <c r="J65" s="69" t="s">
        <v>1067</v>
      </c>
      <c r="K65" s="69">
        <v>0</v>
      </c>
      <c r="L65" s="69">
        <v>1</v>
      </c>
      <c r="M65" s="69">
        <v>0</v>
      </c>
      <c r="N65" s="69">
        <v>0</v>
      </c>
      <c r="O65" s="69">
        <v>0</v>
      </c>
      <c r="P65" s="69">
        <v>0</v>
      </c>
      <c r="Q65" s="69">
        <f t="shared" si="21"/>
        <v>1.008</v>
      </c>
      <c r="R65" s="71"/>
      <c r="S65" s="69"/>
      <c r="T65" s="69"/>
      <c r="U65" s="69"/>
      <c r="V65" s="69"/>
      <c r="W65" s="69"/>
      <c r="X65" s="70"/>
      <c r="Y65" s="69"/>
      <c r="Z65" s="69"/>
      <c r="AA65" s="69"/>
      <c r="AB65" s="69"/>
      <c r="AC65" s="69"/>
      <c r="AD65" s="69">
        <f t="shared" si="22"/>
        <v>6.0288479999999998E-2</v>
      </c>
      <c r="AE65" s="69"/>
      <c r="AF65" s="68"/>
    </row>
    <row r="66" spans="2:33" x14ac:dyDescent="0.2">
      <c r="B66" s="72" t="s">
        <v>2904</v>
      </c>
      <c r="C66" s="69"/>
      <c r="D66" s="69"/>
      <c r="E66" s="69">
        <v>1</v>
      </c>
      <c r="F66" s="146">
        <f>F78</f>
        <v>59.81</v>
      </c>
      <c r="G66" s="69" t="s">
        <v>2894</v>
      </c>
      <c r="H66" s="69" t="s">
        <v>2893</v>
      </c>
      <c r="I66" s="69" t="s">
        <v>2903</v>
      </c>
      <c r="J66" s="69" t="s">
        <v>2214</v>
      </c>
      <c r="K66" s="69">
        <v>0</v>
      </c>
      <c r="L66" s="69">
        <v>1</v>
      </c>
      <c r="M66" s="69">
        <v>0</v>
      </c>
      <c r="N66" s="69">
        <v>4</v>
      </c>
      <c r="O66" s="69">
        <v>1</v>
      </c>
      <c r="P66" s="69">
        <v>0</v>
      </c>
      <c r="Q66" s="69">
        <f t="shared" si="21"/>
        <v>95.978000000000009</v>
      </c>
      <c r="R66" s="71"/>
      <c r="S66" s="69"/>
      <c r="T66" s="69"/>
      <c r="U66" s="69"/>
      <c r="V66" s="69"/>
      <c r="W66" s="69"/>
      <c r="X66" s="70"/>
      <c r="Y66" s="69"/>
      <c r="Z66" s="69"/>
      <c r="AA66" s="69"/>
      <c r="AB66" s="69"/>
      <c r="AC66" s="69"/>
      <c r="AD66" s="69">
        <f t="shared" si="22"/>
        <v>5.7404441800000008</v>
      </c>
      <c r="AE66" s="69"/>
      <c r="AF66" s="68"/>
    </row>
    <row r="67" spans="2:33" x14ac:dyDescent="0.2">
      <c r="B67" s="67" t="s">
        <v>2902</v>
      </c>
      <c r="C67" s="62"/>
      <c r="D67" s="62"/>
      <c r="E67" s="62"/>
      <c r="F67" s="148">
        <f>Z31</f>
        <v>9.1249040681431304E-2</v>
      </c>
      <c r="G67" s="62" t="s">
        <v>2897</v>
      </c>
      <c r="H67" s="62" t="s">
        <v>2893</v>
      </c>
      <c r="I67" s="62" t="s">
        <v>2902</v>
      </c>
      <c r="J67" s="62" t="s">
        <v>2213</v>
      </c>
      <c r="K67" s="62">
        <v>0</v>
      </c>
      <c r="L67" s="62">
        <v>1</v>
      </c>
      <c r="M67" s="62">
        <v>0</v>
      </c>
      <c r="N67" s="62">
        <v>7</v>
      </c>
      <c r="O67" s="62">
        <v>2</v>
      </c>
      <c r="P67" s="62">
        <v>0</v>
      </c>
      <c r="Q67" s="62">
        <f t="shared" si="21"/>
        <v>174.94900000000001</v>
      </c>
      <c r="R67" s="65"/>
      <c r="S67" s="62"/>
      <c r="T67" s="62"/>
      <c r="U67" s="62"/>
      <c r="V67" s="62"/>
      <c r="W67" s="64"/>
      <c r="X67" s="63"/>
      <c r="Y67" s="62"/>
      <c r="Z67" s="62"/>
      <c r="AA67" s="62"/>
      <c r="AB67" s="62"/>
      <c r="AC67" s="62"/>
      <c r="AD67" s="62">
        <f t="shared" si="22"/>
        <v>1.5963928418175725E-2</v>
      </c>
      <c r="AE67" s="62"/>
      <c r="AF67" s="61"/>
    </row>
    <row r="68" spans="2:33" x14ac:dyDescent="0.2">
      <c r="B68" s="60" t="s">
        <v>2901</v>
      </c>
      <c r="C68" s="55"/>
      <c r="D68" s="55"/>
      <c r="E68" s="55"/>
      <c r="F68" s="149">
        <f>Z35</f>
        <v>0.57717740612536539</v>
      </c>
      <c r="G68" s="55" t="s">
        <v>2897</v>
      </c>
      <c r="H68" s="55" t="s">
        <v>2893</v>
      </c>
      <c r="I68" s="55" t="s">
        <v>2901</v>
      </c>
      <c r="J68" s="55" t="s">
        <v>2213</v>
      </c>
      <c r="K68" s="55">
        <v>0</v>
      </c>
      <c r="L68" s="55">
        <v>1</v>
      </c>
      <c r="M68" s="55">
        <v>0</v>
      </c>
      <c r="N68" s="55">
        <v>7</v>
      </c>
      <c r="O68" s="55">
        <v>2</v>
      </c>
      <c r="P68" s="55">
        <v>0</v>
      </c>
      <c r="Q68" s="55">
        <f t="shared" si="21"/>
        <v>174.94900000000001</v>
      </c>
      <c r="R68" s="58"/>
      <c r="S68" s="55"/>
      <c r="T68" s="55"/>
      <c r="U68" s="55"/>
      <c r="V68" s="55"/>
      <c r="W68" s="57"/>
      <c r="X68" s="56"/>
      <c r="Y68" s="55"/>
      <c r="Z68" s="55"/>
      <c r="AA68" s="55"/>
      <c r="AB68" s="55"/>
      <c r="AC68" s="55"/>
      <c r="AD68" s="55">
        <f t="shared" si="22"/>
        <v>0.10097661002422656</v>
      </c>
      <c r="AE68" s="55"/>
      <c r="AF68" s="54"/>
    </row>
    <row r="69" spans="2:33" x14ac:dyDescent="0.2">
      <c r="B69" s="53" t="s">
        <v>2899</v>
      </c>
      <c r="C69" s="49"/>
      <c r="D69" s="49"/>
      <c r="E69" s="49"/>
      <c r="F69" s="150">
        <f>SUM(X8:X27)</f>
        <v>4.3348367472465021</v>
      </c>
      <c r="G69" s="49" t="s">
        <v>2900</v>
      </c>
      <c r="H69" s="49" t="s">
        <v>2893</v>
      </c>
      <c r="I69" s="49" t="s">
        <v>2899</v>
      </c>
      <c r="J69" s="49" t="s">
        <v>597</v>
      </c>
      <c r="K69" s="49">
        <v>0</v>
      </c>
      <c r="L69" s="49">
        <v>2</v>
      </c>
      <c r="M69" s="49">
        <v>0</v>
      </c>
      <c r="N69" s="49">
        <v>1</v>
      </c>
      <c r="O69" s="49">
        <v>0</v>
      </c>
      <c r="P69" s="49">
        <v>0</v>
      </c>
      <c r="Q69" s="49">
        <f t="shared" si="21"/>
        <v>18.015000000000001</v>
      </c>
      <c r="R69" s="52"/>
      <c r="S69" s="49"/>
      <c r="T69" s="49"/>
      <c r="U69" s="49"/>
      <c r="V69" s="49"/>
      <c r="W69" s="51"/>
      <c r="X69" s="50"/>
      <c r="Y69" s="49"/>
      <c r="Z69" s="49"/>
      <c r="AA69" s="49"/>
      <c r="AB69" s="49"/>
      <c r="AC69" s="49"/>
      <c r="AD69" s="49">
        <f t="shared" si="22"/>
        <v>7.8092084001645745E-2</v>
      </c>
      <c r="AE69" s="49"/>
      <c r="AF69" s="48"/>
    </row>
    <row r="70" spans="2:33" x14ac:dyDescent="0.2">
      <c r="B70" s="47" t="s">
        <v>2898</v>
      </c>
      <c r="C70" s="44"/>
      <c r="D70" s="44"/>
      <c r="E70" s="44"/>
      <c r="F70" s="147">
        <f>F68+F67</f>
        <v>0.66842644680679664</v>
      </c>
      <c r="G70" s="44" t="s">
        <v>2897</v>
      </c>
      <c r="H70" s="44" t="s">
        <v>2893</v>
      </c>
      <c r="I70" s="44" t="s">
        <v>2896</v>
      </c>
      <c r="J70" s="44" t="s">
        <v>2214</v>
      </c>
      <c r="K70" s="44">
        <v>0</v>
      </c>
      <c r="L70" s="44">
        <v>1</v>
      </c>
      <c r="M70" s="44">
        <v>0</v>
      </c>
      <c r="N70" s="44">
        <v>4</v>
      </c>
      <c r="O70" s="44">
        <v>1</v>
      </c>
      <c r="P70" s="44">
        <v>0</v>
      </c>
      <c r="Q70" s="44">
        <f t="shared" si="21"/>
        <v>95.978000000000009</v>
      </c>
      <c r="R70" s="46"/>
      <c r="S70" s="44"/>
      <c r="T70" s="44"/>
      <c r="U70" s="44"/>
      <c r="V70" s="44"/>
      <c r="W70" s="44"/>
      <c r="X70" s="45"/>
      <c r="Y70" s="44"/>
      <c r="Z70" s="44"/>
      <c r="AA70" s="44"/>
      <c r="AB70" s="44"/>
      <c r="AC70" s="44"/>
      <c r="AD70" s="44"/>
      <c r="AE70" s="44"/>
      <c r="AF70" s="43"/>
    </row>
    <row r="71" spans="2:33" customFormat="1" ht="15.75" thickBot="1" x14ac:dyDescent="0.3">
      <c r="B71" s="156" t="s">
        <v>2895</v>
      </c>
      <c r="C71" s="157"/>
      <c r="D71" s="157"/>
      <c r="E71" s="157"/>
      <c r="F71" s="158">
        <f>F78</f>
        <v>59.81</v>
      </c>
      <c r="G71" s="157" t="s">
        <v>2894</v>
      </c>
      <c r="H71" s="157" t="s">
        <v>2893</v>
      </c>
      <c r="I71" s="157" t="s">
        <v>2892</v>
      </c>
      <c r="J71" s="157" t="s">
        <v>2214</v>
      </c>
      <c r="K71" s="157">
        <v>0</v>
      </c>
      <c r="L71" s="157">
        <v>1</v>
      </c>
      <c r="M71" s="157">
        <v>0</v>
      </c>
      <c r="N71" s="157">
        <v>4</v>
      </c>
      <c r="O71" s="157">
        <v>1</v>
      </c>
      <c r="P71" s="157">
        <v>0</v>
      </c>
      <c r="Q71" s="157">
        <v>95.978000000000009</v>
      </c>
      <c r="R71" s="159"/>
      <c r="S71" s="157"/>
      <c r="T71" s="157"/>
      <c r="U71" s="157"/>
      <c r="V71" s="157"/>
      <c r="W71" s="160"/>
      <c r="X71" s="161"/>
      <c r="Y71" s="160"/>
      <c r="Z71" s="157"/>
      <c r="AA71" s="157"/>
      <c r="AB71" s="157"/>
      <c r="AC71" s="157"/>
      <c r="AD71" s="157"/>
      <c r="AE71" s="157"/>
      <c r="AF71" s="162"/>
    </row>
    <row r="72" spans="2:33" customFormat="1" ht="15" x14ac:dyDescent="0.25">
      <c r="F72" s="173"/>
      <c r="R72" s="172"/>
      <c r="W72" s="174"/>
      <c r="X72" s="175"/>
      <c r="Y72" s="174"/>
    </row>
    <row r="73" spans="2:33" customFormat="1" ht="15" x14ac:dyDescent="0.25">
      <c r="F73" s="173"/>
      <c r="R73" s="172"/>
      <c r="W73" s="174"/>
      <c r="X73" s="175"/>
      <c r="Y73" s="174"/>
    </row>
    <row r="74" spans="2:33" x14ac:dyDescent="0.2">
      <c r="I74" s="180" t="s">
        <v>3002</v>
      </c>
      <c r="J74" s="180"/>
      <c r="K74" s="180"/>
      <c r="L74" s="180"/>
      <c r="N74" s="180" t="s">
        <v>3001</v>
      </c>
      <c r="O74" s="180"/>
      <c r="P74" s="180"/>
      <c r="R74" s="180" t="s">
        <v>3006</v>
      </c>
      <c r="S74" s="180"/>
      <c r="T74" s="180"/>
      <c r="U74" s="180"/>
      <c r="V74" s="180"/>
    </row>
    <row r="75" spans="2:33" ht="38.25" x14ac:dyDescent="0.2">
      <c r="J75" s="35" t="s">
        <v>2946</v>
      </c>
      <c r="K75" s="130" t="s">
        <v>2945</v>
      </c>
      <c r="L75" s="130" t="s">
        <v>2944</v>
      </c>
      <c r="O75" s="129" t="s">
        <v>3000</v>
      </c>
      <c r="P75" s="120" t="s">
        <v>2999</v>
      </c>
      <c r="R75" s="37" t="s">
        <v>3007</v>
      </c>
      <c r="S75" s="35" t="s">
        <v>3008</v>
      </c>
      <c r="T75" s="35" t="s">
        <v>3009</v>
      </c>
      <c r="U75" s="35" t="s">
        <v>3010</v>
      </c>
      <c r="V75" s="35" t="s">
        <v>3011</v>
      </c>
      <c r="AG75" s="35">
        <v>18.039000000000001</v>
      </c>
    </row>
    <row r="76" spans="2:33" ht="13.5" thickBot="1" x14ac:dyDescent="0.25">
      <c r="I76" s="35" t="s">
        <v>2943</v>
      </c>
      <c r="J76" s="35">
        <v>57.94</v>
      </c>
      <c r="K76" s="35">
        <f>J76/$J$81*100</f>
        <v>67.813670411985015</v>
      </c>
      <c r="L76" s="35">
        <f>(K76/100)*$J$84</f>
        <v>49.707420411985012</v>
      </c>
      <c r="N76" s="35" t="s">
        <v>1627</v>
      </c>
      <c r="O76" s="35">
        <v>1.6750000000000001E-4</v>
      </c>
      <c r="P76" s="35">
        <f>O76/$O$94</f>
        <v>7.2512470992429729E-3</v>
      </c>
      <c r="R76" s="131" t="s">
        <v>3012</v>
      </c>
      <c r="S76" s="35" t="s">
        <v>3013</v>
      </c>
      <c r="T76" s="35">
        <v>52.22</v>
      </c>
      <c r="U76" s="35">
        <v>58.43</v>
      </c>
      <c r="V76" s="35">
        <v>5.8629339755167562</v>
      </c>
    </row>
    <row r="77" spans="2:33" x14ac:dyDescent="0.2">
      <c r="E77" s="42" t="s">
        <v>2891</v>
      </c>
      <c r="F77" s="151"/>
      <c r="I77" s="35" t="s">
        <v>2942</v>
      </c>
      <c r="J77" s="35">
        <v>3.27</v>
      </c>
      <c r="K77" s="35">
        <f>J77/$J$81*100</f>
        <v>3.8272471910112364</v>
      </c>
      <c r="L77" s="35">
        <f>(K77/100)*$J$84</f>
        <v>2.8053721910112359</v>
      </c>
      <c r="N77" s="35" t="s">
        <v>2923</v>
      </c>
      <c r="O77" s="35">
        <v>6.744270742004667E-3</v>
      </c>
      <c r="P77" s="35">
        <f>O77/$O$94</f>
        <v>0.29196640987743638</v>
      </c>
      <c r="R77" s="131"/>
      <c r="S77" s="35" t="s">
        <v>3014</v>
      </c>
      <c r="T77" s="35">
        <v>6.21</v>
      </c>
    </row>
    <row r="78" spans="2:33" x14ac:dyDescent="0.2">
      <c r="E78" s="41" t="s">
        <v>2890</v>
      </c>
      <c r="F78" s="152">
        <v>59.81</v>
      </c>
      <c r="I78" s="35" t="s">
        <v>2940</v>
      </c>
      <c r="J78" s="35">
        <v>21.6</v>
      </c>
      <c r="K78" s="35">
        <f>J78/$J$81*100</f>
        <v>25.280898876404496</v>
      </c>
      <c r="L78" s="35">
        <f>(K78/100)*$J$84</f>
        <v>18.530898876404493</v>
      </c>
      <c r="N78" s="35" t="s">
        <v>1718</v>
      </c>
      <c r="O78" s="35">
        <v>1.8313333333333337E-3</v>
      </c>
      <c r="P78" s="35">
        <f>O78/$O$94</f>
        <v>7.9280301618389851E-2</v>
      </c>
      <c r="R78" s="131" t="s">
        <v>3015</v>
      </c>
      <c r="S78" s="35" t="s">
        <v>3016</v>
      </c>
      <c r="T78" s="35">
        <v>41.38</v>
      </c>
      <c r="U78" s="35">
        <v>102.10000000000001</v>
      </c>
      <c r="V78" s="35">
        <v>10.244832430262893</v>
      </c>
    </row>
    <row r="79" spans="2:33" ht="12" customHeight="1" x14ac:dyDescent="0.2">
      <c r="E79" s="41" t="s">
        <v>2889</v>
      </c>
      <c r="F79" s="152">
        <v>22.873326107498869</v>
      </c>
      <c r="I79" s="35" t="s">
        <v>2934</v>
      </c>
      <c r="J79" s="35">
        <v>2.63</v>
      </c>
      <c r="K79" s="35">
        <f>J79/$J$81*100</f>
        <v>3.0781835205992509</v>
      </c>
      <c r="L79" s="35">
        <f>(K79/100)*$J$84</f>
        <v>2.2563085205992506</v>
      </c>
      <c r="N79" s="39" t="s">
        <v>1719</v>
      </c>
      <c r="O79" s="35">
        <v>4.4666666666666677E-5</v>
      </c>
      <c r="P79" s="35">
        <f t="shared" ref="P79:P92" si="23">O79/$O$94</f>
        <v>1.9336658931314598E-3</v>
      </c>
      <c r="R79" s="131"/>
      <c r="S79" s="35" t="s">
        <v>3017</v>
      </c>
      <c r="T79" s="35">
        <v>16.37</v>
      </c>
    </row>
    <row r="80" spans="2:33" ht="13.5" thickBot="1" x14ac:dyDescent="0.25">
      <c r="E80" s="40" t="s">
        <v>2888</v>
      </c>
      <c r="F80" s="153">
        <f>F78-F79</f>
        <v>36.936673892501133</v>
      </c>
      <c r="I80" s="35" t="s">
        <v>2936</v>
      </c>
      <c r="J80" s="35">
        <v>0.34</v>
      </c>
      <c r="K80" s="35">
        <f>J80/$J$81*100</f>
        <v>0.39794007490636707</v>
      </c>
      <c r="L80" s="35">
        <f>(K80/100)*$J$84</f>
        <v>0.29169007490636706</v>
      </c>
      <c r="N80" s="35" t="s">
        <v>1720</v>
      </c>
      <c r="O80" s="35">
        <v>4.4666666666666677E-4</v>
      </c>
      <c r="P80" s="35">
        <f t="shared" si="23"/>
        <v>1.9336658931314598E-2</v>
      </c>
      <c r="R80" s="131"/>
      <c r="S80" s="35" t="s">
        <v>3018</v>
      </c>
      <c r="T80" s="35">
        <v>28.92</v>
      </c>
    </row>
    <row r="81" spans="5:24" x14ac:dyDescent="0.2">
      <c r="J81" s="35">
        <f>SUM(J76:J79)</f>
        <v>85.44</v>
      </c>
      <c r="N81" s="39" t="s">
        <v>1721</v>
      </c>
      <c r="O81" s="35">
        <v>3.3500000000000007E-4</v>
      </c>
      <c r="P81" s="35">
        <f t="shared" si="23"/>
        <v>1.4502494198485948E-2</v>
      </c>
      <c r="R81" s="131"/>
      <c r="S81" s="35" t="s">
        <v>3019</v>
      </c>
      <c r="T81" s="35">
        <v>2.33</v>
      </c>
    </row>
    <row r="82" spans="5:24" x14ac:dyDescent="0.2">
      <c r="N82" s="39" t="s">
        <v>1653</v>
      </c>
      <c r="O82" s="35">
        <v>2.2333333333333339E-4</v>
      </c>
      <c r="P82" s="35">
        <f t="shared" si="23"/>
        <v>9.668329465657299E-3</v>
      </c>
      <c r="R82" s="131"/>
      <c r="S82" s="35" t="s">
        <v>3020</v>
      </c>
      <c r="T82" s="35">
        <v>10.43</v>
      </c>
    </row>
    <row r="83" spans="5:24" x14ac:dyDescent="0.2">
      <c r="E83" s="37"/>
      <c r="F83" s="154"/>
      <c r="G83" s="37"/>
      <c r="J83" s="35" t="s">
        <v>2930</v>
      </c>
      <c r="N83" s="35" t="s">
        <v>1758</v>
      </c>
      <c r="O83" s="35">
        <v>2.2333333333333339E-4</v>
      </c>
      <c r="P83" s="35">
        <f t="shared" si="23"/>
        <v>9.668329465657299E-3</v>
      </c>
      <c r="R83" s="131"/>
      <c r="S83" s="35" t="s">
        <v>3021</v>
      </c>
      <c r="T83" s="35">
        <v>2.67</v>
      </c>
    </row>
    <row r="84" spans="5:24" x14ac:dyDescent="0.2">
      <c r="F84" s="155"/>
      <c r="G84" s="120"/>
      <c r="J84" s="35">
        <f>100-26.7</f>
        <v>73.3</v>
      </c>
      <c r="N84" s="35" t="s">
        <v>2920</v>
      </c>
      <c r="O84" s="35">
        <v>2.2333333333333339E-4</v>
      </c>
      <c r="P84" s="35">
        <f t="shared" si="23"/>
        <v>9.668329465657299E-3</v>
      </c>
      <c r="R84" s="131" t="s">
        <v>3022</v>
      </c>
      <c r="S84" s="35" t="s">
        <v>3023</v>
      </c>
      <c r="T84" s="35">
        <v>55.68</v>
      </c>
      <c r="U84" s="35">
        <v>101.98</v>
      </c>
      <c r="V84" s="35">
        <v>10.232791491069635</v>
      </c>
    </row>
    <row r="85" spans="5:24" x14ac:dyDescent="0.2">
      <c r="F85" s="38"/>
      <c r="N85" s="35" t="s">
        <v>2919</v>
      </c>
      <c r="O85" s="35">
        <v>2.2333333333333339E-4</v>
      </c>
      <c r="P85" s="35">
        <f t="shared" si="23"/>
        <v>9.668329465657299E-3</v>
      </c>
      <c r="R85" s="131"/>
      <c r="S85" s="35" t="s">
        <v>3024</v>
      </c>
      <c r="T85" s="36">
        <v>7.6</v>
      </c>
      <c r="U85" s="36"/>
      <c r="W85" s="35"/>
      <c r="X85" s="35"/>
    </row>
    <row r="86" spans="5:24" x14ac:dyDescent="0.2">
      <c r="F86" s="38"/>
      <c r="N86" s="35" t="s">
        <v>2917</v>
      </c>
      <c r="O86" s="35">
        <v>2.2333333333333339E-4</v>
      </c>
      <c r="P86" s="35">
        <f t="shared" si="23"/>
        <v>9.668329465657299E-3</v>
      </c>
      <c r="R86" s="131"/>
      <c r="S86" s="35" t="s">
        <v>3025</v>
      </c>
      <c r="T86" s="36">
        <v>38.700000000000003</v>
      </c>
      <c r="U86" s="36"/>
      <c r="W86" s="35"/>
      <c r="X86" s="35"/>
    </row>
    <row r="87" spans="5:24" x14ac:dyDescent="0.2">
      <c r="F87" s="38"/>
      <c r="N87" s="35" t="s">
        <v>2916</v>
      </c>
      <c r="O87" s="35">
        <v>2.2333333333333339E-4</v>
      </c>
      <c r="P87" s="35">
        <f t="shared" si="23"/>
        <v>9.668329465657299E-3</v>
      </c>
      <c r="R87" s="131" t="s">
        <v>3026</v>
      </c>
      <c r="S87" s="35" t="s">
        <v>3027</v>
      </c>
      <c r="T87" s="36">
        <v>17.850000000000001</v>
      </c>
      <c r="U87" s="36">
        <v>17.850000000000001</v>
      </c>
      <c r="V87" s="35">
        <v>1.7910897049969898</v>
      </c>
      <c r="W87" s="35"/>
      <c r="X87" s="35"/>
    </row>
    <row r="88" spans="5:24" x14ac:dyDescent="0.2">
      <c r="F88" s="38"/>
      <c r="N88" s="35" t="s">
        <v>2914</v>
      </c>
      <c r="O88" s="35">
        <v>2.2333333333333339E-4</v>
      </c>
      <c r="P88" s="35">
        <f t="shared" si="23"/>
        <v>9.668329465657299E-3</v>
      </c>
      <c r="R88" s="131" t="s">
        <v>3028</v>
      </c>
      <c r="S88" s="35" t="s">
        <v>3029</v>
      </c>
      <c r="T88" s="36">
        <v>28.01</v>
      </c>
      <c r="U88" s="36">
        <v>50.47</v>
      </c>
      <c r="V88" s="35">
        <v>5.064218342364037</v>
      </c>
      <c r="W88" s="35"/>
      <c r="X88" s="35"/>
    </row>
    <row r="89" spans="5:24" x14ac:dyDescent="0.2">
      <c r="F89" s="38"/>
      <c r="J89" s="35" t="s">
        <v>2925</v>
      </c>
      <c r="L89" s="35">
        <f>D8+D28+D32+D36+D37</f>
        <v>0.99991000000000008</v>
      </c>
      <c r="N89" s="35" t="s">
        <v>2913</v>
      </c>
      <c r="O89" s="35">
        <v>5.535259603675412E-5</v>
      </c>
      <c r="P89" s="35">
        <f t="shared" si="23"/>
        <v>2.3962707549079485E-3</v>
      </c>
      <c r="R89" s="131"/>
      <c r="S89" s="35" t="s">
        <v>3030</v>
      </c>
      <c r="T89" s="36">
        <v>2.42</v>
      </c>
      <c r="U89" s="36"/>
      <c r="W89" s="35"/>
      <c r="X89" s="35"/>
    </row>
    <row r="90" spans="5:24" x14ac:dyDescent="0.2">
      <c r="F90" s="38"/>
      <c r="N90" s="35" t="s">
        <v>2912</v>
      </c>
      <c r="O90" s="35">
        <v>2.2333333333333339E-4</v>
      </c>
      <c r="P90" s="35">
        <f t="shared" si="23"/>
        <v>9.668329465657299E-3</v>
      </c>
      <c r="R90" s="131"/>
      <c r="S90" s="35" t="s">
        <v>3031</v>
      </c>
      <c r="T90" s="36">
        <v>14.74</v>
      </c>
      <c r="U90" s="36"/>
      <c r="W90" s="35"/>
      <c r="X90" s="35"/>
    </row>
    <row r="91" spans="5:24" x14ac:dyDescent="0.2">
      <c r="F91" s="38"/>
      <c r="N91" s="39" t="s">
        <v>1589</v>
      </c>
      <c r="O91" s="35">
        <v>4.0900000000000002E-4</v>
      </c>
      <c r="P91" s="35">
        <f t="shared" si="23"/>
        <v>1.7706030230390305E-2</v>
      </c>
      <c r="R91" s="131"/>
      <c r="S91" s="35" t="s">
        <v>3032</v>
      </c>
      <c r="T91" s="36">
        <v>5.3</v>
      </c>
      <c r="U91" s="36"/>
      <c r="W91" s="35"/>
      <c r="X91" s="35"/>
    </row>
    <row r="92" spans="5:24" x14ac:dyDescent="0.2">
      <c r="F92" s="38"/>
      <c r="N92" s="39" t="s">
        <v>1606</v>
      </c>
      <c r="O92" s="35">
        <v>1.1279018178611657E-2</v>
      </c>
      <c r="P92" s="35">
        <f t="shared" si="23"/>
        <v>0.48828028567144199</v>
      </c>
      <c r="R92" s="131" t="s">
        <v>3033</v>
      </c>
      <c r="S92" s="35" t="s">
        <v>3034</v>
      </c>
      <c r="T92" s="36">
        <v>23.78</v>
      </c>
      <c r="U92" s="36">
        <v>73.650000000000006</v>
      </c>
      <c r="V92" s="35">
        <v>7.390126429861529</v>
      </c>
      <c r="W92" s="35"/>
      <c r="X92" s="35"/>
    </row>
    <row r="93" spans="5:24" x14ac:dyDescent="0.2">
      <c r="F93" s="38"/>
      <c r="R93" s="131"/>
      <c r="S93" s="35" t="s">
        <v>3035</v>
      </c>
      <c r="T93" s="36">
        <v>3.36</v>
      </c>
      <c r="U93" s="36"/>
      <c r="W93" s="35"/>
      <c r="X93" s="35"/>
    </row>
    <row r="94" spans="5:24" x14ac:dyDescent="0.2">
      <c r="F94" s="38"/>
      <c r="N94" s="39" t="s">
        <v>2998</v>
      </c>
      <c r="O94" s="35">
        <f>SUM(O76:O92)</f>
        <v>2.3099474849986416E-2</v>
      </c>
      <c r="P94" s="35">
        <f>SUM(P76:P92)</f>
        <v>1</v>
      </c>
      <c r="R94" s="131"/>
      <c r="S94" s="35" t="s">
        <v>3036</v>
      </c>
      <c r="T94" s="36">
        <v>16.72</v>
      </c>
      <c r="U94" s="36"/>
      <c r="W94" s="35"/>
      <c r="X94" s="35"/>
    </row>
    <row r="95" spans="5:24" x14ac:dyDescent="0.2">
      <c r="F95" s="38"/>
      <c r="R95" s="131"/>
      <c r="S95" s="35" t="s">
        <v>3037</v>
      </c>
      <c r="T95" s="36">
        <v>2.4900000000000002</v>
      </c>
      <c r="U95" s="36"/>
      <c r="W95" s="35"/>
      <c r="X95" s="35"/>
    </row>
    <row r="96" spans="5:24" x14ac:dyDescent="0.2">
      <c r="F96" s="38"/>
      <c r="R96" s="131"/>
      <c r="S96" s="35" t="s">
        <v>3038</v>
      </c>
      <c r="T96" s="36">
        <v>16.59</v>
      </c>
      <c r="U96" s="36"/>
      <c r="W96" s="35"/>
      <c r="X96" s="35"/>
    </row>
    <row r="97" spans="6:24" x14ac:dyDescent="0.2">
      <c r="F97" s="38"/>
      <c r="R97" s="131"/>
      <c r="S97" s="35" t="s">
        <v>3039</v>
      </c>
      <c r="T97" s="36">
        <v>10.71</v>
      </c>
      <c r="U97" s="36"/>
      <c r="W97" s="35"/>
      <c r="X97" s="35"/>
    </row>
    <row r="98" spans="6:24" x14ac:dyDescent="0.2">
      <c r="F98" s="38"/>
      <c r="R98" s="131" t="s">
        <v>3040</v>
      </c>
      <c r="S98" s="35" t="s">
        <v>3041</v>
      </c>
      <c r="T98" s="36">
        <v>10.19</v>
      </c>
      <c r="U98" s="36">
        <v>24.16</v>
      </c>
      <c r="V98" s="35">
        <v>2.4242424242424239</v>
      </c>
      <c r="W98" s="35"/>
      <c r="X98" s="35"/>
    </row>
    <row r="99" spans="6:24" x14ac:dyDescent="0.2">
      <c r="F99" s="38"/>
      <c r="R99" s="131"/>
      <c r="S99" s="35" t="s">
        <v>3042</v>
      </c>
      <c r="T99" s="36">
        <v>3.72</v>
      </c>
      <c r="U99" s="36"/>
      <c r="W99" s="35"/>
      <c r="X99" s="35"/>
    </row>
    <row r="100" spans="6:24" x14ac:dyDescent="0.2">
      <c r="F100" s="38"/>
      <c r="R100" s="131"/>
      <c r="S100" s="35" t="s">
        <v>3043</v>
      </c>
      <c r="T100" s="36">
        <v>8.89</v>
      </c>
      <c r="U100" s="36"/>
      <c r="W100" s="35"/>
      <c r="X100" s="35"/>
    </row>
    <row r="101" spans="6:24" x14ac:dyDescent="0.2">
      <c r="F101" s="38"/>
      <c r="R101" s="131"/>
      <c r="S101" s="35" t="s">
        <v>3044</v>
      </c>
      <c r="T101" s="36">
        <v>1.36</v>
      </c>
      <c r="U101" s="36"/>
      <c r="W101" s="35"/>
      <c r="X101" s="35"/>
    </row>
    <row r="102" spans="6:24" x14ac:dyDescent="0.2">
      <c r="F102" s="38"/>
      <c r="O102" s="37"/>
      <c r="R102" s="131" t="s">
        <v>3045</v>
      </c>
      <c r="S102" s="35" t="s">
        <v>3046</v>
      </c>
      <c r="T102" s="36">
        <v>16.5</v>
      </c>
      <c r="U102" s="36">
        <v>42.290000000000006</v>
      </c>
      <c r="V102" s="35">
        <v>4.2434276540236811</v>
      </c>
      <c r="W102" s="35"/>
      <c r="X102" s="35"/>
    </row>
    <row r="103" spans="6:24" x14ac:dyDescent="0.2">
      <c r="F103" s="38"/>
      <c r="O103" s="37"/>
      <c r="R103" s="131"/>
      <c r="S103" s="35" t="s">
        <v>3047</v>
      </c>
      <c r="T103" s="36">
        <v>5.44</v>
      </c>
      <c r="U103" s="36"/>
      <c r="W103" s="35"/>
      <c r="X103" s="35"/>
    </row>
    <row r="104" spans="6:24" x14ac:dyDescent="0.2">
      <c r="F104" s="38"/>
      <c r="O104" s="37"/>
      <c r="R104" s="131"/>
      <c r="S104" s="35" t="s">
        <v>3048</v>
      </c>
      <c r="T104" s="36">
        <v>18.100000000000001</v>
      </c>
      <c r="U104" s="36"/>
      <c r="W104" s="35"/>
      <c r="X104" s="35"/>
    </row>
    <row r="105" spans="6:24" x14ac:dyDescent="0.2">
      <c r="O105" s="37"/>
      <c r="R105" s="131"/>
      <c r="S105" s="35" t="s">
        <v>3049</v>
      </c>
      <c r="T105" s="35">
        <v>2.25</v>
      </c>
    </row>
    <row r="106" spans="6:24" x14ac:dyDescent="0.2">
      <c r="O106" s="37"/>
      <c r="R106" s="131" t="s">
        <v>3050</v>
      </c>
      <c r="S106" s="35" t="s">
        <v>3051</v>
      </c>
      <c r="T106" s="35">
        <v>20.7</v>
      </c>
      <c r="U106" s="35">
        <v>46.25</v>
      </c>
      <c r="V106" s="35">
        <v>4.6407786474011639</v>
      </c>
    </row>
    <row r="107" spans="6:24" x14ac:dyDescent="0.2">
      <c r="R107" s="131"/>
      <c r="S107" s="35" t="s">
        <v>3052</v>
      </c>
      <c r="T107" s="35">
        <v>4.74</v>
      </c>
    </row>
    <row r="108" spans="6:24" x14ac:dyDescent="0.2">
      <c r="R108" s="131"/>
      <c r="S108" s="35" t="s">
        <v>3053</v>
      </c>
      <c r="T108" s="35">
        <v>18.100000000000001</v>
      </c>
    </row>
    <row r="109" spans="6:24" x14ac:dyDescent="0.2">
      <c r="R109" s="131"/>
      <c r="S109" s="35" t="s">
        <v>3054</v>
      </c>
      <c r="T109" s="35">
        <v>2.71</v>
      </c>
    </row>
    <row r="110" spans="6:24" x14ac:dyDescent="0.2">
      <c r="R110" s="131" t="s">
        <v>3055</v>
      </c>
      <c r="S110" s="35" t="s">
        <v>3056</v>
      </c>
      <c r="T110" s="35">
        <v>33.56</v>
      </c>
      <c r="U110" s="35">
        <v>43.190000000000005</v>
      </c>
      <c r="V110" s="35">
        <v>4.3337346979731084</v>
      </c>
    </row>
    <row r="111" spans="6:24" x14ac:dyDescent="0.2">
      <c r="R111" s="131"/>
      <c r="S111" s="35" t="s">
        <v>3057</v>
      </c>
      <c r="T111" s="35">
        <v>9.6300000000000008</v>
      </c>
    </row>
    <row r="112" spans="6:24" x14ac:dyDescent="0.2">
      <c r="R112" s="131" t="s">
        <v>3058</v>
      </c>
      <c r="S112" s="35" t="s">
        <v>3059</v>
      </c>
      <c r="T112" s="35">
        <v>9.0500000000000007</v>
      </c>
      <c r="U112" s="35">
        <v>12.360000000000001</v>
      </c>
      <c r="V112" s="35">
        <v>1.2402167369054786</v>
      </c>
    </row>
    <row r="113" spans="18:22" x14ac:dyDescent="0.2">
      <c r="R113" s="131"/>
      <c r="S113" s="35" t="s">
        <v>3060</v>
      </c>
      <c r="T113" s="35">
        <v>3.31</v>
      </c>
    </row>
    <row r="114" spans="18:22" x14ac:dyDescent="0.2">
      <c r="R114" s="131" t="s">
        <v>3061</v>
      </c>
      <c r="S114" s="35" t="s">
        <v>3062</v>
      </c>
      <c r="T114" s="35">
        <v>21.29</v>
      </c>
      <c r="U114" s="35">
        <v>25.419999999999998</v>
      </c>
      <c r="V114" s="35">
        <v>2.5506722857716229</v>
      </c>
    </row>
    <row r="115" spans="18:22" x14ac:dyDescent="0.2">
      <c r="R115" s="131"/>
      <c r="S115" s="35" t="s">
        <v>3063</v>
      </c>
      <c r="T115" s="35">
        <v>4.13</v>
      </c>
    </row>
    <row r="116" spans="18:22" x14ac:dyDescent="0.2">
      <c r="R116" s="131" t="s">
        <v>3064</v>
      </c>
      <c r="S116" s="35" t="s">
        <v>3065</v>
      </c>
      <c r="T116" s="35">
        <v>60.53</v>
      </c>
      <c r="U116" s="35">
        <v>75.2</v>
      </c>
      <c r="V116" s="35">
        <v>7.5456552277744322</v>
      </c>
    </row>
    <row r="117" spans="18:22" x14ac:dyDescent="0.2">
      <c r="R117" s="131"/>
      <c r="S117" s="35" t="s">
        <v>3066</v>
      </c>
      <c r="T117" s="35">
        <v>14.67</v>
      </c>
    </row>
    <row r="118" spans="18:22" x14ac:dyDescent="0.2">
      <c r="R118" s="131" t="s">
        <v>3067</v>
      </c>
      <c r="S118" s="35" t="s">
        <v>3068</v>
      </c>
      <c r="T118" s="35">
        <v>85.16</v>
      </c>
      <c r="U118" s="35">
        <v>107.84</v>
      </c>
      <c r="V118" s="35">
        <v>10.820790688340356</v>
      </c>
    </row>
    <row r="119" spans="18:22" x14ac:dyDescent="0.2">
      <c r="R119" s="131"/>
      <c r="S119" s="35" t="s">
        <v>3069</v>
      </c>
      <c r="T119" s="35">
        <v>22.68</v>
      </c>
    </row>
    <row r="120" spans="18:22" x14ac:dyDescent="0.2">
      <c r="R120" s="131" t="s">
        <v>3070</v>
      </c>
      <c r="S120" s="35" t="s">
        <v>3071</v>
      </c>
      <c r="T120" s="35">
        <v>42.45</v>
      </c>
      <c r="U120" s="35">
        <v>52.92</v>
      </c>
      <c r="V120" s="35">
        <v>5.3100541842263693</v>
      </c>
    </row>
    <row r="121" spans="18:22" x14ac:dyDescent="0.2">
      <c r="R121" s="131"/>
      <c r="S121" s="35" t="s">
        <v>3072</v>
      </c>
      <c r="T121" s="35">
        <v>10.47</v>
      </c>
    </row>
    <row r="122" spans="18:22" x14ac:dyDescent="0.2">
      <c r="R122" s="131" t="s">
        <v>3073</v>
      </c>
      <c r="S122" s="35" t="s">
        <v>3074</v>
      </c>
      <c r="T122" s="35">
        <v>52.54</v>
      </c>
      <c r="U122" s="35">
        <v>70.44</v>
      </c>
      <c r="V122" s="35">
        <v>7.0680313064419007</v>
      </c>
    </row>
    <row r="123" spans="18:22" x14ac:dyDescent="0.2">
      <c r="R123" s="131"/>
      <c r="S123" s="35" t="s">
        <v>3075</v>
      </c>
      <c r="T123" s="35">
        <v>17.899999999999999</v>
      </c>
    </row>
    <row r="124" spans="18:22" x14ac:dyDescent="0.2">
      <c r="R124" s="131" t="s">
        <v>3076</v>
      </c>
      <c r="S124" s="35" t="s">
        <v>3077</v>
      </c>
      <c r="T124" s="35">
        <v>4.76</v>
      </c>
      <c r="U124" s="35">
        <v>7.17</v>
      </c>
      <c r="V124" s="35">
        <v>0.71944611679711001</v>
      </c>
    </row>
    <row r="125" spans="18:22" x14ac:dyDescent="0.2">
      <c r="R125" s="131"/>
      <c r="S125" s="35" t="s">
        <v>3078</v>
      </c>
      <c r="T125" s="35">
        <v>2.41</v>
      </c>
    </row>
    <row r="126" spans="18:22" x14ac:dyDescent="0.2">
      <c r="R126" s="131" t="s">
        <v>3079</v>
      </c>
      <c r="S126" s="35" t="s">
        <v>3080</v>
      </c>
      <c r="T126" s="35">
        <v>4.6100000000000003</v>
      </c>
      <c r="U126" s="35">
        <v>4.6100000000000003</v>
      </c>
      <c r="V126" s="35">
        <v>0.46257274734095921</v>
      </c>
    </row>
    <row r="127" spans="18:22" x14ac:dyDescent="0.2">
      <c r="R127" s="131" t="s">
        <v>3081</v>
      </c>
      <c r="S127" s="35" t="s">
        <v>3082</v>
      </c>
      <c r="T127" s="35">
        <v>2.0699999999999998</v>
      </c>
      <c r="U127" s="35">
        <v>31.47</v>
      </c>
      <c r="V127" s="35">
        <v>3.1577363034316672</v>
      </c>
    </row>
    <row r="128" spans="18:22" x14ac:dyDescent="0.2">
      <c r="R128" s="131"/>
      <c r="S128" s="35" t="s">
        <v>3083</v>
      </c>
      <c r="T128" s="35">
        <v>1.06</v>
      </c>
    </row>
    <row r="129" spans="18:22" x14ac:dyDescent="0.2">
      <c r="R129" s="131"/>
      <c r="S129" s="35" t="s">
        <v>3084</v>
      </c>
      <c r="T129" s="35">
        <v>1.76</v>
      </c>
    </row>
    <row r="130" spans="18:22" x14ac:dyDescent="0.2">
      <c r="R130" s="131"/>
      <c r="S130" s="35" t="s">
        <v>3085</v>
      </c>
      <c r="T130" s="35">
        <v>0.48</v>
      </c>
    </row>
    <row r="131" spans="18:22" x14ac:dyDescent="0.2">
      <c r="R131" s="131"/>
      <c r="S131" s="35" t="s">
        <v>3086</v>
      </c>
      <c r="T131" s="35">
        <v>20.25</v>
      </c>
    </row>
    <row r="132" spans="18:22" x14ac:dyDescent="0.2">
      <c r="R132" s="131"/>
      <c r="S132" s="35" t="s">
        <v>3087</v>
      </c>
      <c r="T132" s="35">
        <v>5.85</v>
      </c>
    </row>
    <row r="133" spans="18:22" x14ac:dyDescent="0.2">
      <c r="R133" s="131" t="s">
        <v>3088</v>
      </c>
      <c r="S133" s="35" t="s">
        <v>3089</v>
      </c>
      <c r="T133" s="35">
        <v>13.04</v>
      </c>
      <c r="U133" s="35">
        <v>48.8</v>
      </c>
      <c r="V133" s="35">
        <v>4.8966486052578757</v>
      </c>
    </row>
    <row r="134" spans="18:22" x14ac:dyDescent="0.2">
      <c r="R134" s="131"/>
      <c r="S134" s="35" t="s">
        <v>3090</v>
      </c>
      <c r="T134" s="35">
        <v>7.74</v>
      </c>
    </row>
    <row r="135" spans="18:22" x14ac:dyDescent="0.2">
      <c r="R135" s="131"/>
      <c r="S135" s="35" t="s">
        <v>3091</v>
      </c>
      <c r="T135" s="35">
        <v>20.16</v>
      </c>
    </row>
    <row r="136" spans="18:22" x14ac:dyDescent="0.2">
      <c r="R136" s="131"/>
      <c r="S136" s="35" t="s">
        <v>3092</v>
      </c>
      <c r="T136" s="35">
        <v>7.86</v>
      </c>
    </row>
    <row r="137" spans="18:22" x14ac:dyDescent="0.2">
      <c r="R137" s="131" t="s">
        <v>3093</v>
      </c>
      <c r="S137" s="35" t="s">
        <v>3094</v>
      </c>
      <c r="T137" s="35">
        <v>2.16</v>
      </c>
      <c r="U137" s="35">
        <v>3.39</v>
      </c>
    </row>
    <row r="138" spans="18:22" x14ac:dyDescent="0.2">
      <c r="S138" s="35" t="s">
        <v>3095</v>
      </c>
      <c r="T138" s="35">
        <v>0.64</v>
      </c>
    </row>
    <row r="139" spans="18:22" x14ac:dyDescent="0.2">
      <c r="S139" s="35" t="s">
        <v>3096</v>
      </c>
      <c r="T139" s="35">
        <v>0.59</v>
      </c>
    </row>
    <row r="140" spans="18:22" x14ac:dyDescent="0.2">
      <c r="T140" s="35">
        <v>999.9899999999999</v>
      </c>
      <c r="U140" s="35">
        <v>999.99000000000012</v>
      </c>
      <c r="V140" s="35">
        <v>100</v>
      </c>
    </row>
  </sheetData>
  <mergeCells count="3">
    <mergeCell ref="I74:L74"/>
    <mergeCell ref="N74:P74"/>
    <mergeCell ref="R74:V74"/>
  </mergeCells>
  <phoneticPr fontId="8" type="noConversion"/>
  <pageMargins left="0.75" right="0.75" top="0.72" bottom="0.47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B07038BEBFD04A8098EBF4E7DBF332" ma:contentTypeVersion="2" ma:contentTypeDescription="Create a new document." ma:contentTypeScope="" ma:versionID="8fbcf3acde0590efd086db9bbbc39f2d">
  <xsd:schema xmlns:xsd="http://www.w3.org/2001/XMLSchema" xmlns:xs="http://www.w3.org/2001/XMLSchema" xmlns:p="http://schemas.microsoft.com/office/2006/metadata/properties" xmlns:ns3="bc4778dc-e67b-48ad-ac9a-f9c37a917e72" targetNamespace="http://schemas.microsoft.com/office/2006/metadata/properties" ma:root="true" ma:fieldsID="a71d2cc3e8b011c229a329b31e3f6919" ns3:_="">
    <xsd:import namespace="bc4778dc-e67b-48ad-ac9a-f9c37a917e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778dc-e67b-48ad-ac9a-f9c37a917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128AC3-0E20-45F9-BA2F-02D3BBC0A1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E12BAE-2C2D-4BB6-BD84-44190846C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778dc-e67b-48ad-ac9a-f9c37a917e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A266D4-1E01-4C57-951E-34590D945CB0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bc4778dc-e67b-48ad-ac9a-f9c37a917e72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RXNS</vt:lpstr>
      <vt:lpstr>METS</vt:lpstr>
      <vt:lpstr>COMPS</vt:lpstr>
      <vt:lpstr>GENES</vt:lpstr>
      <vt:lpstr>MODEL</vt:lpstr>
      <vt:lpstr>Essential Rxns</vt:lpstr>
      <vt:lpstr>Single Gene deletion</vt:lpstr>
      <vt:lpstr>Double Gene Deletion</vt:lpstr>
      <vt:lpstr>biomass</vt:lpstr>
      <vt:lpstr>biomass!Print_Area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Gwynne</cp:lastModifiedBy>
  <dcterms:created xsi:type="dcterms:W3CDTF">2020-05-19T22:24:26Z</dcterms:created>
  <dcterms:modified xsi:type="dcterms:W3CDTF">2023-05-25T21:33:28Z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0x01010099B07038BEBFD04A8098EBF4E7DBF332</vt:lpwstr>
  </property>
</Properties>
</file>