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wlett\Dropbox\PhD\BSc project\"/>
    </mc:Choice>
  </mc:AlternateContent>
  <xr:revisionPtr revIDLastSave="0" documentId="13_ncr:1_{6EEF54E6-689A-4B8B-A2BD-59853DCFB299}" xr6:coauthVersionLast="47" xr6:coauthVersionMax="47" xr10:uidLastSave="{00000000-0000-0000-0000-000000000000}"/>
  <bookViews>
    <workbookView xWindow="28680" yWindow="-120" windowWidth="19440" windowHeight="15000" xr2:uid="{A1F58673-8774-1F4B-B039-F4A44A517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H33" i="1"/>
  <c r="G32" i="1"/>
  <c r="H32" i="1" s="1"/>
  <c r="G31" i="1"/>
  <c r="H31" i="1" s="1"/>
  <c r="H30" i="1"/>
  <c r="G30" i="1"/>
  <c r="G29" i="1"/>
  <c r="H29" i="1" s="1"/>
  <c r="G28" i="1"/>
  <c r="H28" i="1" s="1"/>
  <c r="G27" i="1"/>
  <c r="H27" i="1" s="1"/>
  <c r="H26" i="1"/>
  <c r="G26" i="1"/>
  <c r="H25" i="1"/>
  <c r="G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L3" i="1"/>
  <c r="L2" i="1"/>
  <c r="L74" i="1" l="1"/>
  <c r="L73" i="1"/>
  <c r="L72" i="1"/>
  <c r="L71" i="1"/>
  <c r="L23" i="1"/>
  <c r="G46" i="1"/>
  <c r="F46" i="1" s="1"/>
  <c r="F45" i="1"/>
  <c r="F44" i="1"/>
  <c r="F43" i="1"/>
  <c r="K42" i="1"/>
  <c r="K43" i="1" s="1"/>
  <c r="L16" i="1"/>
  <c r="L17" i="1"/>
  <c r="L18" i="1"/>
  <c r="L19" i="1"/>
  <c r="L20" i="1"/>
  <c r="L21" i="1"/>
  <c r="L22" i="1"/>
  <c r="G50" i="1"/>
  <c r="F50" i="1" s="1"/>
  <c r="F49" i="1"/>
  <c r="F48" i="1"/>
  <c r="K47" i="1"/>
  <c r="K48" i="1" s="1"/>
  <c r="K49" i="1" s="1"/>
  <c r="L49" i="1" s="1"/>
  <c r="G51" i="1"/>
  <c r="L14" i="1"/>
  <c r="L13" i="1"/>
  <c r="L12" i="1"/>
  <c r="L11" i="1"/>
  <c r="L10" i="1"/>
  <c r="L9" i="1"/>
  <c r="L8" i="1"/>
  <c r="L7" i="1"/>
  <c r="L6" i="1"/>
  <c r="L5" i="1"/>
  <c r="L4" i="1"/>
  <c r="G69" i="1"/>
  <c r="L68" i="1"/>
  <c r="G68" i="1"/>
  <c r="L67" i="1"/>
  <c r="G67" i="1"/>
  <c r="L66" i="1"/>
  <c r="G66" i="1"/>
  <c r="L65" i="1"/>
  <c r="G65" i="1"/>
  <c r="L64" i="1"/>
  <c r="G64" i="1"/>
  <c r="L63" i="1"/>
  <c r="G63" i="1"/>
  <c r="L62" i="1"/>
  <c r="G62" i="1"/>
  <c r="L61" i="1"/>
  <c r="G61" i="1"/>
  <c r="L60" i="1"/>
  <c r="G60" i="1"/>
  <c r="L59" i="1"/>
  <c r="G59" i="1"/>
  <c r="F59" i="1"/>
  <c r="L58" i="1"/>
  <c r="H58" i="1"/>
  <c r="K44" i="1" l="1"/>
  <c r="L43" i="1" s="1"/>
  <c r="L42" i="1"/>
  <c r="L47" i="1"/>
  <c r="L48" i="1"/>
  <c r="F62" i="1"/>
  <c r="H62" i="1" s="1"/>
  <c r="F66" i="1"/>
  <c r="H66" i="1" s="1"/>
  <c r="F60" i="1"/>
  <c r="H60" i="1" s="1"/>
  <c r="F68" i="1"/>
  <c r="H68" i="1" s="1"/>
  <c r="F64" i="1"/>
  <c r="H64" i="1" s="1"/>
  <c r="H59" i="1"/>
  <c r="F70" i="1"/>
  <c r="H70" i="1" s="1"/>
  <c r="F69" i="1"/>
  <c r="H69" i="1" s="1"/>
  <c r="F61" i="1"/>
  <c r="H61" i="1" s="1"/>
  <c r="F63" i="1"/>
  <c r="H63" i="1" s="1"/>
  <c r="F65" i="1"/>
  <c r="H65" i="1" s="1"/>
  <c r="F67" i="1"/>
  <c r="H67" i="1" s="1"/>
  <c r="K45" i="1" l="1"/>
  <c r="L45" i="1" s="1"/>
  <c r="L44" i="1" l="1"/>
  <c r="F37" i="1" l="1"/>
  <c r="F36" i="1"/>
  <c r="F35" i="1"/>
  <c r="L25" i="1" l="1"/>
  <c r="L26" i="1" l="1"/>
  <c r="L27" i="1"/>
  <c r="L28" i="1"/>
  <c r="L29" i="1"/>
  <c r="L30" i="1"/>
  <c r="L31" i="1"/>
  <c r="L32" i="1"/>
  <c r="K38" i="1"/>
  <c r="G40" i="1"/>
  <c r="G39" i="1"/>
  <c r="G38" i="1"/>
  <c r="F53" i="1"/>
  <c r="F54" i="1"/>
  <c r="F55" i="1"/>
  <c r="F56" i="1"/>
  <c r="F57" i="1"/>
  <c r="F52" i="1"/>
  <c r="G41" i="1"/>
  <c r="K39" i="1" l="1"/>
  <c r="L38" i="1" s="1"/>
  <c r="F40" i="1"/>
  <c r="F39" i="1"/>
  <c r="F41" i="1"/>
  <c r="K40" i="1" l="1"/>
  <c r="L40" i="1" l="1"/>
  <c r="L39" i="1"/>
  <c r="G23" i="1" l="1"/>
</calcChain>
</file>

<file path=xl/sharedStrings.xml><?xml version="1.0" encoding="utf-8"?>
<sst xmlns="http://schemas.openxmlformats.org/spreadsheetml/2006/main" count="437" uniqueCount="103">
  <si>
    <t>id</t>
  </si>
  <si>
    <t>author</t>
  </si>
  <si>
    <t>year</t>
  </si>
  <si>
    <t>type</t>
  </si>
  <si>
    <t>dose_range</t>
  </si>
  <si>
    <t>dose</t>
  </si>
  <si>
    <t>cases</t>
  </si>
  <si>
    <t>control</t>
  </si>
  <si>
    <t>area</t>
  </si>
  <si>
    <t>intensity</t>
  </si>
  <si>
    <t>cpo</t>
  </si>
  <si>
    <t>China</t>
  </si>
  <si>
    <t>3.100 - 4.619</t>
  </si>
  <si>
    <t>4.650 - 6.169</t>
  </si>
  <si>
    <t>6.200 - 7.719</t>
  </si>
  <si>
    <t>7.750 - 9.269</t>
  </si>
  <si>
    <t>cti</t>
  </si>
  <si>
    <t>0.000 - 0.936</t>
  </si>
  <si>
    <t>0.975 - 1.911</t>
  </si>
  <si>
    <t>1.950 - 2.886</t>
  </si>
  <si>
    <t>2.925 - 3.861</t>
  </si>
  <si>
    <t>3.900 - 5.811</t>
  </si>
  <si>
    <t>5.850 - 7.761</t>
  </si>
  <si>
    <t>7.800 - 9.711</t>
  </si>
  <si>
    <t>9.750 - 11.661</t>
  </si>
  <si>
    <t>ctu</t>
  </si>
  <si>
    <t>0.00 - 1.2</t>
  </si>
  <si>
    <t>1.25 - 2.45</t>
  </si>
  <si>
    <t>2.50 - 3.70</t>
  </si>
  <si>
    <t>3.75 - 4.95</t>
  </si>
  <si>
    <t>5.00 - 7.45</t>
  </si>
  <si>
    <t>7.50 - 9.95</t>
  </si>
  <si>
    <t>10.00 - 12.45</t>
  </si>
  <si>
    <t>12.50 - 14.95</t>
  </si>
  <si>
    <t>15.00 - 17.45</t>
  </si>
  <si>
    <t>South Africa</t>
  </si>
  <si>
    <t>ir</t>
  </si>
  <si>
    <t>?1</t>
  </si>
  <si>
    <t>USA</t>
  </si>
  <si>
    <t>&gt;1, ?3</t>
  </si>
  <si>
    <t>&gt;3, ?6</t>
  </si>
  <si>
    <t>&gt;6</t>
  </si>
  <si>
    <t>mpo</t>
  </si>
  <si>
    <t>Liu et al.</t>
  </si>
  <si>
    <t>0.01 - &lt;1.12</t>
  </si>
  <si>
    <t>1.12 - &lt;2.91</t>
  </si>
  <si>
    <t>2.91, &lt;6.22</t>
  </si>
  <si>
    <t>?6.22</t>
  </si>
  <si>
    <t>scc</t>
  </si>
  <si>
    <t>Miller et al.</t>
  </si>
  <si>
    <t>0 - 0.213</t>
  </si>
  <si>
    <t>UK</t>
  </si>
  <si>
    <t>0.839 - 1.828</t>
  </si>
  <si>
    <t>usf</t>
  </si>
  <si>
    <t>Rosenman et al.</t>
  </si>
  <si>
    <t>0 - 0.839</t>
  </si>
  <si>
    <t>&gt;2.52 - 7.55</t>
  </si>
  <si>
    <t>&gt;7.55</t>
  </si>
  <si>
    <t>usg</t>
  </si>
  <si>
    <t>Steenland and Brown</t>
  </si>
  <si>
    <t>0 - 0.2</t>
  </si>
  <si>
    <t>0.2 - 0.5</t>
  </si>
  <si>
    <t>0.5 - 1.0</t>
  </si>
  <si>
    <t>1.0 - 2.0</t>
  </si>
  <si>
    <t>2.0 - 3.0</t>
  </si>
  <si>
    <t>3.0 - 4.0</t>
  </si>
  <si>
    <t>&gt;4.0</t>
  </si>
  <si>
    <t>cum_cases</t>
  </si>
  <si>
    <t>d_low</t>
  </si>
  <si>
    <t>d_hi</t>
  </si>
  <si>
    <t>n</t>
  </si>
  <si>
    <t>11.700 - 17.511</t>
  </si>
  <si>
    <t>NA</t>
  </si>
  <si>
    <t>det</t>
  </si>
  <si>
    <t>Hughes et al.</t>
  </si>
  <si>
    <t>Chen et al. (pottery)</t>
  </si>
  <si>
    <t>Chen et al. (tin)</t>
  </si>
  <si>
    <t>Chen et al. (tungsten)</t>
  </si>
  <si>
    <t>1.828 - 3.276</t>
  </si>
  <si>
    <t>&gt; 3.276</t>
  </si>
  <si>
    <t>9.300 - 10.819</t>
  </si>
  <si>
    <t>10.850 - 12.369</t>
  </si>
  <si>
    <t>12.400 - 13.919</t>
  </si>
  <si>
    <t>15.500 - 18.569</t>
  </si>
  <si>
    <t>13.950 - 15.469</t>
  </si>
  <si>
    <t>18.600 - 26.350</t>
  </si>
  <si>
    <t>sag_2</t>
  </si>
  <si>
    <t>Hnizdo and Sluis-Cremer (select)</t>
  </si>
  <si>
    <t>1.550 - 2.294</t>
  </si>
  <si>
    <t>2.325 - 3.069</t>
  </si>
  <si>
    <t>&gt; 0.839 - 2.52</t>
  </si>
  <si>
    <t>0.213 - 0.839</t>
  </si>
  <si>
    <t xml:space="preserve">high </t>
  </si>
  <si>
    <t>low</t>
  </si>
  <si>
    <t>ush</t>
  </si>
  <si>
    <t>Kriess and Zhen</t>
  </si>
  <si>
    <t>&gt;0 - 1</t>
  </si>
  <si>
    <t>&gt;1 - 2</t>
  </si>
  <si>
    <t>&gt;2 - 3</t>
  </si>
  <si>
    <t>&gt;3</t>
  </si>
  <si>
    <t>cc</t>
  </si>
  <si>
    <t>0.000 - 0.744</t>
  </si>
  <si>
    <t>0.775 - 1.519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</si>
</sst>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0" fillId="0" borderId="0" xfId="0" applyFill="1"/>
    <xf numFmtId="1" fontId="1" fillId="0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5B8B-7513-1949-8E0B-C2A933065111}">
  <dimension ref="A1:O74"/>
  <sheetViews>
    <sheetView tabSelected="1" zoomScale="116" zoomScaleNormal="116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G74" sqref="G74"/>
    </sheetView>
  </sheetViews>
  <sheetFormatPr defaultColWidth="10.875" defaultRowHeight="15.75" x14ac:dyDescent="0.25"/>
  <cols>
    <col min="1" max="16384" width="10.87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69</v>
      </c>
      <c r="H1" s="1" t="s">
        <v>5</v>
      </c>
      <c r="I1" s="1" t="s">
        <v>6</v>
      </c>
      <c r="J1" s="1" t="s">
        <v>7</v>
      </c>
      <c r="K1" s="1" t="s">
        <v>67</v>
      </c>
      <c r="L1" s="1" t="s">
        <v>70</v>
      </c>
      <c r="M1" s="1" t="s">
        <v>8</v>
      </c>
      <c r="N1" s="1" t="s">
        <v>9</v>
      </c>
    </row>
    <row r="2" spans="1:15" x14ac:dyDescent="0.25">
      <c r="A2" s="1" t="s">
        <v>10</v>
      </c>
      <c r="B2" s="1" t="s">
        <v>75</v>
      </c>
      <c r="C2" s="1">
        <v>2005</v>
      </c>
      <c r="D2" s="1" t="s">
        <v>100</v>
      </c>
      <c r="E2" s="1" t="s">
        <v>101</v>
      </c>
      <c r="F2" s="4">
        <v>0</v>
      </c>
      <c r="G2" s="4">
        <v>0.74399999999999999</v>
      </c>
      <c r="H2" s="4">
        <f t="shared" ref="H2:H24" si="0">((G2-F2)/2)+F2</f>
        <v>0.372</v>
      </c>
      <c r="I2" s="1">
        <v>2</v>
      </c>
      <c r="J2" s="1">
        <v>4660</v>
      </c>
      <c r="K2" s="1">
        <v>4660</v>
      </c>
      <c r="L2" s="1">
        <f t="shared" ref="L2:L3" si="1">K2-K3</f>
        <v>413</v>
      </c>
      <c r="M2" s="1" t="s">
        <v>11</v>
      </c>
      <c r="N2" s="1" t="s">
        <v>92</v>
      </c>
      <c r="O2" s="1"/>
    </row>
    <row r="3" spans="1:15" x14ac:dyDescent="0.25">
      <c r="A3" s="1" t="s">
        <v>10</v>
      </c>
      <c r="B3" s="1" t="s">
        <v>75</v>
      </c>
      <c r="C3" s="1">
        <v>2005</v>
      </c>
      <c r="D3" s="1" t="s">
        <v>100</v>
      </c>
      <c r="E3" s="1" t="s">
        <v>102</v>
      </c>
      <c r="F3" s="4">
        <f t="shared" ref="F3" si="2">G3-(G3-G2)+0.001</f>
        <v>0.745</v>
      </c>
      <c r="G3" s="4">
        <f>F4-0.01</f>
        <v>1.54</v>
      </c>
      <c r="H3" s="4">
        <f t="shared" si="0"/>
        <v>1.1425000000000001</v>
      </c>
      <c r="I3" s="1">
        <v>23</v>
      </c>
      <c r="J3" s="1">
        <v>4247</v>
      </c>
      <c r="K3" s="1">
        <v>4247</v>
      </c>
      <c r="L3" s="1">
        <f t="shared" si="1"/>
        <v>274</v>
      </c>
      <c r="M3" s="1" t="s">
        <v>11</v>
      </c>
      <c r="N3" s="1" t="s">
        <v>92</v>
      </c>
      <c r="O3" s="1"/>
    </row>
    <row r="4" spans="1:15" x14ac:dyDescent="0.25">
      <c r="A4" s="1" t="s">
        <v>10</v>
      </c>
      <c r="B4" s="1" t="s">
        <v>75</v>
      </c>
      <c r="C4" s="1">
        <v>2005</v>
      </c>
      <c r="D4" s="1" t="s">
        <v>100</v>
      </c>
      <c r="E4" s="1" t="s">
        <v>88</v>
      </c>
      <c r="F4" s="4">
        <v>1.55</v>
      </c>
      <c r="G4" s="4">
        <f t="shared" ref="G4:G14" si="3">F5-0.01</f>
        <v>2.3150000000000004</v>
      </c>
      <c r="H4" s="4">
        <f t="shared" si="0"/>
        <v>1.9325000000000001</v>
      </c>
      <c r="I4" s="1">
        <v>42</v>
      </c>
      <c r="J4" s="1">
        <v>3973</v>
      </c>
      <c r="K4" s="1">
        <v>3973</v>
      </c>
      <c r="L4" s="1">
        <f t="shared" ref="L4:L14" si="4">K4-K5</f>
        <v>322</v>
      </c>
      <c r="M4" s="1" t="s">
        <v>11</v>
      </c>
      <c r="N4" s="1" t="s">
        <v>92</v>
      </c>
      <c r="O4" s="1"/>
    </row>
    <row r="5" spans="1:15" x14ac:dyDescent="0.25">
      <c r="A5" s="1" t="s">
        <v>10</v>
      </c>
      <c r="B5" s="1" t="s">
        <v>75</v>
      </c>
      <c r="C5" s="1">
        <v>2005</v>
      </c>
      <c r="D5" s="1" t="s">
        <v>100</v>
      </c>
      <c r="E5" s="1" t="s">
        <v>89</v>
      </c>
      <c r="F5" s="4">
        <v>2.3250000000000002</v>
      </c>
      <c r="G5" s="4">
        <f t="shared" si="3"/>
        <v>3.0900000000000003</v>
      </c>
      <c r="H5" s="4">
        <f t="shared" si="0"/>
        <v>2.7075000000000005</v>
      </c>
      <c r="I5" s="1">
        <v>48</v>
      </c>
      <c r="J5" s="1">
        <v>3651</v>
      </c>
      <c r="K5" s="1">
        <v>3651</v>
      </c>
      <c r="L5" s="1">
        <f t="shared" si="4"/>
        <v>556</v>
      </c>
      <c r="M5" s="1" t="s">
        <v>11</v>
      </c>
      <c r="N5" s="1" t="s">
        <v>92</v>
      </c>
      <c r="O5" s="1"/>
    </row>
    <row r="6" spans="1:15" x14ac:dyDescent="0.25">
      <c r="A6" s="1" t="s">
        <v>10</v>
      </c>
      <c r="B6" s="1" t="s">
        <v>75</v>
      </c>
      <c r="C6" s="1">
        <v>2005</v>
      </c>
      <c r="D6" s="1" t="s">
        <v>100</v>
      </c>
      <c r="E6" s="1" t="s">
        <v>12</v>
      </c>
      <c r="F6" s="4">
        <v>3.1</v>
      </c>
      <c r="G6" s="4">
        <f t="shared" si="3"/>
        <v>4.6400000000000006</v>
      </c>
      <c r="H6" s="4">
        <f t="shared" si="0"/>
        <v>3.87</v>
      </c>
      <c r="I6" s="1">
        <v>137</v>
      </c>
      <c r="J6" s="1">
        <v>3095</v>
      </c>
      <c r="K6" s="1">
        <v>3095</v>
      </c>
      <c r="L6" s="1">
        <f t="shared" si="4"/>
        <v>770</v>
      </c>
      <c r="M6" s="1" t="s">
        <v>11</v>
      </c>
      <c r="N6" s="1" t="s">
        <v>92</v>
      </c>
      <c r="O6" s="1"/>
    </row>
    <row r="7" spans="1:15" x14ac:dyDescent="0.25">
      <c r="A7" s="1" t="s">
        <v>10</v>
      </c>
      <c r="B7" s="1" t="s">
        <v>75</v>
      </c>
      <c r="C7" s="1">
        <v>2005</v>
      </c>
      <c r="D7" s="1" t="s">
        <v>100</v>
      </c>
      <c r="E7" s="1" t="s">
        <v>13</v>
      </c>
      <c r="F7" s="4">
        <v>4.6500000000000004</v>
      </c>
      <c r="G7" s="4">
        <f t="shared" si="3"/>
        <v>6.19</v>
      </c>
      <c r="H7" s="4">
        <f t="shared" si="0"/>
        <v>5.42</v>
      </c>
      <c r="I7" s="1">
        <v>137</v>
      </c>
      <c r="J7" s="1">
        <v>2325</v>
      </c>
      <c r="K7" s="1">
        <v>2325</v>
      </c>
      <c r="L7" s="1">
        <f t="shared" si="4"/>
        <v>608</v>
      </c>
      <c r="M7" s="1" t="s">
        <v>11</v>
      </c>
      <c r="N7" s="1" t="s">
        <v>92</v>
      </c>
      <c r="O7" s="1"/>
    </row>
    <row r="8" spans="1:15" x14ac:dyDescent="0.25">
      <c r="A8" s="1" t="s">
        <v>10</v>
      </c>
      <c r="B8" s="1" t="s">
        <v>75</v>
      </c>
      <c r="C8" s="1">
        <v>2005</v>
      </c>
      <c r="D8" s="1" t="s">
        <v>100</v>
      </c>
      <c r="E8" s="1" t="s">
        <v>14</v>
      </c>
      <c r="F8" s="4">
        <v>6.2</v>
      </c>
      <c r="G8" s="4">
        <f t="shared" si="3"/>
        <v>7.74</v>
      </c>
      <c r="H8" s="4">
        <f t="shared" si="0"/>
        <v>6.9700000000000006</v>
      </c>
      <c r="I8" s="1">
        <v>89</v>
      </c>
      <c r="J8" s="1">
        <v>1717</v>
      </c>
      <c r="K8" s="1">
        <v>1717</v>
      </c>
      <c r="L8" s="1">
        <f t="shared" si="4"/>
        <v>451</v>
      </c>
      <c r="M8" s="1" t="s">
        <v>11</v>
      </c>
      <c r="N8" s="1" t="s">
        <v>92</v>
      </c>
      <c r="O8" s="1"/>
    </row>
    <row r="9" spans="1:15" x14ac:dyDescent="0.25">
      <c r="A9" s="1" t="s">
        <v>10</v>
      </c>
      <c r="B9" s="1" t="s">
        <v>75</v>
      </c>
      <c r="C9" s="1">
        <v>2005</v>
      </c>
      <c r="D9" s="1" t="s">
        <v>100</v>
      </c>
      <c r="E9" s="1" t="s">
        <v>15</v>
      </c>
      <c r="F9" s="4">
        <v>7.75</v>
      </c>
      <c r="G9" s="4">
        <f t="shared" si="3"/>
        <v>9.2900000000000009</v>
      </c>
      <c r="H9" s="4">
        <f t="shared" si="0"/>
        <v>8.52</v>
      </c>
      <c r="I9" s="1">
        <v>80</v>
      </c>
      <c r="J9" s="1">
        <v>1266</v>
      </c>
      <c r="K9" s="1">
        <v>1266</v>
      </c>
      <c r="L9" s="1">
        <f t="shared" si="4"/>
        <v>369</v>
      </c>
      <c r="M9" s="1" t="s">
        <v>11</v>
      </c>
      <c r="N9" s="1" t="s">
        <v>92</v>
      </c>
      <c r="O9" s="1"/>
    </row>
    <row r="10" spans="1:15" x14ac:dyDescent="0.25">
      <c r="A10" s="1" t="s">
        <v>10</v>
      </c>
      <c r="B10" s="1" t="s">
        <v>75</v>
      </c>
      <c r="C10" s="1">
        <v>2005</v>
      </c>
      <c r="D10" s="1" t="s">
        <v>100</v>
      </c>
      <c r="E10" s="1" t="s">
        <v>80</v>
      </c>
      <c r="F10" s="4">
        <v>9.3000000000000007</v>
      </c>
      <c r="G10" s="4">
        <f t="shared" si="3"/>
        <v>10.84</v>
      </c>
      <c r="H10" s="4">
        <f t="shared" si="0"/>
        <v>10.07</v>
      </c>
      <c r="I10" s="1">
        <v>70</v>
      </c>
      <c r="J10" s="1">
        <v>897</v>
      </c>
      <c r="K10" s="1">
        <v>897</v>
      </c>
      <c r="L10" s="1">
        <f t="shared" si="4"/>
        <v>286</v>
      </c>
      <c r="M10" s="1" t="s">
        <v>11</v>
      </c>
      <c r="N10" s="1" t="s">
        <v>92</v>
      </c>
      <c r="O10" s="1"/>
    </row>
    <row r="11" spans="1:15" x14ac:dyDescent="0.25">
      <c r="A11" s="1" t="s">
        <v>10</v>
      </c>
      <c r="B11" s="1" t="s">
        <v>75</v>
      </c>
      <c r="C11" s="1">
        <v>2005</v>
      </c>
      <c r="D11" s="1" t="s">
        <v>100</v>
      </c>
      <c r="E11" s="1" t="s">
        <v>81</v>
      </c>
      <c r="F11" s="4">
        <v>10.85</v>
      </c>
      <c r="G11" s="4">
        <f t="shared" si="3"/>
        <v>12.39</v>
      </c>
      <c r="H11" s="4">
        <f t="shared" si="0"/>
        <v>11.620000000000001</v>
      </c>
      <c r="I11" s="1">
        <v>70</v>
      </c>
      <c r="J11" s="1">
        <v>611</v>
      </c>
      <c r="K11" s="1">
        <v>611</v>
      </c>
      <c r="L11" s="1">
        <f t="shared" si="4"/>
        <v>222</v>
      </c>
      <c r="M11" s="1" t="s">
        <v>11</v>
      </c>
      <c r="N11" s="1" t="s">
        <v>92</v>
      </c>
      <c r="O11" s="1"/>
    </row>
    <row r="12" spans="1:15" x14ac:dyDescent="0.25">
      <c r="A12" s="1" t="s">
        <v>10</v>
      </c>
      <c r="B12" s="1" t="s">
        <v>75</v>
      </c>
      <c r="C12" s="1">
        <v>2005</v>
      </c>
      <c r="D12" s="1" t="s">
        <v>100</v>
      </c>
      <c r="E12" s="1" t="s">
        <v>82</v>
      </c>
      <c r="F12" s="4">
        <v>12.4</v>
      </c>
      <c r="G12" s="4">
        <f t="shared" si="3"/>
        <v>13.94</v>
      </c>
      <c r="H12" s="4">
        <f t="shared" si="0"/>
        <v>13.17</v>
      </c>
      <c r="I12" s="1">
        <v>28</v>
      </c>
      <c r="J12" s="1">
        <v>389</v>
      </c>
      <c r="K12" s="1">
        <v>389</v>
      </c>
      <c r="L12" s="1">
        <f t="shared" si="4"/>
        <v>119</v>
      </c>
      <c r="M12" s="1" t="s">
        <v>11</v>
      </c>
      <c r="N12" s="1" t="s">
        <v>92</v>
      </c>
      <c r="O12" s="1"/>
    </row>
    <row r="13" spans="1:15" x14ac:dyDescent="0.25">
      <c r="A13" s="1" t="s">
        <v>10</v>
      </c>
      <c r="B13" s="1" t="s">
        <v>75</v>
      </c>
      <c r="C13" s="1">
        <v>2005</v>
      </c>
      <c r="D13" s="1" t="s">
        <v>100</v>
      </c>
      <c r="E13" s="1" t="s">
        <v>84</v>
      </c>
      <c r="F13" s="4">
        <v>13.95</v>
      </c>
      <c r="G13" s="4">
        <f t="shared" si="3"/>
        <v>15.49</v>
      </c>
      <c r="H13" s="4">
        <f t="shared" si="0"/>
        <v>14.719999999999999</v>
      </c>
      <c r="I13" s="1">
        <v>14</v>
      </c>
      <c r="J13" s="1">
        <v>270</v>
      </c>
      <c r="K13" s="1">
        <v>270</v>
      </c>
      <c r="L13" s="1">
        <f t="shared" si="4"/>
        <v>97</v>
      </c>
      <c r="M13" s="1" t="s">
        <v>11</v>
      </c>
      <c r="N13" s="1" t="s">
        <v>92</v>
      </c>
      <c r="O13" s="1"/>
    </row>
    <row r="14" spans="1:15" x14ac:dyDescent="0.25">
      <c r="A14" s="1" t="s">
        <v>10</v>
      </c>
      <c r="B14" s="1" t="s">
        <v>75</v>
      </c>
      <c r="C14" s="1">
        <v>2005</v>
      </c>
      <c r="D14" s="1" t="s">
        <v>100</v>
      </c>
      <c r="E14" s="1" t="s">
        <v>83</v>
      </c>
      <c r="F14" s="4">
        <v>15.5</v>
      </c>
      <c r="G14" s="4">
        <f t="shared" si="3"/>
        <v>18.59</v>
      </c>
      <c r="H14" s="4">
        <f t="shared" si="0"/>
        <v>17.045000000000002</v>
      </c>
      <c r="I14" s="1">
        <v>29</v>
      </c>
      <c r="J14" s="1">
        <v>173</v>
      </c>
      <c r="K14" s="1">
        <v>173</v>
      </c>
      <c r="L14" s="1">
        <f t="shared" si="4"/>
        <v>117</v>
      </c>
      <c r="M14" s="1" t="s">
        <v>11</v>
      </c>
      <c r="N14" s="1" t="s">
        <v>92</v>
      </c>
      <c r="O14" s="1"/>
    </row>
    <row r="15" spans="1:15" x14ac:dyDescent="0.25">
      <c r="A15" s="1" t="s">
        <v>10</v>
      </c>
      <c r="B15" s="1" t="s">
        <v>75</v>
      </c>
      <c r="C15" s="1">
        <v>2005</v>
      </c>
      <c r="D15" s="1" t="s">
        <v>100</v>
      </c>
      <c r="E15" s="1" t="s">
        <v>85</v>
      </c>
      <c r="F15" s="4">
        <v>18.600000000000001</v>
      </c>
      <c r="G15" s="4">
        <v>26.35</v>
      </c>
      <c r="H15" s="4">
        <f t="shared" si="0"/>
        <v>22.475000000000001</v>
      </c>
      <c r="I15" s="1">
        <v>16</v>
      </c>
      <c r="J15" s="1">
        <v>56</v>
      </c>
      <c r="K15" s="1">
        <v>56</v>
      </c>
      <c r="L15" s="1">
        <v>56</v>
      </c>
      <c r="M15" s="1" t="s">
        <v>11</v>
      </c>
      <c r="N15" s="1" t="s">
        <v>92</v>
      </c>
      <c r="O15" s="1"/>
    </row>
    <row r="16" spans="1:15" x14ac:dyDescent="0.25">
      <c r="A16" s="1" t="s">
        <v>16</v>
      </c>
      <c r="B16" s="1" t="s">
        <v>76</v>
      </c>
      <c r="C16" s="1">
        <v>2005</v>
      </c>
      <c r="D16" s="1" t="s">
        <v>100</v>
      </c>
      <c r="E16" s="1" t="s">
        <v>17</v>
      </c>
      <c r="F16" s="4">
        <v>0</v>
      </c>
      <c r="G16" s="4">
        <f t="shared" ref="G16:G23" si="5">F17-0.01</f>
        <v>0.96499999999999997</v>
      </c>
      <c r="H16" s="4">
        <f t="shared" si="0"/>
        <v>0.48249999999999998</v>
      </c>
      <c r="I16" s="1">
        <v>37</v>
      </c>
      <c r="J16" s="1">
        <v>3468</v>
      </c>
      <c r="K16" s="1">
        <v>3468</v>
      </c>
      <c r="L16" s="1">
        <f t="shared" ref="L16:L22" si="6">K16-K17</f>
        <v>1150</v>
      </c>
      <c r="M16" s="1" t="s">
        <v>11</v>
      </c>
      <c r="N16" s="1" t="s">
        <v>92</v>
      </c>
      <c r="O16" s="1"/>
    </row>
    <row r="17" spans="1:15" x14ac:dyDescent="0.25">
      <c r="A17" s="1" t="s">
        <v>16</v>
      </c>
      <c r="B17" s="1" t="s">
        <v>76</v>
      </c>
      <c r="C17" s="1">
        <v>2005</v>
      </c>
      <c r="D17" s="1" t="s">
        <v>100</v>
      </c>
      <c r="E17" s="1" t="s">
        <v>18</v>
      </c>
      <c r="F17" s="4">
        <v>0.97499999999999998</v>
      </c>
      <c r="G17" s="4">
        <f t="shared" si="5"/>
        <v>1.94</v>
      </c>
      <c r="H17" s="4">
        <f t="shared" si="0"/>
        <v>1.4575</v>
      </c>
      <c r="I17" s="1">
        <v>103</v>
      </c>
      <c r="J17" s="1">
        <v>2318</v>
      </c>
      <c r="K17" s="1">
        <v>2318</v>
      </c>
      <c r="L17" s="1">
        <f t="shared" si="6"/>
        <v>838</v>
      </c>
      <c r="M17" s="1" t="s">
        <v>11</v>
      </c>
      <c r="N17" s="1" t="s">
        <v>92</v>
      </c>
      <c r="O17" s="1"/>
    </row>
    <row r="18" spans="1:15" x14ac:dyDescent="0.25">
      <c r="A18" s="1" t="s">
        <v>16</v>
      </c>
      <c r="B18" s="1" t="s">
        <v>76</v>
      </c>
      <c r="C18" s="1">
        <v>2005</v>
      </c>
      <c r="D18" s="1" t="s">
        <v>100</v>
      </c>
      <c r="E18" s="1" t="s">
        <v>19</v>
      </c>
      <c r="F18" s="4">
        <v>1.95</v>
      </c>
      <c r="G18" s="4">
        <f t="shared" si="5"/>
        <v>2.915</v>
      </c>
      <c r="H18" s="4">
        <f t="shared" si="0"/>
        <v>2.4325000000000001</v>
      </c>
      <c r="I18" s="1">
        <v>89</v>
      </c>
      <c r="J18" s="1">
        <v>1480</v>
      </c>
      <c r="K18" s="1">
        <v>1480</v>
      </c>
      <c r="L18" s="1">
        <f t="shared" si="6"/>
        <v>374</v>
      </c>
      <c r="M18" s="1" t="s">
        <v>11</v>
      </c>
      <c r="N18" s="1" t="s">
        <v>92</v>
      </c>
      <c r="O18" s="1"/>
    </row>
    <row r="19" spans="1:15" x14ac:dyDescent="0.25">
      <c r="A19" s="1" t="s">
        <v>16</v>
      </c>
      <c r="B19" s="1" t="s">
        <v>76</v>
      </c>
      <c r="C19" s="1">
        <v>2005</v>
      </c>
      <c r="D19" s="1" t="s">
        <v>100</v>
      </c>
      <c r="E19" s="1" t="s">
        <v>20</v>
      </c>
      <c r="F19" s="4">
        <v>2.9249999999999998</v>
      </c>
      <c r="G19" s="4">
        <f t="shared" si="5"/>
        <v>3.89</v>
      </c>
      <c r="H19" s="4">
        <f t="shared" si="0"/>
        <v>3.4074999999999998</v>
      </c>
      <c r="I19" s="1">
        <v>97</v>
      </c>
      <c r="J19" s="1">
        <v>1106</v>
      </c>
      <c r="K19" s="1">
        <v>1106</v>
      </c>
      <c r="L19" s="1">
        <f t="shared" si="6"/>
        <v>307</v>
      </c>
      <c r="M19" s="1" t="s">
        <v>11</v>
      </c>
      <c r="N19" s="1" t="s">
        <v>92</v>
      </c>
      <c r="O19" s="1"/>
    </row>
    <row r="20" spans="1:15" x14ac:dyDescent="0.25">
      <c r="A20" s="1" t="s">
        <v>16</v>
      </c>
      <c r="B20" s="1" t="s">
        <v>76</v>
      </c>
      <c r="C20" s="1">
        <v>2005</v>
      </c>
      <c r="D20" s="1" t="s">
        <v>100</v>
      </c>
      <c r="E20" s="1" t="s">
        <v>21</v>
      </c>
      <c r="F20" s="4">
        <v>3.9</v>
      </c>
      <c r="G20" s="4">
        <f t="shared" si="5"/>
        <v>5.84</v>
      </c>
      <c r="H20" s="4">
        <f t="shared" si="0"/>
        <v>4.87</v>
      </c>
      <c r="I20" s="1">
        <v>309</v>
      </c>
      <c r="J20" s="1">
        <v>799</v>
      </c>
      <c r="K20" s="1">
        <v>799</v>
      </c>
      <c r="L20" s="1">
        <f t="shared" si="6"/>
        <v>474</v>
      </c>
      <c r="M20" s="1" t="s">
        <v>11</v>
      </c>
      <c r="N20" s="1" t="s">
        <v>92</v>
      </c>
      <c r="O20" s="1"/>
    </row>
    <row r="21" spans="1:15" x14ac:dyDescent="0.25">
      <c r="A21" s="1" t="s">
        <v>16</v>
      </c>
      <c r="B21" s="1" t="s">
        <v>76</v>
      </c>
      <c r="C21" s="1">
        <v>2005</v>
      </c>
      <c r="D21" s="1" t="s">
        <v>100</v>
      </c>
      <c r="E21" s="1" t="s">
        <v>22</v>
      </c>
      <c r="F21" s="4">
        <v>5.85</v>
      </c>
      <c r="G21" s="4">
        <f t="shared" si="5"/>
        <v>7.79</v>
      </c>
      <c r="H21" s="4">
        <f t="shared" si="0"/>
        <v>6.82</v>
      </c>
      <c r="I21" s="1">
        <v>157</v>
      </c>
      <c r="J21" s="1">
        <v>325</v>
      </c>
      <c r="K21" s="1">
        <v>325</v>
      </c>
      <c r="L21" s="1">
        <f t="shared" si="6"/>
        <v>233</v>
      </c>
      <c r="M21" s="1" t="s">
        <v>11</v>
      </c>
      <c r="N21" s="1" t="s">
        <v>92</v>
      </c>
      <c r="O21" s="1"/>
    </row>
    <row r="22" spans="1:15" x14ac:dyDescent="0.25">
      <c r="A22" s="1" t="s">
        <v>16</v>
      </c>
      <c r="B22" s="1" t="s">
        <v>76</v>
      </c>
      <c r="C22" s="1">
        <v>2005</v>
      </c>
      <c r="D22" s="1" t="s">
        <v>100</v>
      </c>
      <c r="E22" s="1" t="s">
        <v>23</v>
      </c>
      <c r="F22" s="4">
        <v>7.8</v>
      </c>
      <c r="G22" s="4">
        <f t="shared" si="5"/>
        <v>9.74</v>
      </c>
      <c r="H22" s="4">
        <f t="shared" si="0"/>
        <v>8.77</v>
      </c>
      <c r="I22" s="1">
        <v>29</v>
      </c>
      <c r="J22" s="1">
        <v>92</v>
      </c>
      <c r="K22" s="1">
        <v>92</v>
      </c>
      <c r="L22" s="1">
        <f t="shared" si="6"/>
        <v>53</v>
      </c>
      <c r="M22" s="1" t="s">
        <v>11</v>
      </c>
      <c r="N22" s="1" t="s">
        <v>92</v>
      </c>
      <c r="O22" s="1"/>
    </row>
    <row r="23" spans="1:15" x14ac:dyDescent="0.25">
      <c r="A23" s="1" t="s">
        <v>16</v>
      </c>
      <c r="B23" s="1" t="s">
        <v>76</v>
      </c>
      <c r="C23" s="1">
        <v>2005</v>
      </c>
      <c r="D23" s="1" t="s">
        <v>100</v>
      </c>
      <c r="E23" s="1" t="s">
        <v>24</v>
      </c>
      <c r="F23" s="4">
        <v>9.75</v>
      </c>
      <c r="G23" s="4">
        <f t="shared" si="5"/>
        <v>11.69</v>
      </c>
      <c r="H23" s="4">
        <f t="shared" si="0"/>
        <v>10.719999999999999</v>
      </c>
      <c r="I23" s="1">
        <v>17</v>
      </c>
      <c r="J23" s="1">
        <v>39</v>
      </c>
      <c r="K23" s="1">
        <v>39</v>
      </c>
      <c r="L23" s="1">
        <f>K23-K24</f>
        <v>21</v>
      </c>
      <c r="M23" s="1" t="s">
        <v>11</v>
      </c>
      <c r="N23" s="1" t="s">
        <v>92</v>
      </c>
      <c r="O23" s="1"/>
    </row>
    <row r="24" spans="1:15" x14ac:dyDescent="0.25">
      <c r="A24" s="1" t="s">
        <v>16</v>
      </c>
      <c r="B24" s="1" t="s">
        <v>76</v>
      </c>
      <c r="C24" s="1">
        <v>2005</v>
      </c>
      <c r="D24" s="1" t="s">
        <v>100</v>
      </c>
      <c r="E24" s="1" t="s">
        <v>71</v>
      </c>
      <c r="F24" s="1">
        <v>11.7</v>
      </c>
      <c r="G24" s="1">
        <v>17.55</v>
      </c>
      <c r="H24" s="4">
        <f t="shared" si="0"/>
        <v>14.625</v>
      </c>
      <c r="I24" s="1">
        <v>9</v>
      </c>
      <c r="J24" s="1">
        <v>18</v>
      </c>
      <c r="K24" s="1">
        <v>18</v>
      </c>
      <c r="L24" s="1">
        <v>18</v>
      </c>
      <c r="M24" s="1" t="s">
        <v>11</v>
      </c>
      <c r="N24" s="1" t="s">
        <v>92</v>
      </c>
      <c r="O24" s="1"/>
    </row>
    <row r="25" spans="1:15" x14ac:dyDescent="0.25">
      <c r="A25" s="1" t="s">
        <v>25</v>
      </c>
      <c r="B25" s="1" t="s">
        <v>77</v>
      </c>
      <c r="C25" s="1">
        <v>2005</v>
      </c>
      <c r="D25" s="1" t="s">
        <v>100</v>
      </c>
      <c r="E25" s="1" t="s">
        <v>26</v>
      </c>
      <c r="F25" s="4">
        <v>0</v>
      </c>
      <c r="G25" s="4">
        <f>F26-0.01</f>
        <v>1.24</v>
      </c>
      <c r="H25" s="4">
        <f t="shared" ref="H25:H33" si="7">((G25+F25)/2)</f>
        <v>0.62</v>
      </c>
      <c r="I25" s="1">
        <v>53</v>
      </c>
      <c r="J25" s="1">
        <v>11686</v>
      </c>
      <c r="K25" s="1">
        <v>11686</v>
      </c>
      <c r="L25" s="1">
        <f t="shared" ref="L25:L32" si="8">K25-K26</f>
        <v>4061</v>
      </c>
      <c r="M25" s="1" t="s">
        <v>11</v>
      </c>
      <c r="N25" s="1" t="s">
        <v>92</v>
      </c>
      <c r="O25" s="1"/>
    </row>
    <row r="26" spans="1:15" x14ac:dyDescent="0.25">
      <c r="A26" s="1" t="s">
        <v>25</v>
      </c>
      <c r="B26" s="1" t="s">
        <v>77</v>
      </c>
      <c r="C26" s="1">
        <v>2005</v>
      </c>
      <c r="D26" s="1" t="s">
        <v>100</v>
      </c>
      <c r="E26" s="1" t="s">
        <v>27</v>
      </c>
      <c r="F26" s="4">
        <v>1.25</v>
      </c>
      <c r="G26" s="4">
        <f t="shared" ref="G26:G32" si="9">F27-0.01</f>
        <v>2.4900000000000002</v>
      </c>
      <c r="H26" s="4">
        <f t="shared" si="7"/>
        <v>1.87</v>
      </c>
      <c r="I26" s="1">
        <v>185</v>
      </c>
      <c r="J26" s="1">
        <v>7625</v>
      </c>
      <c r="K26" s="1">
        <v>7625</v>
      </c>
      <c r="L26" s="1">
        <f t="shared" si="8"/>
        <v>2065</v>
      </c>
      <c r="M26" s="1" t="s">
        <v>11</v>
      </c>
      <c r="N26" s="1" t="s">
        <v>92</v>
      </c>
      <c r="O26" s="1"/>
    </row>
    <row r="27" spans="1:15" x14ac:dyDescent="0.25">
      <c r="A27" s="1" t="s">
        <v>25</v>
      </c>
      <c r="B27" s="1" t="s">
        <v>77</v>
      </c>
      <c r="C27" s="1">
        <v>2005</v>
      </c>
      <c r="D27" s="1" t="s">
        <v>100</v>
      </c>
      <c r="E27" s="1" t="s">
        <v>28</v>
      </c>
      <c r="F27" s="4">
        <v>2.5</v>
      </c>
      <c r="G27" s="4">
        <f t="shared" si="9"/>
        <v>3.74</v>
      </c>
      <c r="H27" s="4">
        <f t="shared" si="7"/>
        <v>3.12</v>
      </c>
      <c r="I27" s="1">
        <v>244</v>
      </c>
      <c r="J27" s="1">
        <v>5560</v>
      </c>
      <c r="K27" s="1">
        <v>5560</v>
      </c>
      <c r="L27" s="1">
        <f t="shared" si="8"/>
        <v>1235</v>
      </c>
      <c r="M27" s="1" t="s">
        <v>11</v>
      </c>
      <c r="N27" s="1" t="s">
        <v>92</v>
      </c>
      <c r="O27" s="1"/>
    </row>
    <row r="28" spans="1:15" x14ac:dyDescent="0.25">
      <c r="A28" s="1" t="s">
        <v>25</v>
      </c>
      <c r="B28" s="1" t="s">
        <v>77</v>
      </c>
      <c r="C28" s="1">
        <v>2005</v>
      </c>
      <c r="D28" s="1" t="s">
        <v>100</v>
      </c>
      <c r="E28" s="1" t="s">
        <v>29</v>
      </c>
      <c r="F28" s="4">
        <v>3.75</v>
      </c>
      <c r="G28" s="4">
        <f t="shared" si="9"/>
        <v>4.99</v>
      </c>
      <c r="H28" s="4">
        <f t="shared" si="7"/>
        <v>4.37</v>
      </c>
      <c r="I28" s="1">
        <v>320</v>
      </c>
      <c r="J28" s="1">
        <v>4325</v>
      </c>
      <c r="K28" s="1">
        <v>4325</v>
      </c>
      <c r="L28" s="1">
        <f t="shared" si="8"/>
        <v>1146</v>
      </c>
      <c r="M28" s="1" t="s">
        <v>11</v>
      </c>
      <c r="N28" s="1" t="s">
        <v>92</v>
      </c>
      <c r="O28" s="1"/>
    </row>
    <row r="29" spans="1:15" x14ac:dyDescent="0.25">
      <c r="A29" s="1" t="s">
        <v>25</v>
      </c>
      <c r="B29" s="1" t="s">
        <v>77</v>
      </c>
      <c r="C29" s="1">
        <v>2005</v>
      </c>
      <c r="D29" s="1" t="s">
        <v>100</v>
      </c>
      <c r="E29" s="1" t="s">
        <v>30</v>
      </c>
      <c r="F29" s="4">
        <v>5</v>
      </c>
      <c r="G29" s="4">
        <f t="shared" si="9"/>
        <v>7.49</v>
      </c>
      <c r="H29" s="4">
        <f t="shared" si="7"/>
        <v>6.2450000000000001</v>
      </c>
      <c r="I29" s="1">
        <v>708</v>
      </c>
      <c r="J29" s="1">
        <v>3179</v>
      </c>
      <c r="K29" s="1">
        <v>3179</v>
      </c>
      <c r="L29" s="1">
        <f t="shared" si="8"/>
        <v>1388</v>
      </c>
      <c r="M29" s="1" t="s">
        <v>11</v>
      </c>
      <c r="N29" s="1" t="s">
        <v>92</v>
      </c>
      <c r="O29" s="1"/>
    </row>
    <row r="30" spans="1:15" x14ac:dyDescent="0.25">
      <c r="A30" s="1" t="s">
        <v>25</v>
      </c>
      <c r="B30" s="1" t="s">
        <v>77</v>
      </c>
      <c r="C30" s="1">
        <v>2005</v>
      </c>
      <c r="D30" s="1" t="s">
        <v>100</v>
      </c>
      <c r="E30" s="1" t="s">
        <v>31</v>
      </c>
      <c r="F30" s="4">
        <v>7.5</v>
      </c>
      <c r="G30" s="4">
        <f t="shared" si="9"/>
        <v>9.99</v>
      </c>
      <c r="H30" s="4">
        <f t="shared" si="7"/>
        <v>8.745000000000001</v>
      </c>
      <c r="I30" s="1">
        <v>773</v>
      </c>
      <c r="J30" s="1">
        <v>1791</v>
      </c>
      <c r="K30" s="1">
        <v>1791</v>
      </c>
      <c r="L30" s="1">
        <f t="shared" si="8"/>
        <v>1105</v>
      </c>
      <c r="M30" s="1" t="s">
        <v>11</v>
      </c>
      <c r="N30" s="1" t="s">
        <v>92</v>
      </c>
      <c r="O30" s="1"/>
    </row>
    <row r="31" spans="1:15" x14ac:dyDescent="0.25">
      <c r="A31" s="1" t="s">
        <v>25</v>
      </c>
      <c r="B31" s="1" t="s">
        <v>77</v>
      </c>
      <c r="C31" s="1">
        <v>2005</v>
      </c>
      <c r="D31" s="1" t="s">
        <v>100</v>
      </c>
      <c r="E31" s="1" t="s">
        <v>32</v>
      </c>
      <c r="F31" s="4">
        <v>10</v>
      </c>
      <c r="G31" s="4">
        <f t="shared" si="9"/>
        <v>12.49</v>
      </c>
      <c r="H31" s="4">
        <f t="shared" si="7"/>
        <v>11.245000000000001</v>
      </c>
      <c r="I31" s="1">
        <v>411</v>
      </c>
      <c r="J31" s="1">
        <v>686</v>
      </c>
      <c r="K31" s="1">
        <v>686</v>
      </c>
      <c r="L31" s="1">
        <f t="shared" si="8"/>
        <v>537</v>
      </c>
      <c r="M31" s="1" t="s">
        <v>11</v>
      </c>
      <c r="N31" s="1" t="s">
        <v>92</v>
      </c>
      <c r="O31" s="1"/>
    </row>
    <row r="32" spans="1:15" x14ac:dyDescent="0.25">
      <c r="A32" s="1" t="s">
        <v>25</v>
      </c>
      <c r="B32" s="1" t="s">
        <v>77</v>
      </c>
      <c r="C32" s="1">
        <v>2005</v>
      </c>
      <c r="D32" s="1" t="s">
        <v>100</v>
      </c>
      <c r="E32" s="1" t="s">
        <v>33</v>
      </c>
      <c r="F32" s="4">
        <v>12.5</v>
      </c>
      <c r="G32" s="4">
        <f t="shared" si="9"/>
        <v>14.99</v>
      </c>
      <c r="H32" s="4">
        <f t="shared" si="7"/>
        <v>13.745000000000001</v>
      </c>
      <c r="I32" s="1">
        <v>114</v>
      </c>
      <c r="J32" s="1">
        <v>149</v>
      </c>
      <c r="K32" s="1">
        <v>149</v>
      </c>
      <c r="L32" s="1">
        <f t="shared" si="8"/>
        <v>139</v>
      </c>
      <c r="M32" s="1" t="s">
        <v>11</v>
      </c>
      <c r="N32" s="1" t="s">
        <v>72</v>
      </c>
      <c r="O32" s="1"/>
    </row>
    <row r="33" spans="1:15" x14ac:dyDescent="0.25">
      <c r="A33" s="1" t="s">
        <v>25</v>
      </c>
      <c r="B33" s="1" t="s">
        <v>77</v>
      </c>
      <c r="C33" s="1">
        <v>2005</v>
      </c>
      <c r="D33" s="1" t="s">
        <v>100</v>
      </c>
      <c r="E33" s="1" t="s">
        <v>34</v>
      </c>
      <c r="F33" s="4">
        <v>15</v>
      </c>
      <c r="G33" s="4">
        <v>17.5</v>
      </c>
      <c r="H33" s="4">
        <f t="shared" si="7"/>
        <v>16.25</v>
      </c>
      <c r="I33" s="1">
        <v>8</v>
      </c>
      <c r="J33" s="1">
        <v>10</v>
      </c>
      <c r="K33" s="1">
        <v>10</v>
      </c>
      <c r="L33" s="1">
        <v>10</v>
      </c>
      <c r="M33" s="1" t="s">
        <v>11</v>
      </c>
      <c r="N33" s="1" t="s">
        <v>72</v>
      </c>
      <c r="O33" s="1"/>
    </row>
    <row r="34" spans="1:15" x14ac:dyDescent="0.25">
      <c r="A34" s="1" t="s">
        <v>73</v>
      </c>
      <c r="B34" s="1" t="s">
        <v>74</v>
      </c>
      <c r="C34" s="1">
        <v>1998</v>
      </c>
      <c r="D34" s="1" t="s">
        <v>36</v>
      </c>
      <c r="E34" s="1" t="s">
        <v>37</v>
      </c>
      <c r="F34" s="1">
        <v>0</v>
      </c>
      <c r="G34" s="1">
        <v>1</v>
      </c>
      <c r="H34" s="1">
        <v>0.5</v>
      </c>
      <c r="I34" s="1">
        <v>6</v>
      </c>
      <c r="J34" s="3">
        <v>0</v>
      </c>
      <c r="K34" s="3">
        <v>9523</v>
      </c>
      <c r="L34" s="3">
        <v>9523</v>
      </c>
      <c r="M34" s="1" t="s">
        <v>38</v>
      </c>
      <c r="N34" s="1" t="s">
        <v>72</v>
      </c>
      <c r="O34" s="1"/>
    </row>
    <row r="35" spans="1:15" x14ac:dyDescent="0.25">
      <c r="A35" s="1" t="s">
        <v>73</v>
      </c>
      <c r="B35" s="1" t="s">
        <v>74</v>
      </c>
      <c r="C35" s="1">
        <v>1998</v>
      </c>
      <c r="D35" s="1" t="s">
        <v>36</v>
      </c>
      <c r="E35" s="1" t="s">
        <v>39</v>
      </c>
      <c r="F35" s="1">
        <f>G35-(G35-G34)+0.001</f>
        <v>1.0009999999999999</v>
      </c>
      <c r="G35" s="1">
        <v>3</v>
      </c>
      <c r="H35" s="1">
        <v>2</v>
      </c>
      <c r="I35" s="1">
        <v>17</v>
      </c>
      <c r="J35" s="3">
        <v>0</v>
      </c>
      <c r="K35" s="3">
        <v>6573</v>
      </c>
      <c r="L35" s="3">
        <v>6573</v>
      </c>
      <c r="M35" s="1" t="s">
        <v>38</v>
      </c>
      <c r="N35" s="1" t="s">
        <v>72</v>
      </c>
      <c r="O35" s="1"/>
    </row>
    <row r="36" spans="1:15" x14ac:dyDescent="0.25">
      <c r="A36" s="1" t="s">
        <v>73</v>
      </c>
      <c r="B36" s="1" t="s">
        <v>74</v>
      </c>
      <c r="C36" s="1">
        <v>1998</v>
      </c>
      <c r="D36" s="1" t="s">
        <v>36</v>
      </c>
      <c r="E36" s="1" t="s">
        <v>40</v>
      </c>
      <c r="F36" s="1">
        <f>G36-(G36-G35)+0.001</f>
        <v>3.0009999999999999</v>
      </c>
      <c r="G36" s="1">
        <v>6</v>
      </c>
      <c r="H36" s="1">
        <v>4.5</v>
      </c>
      <c r="I36" s="1">
        <v>30</v>
      </c>
      <c r="J36" s="3">
        <v>0</v>
      </c>
      <c r="K36" s="3">
        <v>2829</v>
      </c>
      <c r="L36" s="3">
        <v>2829</v>
      </c>
      <c r="M36" s="1" t="s">
        <v>38</v>
      </c>
      <c r="N36" s="1" t="s">
        <v>72</v>
      </c>
      <c r="O36" s="1"/>
    </row>
    <row r="37" spans="1:15" x14ac:dyDescent="0.25">
      <c r="A37" s="1" t="s">
        <v>73</v>
      </c>
      <c r="B37" s="1" t="s">
        <v>74</v>
      </c>
      <c r="C37" s="1">
        <v>1998</v>
      </c>
      <c r="D37" s="1" t="s">
        <v>36</v>
      </c>
      <c r="E37" s="1" t="s">
        <v>41</v>
      </c>
      <c r="F37" s="1">
        <f>G37-(G37-G36)+0.001</f>
        <v>6.0010000000000003</v>
      </c>
      <c r="G37" s="1">
        <v>12</v>
      </c>
      <c r="H37" s="1">
        <v>7.5</v>
      </c>
      <c r="I37" s="1">
        <v>28</v>
      </c>
      <c r="J37" s="3">
        <v>0</v>
      </c>
      <c r="K37" s="3">
        <v>1356</v>
      </c>
      <c r="L37" s="3">
        <v>1356</v>
      </c>
      <c r="M37" s="1" t="s">
        <v>38</v>
      </c>
      <c r="N37" s="1" t="s">
        <v>72</v>
      </c>
      <c r="O37" s="1"/>
    </row>
    <row r="38" spans="1:15" x14ac:dyDescent="0.25">
      <c r="A38" s="1" t="s">
        <v>42</v>
      </c>
      <c r="B38" s="1" t="s">
        <v>43</v>
      </c>
      <c r="C38" s="1">
        <v>2013</v>
      </c>
      <c r="D38" s="1" t="s">
        <v>100</v>
      </c>
      <c r="E38" s="1" t="s">
        <v>44</v>
      </c>
      <c r="F38" s="1">
        <v>0</v>
      </c>
      <c r="G38" s="1">
        <f>1.12+0.001</f>
        <v>1.121</v>
      </c>
      <c r="H38" s="1">
        <v>0.56499999999999995</v>
      </c>
      <c r="I38" s="1">
        <v>236</v>
      </c>
      <c r="J38" s="1">
        <v>7687</v>
      </c>
      <c r="K38" s="1">
        <f>SUM(J38:J41)</f>
        <v>23628</v>
      </c>
      <c r="L38" s="1">
        <f>K38-K39</f>
        <v>7687</v>
      </c>
      <c r="M38" s="1" t="s">
        <v>11</v>
      </c>
      <c r="N38" s="1" t="s">
        <v>72</v>
      </c>
      <c r="O38" s="1"/>
    </row>
    <row r="39" spans="1:15" x14ac:dyDescent="0.25">
      <c r="A39" s="1" t="s">
        <v>42</v>
      </c>
      <c r="B39" s="1" t="s">
        <v>43</v>
      </c>
      <c r="C39" s="1">
        <v>2013</v>
      </c>
      <c r="D39" s="1" t="s">
        <v>100</v>
      </c>
      <c r="E39" s="1" t="s">
        <v>45</v>
      </c>
      <c r="F39" s="1">
        <f>G39-(G39-G38)</f>
        <v>1.121</v>
      </c>
      <c r="G39" s="1">
        <f>2.91+0.001</f>
        <v>2.911</v>
      </c>
      <c r="H39" s="1">
        <v>2.0150000000000001</v>
      </c>
      <c r="I39" s="1">
        <v>663</v>
      </c>
      <c r="J39" s="1">
        <v>5420</v>
      </c>
      <c r="K39" s="1">
        <f>K38-J38</f>
        <v>15941</v>
      </c>
      <c r="L39" s="1">
        <f>K39-K40</f>
        <v>5420</v>
      </c>
      <c r="M39" s="1" t="s">
        <v>11</v>
      </c>
      <c r="N39" s="1" t="s">
        <v>72</v>
      </c>
      <c r="O39" s="1"/>
    </row>
    <row r="40" spans="1:15" x14ac:dyDescent="0.25">
      <c r="A40" s="1" t="s">
        <v>42</v>
      </c>
      <c r="B40" s="1" t="s">
        <v>43</v>
      </c>
      <c r="C40" s="1">
        <v>2013</v>
      </c>
      <c r="D40" s="1" t="s">
        <v>100</v>
      </c>
      <c r="E40" s="1" t="s">
        <v>46</v>
      </c>
      <c r="F40" s="1">
        <f>G40-(G40-G39)</f>
        <v>2.911</v>
      </c>
      <c r="G40" s="1">
        <f>6.22+0.001</f>
        <v>6.2210000000000001</v>
      </c>
      <c r="H40" s="1">
        <v>4.5650000000000004</v>
      </c>
      <c r="I40" s="1">
        <v>1566</v>
      </c>
      <c r="J40" s="1">
        <v>4866</v>
      </c>
      <c r="K40" s="1">
        <f>K39-J39</f>
        <v>10521</v>
      </c>
      <c r="L40" s="1">
        <f>K40-K41</f>
        <v>4866</v>
      </c>
      <c r="M40" s="1" t="s">
        <v>11</v>
      </c>
      <c r="N40" s="1" t="s">
        <v>72</v>
      </c>
      <c r="O40" s="1"/>
    </row>
    <row r="41" spans="1:15" x14ac:dyDescent="0.25">
      <c r="A41" s="1" t="s">
        <v>42</v>
      </c>
      <c r="B41" s="1" t="s">
        <v>43</v>
      </c>
      <c r="C41" s="1">
        <v>2013</v>
      </c>
      <c r="D41" s="1" t="s">
        <v>100</v>
      </c>
      <c r="E41" s="1" t="s">
        <v>47</v>
      </c>
      <c r="F41" s="1">
        <f>G41-(G41-G40)</f>
        <v>6.2210000000000001</v>
      </c>
      <c r="G41" s="1">
        <f>6.22+((6.22-2.91)*1.5)</f>
        <v>11.184999999999999</v>
      </c>
      <c r="H41" s="1">
        <v>7.875</v>
      </c>
      <c r="I41" s="1">
        <v>2832</v>
      </c>
      <c r="J41" s="1">
        <v>5655</v>
      </c>
      <c r="K41" s="1">
        <v>5655</v>
      </c>
      <c r="L41" s="1">
        <v>5655</v>
      </c>
      <c r="M41" s="1" t="s">
        <v>11</v>
      </c>
      <c r="N41" s="1" t="s">
        <v>72</v>
      </c>
      <c r="O41" s="1"/>
    </row>
    <row r="42" spans="1:15" x14ac:dyDescent="0.25">
      <c r="A42" s="1" t="s">
        <v>48</v>
      </c>
      <c r="B42" s="1" t="s">
        <v>49</v>
      </c>
      <c r="C42" s="1">
        <v>1998</v>
      </c>
      <c r="D42" s="1" t="s">
        <v>100</v>
      </c>
      <c r="E42" s="1" t="s">
        <v>50</v>
      </c>
      <c r="F42" s="1">
        <v>0</v>
      </c>
      <c r="G42" s="1">
        <v>0.21299999999999999</v>
      </c>
      <c r="H42" s="1">
        <v>0.107</v>
      </c>
      <c r="I42" s="1">
        <v>1</v>
      </c>
      <c r="J42" s="1">
        <v>109</v>
      </c>
      <c r="K42" s="1">
        <f>SUM(J42:J46)</f>
        <v>547</v>
      </c>
      <c r="L42" s="1">
        <f>K42-K43</f>
        <v>109</v>
      </c>
      <c r="M42" s="1" t="s">
        <v>51</v>
      </c>
      <c r="N42" s="1" t="s">
        <v>72</v>
      </c>
      <c r="O42" s="1"/>
    </row>
    <row r="43" spans="1:15" x14ac:dyDescent="0.25">
      <c r="A43" s="1" t="s">
        <v>48</v>
      </c>
      <c r="B43" s="1" t="s">
        <v>49</v>
      </c>
      <c r="C43" s="1">
        <v>1998</v>
      </c>
      <c r="D43" s="1" t="s">
        <v>100</v>
      </c>
      <c r="E43" s="1" t="s">
        <v>91</v>
      </c>
      <c r="F43" s="1">
        <f>G43-(G43-G42)+0.001</f>
        <v>0.21399999999999997</v>
      </c>
      <c r="G43" s="1">
        <v>0.83899999999999997</v>
      </c>
      <c r="H43" s="1">
        <v>0.52600000000000002</v>
      </c>
      <c r="I43" s="1">
        <v>3</v>
      </c>
      <c r="J43" s="1">
        <v>110</v>
      </c>
      <c r="K43" s="1">
        <f>K42-J42</f>
        <v>438</v>
      </c>
      <c r="L43" s="1">
        <f>K43-K44</f>
        <v>110</v>
      </c>
      <c r="M43" s="1" t="s">
        <v>51</v>
      </c>
      <c r="N43" s="1" t="s">
        <v>72</v>
      </c>
      <c r="O43" s="1"/>
    </row>
    <row r="44" spans="1:15" x14ac:dyDescent="0.25">
      <c r="A44" s="1" t="s">
        <v>48</v>
      </c>
      <c r="B44" s="1" t="s">
        <v>49</v>
      </c>
      <c r="C44" s="1">
        <v>1998</v>
      </c>
      <c r="D44" s="1" t="s">
        <v>100</v>
      </c>
      <c r="E44" s="1" t="s">
        <v>52</v>
      </c>
      <c r="F44" s="1">
        <f>G44-(G44-G43)+0.001</f>
        <v>0.84</v>
      </c>
      <c r="G44" s="1">
        <v>1.8280000000000001</v>
      </c>
      <c r="H44" s="1">
        <v>1.3340000000000001</v>
      </c>
      <c r="I44" s="1">
        <v>5</v>
      </c>
      <c r="J44" s="1">
        <v>109</v>
      </c>
      <c r="K44" s="1">
        <f>K43-J43</f>
        <v>328</v>
      </c>
      <c r="L44" s="1">
        <f>K44-K45</f>
        <v>109</v>
      </c>
      <c r="M44" s="1" t="s">
        <v>51</v>
      </c>
      <c r="N44" s="1" t="s">
        <v>72</v>
      </c>
      <c r="O44" s="1"/>
    </row>
    <row r="45" spans="1:15" x14ac:dyDescent="0.25">
      <c r="A45" s="1" t="s">
        <v>48</v>
      </c>
      <c r="B45" s="1" t="s">
        <v>49</v>
      </c>
      <c r="C45" s="1">
        <v>1998</v>
      </c>
      <c r="D45" s="1" t="s">
        <v>100</v>
      </c>
      <c r="E45" s="1" t="s">
        <v>78</v>
      </c>
      <c r="F45" s="1">
        <f>G45-(G45-G44)+0.001</f>
        <v>1.829</v>
      </c>
      <c r="G45" s="1">
        <v>3.2759999999999998</v>
      </c>
      <c r="H45" s="1">
        <v>2.552</v>
      </c>
      <c r="I45" s="1">
        <v>7</v>
      </c>
      <c r="J45" s="1">
        <v>110</v>
      </c>
      <c r="K45" s="1">
        <f>K44-J44</f>
        <v>219</v>
      </c>
      <c r="L45" s="1">
        <f>K45-K46</f>
        <v>110</v>
      </c>
      <c r="M45" s="1" t="s">
        <v>51</v>
      </c>
      <c r="N45" s="1" t="s">
        <v>92</v>
      </c>
      <c r="O45" s="1"/>
    </row>
    <row r="46" spans="1:15" x14ac:dyDescent="0.25">
      <c r="A46" s="1" t="s">
        <v>48</v>
      </c>
      <c r="B46" s="1" t="s">
        <v>49</v>
      </c>
      <c r="C46" s="1">
        <v>1998</v>
      </c>
      <c r="D46" s="1" t="s">
        <v>100</v>
      </c>
      <c r="E46" s="1" t="s">
        <v>79</v>
      </c>
      <c r="F46" s="1">
        <f>G46-(G46-G45)+0.001</f>
        <v>3.2769999999999997</v>
      </c>
      <c r="G46" s="1">
        <f>G45+((G45-G44)*1.5)</f>
        <v>5.4479999999999995</v>
      </c>
      <c r="H46" s="1">
        <v>4</v>
      </c>
      <c r="I46" s="1">
        <v>31</v>
      </c>
      <c r="J46" s="1">
        <v>109</v>
      </c>
      <c r="K46" s="1">
        <v>109</v>
      </c>
      <c r="L46" s="1">
        <v>109</v>
      </c>
      <c r="M46" s="1" t="s">
        <v>51</v>
      </c>
      <c r="N46" s="1" t="s">
        <v>92</v>
      </c>
      <c r="O46" s="1"/>
    </row>
    <row r="47" spans="1:15" x14ac:dyDescent="0.25">
      <c r="A47" s="1" t="s">
        <v>53</v>
      </c>
      <c r="B47" s="1" t="s">
        <v>54</v>
      </c>
      <c r="C47" s="1">
        <v>1996</v>
      </c>
      <c r="D47" s="1" t="s">
        <v>100</v>
      </c>
      <c r="E47" s="1" t="s">
        <v>55</v>
      </c>
      <c r="F47" s="1">
        <v>0</v>
      </c>
      <c r="G47" s="1">
        <v>0.83899999999999997</v>
      </c>
      <c r="H47" s="1">
        <v>0.42</v>
      </c>
      <c r="I47" s="1">
        <v>1</v>
      </c>
      <c r="J47" s="1">
        <v>156</v>
      </c>
      <c r="K47" s="1">
        <f>SUM(J47:J50)</f>
        <v>936</v>
      </c>
      <c r="L47" s="1">
        <f>K47-K48</f>
        <v>156</v>
      </c>
      <c r="M47" s="1" t="s">
        <v>38</v>
      </c>
      <c r="N47" s="1" t="s">
        <v>92</v>
      </c>
      <c r="O47" s="1"/>
    </row>
    <row r="48" spans="1:15" x14ac:dyDescent="0.25">
      <c r="A48" s="1" t="s">
        <v>53</v>
      </c>
      <c r="B48" s="1" t="s">
        <v>54</v>
      </c>
      <c r="C48" s="1">
        <v>1996</v>
      </c>
      <c r="D48" s="1" t="s">
        <v>100</v>
      </c>
      <c r="E48" s="1" t="s">
        <v>90</v>
      </c>
      <c r="F48" s="1">
        <f>G48-(G48-G47)+0.001</f>
        <v>0.84</v>
      </c>
      <c r="G48" s="1">
        <v>2.52</v>
      </c>
      <c r="H48" s="1">
        <v>1.68</v>
      </c>
      <c r="I48" s="1">
        <v>1</v>
      </c>
      <c r="J48" s="1">
        <v>299</v>
      </c>
      <c r="K48" s="1">
        <f>K47-J47</f>
        <v>780</v>
      </c>
      <c r="L48" s="1">
        <f>K48-K49</f>
        <v>299</v>
      </c>
      <c r="M48" s="1" t="s">
        <v>38</v>
      </c>
      <c r="N48" s="1" t="s">
        <v>92</v>
      </c>
      <c r="O48" s="1"/>
    </row>
    <row r="49" spans="1:15" x14ac:dyDescent="0.25">
      <c r="A49" s="1" t="s">
        <v>53</v>
      </c>
      <c r="B49" s="1" t="s">
        <v>54</v>
      </c>
      <c r="C49" s="1">
        <v>1996</v>
      </c>
      <c r="D49" s="1" t="s">
        <v>100</v>
      </c>
      <c r="E49" s="1" t="s">
        <v>56</v>
      </c>
      <c r="F49" s="1">
        <f>G49-(G49-G48)+0.001</f>
        <v>2.5210000000000004</v>
      </c>
      <c r="G49" s="1">
        <v>7.55</v>
      </c>
      <c r="H49" s="1">
        <v>5.0350000000000001</v>
      </c>
      <c r="I49" s="1">
        <v>8</v>
      </c>
      <c r="J49" s="1">
        <v>300</v>
      </c>
      <c r="K49" s="1">
        <f>K48-J48</f>
        <v>481</v>
      </c>
      <c r="L49" s="1">
        <f>K49-K50</f>
        <v>300</v>
      </c>
      <c r="M49" s="1" t="s">
        <v>38</v>
      </c>
      <c r="N49" s="1" t="s">
        <v>93</v>
      </c>
      <c r="O49" s="1"/>
    </row>
    <row r="50" spans="1:15" x14ac:dyDescent="0.25">
      <c r="A50" s="1" t="s">
        <v>53</v>
      </c>
      <c r="B50" s="1" t="s">
        <v>54</v>
      </c>
      <c r="C50" s="1">
        <v>1996</v>
      </c>
      <c r="D50" s="1" t="s">
        <v>100</v>
      </c>
      <c r="E50" s="1" t="s">
        <v>57</v>
      </c>
      <c r="F50" s="1">
        <f>G50-(G50-G49)+0.001</f>
        <v>7.5510000000000002</v>
      </c>
      <c r="G50" s="1">
        <f>G49+((G49-G48)*1.5)</f>
        <v>15.094999999999999</v>
      </c>
      <c r="H50" s="1">
        <v>10.07</v>
      </c>
      <c r="I50" s="1">
        <v>18</v>
      </c>
      <c r="J50" s="1">
        <v>181</v>
      </c>
      <c r="K50" s="1">
        <v>181</v>
      </c>
      <c r="L50" s="1">
        <v>181</v>
      </c>
      <c r="M50" s="1" t="s">
        <v>38</v>
      </c>
      <c r="N50" s="1" t="s">
        <v>93</v>
      </c>
      <c r="O50" s="1"/>
    </row>
    <row r="51" spans="1:15" x14ac:dyDescent="0.25">
      <c r="A51" s="1" t="s">
        <v>58</v>
      </c>
      <c r="B51" s="1" t="s">
        <v>59</v>
      </c>
      <c r="C51" s="1">
        <v>1995</v>
      </c>
      <c r="D51" s="1" t="s">
        <v>36</v>
      </c>
      <c r="E51" s="1" t="s">
        <v>60</v>
      </c>
      <c r="F51" s="1">
        <v>0</v>
      </c>
      <c r="G51" s="1">
        <f>0.2</f>
        <v>0.2</v>
      </c>
      <c r="H51" s="1">
        <v>0.1</v>
      </c>
      <c r="I51" s="1">
        <v>5</v>
      </c>
      <c r="J51" s="1">
        <v>3330</v>
      </c>
      <c r="K51" s="1">
        <v>51767</v>
      </c>
      <c r="L51" s="1">
        <v>51767</v>
      </c>
      <c r="M51" s="1" t="s">
        <v>38</v>
      </c>
      <c r="N51" s="1" t="s">
        <v>93</v>
      </c>
      <c r="O51" s="1"/>
    </row>
    <row r="52" spans="1:15" x14ac:dyDescent="0.25">
      <c r="A52" s="1" t="s">
        <v>58</v>
      </c>
      <c r="B52" s="1" t="s">
        <v>59</v>
      </c>
      <c r="C52" s="1">
        <v>1995</v>
      </c>
      <c r="D52" s="1" t="s">
        <v>36</v>
      </c>
      <c r="E52" s="1" t="s">
        <v>61</v>
      </c>
      <c r="F52" s="1">
        <f>G52-(G52-G51)+0.001</f>
        <v>0.20100000000000001</v>
      </c>
      <c r="G52" s="1">
        <v>0.5</v>
      </c>
      <c r="H52" s="1">
        <v>0.35</v>
      </c>
      <c r="I52" s="1">
        <v>5</v>
      </c>
      <c r="J52" s="1">
        <v>1800</v>
      </c>
      <c r="K52" s="1">
        <v>23447</v>
      </c>
      <c r="L52" s="1">
        <v>23447</v>
      </c>
      <c r="M52" s="1" t="s">
        <v>38</v>
      </c>
      <c r="N52" s="1" t="s">
        <v>93</v>
      </c>
      <c r="O52" s="1"/>
    </row>
    <row r="53" spans="1:15" x14ac:dyDescent="0.25">
      <c r="A53" s="1" t="s">
        <v>58</v>
      </c>
      <c r="B53" s="1" t="s">
        <v>59</v>
      </c>
      <c r="C53" s="1">
        <v>1995</v>
      </c>
      <c r="D53" s="1" t="s">
        <v>36</v>
      </c>
      <c r="E53" s="1" t="s">
        <v>62</v>
      </c>
      <c r="F53" s="1">
        <f t="shared" ref="F53:F57" si="10">G53-(G53-G52)+0.001</f>
        <v>0.501</v>
      </c>
      <c r="G53" s="1">
        <v>1</v>
      </c>
      <c r="H53" s="1">
        <v>0.75</v>
      </c>
      <c r="I53" s="1">
        <v>15</v>
      </c>
      <c r="J53" s="1">
        <v>1060</v>
      </c>
      <c r="K53" s="1">
        <v>11409</v>
      </c>
      <c r="L53" s="1">
        <v>11409</v>
      </c>
      <c r="M53" s="1" t="s">
        <v>38</v>
      </c>
      <c r="N53" s="1" t="s">
        <v>93</v>
      </c>
      <c r="O53" s="1"/>
    </row>
    <row r="54" spans="1:15" x14ac:dyDescent="0.25">
      <c r="A54" s="1" t="s">
        <v>58</v>
      </c>
      <c r="B54" s="1" t="s">
        <v>59</v>
      </c>
      <c r="C54" s="1">
        <v>1995</v>
      </c>
      <c r="D54" s="1" t="s">
        <v>36</v>
      </c>
      <c r="E54" s="1" t="s">
        <v>63</v>
      </c>
      <c r="F54" s="1">
        <f t="shared" si="10"/>
        <v>1.0009999999999999</v>
      </c>
      <c r="G54" s="1">
        <v>2</v>
      </c>
      <c r="H54" s="1">
        <v>1.5</v>
      </c>
      <c r="I54" s="1">
        <v>33</v>
      </c>
      <c r="J54" s="1">
        <v>684</v>
      </c>
      <c r="K54" s="1">
        <v>10778</v>
      </c>
      <c r="L54" s="1">
        <v>10778</v>
      </c>
      <c r="M54" s="1" t="s">
        <v>38</v>
      </c>
      <c r="N54" s="1" t="s">
        <v>93</v>
      </c>
      <c r="O54" s="1"/>
    </row>
    <row r="55" spans="1:15" x14ac:dyDescent="0.25">
      <c r="A55" s="1" t="s">
        <v>58</v>
      </c>
      <c r="B55" s="1" t="s">
        <v>59</v>
      </c>
      <c r="C55" s="1">
        <v>1995</v>
      </c>
      <c r="D55" s="1" t="s">
        <v>36</v>
      </c>
      <c r="E55" s="1" t="s">
        <v>64</v>
      </c>
      <c r="F55" s="1">
        <f t="shared" si="10"/>
        <v>2.0009999999999999</v>
      </c>
      <c r="G55" s="1">
        <v>3</v>
      </c>
      <c r="H55" s="1">
        <v>2.5</v>
      </c>
      <c r="I55" s="1">
        <v>44</v>
      </c>
      <c r="J55" s="1">
        <v>331</v>
      </c>
      <c r="K55" s="1">
        <v>5308</v>
      </c>
      <c r="L55" s="1">
        <v>5308</v>
      </c>
      <c r="M55" s="1" t="s">
        <v>38</v>
      </c>
      <c r="N55" s="1" t="s">
        <v>93</v>
      </c>
      <c r="O55" s="1"/>
    </row>
    <row r="56" spans="1:15" x14ac:dyDescent="0.25">
      <c r="A56" s="1" t="s">
        <v>58</v>
      </c>
      <c r="B56" s="1" t="s">
        <v>59</v>
      </c>
      <c r="C56" s="1">
        <v>1995</v>
      </c>
      <c r="D56" s="1" t="s">
        <v>36</v>
      </c>
      <c r="E56" s="1" t="s">
        <v>65</v>
      </c>
      <c r="F56" s="1">
        <f t="shared" si="10"/>
        <v>3.0009999999999999</v>
      </c>
      <c r="G56" s="1">
        <v>4</v>
      </c>
      <c r="H56" s="1">
        <v>3.5</v>
      </c>
      <c r="I56" s="1">
        <v>42</v>
      </c>
      <c r="J56" s="1">
        <v>125</v>
      </c>
      <c r="K56" s="1">
        <v>1308</v>
      </c>
      <c r="L56" s="1">
        <v>1308</v>
      </c>
      <c r="M56" s="1" t="s">
        <v>38</v>
      </c>
      <c r="N56" s="1" t="s">
        <v>93</v>
      </c>
      <c r="O56" s="1"/>
    </row>
    <row r="57" spans="1:15" x14ac:dyDescent="0.25">
      <c r="A57" s="1" t="s">
        <v>58</v>
      </c>
      <c r="B57" s="1" t="s">
        <v>59</v>
      </c>
      <c r="C57" s="1">
        <v>1995</v>
      </c>
      <c r="D57" s="1" t="s">
        <v>36</v>
      </c>
      <c r="E57" s="1" t="s">
        <v>66</v>
      </c>
      <c r="F57" s="1">
        <f t="shared" si="10"/>
        <v>4.0010000000000003</v>
      </c>
      <c r="G57" s="1">
        <v>5.5</v>
      </c>
      <c r="H57" s="1">
        <v>4.5</v>
      </c>
      <c r="I57" s="1">
        <v>26</v>
      </c>
      <c r="J57" s="1">
        <v>52</v>
      </c>
      <c r="K57" s="1">
        <v>772</v>
      </c>
      <c r="L57" s="1">
        <v>772</v>
      </c>
      <c r="M57" s="1" t="s">
        <v>38</v>
      </c>
      <c r="N57" s="1" t="s">
        <v>93</v>
      </c>
      <c r="O57" s="1"/>
    </row>
    <row r="58" spans="1:15" x14ac:dyDescent="0.25">
      <c r="A58" s="1" t="s">
        <v>86</v>
      </c>
      <c r="B58" s="1" t="s">
        <v>87</v>
      </c>
      <c r="C58" s="1">
        <v>1993</v>
      </c>
      <c r="D58" s="1" t="s">
        <v>100</v>
      </c>
      <c r="E58" s="1">
        <v>0.9</v>
      </c>
      <c r="F58" s="1">
        <v>0.7</v>
      </c>
      <c r="G58" s="1">
        <v>1.05</v>
      </c>
      <c r="H58" s="1">
        <f>(G58+F58)/2</f>
        <v>0.875</v>
      </c>
      <c r="I58" s="1">
        <v>3</v>
      </c>
      <c r="J58" s="1">
        <v>1680</v>
      </c>
      <c r="K58" s="1">
        <v>1680</v>
      </c>
      <c r="L58" s="1">
        <f>K58-J59</f>
        <v>234</v>
      </c>
      <c r="M58" s="1" t="s">
        <v>35</v>
      </c>
      <c r="N58" s="1" t="s">
        <v>93</v>
      </c>
      <c r="O58" s="1"/>
    </row>
    <row r="59" spans="1:15" x14ac:dyDescent="0.25">
      <c r="A59" s="1" t="s">
        <v>86</v>
      </c>
      <c r="B59" s="1" t="s">
        <v>87</v>
      </c>
      <c r="C59" s="1">
        <v>1993</v>
      </c>
      <c r="D59" s="1" t="s">
        <v>100</v>
      </c>
      <c r="E59" s="1">
        <v>1.2</v>
      </c>
      <c r="F59" s="1">
        <f t="shared" ref="F59:F70" si="11">G59-(G59-G58)+0.001</f>
        <v>1.0509999999999999</v>
      </c>
      <c r="G59" s="1">
        <f t="shared" ref="G59:G68" si="12">(E59+E60)/2</f>
        <v>1.35</v>
      </c>
      <c r="H59" s="1">
        <f t="shared" ref="H59:H70" si="13">(G59+F59)/2</f>
        <v>1.2004999999999999</v>
      </c>
      <c r="I59" s="1">
        <v>8</v>
      </c>
      <c r="J59" s="1">
        <v>1446</v>
      </c>
      <c r="K59" s="1">
        <v>1446</v>
      </c>
      <c r="L59" s="1">
        <f t="shared" ref="L59:L68" si="14">K59-J60</f>
        <v>205</v>
      </c>
      <c r="M59" s="1" t="s">
        <v>35</v>
      </c>
      <c r="N59" s="1" t="s">
        <v>93</v>
      </c>
      <c r="O59" s="1"/>
    </row>
    <row r="60" spans="1:15" x14ac:dyDescent="0.25">
      <c r="A60" s="1" t="s">
        <v>86</v>
      </c>
      <c r="B60" s="1" t="s">
        <v>87</v>
      </c>
      <c r="C60" s="1">
        <v>1993</v>
      </c>
      <c r="D60" s="1" t="s">
        <v>100</v>
      </c>
      <c r="E60" s="1">
        <v>1.5</v>
      </c>
      <c r="F60" s="1">
        <f t="shared" si="11"/>
        <v>1.351</v>
      </c>
      <c r="G60" s="1">
        <f t="shared" si="12"/>
        <v>1.65</v>
      </c>
      <c r="H60" s="1">
        <f t="shared" si="13"/>
        <v>1.5004999999999999</v>
      </c>
      <c r="I60" s="1">
        <v>11</v>
      </c>
      <c r="J60" s="1">
        <v>1241</v>
      </c>
      <c r="K60" s="1">
        <v>1241</v>
      </c>
      <c r="L60" s="1">
        <f t="shared" si="14"/>
        <v>238</v>
      </c>
      <c r="M60" s="1" t="s">
        <v>35</v>
      </c>
      <c r="N60" s="1" t="s">
        <v>93</v>
      </c>
      <c r="O60" s="1"/>
    </row>
    <row r="61" spans="1:15" x14ac:dyDescent="0.25">
      <c r="A61" s="1" t="s">
        <v>86</v>
      </c>
      <c r="B61" s="1" t="s">
        <v>87</v>
      </c>
      <c r="C61" s="1">
        <v>1993</v>
      </c>
      <c r="D61" s="1" t="s">
        <v>100</v>
      </c>
      <c r="E61" s="1">
        <v>1.8</v>
      </c>
      <c r="F61" s="1">
        <f t="shared" si="11"/>
        <v>1.6509999999999998</v>
      </c>
      <c r="G61" s="1">
        <f t="shared" si="12"/>
        <v>1.9500000000000002</v>
      </c>
      <c r="H61" s="1">
        <f t="shared" si="13"/>
        <v>1.8005</v>
      </c>
      <c r="I61" s="1">
        <v>24</v>
      </c>
      <c r="J61" s="1">
        <v>1003</v>
      </c>
      <c r="K61" s="1">
        <v>1003</v>
      </c>
      <c r="L61" s="1">
        <f t="shared" si="14"/>
        <v>222</v>
      </c>
      <c r="M61" s="1" t="s">
        <v>35</v>
      </c>
      <c r="N61" s="1" t="s">
        <v>93</v>
      </c>
      <c r="O61" s="1"/>
    </row>
    <row r="62" spans="1:15" x14ac:dyDescent="0.25">
      <c r="A62" s="1" t="s">
        <v>86</v>
      </c>
      <c r="B62" s="1" t="s">
        <v>87</v>
      </c>
      <c r="C62" s="1">
        <v>1993</v>
      </c>
      <c r="D62" s="1" t="s">
        <v>100</v>
      </c>
      <c r="E62" s="1">
        <v>2.1</v>
      </c>
      <c r="F62" s="1">
        <f t="shared" si="11"/>
        <v>1.9510000000000001</v>
      </c>
      <c r="G62" s="1">
        <f t="shared" si="12"/>
        <v>2.25</v>
      </c>
      <c r="H62" s="1">
        <f t="shared" si="13"/>
        <v>2.1005000000000003</v>
      </c>
      <c r="I62" s="1">
        <v>23</v>
      </c>
      <c r="J62" s="1">
        <v>781</v>
      </c>
      <c r="K62" s="1">
        <v>781</v>
      </c>
      <c r="L62" s="1">
        <f t="shared" si="14"/>
        <v>214</v>
      </c>
      <c r="M62" s="1" t="s">
        <v>35</v>
      </c>
      <c r="N62" s="1" t="s">
        <v>93</v>
      </c>
      <c r="O62" s="1"/>
    </row>
    <row r="63" spans="1:15" x14ac:dyDescent="0.25">
      <c r="A63" s="1" t="s">
        <v>86</v>
      </c>
      <c r="B63" s="1" t="s">
        <v>87</v>
      </c>
      <c r="C63" s="1">
        <v>1993</v>
      </c>
      <c r="D63" s="1" t="s">
        <v>100</v>
      </c>
      <c r="E63" s="1">
        <v>2.4</v>
      </c>
      <c r="F63" s="1">
        <f t="shared" si="11"/>
        <v>2.2509999999999999</v>
      </c>
      <c r="G63" s="1">
        <f t="shared" si="12"/>
        <v>2.5499999999999998</v>
      </c>
      <c r="H63" s="1">
        <f t="shared" si="13"/>
        <v>2.4005000000000001</v>
      </c>
      <c r="I63" s="1">
        <v>35</v>
      </c>
      <c r="J63" s="1">
        <v>567</v>
      </c>
      <c r="K63" s="1">
        <v>567</v>
      </c>
      <c r="L63" s="1">
        <f t="shared" si="14"/>
        <v>169</v>
      </c>
      <c r="M63" s="1" t="s">
        <v>35</v>
      </c>
      <c r="N63" s="1" t="s">
        <v>93</v>
      </c>
      <c r="O63" s="1"/>
    </row>
    <row r="64" spans="1:15" x14ac:dyDescent="0.25">
      <c r="A64" s="1" t="s">
        <v>86</v>
      </c>
      <c r="B64" s="1" t="s">
        <v>87</v>
      </c>
      <c r="C64" s="1">
        <v>1993</v>
      </c>
      <c r="D64" s="1" t="s">
        <v>100</v>
      </c>
      <c r="E64" s="1">
        <v>2.7</v>
      </c>
      <c r="F64" s="1">
        <f t="shared" si="11"/>
        <v>2.5509999999999997</v>
      </c>
      <c r="G64" s="1">
        <f t="shared" si="12"/>
        <v>2.85</v>
      </c>
      <c r="H64" s="1">
        <f t="shared" si="13"/>
        <v>2.7004999999999999</v>
      </c>
      <c r="I64" s="1">
        <v>33</v>
      </c>
      <c r="J64" s="1">
        <v>398</v>
      </c>
      <c r="K64" s="1">
        <v>398</v>
      </c>
      <c r="L64" s="1">
        <f t="shared" si="14"/>
        <v>150</v>
      </c>
      <c r="M64" s="1" t="s">
        <v>35</v>
      </c>
      <c r="N64" s="1" t="s">
        <v>93</v>
      </c>
      <c r="O64" s="1"/>
    </row>
    <row r="65" spans="1:15" x14ac:dyDescent="0.25">
      <c r="A65" s="1" t="s">
        <v>86</v>
      </c>
      <c r="B65" s="1" t="s">
        <v>87</v>
      </c>
      <c r="C65" s="1">
        <v>1993</v>
      </c>
      <c r="D65" s="1" t="s">
        <v>100</v>
      </c>
      <c r="E65" s="1">
        <v>3</v>
      </c>
      <c r="F65" s="1">
        <f t="shared" si="11"/>
        <v>2.851</v>
      </c>
      <c r="G65" s="1">
        <f t="shared" si="12"/>
        <v>3.15</v>
      </c>
      <c r="H65" s="1">
        <f t="shared" si="13"/>
        <v>3.0004999999999997</v>
      </c>
      <c r="I65" s="1">
        <v>28</v>
      </c>
      <c r="J65" s="1">
        <v>248</v>
      </c>
      <c r="K65" s="1">
        <v>248</v>
      </c>
      <c r="L65" s="1">
        <f t="shared" si="14"/>
        <v>101</v>
      </c>
      <c r="M65" s="1" t="s">
        <v>35</v>
      </c>
      <c r="N65" s="1" t="s">
        <v>93</v>
      </c>
      <c r="O65" s="1"/>
    </row>
    <row r="66" spans="1:15" x14ac:dyDescent="0.25">
      <c r="A66" s="1" t="s">
        <v>86</v>
      </c>
      <c r="B66" s="1" t="s">
        <v>87</v>
      </c>
      <c r="C66" s="1">
        <v>1993</v>
      </c>
      <c r="D66" s="1" t="s">
        <v>100</v>
      </c>
      <c r="E66" s="1">
        <v>3.3</v>
      </c>
      <c r="F66" s="1">
        <f t="shared" si="11"/>
        <v>3.1509999999999998</v>
      </c>
      <c r="G66" s="1">
        <f t="shared" si="12"/>
        <v>3.45</v>
      </c>
      <c r="H66" s="1">
        <f t="shared" si="13"/>
        <v>3.3005</v>
      </c>
      <c r="I66" s="1">
        <v>18</v>
      </c>
      <c r="J66" s="1">
        <v>147</v>
      </c>
      <c r="K66" s="1">
        <v>147</v>
      </c>
      <c r="L66" s="1">
        <f t="shared" si="14"/>
        <v>76</v>
      </c>
      <c r="M66" s="1" t="s">
        <v>35</v>
      </c>
      <c r="N66" s="1" t="s">
        <v>93</v>
      </c>
      <c r="O66" s="1"/>
    </row>
    <row r="67" spans="1:15" x14ac:dyDescent="0.25">
      <c r="A67" s="1" t="s">
        <v>86</v>
      </c>
      <c r="B67" s="1" t="s">
        <v>87</v>
      </c>
      <c r="C67" s="1">
        <v>1993</v>
      </c>
      <c r="D67" s="1" t="s">
        <v>100</v>
      </c>
      <c r="E67" s="1">
        <v>3.6</v>
      </c>
      <c r="F67" s="1">
        <f t="shared" si="11"/>
        <v>3.4510000000000001</v>
      </c>
      <c r="G67" s="1">
        <f t="shared" si="12"/>
        <v>3.75</v>
      </c>
      <c r="H67" s="1">
        <f t="shared" si="13"/>
        <v>3.6005000000000003</v>
      </c>
      <c r="I67" s="1">
        <v>17</v>
      </c>
      <c r="J67" s="1">
        <v>71</v>
      </c>
      <c r="K67" s="1">
        <v>71</v>
      </c>
      <c r="L67" s="1">
        <f>K67-J68</f>
        <v>41</v>
      </c>
      <c r="M67" s="1" t="s">
        <v>35</v>
      </c>
      <c r="N67" s="1" t="s">
        <v>93</v>
      </c>
      <c r="O67" s="1"/>
    </row>
    <row r="68" spans="1:15" x14ac:dyDescent="0.25">
      <c r="A68" s="1" t="s">
        <v>86</v>
      </c>
      <c r="B68" s="1" t="s">
        <v>87</v>
      </c>
      <c r="C68" s="1">
        <v>1993</v>
      </c>
      <c r="D68" s="1" t="s">
        <v>100</v>
      </c>
      <c r="E68" s="1">
        <v>3.9</v>
      </c>
      <c r="F68" s="1">
        <f t="shared" si="11"/>
        <v>3.7509999999999999</v>
      </c>
      <c r="G68" s="1">
        <f t="shared" si="12"/>
        <v>4.05</v>
      </c>
      <c r="H68" s="1">
        <f t="shared" si="13"/>
        <v>3.9005000000000001</v>
      </c>
      <c r="I68" s="1">
        <v>7</v>
      </c>
      <c r="J68" s="1">
        <v>30</v>
      </c>
      <c r="K68" s="1">
        <v>30</v>
      </c>
      <c r="L68" s="1">
        <f t="shared" si="14"/>
        <v>11</v>
      </c>
      <c r="M68" s="1" t="s">
        <v>35</v>
      </c>
      <c r="N68" s="1" t="s">
        <v>93</v>
      </c>
      <c r="O68" s="1"/>
    </row>
    <row r="69" spans="1:15" x14ac:dyDescent="0.25">
      <c r="A69" s="1" t="s">
        <v>86</v>
      </c>
      <c r="B69" s="1" t="s">
        <v>87</v>
      </c>
      <c r="C69" s="1">
        <v>1993</v>
      </c>
      <c r="D69" s="1" t="s">
        <v>100</v>
      </c>
      <c r="E69" s="1">
        <v>4.2</v>
      </c>
      <c r="F69" s="1">
        <f t="shared" si="11"/>
        <v>4.0510000000000002</v>
      </c>
      <c r="G69" s="1">
        <f>(E69+E70)/2</f>
        <v>4.3499999999999996</v>
      </c>
      <c r="H69" s="1">
        <f t="shared" si="13"/>
        <v>4.2004999999999999</v>
      </c>
      <c r="I69" s="1">
        <v>10</v>
      </c>
      <c r="J69" s="1">
        <v>19</v>
      </c>
      <c r="K69" s="1">
        <v>19</v>
      </c>
      <c r="L69" s="1">
        <v>19</v>
      </c>
      <c r="M69" s="1" t="s">
        <v>35</v>
      </c>
      <c r="N69" s="1" t="s">
        <v>93</v>
      </c>
    </row>
    <row r="70" spans="1:15" x14ac:dyDescent="0.25">
      <c r="A70" s="1" t="s">
        <v>86</v>
      </c>
      <c r="B70" s="1" t="s">
        <v>87</v>
      </c>
      <c r="C70" s="1">
        <v>1993</v>
      </c>
      <c r="D70" s="1" t="s">
        <v>100</v>
      </c>
      <c r="E70" s="1">
        <v>4.5</v>
      </c>
      <c r="F70" s="1">
        <f t="shared" si="11"/>
        <v>4.351</v>
      </c>
      <c r="G70" s="1">
        <f>4.65</f>
        <v>4.6500000000000004</v>
      </c>
      <c r="H70" s="1">
        <f t="shared" si="13"/>
        <v>4.5005000000000006</v>
      </c>
      <c r="I70" s="1">
        <v>5</v>
      </c>
      <c r="J70" s="1">
        <v>8</v>
      </c>
      <c r="K70" s="1">
        <v>8</v>
      </c>
      <c r="L70" s="1">
        <v>8</v>
      </c>
      <c r="M70" s="1" t="s">
        <v>35</v>
      </c>
      <c r="N70" s="1" t="s">
        <v>93</v>
      </c>
    </row>
    <row r="71" spans="1:15" x14ac:dyDescent="0.25">
      <c r="A71" s="1" t="s">
        <v>94</v>
      </c>
      <c r="B71" s="1" t="s">
        <v>95</v>
      </c>
      <c r="C71" s="1">
        <v>1996</v>
      </c>
      <c r="D71" s="1" t="s">
        <v>100</v>
      </c>
      <c r="E71" s="1" t="s">
        <v>96</v>
      </c>
      <c r="F71" s="2">
        <v>1E-3</v>
      </c>
      <c r="G71" s="2">
        <v>1</v>
      </c>
      <c r="H71" s="1">
        <v>0.6</v>
      </c>
      <c r="I71" s="1">
        <v>4</v>
      </c>
      <c r="J71" s="1">
        <v>94</v>
      </c>
      <c r="K71" s="1">
        <v>94</v>
      </c>
      <c r="L71" s="2">
        <f t="shared" ref="L71:L74" si="15">K71-J72</f>
        <v>32</v>
      </c>
      <c r="M71" s="1" t="s">
        <v>38</v>
      </c>
      <c r="N71" s="1" t="s">
        <v>93</v>
      </c>
    </row>
    <row r="72" spans="1:15" x14ac:dyDescent="0.25">
      <c r="A72" s="1" t="s">
        <v>94</v>
      </c>
      <c r="B72" s="1" t="s">
        <v>95</v>
      </c>
      <c r="C72" s="1">
        <v>1996</v>
      </c>
      <c r="D72" s="1" t="s">
        <v>100</v>
      </c>
      <c r="E72" s="2" t="s">
        <v>97</v>
      </c>
      <c r="F72" s="2">
        <v>1.0009999999999999</v>
      </c>
      <c r="G72" s="2">
        <v>2</v>
      </c>
      <c r="H72" s="2">
        <v>1.4</v>
      </c>
      <c r="I72" s="2">
        <v>10</v>
      </c>
      <c r="J72" s="2">
        <v>62</v>
      </c>
      <c r="K72" s="2">
        <v>62</v>
      </c>
      <c r="L72" s="2">
        <f t="shared" si="15"/>
        <v>38</v>
      </c>
      <c r="M72" s="1" t="s">
        <v>38</v>
      </c>
      <c r="N72" s="1" t="s">
        <v>93</v>
      </c>
    </row>
    <row r="73" spans="1:15" x14ac:dyDescent="0.25">
      <c r="A73" s="1" t="s">
        <v>94</v>
      </c>
      <c r="B73" s="1" t="s">
        <v>95</v>
      </c>
      <c r="C73" s="1">
        <v>1996</v>
      </c>
      <c r="D73" s="1" t="s">
        <v>100</v>
      </c>
      <c r="E73" s="2" t="s">
        <v>98</v>
      </c>
      <c r="F73" s="2">
        <v>2.0009999999999999</v>
      </c>
      <c r="G73" s="2">
        <v>3</v>
      </c>
      <c r="H73" s="2">
        <v>2.5</v>
      </c>
      <c r="I73" s="2">
        <v>10</v>
      </c>
      <c r="J73" s="2">
        <v>24</v>
      </c>
      <c r="K73" s="2">
        <v>24</v>
      </c>
      <c r="L73" s="2">
        <f t="shared" si="15"/>
        <v>18</v>
      </c>
      <c r="M73" s="1" t="s">
        <v>38</v>
      </c>
    </row>
    <row r="74" spans="1:15" x14ac:dyDescent="0.25">
      <c r="A74" s="1" t="s">
        <v>94</v>
      </c>
      <c r="B74" s="1" t="s">
        <v>95</v>
      </c>
      <c r="C74" s="1">
        <v>1996</v>
      </c>
      <c r="D74" s="1" t="s">
        <v>100</v>
      </c>
      <c r="E74" s="2" t="s">
        <v>99</v>
      </c>
      <c r="F74" s="2">
        <v>3.0009999999999999</v>
      </c>
      <c r="G74" s="2">
        <v>3.5</v>
      </c>
      <c r="H74" s="2">
        <v>3.6</v>
      </c>
      <c r="I74" s="2">
        <v>5</v>
      </c>
      <c r="J74" s="2">
        <v>6</v>
      </c>
      <c r="K74" s="2">
        <v>6</v>
      </c>
      <c r="L74" s="2">
        <f t="shared" si="15"/>
        <v>6</v>
      </c>
      <c r="M74" s="1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Howlett, Patrick J</cp:lastModifiedBy>
  <dcterms:created xsi:type="dcterms:W3CDTF">2023-04-20T13:54:58Z</dcterms:created>
  <dcterms:modified xsi:type="dcterms:W3CDTF">2023-12-21T12:24:07Z</dcterms:modified>
</cp:coreProperties>
</file>