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\Documents\USQ\PetesPapers\Thesis\Chapter3 PG Model\models\"/>
    </mc:Choice>
  </mc:AlternateContent>
  <xr:revisionPtr revIDLastSave="0" documentId="13_ncr:1_{55CF3BE7-C1E8-4A84-9667-9F1EAE8F0A3B}" xr6:coauthVersionLast="47" xr6:coauthVersionMax="47" xr10:uidLastSave="{00000000-0000-0000-0000-000000000000}"/>
  <bookViews>
    <workbookView xWindow="39780" yWindow="-390" windowWidth="27390" windowHeight="16680" tabRatio="765" xr2:uid="{CD11C47C-4470-47D7-8492-EF1E35E170CD}"/>
  </bookViews>
  <sheets>
    <sheet name="Observed-from-Experiments-IWG" sheetId="1" r:id="rId1"/>
    <sheet name="Cowra seed &amp; plot to kg per ha " sheetId="2" r:id="rId2"/>
    <sheet name="Fernandez-2014" sheetId="3" r:id="rId3"/>
    <sheet name="Jungers 2018" sheetId="4" r:id="rId4"/>
    <sheet name="Hunter2020" sheetId="5" r:id="rId5"/>
    <sheet name="Culman2010Wheat" sheetId="6" r:id="rId6"/>
    <sheet name="Culman2010IWG" sheetId="7" r:id="rId7"/>
    <sheet name="Martensson2022" sheetId="8" r:id="rId8"/>
    <sheet name="Pugliese2019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0" i="1" l="1"/>
  <c r="J333" i="1"/>
  <c r="J334" i="1"/>
  <c r="J329" i="1"/>
  <c r="U329" i="1"/>
  <c r="U330" i="1"/>
  <c r="U333" i="1"/>
  <c r="U334" i="1"/>
  <c r="X68" i="5"/>
  <c r="AC58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40" i="5"/>
  <c r="U312" i="1"/>
  <c r="J312" i="1" s="1"/>
  <c r="U313" i="1"/>
  <c r="J313" i="1" s="1"/>
  <c r="U314" i="1"/>
  <c r="J316" i="1"/>
  <c r="U317" i="1"/>
  <c r="U318" i="1"/>
  <c r="J318" i="1" s="1"/>
  <c r="U319" i="1"/>
  <c r="J319" i="1" s="1"/>
  <c r="U320" i="1"/>
  <c r="J320" i="1" s="1"/>
  <c r="U323" i="1"/>
  <c r="U324" i="1"/>
  <c r="U325" i="1"/>
  <c r="U326" i="1"/>
  <c r="J326" i="1" s="1"/>
  <c r="U311" i="1"/>
  <c r="J311" i="1" s="1"/>
  <c r="J314" i="1"/>
  <c r="J317" i="1"/>
  <c r="J322" i="1"/>
  <c r="J323" i="1"/>
  <c r="J324" i="1"/>
  <c r="J325" i="1"/>
  <c r="V9" i="4"/>
  <c r="V10" i="4"/>
  <c r="V11" i="4"/>
  <c r="V12" i="4"/>
  <c r="V8" i="4"/>
  <c r="T9" i="4"/>
  <c r="T10" i="4"/>
  <c r="T11" i="4"/>
  <c r="T12" i="4"/>
  <c r="T13" i="4"/>
  <c r="T8" i="4"/>
  <c r="J290" i="1"/>
  <c r="J298" i="1"/>
  <c r="J283" i="1"/>
  <c r="J291" i="1"/>
  <c r="J278" i="1"/>
  <c r="J279" i="1"/>
  <c r="J280" i="1"/>
  <c r="J292" i="1"/>
  <c r="J294" i="1"/>
  <c r="J295" i="1"/>
  <c r="J296" i="1"/>
  <c r="J282" i="1"/>
  <c r="J284" i="1"/>
  <c r="J286" i="1"/>
  <c r="J287" i="1"/>
  <c r="J288" i="1"/>
  <c r="J299" i="1"/>
  <c r="J300" i="1"/>
  <c r="J276" i="1"/>
  <c r="J275" i="1"/>
  <c r="J274" i="1"/>
  <c r="J273" i="1"/>
  <c r="J272" i="1"/>
  <c r="J271" i="1"/>
  <c r="J270" i="1"/>
  <c r="J268" i="1"/>
  <c r="J267" i="1"/>
  <c r="J266" i="1"/>
  <c r="J265" i="1"/>
  <c r="J264" i="1"/>
  <c r="J263" i="1"/>
  <c r="J262" i="1"/>
  <c r="J255" i="1"/>
  <c r="J256" i="1"/>
  <c r="J257" i="1"/>
  <c r="J258" i="1"/>
  <c r="J259" i="1"/>
  <c r="J260" i="1"/>
  <c r="J254" i="1"/>
  <c r="O29" i="1"/>
  <c r="N29" i="1"/>
  <c r="O21" i="1"/>
  <c r="N21" i="1"/>
</calcChain>
</file>

<file path=xl/sharedStrings.xml><?xml version="1.0" encoding="utf-8"?>
<sst xmlns="http://schemas.openxmlformats.org/spreadsheetml/2006/main" count="570" uniqueCount="160">
  <si>
    <t>SimulationName</t>
  </si>
  <si>
    <t>Clock.Today</t>
  </si>
  <si>
    <t>height</t>
  </si>
  <si>
    <t>CC%</t>
  </si>
  <si>
    <t>TKW</t>
  </si>
  <si>
    <t>SLA</t>
  </si>
  <si>
    <t>CowraIWGEarlyDefol</t>
  </si>
  <si>
    <t>CowraIWGLateDefol</t>
  </si>
  <si>
    <t>CowraIWGEarly+LateDefol</t>
  </si>
  <si>
    <t>CowraIWGNoDefol</t>
  </si>
  <si>
    <t>PittsworthIWGEarlyDefol</t>
  </si>
  <si>
    <t>PittsworthIWGLateDefol</t>
  </si>
  <si>
    <t>PittsworthIWGEarly+LateDefol</t>
  </si>
  <si>
    <t>PittsworthIWGNoDefol</t>
  </si>
  <si>
    <t>GDD</t>
  </si>
  <si>
    <t>Zadoks</t>
  </si>
  <si>
    <t>live_plants</t>
  </si>
  <si>
    <t>pest_&amp;_diseased_plants</t>
  </si>
  <si>
    <t>total_biomass</t>
  </si>
  <si>
    <t>grain_weight</t>
  </si>
  <si>
    <t>lat</t>
  </si>
  <si>
    <t>long</t>
  </si>
  <si>
    <t>N</t>
  </si>
  <si>
    <t>reference</t>
  </si>
  <si>
    <t>Jungers (2018)</t>
  </si>
  <si>
    <t>DAS</t>
  </si>
  <si>
    <t>Barriball (2022)</t>
  </si>
  <si>
    <t>*from Jan1?</t>
  </si>
  <si>
    <t>Culman(2013)</t>
  </si>
  <si>
    <t>biomass kg/ha</t>
  </si>
  <si>
    <t>grain kg/ha</t>
  </si>
  <si>
    <t>*grams per 1/3sqm</t>
  </si>
  <si>
    <t>yield t/ha</t>
  </si>
  <si>
    <t>1m*100*(100m/15cm)</t>
  </si>
  <si>
    <t>100(100/0.15)</t>
  </si>
  <si>
    <t>g/ha</t>
  </si>
  <si>
    <t>kg/ha</t>
  </si>
  <si>
    <t>t/ha</t>
  </si>
  <si>
    <t>Fernandez(2020)</t>
  </si>
  <si>
    <t>N40</t>
  </si>
  <si>
    <t>y1</t>
  </si>
  <si>
    <t>y2</t>
  </si>
  <si>
    <t>y3</t>
  </si>
  <si>
    <t>19.08x32.88</t>
  </si>
  <si>
    <t>N80</t>
  </si>
  <si>
    <t>grain</t>
  </si>
  <si>
    <t>Biomass</t>
  </si>
  <si>
    <t>N40LD</t>
  </si>
  <si>
    <t>Jungers2018StPaul2015</t>
  </si>
  <si>
    <t>Jungers2018Rosemount2016</t>
  </si>
  <si>
    <t>Barriball2022Salina2018</t>
  </si>
  <si>
    <t>Culman2013ConventionalMidN</t>
  </si>
  <si>
    <t>Fernandez2020RoseauN40HD</t>
  </si>
  <si>
    <t>Fernandez2020RoseauN80HD</t>
  </si>
  <si>
    <t>Fernandez2020RoseauN40LD</t>
  </si>
  <si>
    <t>Jungers (2022)</t>
  </si>
  <si>
    <t>Jungers2022StPaul2015Sep</t>
  </si>
  <si>
    <t>Jungers2022StPaul2015Oct</t>
  </si>
  <si>
    <t>Jungers2022StPaul2015Dec</t>
  </si>
  <si>
    <t>Jungers2022StPaul2016Sep</t>
  </si>
  <si>
    <t>Jungers2022StPaul2016Oct</t>
  </si>
  <si>
    <t>Jungers2022StPaul2016Dec</t>
  </si>
  <si>
    <t>Stage</t>
  </si>
  <si>
    <t>GDD-F</t>
  </si>
  <si>
    <t>GDD-C</t>
  </si>
  <si>
    <t>vernalising</t>
  </si>
  <si>
    <t>emergence</t>
  </si>
  <si>
    <t>induction</t>
  </si>
  <si>
    <t>inducing</t>
  </si>
  <si>
    <t xml:space="preserve">induction </t>
  </si>
  <si>
    <t>stemElongation</t>
  </si>
  <si>
    <t>reproductive</t>
  </si>
  <si>
    <t>flowering</t>
  </si>
  <si>
    <t>Phase</t>
  </si>
  <si>
    <t>start stage</t>
  </si>
  <si>
    <t>end stage</t>
  </si>
  <si>
    <t>grainFilling</t>
  </si>
  <si>
    <t>ripening</t>
  </si>
  <si>
    <t>maturing</t>
  </si>
  <si>
    <t>mature</t>
  </si>
  <si>
    <t>harvest</t>
  </si>
  <si>
    <t>rewind</t>
  </si>
  <si>
    <t>apsim</t>
  </si>
  <si>
    <t>jungers</t>
  </si>
  <si>
    <t>0.5-1.5</t>
  </si>
  <si>
    <t>1.5-2.0</t>
  </si>
  <si>
    <t>2.0-3.7</t>
  </si>
  <si>
    <t>3.7-4.3</t>
  </si>
  <si>
    <t>4.3-4.9</t>
  </si>
  <si>
    <t>target</t>
  </si>
  <si>
    <t>Hayes2017Cowra</t>
  </si>
  <si>
    <t>Validation</t>
  </si>
  <si>
    <r>
      <t>R.C. Hayes</t>
    </r>
    <r>
      <rPr>
        <i/>
        <sz val="8"/>
        <color theme="1"/>
        <rFont val="Times New Roman"/>
        <family val="1"/>
      </rPr>
      <t xml:space="preserve"> et al.</t>
    </r>
    <r>
      <rPr>
        <sz val="8"/>
        <color theme="1"/>
        <rFont val="Times New Roman"/>
        <family val="1"/>
      </rPr>
      <t xml:space="preserve"> (2017)</t>
    </r>
  </si>
  <si>
    <t>Hayes2017CowraOct</t>
  </si>
  <si>
    <t>Hayes2017CowraFeb</t>
  </si>
  <si>
    <t>Hayes2017CowraMay</t>
  </si>
  <si>
    <t>Hayes2017CowraJul</t>
  </si>
  <si>
    <t>Hunter(2020a)</t>
  </si>
  <si>
    <r>
      <t>R.C. Hayes</t>
    </r>
    <r>
      <rPr>
        <i/>
        <sz val="8"/>
        <color theme="0" tint="-0.14999847407452621"/>
        <rFont val="Times New Roman"/>
        <family val="1"/>
      </rPr>
      <t xml:space="preserve"> et al.</t>
    </r>
    <r>
      <rPr>
        <sz val="8"/>
        <color theme="0" tint="-0.14999847407452621"/>
        <rFont val="Times New Roman"/>
        <family val="1"/>
      </rPr>
      <t xml:space="preserve"> (2017)</t>
    </r>
  </si>
  <si>
    <t>Hunter2020StPaul15cm</t>
  </si>
  <si>
    <t>HarvestIndex</t>
  </si>
  <si>
    <t>CalculatedBiomass</t>
  </si>
  <si>
    <t>Hunter2020StPaul30cm</t>
  </si>
  <si>
    <t>Hunter2020StPaul61cm</t>
  </si>
  <si>
    <t>Notes</t>
  </si>
  <si>
    <t>notes</t>
  </si>
  <si>
    <t>**not clear after initial harvest what the sequence of defoliations/grazing were</t>
  </si>
  <si>
    <t>1.9Mseeds/ha=190seeds/m2</t>
  </si>
  <si>
    <t>95seed/m2</t>
  </si>
  <si>
    <t>48seed/m2</t>
  </si>
  <si>
    <t>yields</t>
  </si>
  <si>
    <t>hi</t>
  </si>
  <si>
    <t xml:space="preserve">Grain yield, straw yield, and lodging scores were collected annually at physiological maturity on about 4 August  </t>
  </si>
  <si>
    <t>Harvest index was calculated by dividing the mass of grain by the total mass of grain and straw</t>
  </si>
  <si>
    <t>St Paul</t>
  </si>
  <si>
    <t>av</t>
  </si>
  <si>
    <t>St Paul 2014 two year mean</t>
  </si>
  <si>
    <t>seed/sqm</t>
  </si>
  <si>
    <t>cm</t>
  </si>
  <si>
    <t>Culman2013MidN</t>
  </si>
  <si>
    <t>Culman2013HighN</t>
  </si>
  <si>
    <t>Culman2010ConventionalMidN</t>
  </si>
  <si>
    <t>Culman2011ConventionalMidN</t>
  </si>
  <si>
    <t>Culman2011ConventionalHiN</t>
  </si>
  <si>
    <t>AXE</t>
  </si>
  <si>
    <t>Predicted Biomass (kg/ha)</t>
  </si>
  <si>
    <t>Observed Biomass (kg/ha)</t>
  </si>
  <si>
    <t>Predicted Yield (kg/ha)</t>
  </si>
  <si>
    <t>Observed Yield (kg/ha)</t>
  </si>
  <si>
    <t>Predicted Anthesis DAS</t>
  </si>
  <si>
    <t>Observed Anthesis DAS</t>
  </si>
  <si>
    <t>Predicted Anthesis GDD</t>
  </si>
  <si>
    <t>Observed Anthesis GDD</t>
  </si>
  <si>
    <t>Culman2010MidN</t>
  </si>
  <si>
    <t>Culman2010ConventionalHiN</t>
  </si>
  <si>
    <t>Culman2010HiN</t>
  </si>
  <si>
    <t>Culman2011MidN</t>
  </si>
  <si>
    <t>Culman2011HiN</t>
  </si>
  <si>
    <t>Axe</t>
  </si>
  <si>
    <t>Organic C</t>
  </si>
  <si>
    <t>IWG</t>
  </si>
  <si>
    <t>2011 maybe was not harvested in 2010?</t>
  </si>
  <si>
    <t>#very high 2011 biomass</t>
  </si>
  <si>
    <t>model doesn't account for seeding or rhizomes from previous years</t>
  </si>
  <si>
    <t>ie inter-row growth</t>
  </si>
  <si>
    <t>straw</t>
  </si>
  <si>
    <t>totalbiomass</t>
  </si>
  <si>
    <t>Martensson2022Mono</t>
  </si>
  <si>
    <t>Martnensson(2022)</t>
  </si>
  <si>
    <t>Puglise2019NoCut</t>
  </si>
  <si>
    <r>
      <t>Pugliese</t>
    </r>
    <r>
      <rPr>
        <i/>
        <sz val="12"/>
        <color theme="1"/>
        <rFont val="Times New Roman"/>
        <family val="1"/>
      </rPr>
      <t xml:space="preserve"> et al.</t>
    </r>
    <r>
      <rPr>
        <sz val="12"/>
        <color theme="1"/>
        <rFont val="Times New Roman"/>
        <family val="1"/>
      </rPr>
      <t xml:space="preserve"> (2019)</t>
    </r>
  </si>
  <si>
    <t>Plant biomass allocation component means at summer grain harvest for three forage harvest treatments for all years. Error bars</t>
  </si>
  <si>
    <t>represent one standard error of the mean (n = 4)</t>
  </si>
  <si>
    <t>div=0.2</t>
  </si>
  <si>
    <t>biomass root</t>
  </si>
  <si>
    <t>16kg/ha=</t>
  </si>
  <si>
    <t>1kg seed/ha</t>
  </si>
  <si>
    <t>seed/m2</t>
  </si>
  <si>
    <t>seed wt</t>
  </si>
  <si>
    <t>https://www.spikevm.com/calculators/farming/seed-rate-metric.php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</si>
</sst>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yyyy/mm/dd;@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11"/>
      <color theme="0" tint="-0.14999847407452621"/>
      <name val="Calibri"/>
      <family val="2"/>
    </font>
    <font>
      <sz val="8"/>
      <color theme="0" tint="-0.14999847407452621"/>
      <name val="Times New Roman"/>
      <family val="1"/>
    </font>
    <font>
      <i/>
      <sz val="8"/>
      <color theme="0" tint="-0.14999847407452621"/>
      <name val="Times New Roman"/>
      <family val="1"/>
    </font>
    <font>
      <b/>
      <sz val="11"/>
      <color rgb="FF000000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164" fontId="19" fillId="0" borderId="0" xfId="0" applyNumberFormat="1" applyFont="1"/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left"/>
    </xf>
    <xf numFmtId="1" fontId="19" fillId="0" borderId="0" xfId="0" applyNumberFormat="1" applyFont="1"/>
    <xf numFmtId="0" fontId="19" fillId="0" borderId="0" xfId="0" applyFont="1" applyAlignment="1">
      <alignment horizontal="center"/>
    </xf>
    <xf numFmtId="1" fontId="0" fillId="0" borderId="0" xfId="0" applyNumberFormat="1"/>
    <xf numFmtId="0" fontId="19" fillId="33" borderId="0" xfId="0" applyFont="1" applyFill="1"/>
    <xf numFmtId="164" fontId="19" fillId="33" borderId="0" xfId="0" applyNumberFormat="1" applyFont="1" applyFill="1"/>
    <xf numFmtId="0" fontId="21" fillId="0" borderId="0" xfId="0" applyFont="1"/>
    <xf numFmtId="0" fontId="19" fillId="34" borderId="0" xfId="0" applyFont="1" applyFill="1"/>
    <xf numFmtId="0" fontId="23" fillId="0" borderId="0" xfId="0" applyFont="1"/>
    <xf numFmtId="164" fontId="23" fillId="0" borderId="0" xfId="0" applyNumberFormat="1" applyFont="1"/>
    <xf numFmtId="0" fontId="24" fillId="0" borderId="0" xfId="0" applyFont="1"/>
    <xf numFmtId="1" fontId="18" fillId="0" borderId="0" xfId="0" applyNumberFormat="1" applyFont="1"/>
    <xf numFmtId="1" fontId="19" fillId="33" borderId="0" xfId="0" applyNumberFormat="1" applyFont="1" applyFill="1"/>
    <xf numFmtId="1" fontId="21" fillId="0" borderId="0" xfId="0" applyNumberFormat="1" applyFont="1"/>
    <xf numFmtId="1" fontId="24" fillId="0" borderId="0" xfId="0" applyNumberFormat="1" applyFont="1"/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9" fillId="33" borderId="0" xfId="0" applyFont="1" applyFill="1" applyAlignment="1">
      <alignment vertical="top" wrapText="1"/>
    </xf>
    <xf numFmtId="0" fontId="23" fillId="0" borderId="0" xfId="0" applyFont="1" applyAlignment="1">
      <alignment vertical="top" wrapText="1"/>
    </xf>
    <xf numFmtId="1" fontId="19" fillId="34" borderId="0" xfId="0" applyNumberFormat="1" applyFont="1" applyFill="1"/>
    <xf numFmtId="0" fontId="19" fillId="34" borderId="0" xfId="0" applyFont="1" applyFill="1" applyAlignment="1">
      <alignment vertical="top" wrapText="1"/>
    </xf>
    <xf numFmtId="0" fontId="0" fillId="35" borderId="0" xfId="0" applyFill="1"/>
    <xf numFmtId="0" fontId="26" fillId="0" borderId="0" xfId="0" applyFont="1" applyAlignment="1">
      <alignment horizontal="center" vertical="top" wrapText="1"/>
    </xf>
    <xf numFmtId="165" fontId="26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0" fillId="0" borderId="0" xfId="0" applyNumberFormat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27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Culman (2013)</a:t>
            </a:r>
            <a:r>
              <a:rPr lang="en-AU" baseline="0"/>
              <a:t> Annual Wheat Michigan </a:t>
            </a:r>
          </a:p>
          <a:p>
            <a:pPr>
              <a:defRPr/>
            </a:pPr>
            <a:r>
              <a:rPr lang="en-AU" b="1" baseline="0"/>
              <a:t>Biomass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Culman2010Wheat!$E$1</c:f>
              <c:strCache>
                <c:ptCount val="1"/>
                <c:pt idx="0">
                  <c:v>Predicted Biomass (kg/ha)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Culman2010Wheat!$D$2:$D$5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Culman2010Wheat!$E$2:$E$5</c:f>
              <c:numCache>
                <c:formatCode>General</c:formatCode>
                <c:ptCount val="4"/>
                <c:pt idx="0">
                  <c:v>6051</c:v>
                </c:pt>
                <c:pt idx="1">
                  <c:v>6084</c:v>
                </c:pt>
                <c:pt idx="2">
                  <c:v>7604</c:v>
                </c:pt>
                <c:pt idx="3">
                  <c:v>10019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C-4947-83B8-1978441048A4}"/>
            </c:ext>
          </c:extLst>
        </c:ser>
        <c:ser>
          <c:idx val="1"/>
          <c:order val="1"/>
          <c:tx>
            <c:strRef>
              <c:f>Culman2010Wheat!$F$1</c:f>
              <c:strCache>
                <c:ptCount val="1"/>
                <c:pt idx="0">
                  <c:v>Observed Biomass (kg/ha)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Culman2010Wheat!$D$2:$D$5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Culman2010Wheat!$F$2:$F$5</c:f>
              <c:numCache>
                <c:formatCode>General</c:formatCode>
                <c:ptCount val="4"/>
                <c:pt idx="0">
                  <c:v>6967</c:v>
                </c:pt>
                <c:pt idx="1">
                  <c:v>6277</c:v>
                </c:pt>
                <c:pt idx="2">
                  <c:v>8284</c:v>
                </c:pt>
                <c:pt idx="3">
                  <c:v>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C-4947-83B8-19784410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7908223"/>
        <c:axId val="767919039"/>
      </c:barChart>
      <c:catAx>
        <c:axId val="7679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9039"/>
        <c:crosses val="autoZero"/>
        <c:auto val="1"/>
        <c:lblAlgn val="ctr"/>
        <c:lblOffset val="100"/>
        <c:noMultiLvlLbl val="0"/>
      </c:catAx>
      <c:valAx>
        <c:axId val="7679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kg/ha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Culman (2013)</a:t>
            </a:r>
            <a:r>
              <a:rPr lang="en-AU" baseline="0"/>
              <a:t> Annual Wheat Michigan </a:t>
            </a:r>
          </a:p>
          <a:p>
            <a:pPr>
              <a:defRPr/>
            </a:pPr>
            <a:r>
              <a:rPr lang="en-AU" b="1" baseline="0"/>
              <a:t>Grain Yield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Culman2010Wheat!$G$1</c:f>
              <c:strCache>
                <c:ptCount val="1"/>
                <c:pt idx="0">
                  <c:v>Predicted Yield (kg/ha)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Culman2010Wheat!$D$2:$D$5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Culman2010Wheat!$G$2:$G$5</c:f>
              <c:numCache>
                <c:formatCode>General</c:formatCode>
                <c:ptCount val="4"/>
                <c:pt idx="0">
                  <c:v>2704</c:v>
                </c:pt>
                <c:pt idx="1">
                  <c:v>2716</c:v>
                </c:pt>
                <c:pt idx="2">
                  <c:v>3221</c:v>
                </c:pt>
                <c:pt idx="3">
                  <c:v>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0-4D3E-A861-A7502C1A56B3}"/>
            </c:ext>
          </c:extLst>
        </c:ser>
        <c:ser>
          <c:idx val="1"/>
          <c:order val="1"/>
          <c:tx>
            <c:strRef>
              <c:f>Culman2010Wheat!$H$1</c:f>
              <c:strCache>
                <c:ptCount val="1"/>
                <c:pt idx="0">
                  <c:v>Observed Yield (kg/ha)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Culman2010Wheat!$D$2:$D$5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Culman2010Wheat!$H$2:$H$5</c:f>
              <c:numCache>
                <c:formatCode>General</c:formatCode>
                <c:ptCount val="4"/>
                <c:pt idx="0">
                  <c:v>2946</c:v>
                </c:pt>
                <c:pt idx="1">
                  <c:v>2807</c:v>
                </c:pt>
                <c:pt idx="2">
                  <c:v>4248</c:v>
                </c:pt>
                <c:pt idx="3">
                  <c:v>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0-4D3E-A861-A7502C1A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7908223"/>
        <c:axId val="767919039"/>
      </c:barChart>
      <c:catAx>
        <c:axId val="7679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9039"/>
        <c:crosses val="autoZero"/>
        <c:auto val="1"/>
        <c:lblAlgn val="ctr"/>
        <c:lblOffset val="100"/>
        <c:noMultiLvlLbl val="0"/>
      </c:catAx>
      <c:valAx>
        <c:axId val="7679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kg/ha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Culman (2013)</a:t>
            </a:r>
            <a:r>
              <a:rPr lang="en-AU" baseline="0"/>
              <a:t> Annual Wheat </a:t>
            </a:r>
            <a:r>
              <a:rPr lang="en-AU" b="0" baseline="0"/>
              <a:t>Michigan</a:t>
            </a:r>
            <a:r>
              <a:rPr lang="en-AU" b="1" baseline="0"/>
              <a:t> </a:t>
            </a:r>
          </a:p>
          <a:p>
            <a:pPr>
              <a:defRPr/>
            </a:pPr>
            <a:r>
              <a:rPr lang="en-AU" b="1" baseline="0"/>
              <a:t>GDD to Flowering</a:t>
            </a:r>
            <a:endParaRPr lang="en-AU" b="1"/>
          </a:p>
        </c:rich>
      </c:tx>
      <c:layout>
        <c:manualLayout>
          <c:xMode val="edge"/>
          <c:yMode val="edge"/>
          <c:x val="0.23762696452391385"/>
          <c:y val="2.2229119796869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'[1]predicted-observed'!$J$1</c:f>
              <c:strCache>
                <c:ptCount val="1"/>
                <c:pt idx="0">
                  <c:v>Predicted Anthesis GDD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'[1]predicted-observed'!$C$2:$C$5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'[1]predicted-observed'!$J$2:$J$5</c:f>
              <c:numCache>
                <c:formatCode>General</c:formatCode>
                <c:ptCount val="4"/>
                <c:pt idx="0">
                  <c:v>1022</c:v>
                </c:pt>
                <c:pt idx="1">
                  <c:v>1022</c:v>
                </c:pt>
                <c:pt idx="2">
                  <c:v>1186</c:v>
                </c:pt>
                <c:pt idx="3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1-4E8E-B703-47A79CD283AE}"/>
            </c:ext>
          </c:extLst>
        </c:ser>
        <c:ser>
          <c:idx val="1"/>
          <c:order val="1"/>
          <c:tx>
            <c:strRef>
              <c:f>'[1]predicted-observed'!$K$1</c:f>
              <c:strCache>
                <c:ptCount val="1"/>
                <c:pt idx="0">
                  <c:v>Observed Anthesis GDD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'[1]predicted-observed'!$C$2:$C$5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'[1]predicted-observed'!$K$2:$K$5</c:f>
              <c:numCache>
                <c:formatCode>General</c:formatCode>
                <c:ptCount val="4"/>
                <c:pt idx="0">
                  <c:v>1233</c:v>
                </c:pt>
                <c:pt idx="1">
                  <c:v>1233</c:v>
                </c:pt>
                <c:pt idx="2">
                  <c:v>1408</c:v>
                </c:pt>
                <c:pt idx="3">
                  <c:v>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1-4E8E-B703-47A79CD2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7908223"/>
        <c:axId val="767919039"/>
      </c:barChart>
      <c:catAx>
        <c:axId val="7679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9039"/>
        <c:crosses val="autoZero"/>
        <c:auto val="1"/>
        <c:lblAlgn val="ctr"/>
        <c:lblOffset val="100"/>
        <c:noMultiLvlLbl val="0"/>
      </c:catAx>
      <c:valAx>
        <c:axId val="7679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Culman (2013)</a:t>
            </a:r>
            <a:r>
              <a:rPr lang="en-AU" baseline="0"/>
              <a:t> Annual Wheat Michigan </a:t>
            </a:r>
          </a:p>
          <a:p>
            <a:pPr>
              <a:defRPr/>
            </a:pPr>
            <a:r>
              <a:rPr lang="en-AU" b="1" baseline="0"/>
              <a:t>DAS to Flowering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'[1]predicted-observed'!$H$1</c:f>
              <c:strCache>
                <c:ptCount val="1"/>
                <c:pt idx="0">
                  <c:v>Predicted Anthesis 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'[1]predicted-observed'!$C$2:$C$5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'[1]predicted-observed'!$H$2:$H$5</c:f>
              <c:numCache>
                <c:formatCode>General</c:formatCode>
                <c:ptCount val="4"/>
                <c:pt idx="0">
                  <c:v>192</c:v>
                </c:pt>
                <c:pt idx="1">
                  <c:v>192</c:v>
                </c:pt>
                <c:pt idx="2">
                  <c:v>235</c:v>
                </c:pt>
                <c:pt idx="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7-4F04-918E-199C12CB2330}"/>
            </c:ext>
          </c:extLst>
        </c:ser>
        <c:ser>
          <c:idx val="1"/>
          <c:order val="1"/>
          <c:tx>
            <c:strRef>
              <c:f>'[1]predicted-observed'!$I$1</c:f>
              <c:strCache>
                <c:ptCount val="1"/>
                <c:pt idx="0">
                  <c:v>Observed Anthesis 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'[1]predicted-observed'!$C$2:$C$5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'[1]predicted-observed'!$I$2:$I$5</c:f>
              <c:numCache>
                <c:formatCode>General</c:formatCode>
                <c:ptCount val="4"/>
                <c:pt idx="0">
                  <c:v>201</c:v>
                </c:pt>
                <c:pt idx="1">
                  <c:v>201</c:v>
                </c:pt>
                <c:pt idx="2">
                  <c:v>227</c:v>
                </c:pt>
                <c:pt idx="3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7-4F04-918E-199C12CB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7908223"/>
        <c:axId val="767919039"/>
      </c:barChart>
      <c:catAx>
        <c:axId val="7679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9039"/>
        <c:crosses val="autoZero"/>
        <c:auto val="1"/>
        <c:lblAlgn val="ctr"/>
        <c:lblOffset val="100"/>
        <c:noMultiLvlLbl val="0"/>
      </c:catAx>
      <c:valAx>
        <c:axId val="7679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Culman (2013)</a:t>
            </a:r>
            <a:r>
              <a:rPr lang="en-AU" baseline="0"/>
              <a:t> Annual Wheat Michigan </a:t>
            </a:r>
          </a:p>
          <a:p>
            <a:pPr>
              <a:defRPr/>
            </a:pPr>
            <a:r>
              <a:rPr lang="en-AU" b="1" baseline="0"/>
              <a:t>Biomass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Culman2010IWG!$E$1</c:f>
              <c:strCache>
                <c:ptCount val="1"/>
                <c:pt idx="0">
                  <c:v>Predicted Biomass (kg/ha)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Culman2010IWG!$D$2:$D$5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Culman2010IWG!$E$2:$E$5</c:f>
              <c:numCache>
                <c:formatCode>General</c:formatCode>
                <c:ptCount val="4"/>
                <c:pt idx="0">
                  <c:v>2653</c:v>
                </c:pt>
                <c:pt idx="1">
                  <c:v>2561</c:v>
                </c:pt>
                <c:pt idx="2">
                  <c:v>3888</c:v>
                </c:pt>
                <c:pt idx="3">
                  <c:v>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E-4087-B4F2-C02A9DDEF040}"/>
            </c:ext>
          </c:extLst>
        </c:ser>
        <c:ser>
          <c:idx val="1"/>
          <c:order val="1"/>
          <c:tx>
            <c:strRef>
              <c:f>Culman2010IWG!$F$1</c:f>
              <c:strCache>
                <c:ptCount val="1"/>
                <c:pt idx="0">
                  <c:v>Observed Biomass (kg/ha)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Culman2010IWG!$D$2:$D$5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Culman2010IWG!$F$2:$F$5</c:f>
              <c:numCache>
                <c:formatCode>General</c:formatCode>
                <c:ptCount val="4"/>
                <c:pt idx="0">
                  <c:v>3881</c:v>
                </c:pt>
                <c:pt idx="1">
                  <c:v>4984</c:v>
                </c:pt>
                <c:pt idx="2">
                  <c:v>17131</c:v>
                </c:pt>
                <c:pt idx="3">
                  <c:v>13083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E-4087-B4F2-C02A9DDE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7908223"/>
        <c:axId val="767919039"/>
      </c:barChart>
      <c:catAx>
        <c:axId val="7679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9039"/>
        <c:crosses val="autoZero"/>
        <c:auto val="1"/>
        <c:lblAlgn val="ctr"/>
        <c:lblOffset val="100"/>
        <c:noMultiLvlLbl val="0"/>
      </c:catAx>
      <c:valAx>
        <c:axId val="7679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kg/ha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Culman (2013)</a:t>
            </a:r>
            <a:r>
              <a:rPr lang="en-AU" baseline="0"/>
              <a:t> Annual Wheat Michigan </a:t>
            </a:r>
          </a:p>
          <a:p>
            <a:pPr>
              <a:defRPr/>
            </a:pPr>
            <a:r>
              <a:rPr lang="en-AU" b="1" baseline="0"/>
              <a:t>Grain Yield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Culman2010IWG!$G$1</c:f>
              <c:strCache>
                <c:ptCount val="1"/>
                <c:pt idx="0">
                  <c:v>Predicted Yield (kg/ha)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Culman2010IWG!$D$2:$D$5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Culman2010IWG!$G$2:$G$5</c:f>
              <c:numCache>
                <c:formatCode>General</c:formatCode>
                <c:ptCount val="4"/>
                <c:pt idx="0">
                  <c:v>341</c:v>
                </c:pt>
                <c:pt idx="1">
                  <c:v>341</c:v>
                </c:pt>
                <c:pt idx="2">
                  <c:v>350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D-4DE9-AA00-9E08B98FA5F8}"/>
            </c:ext>
          </c:extLst>
        </c:ser>
        <c:ser>
          <c:idx val="1"/>
          <c:order val="1"/>
          <c:tx>
            <c:strRef>
              <c:f>Culman2010IWG!$H$1</c:f>
              <c:strCache>
                <c:ptCount val="1"/>
                <c:pt idx="0">
                  <c:v>Observed Yield (kg/ha)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Culman2010IWG!$D$2:$D$5</c:f>
              <c:strCache>
                <c:ptCount val="4"/>
                <c:pt idx="0">
                  <c:v>Culman2010MidN</c:v>
                </c:pt>
                <c:pt idx="1">
                  <c:v>Culman2010HiN</c:v>
                </c:pt>
                <c:pt idx="2">
                  <c:v>Culman2011MidN</c:v>
                </c:pt>
                <c:pt idx="3">
                  <c:v>Culman2011HiN</c:v>
                </c:pt>
              </c:strCache>
            </c:strRef>
          </c:cat>
          <c:val>
            <c:numRef>
              <c:f>Culman2010IWG!$H$2:$H$5</c:f>
              <c:numCache>
                <c:formatCode>General</c:formatCode>
                <c:ptCount val="4"/>
                <c:pt idx="0">
                  <c:v>112</c:v>
                </c:pt>
                <c:pt idx="1">
                  <c:v>157</c:v>
                </c:pt>
                <c:pt idx="2">
                  <c:v>1662</c:v>
                </c:pt>
                <c:pt idx="3">
                  <c:v>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D-4DE9-AA00-9E08B98F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7908223"/>
        <c:axId val="767919039"/>
      </c:barChart>
      <c:catAx>
        <c:axId val="7679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9039"/>
        <c:crosses val="autoZero"/>
        <c:auto val="1"/>
        <c:lblAlgn val="ctr"/>
        <c:lblOffset val="100"/>
        <c:noMultiLvlLbl val="0"/>
      </c:catAx>
      <c:valAx>
        <c:axId val="7679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kg/ha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Culman (2013)</a:t>
            </a:r>
            <a:r>
              <a:rPr lang="en-AU" baseline="0"/>
              <a:t> Annual Wheat </a:t>
            </a:r>
            <a:r>
              <a:rPr lang="en-AU" b="0" baseline="0"/>
              <a:t>Michigan</a:t>
            </a:r>
            <a:r>
              <a:rPr lang="en-AU" b="1" baseline="0"/>
              <a:t> </a:t>
            </a:r>
          </a:p>
          <a:p>
            <a:pPr>
              <a:defRPr/>
            </a:pPr>
            <a:r>
              <a:rPr lang="en-AU" b="1" baseline="0"/>
              <a:t>GDD to Flowering</a:t>
            </a:r>
            <a:endParaRPr lang="en-AU" b="1"/>
          </a:p>
        </c:rich>
      </c:tx>
      <c:layout>
        <c:manualLayout>
          <c:xMode val="edge"/>
          <c:yMode val="edge"/>
          <c:x val="0.23762696452391385"/>
          <c:y val="2.2229119796869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Culman2010IWG!$K$1</c:f>
              <c:strCache>
                <c:ptCount val="1"/>
                <c:pt idx="0">
                  <c:v>Predicted Anthesis GDD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Culman2010IWG!$K$2:$K$5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FAB-49F2-BD12-FF11B53D7054}"/>
            </c:ext>
          </c:extLst>
        </c:ser>
        <c:ser>
          <c:idx val="1"/>
          <c:order val="1"/>
          <c:tx>
            <c:strRef>
              <c:f>Culman2010IWG!$L$1</c:f>
              <c:strCache>
                <c:ptCount val="1"/>
                <c:pt idx="0">
                  <c:v>Observed Anthesis GDD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Culman2010IWG!$L$2:$L$5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FAB-49F2-BD12-FF11B53D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7908223"/>
        <c:axId val="767919039"/>
      </c:barChart>
      <c:catAx>
        <c:axId val="7679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9039"/>
        <c:crosses val="autoZero"/>
        <c:auto val="1"/>
        <c:lblAlgn val="ctr"/>
        <c:lblOffset val="100"/>
        <c:noMultiLvlLbl val="0"/>
      </c:catAx>
      <c:valAx>
        <c:axId val="7679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Culman (2013)</a:t>
            </a:r>
            <a:r>
              <a:rPr lang="en-AU" baseline="0"/>
              <a:t> Annual Wheat Michigan </a:t>
            </a:r>
          </a:p>
          <a:p>
            <a:pPr>
              <a:defRPr/>
            </a:pPr>
            <a:r>
              <a:rPr lang="en-AU" b="1" baseline="0"/>
              <a:t>DAS to Flowering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Culman2010IWG!$I$1</c:f>
              <c:strCache>
                <c:ptCount val="1"/>
                <c:pt idx="0">
                  <c:v>Predicted Anthesis 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Culman2010IWG!$I$2:$I$5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B5F-4A9A-B8B4-3E3F8B8432B9}"/>
            </c:ext>
          </c:extLst>
        </c:ser>
        <c:ser>
          <c:idx val="1"/>
          <c:order val="1"/>
          <c:tx>
            <c:strRef>
              <c:f>Culman2010IWG!$J$1</c:f>
              <c:strCache>
                <c:ptCount val="1"/>
                <c:pt idx="0">
                  <c:v>Observed Anthesis 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Culman2010IWG!$J$2:$J$5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6B5F-4A9A-B8B4-3E3F8B84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7908223"/>
        <c:axId val="767919039"/>
      </c:barChart>
      <c:catAx>
        <c:axId val="7679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9039"/>
        <c:crosses val="autoZero"/>
        <c:auto val="1"/>
        <c:lblAlgn val="ctr"/>
        <c:lblOffset val="100"/>
        <c:noMultiLvlLbl val="0"/>
      </c:catAx>
      <c:valAx>
        <c:axId val="7679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607785</xdr:colOff>
      <xdr:row>13</xdr:row>
      <xdr:rowOff>95251</xdr:rowOff>
    </xdr:from>
    <xdr:to>
      <xdr:col>48</xdr:col>
      <xdr:colOff>296960</xdr:colOff>
      <xdr:row>44</xdr:row>
      <xdr:rowOff>21166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75D0D9-E1D2-F078-0B97-BDC2A698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0000"/>
        </a:blip>
        <a:stretch>
          <a:fillRect/>
        </a:stretch>
      </xdr:blipFill>
      <xdr:spPr>
        <a:xfrm>
          <a:off x="12884452" y="2434168"/>
          <a:ext cx="16873333" cy="5503331"/>
        </a:xfrm>
        <a:prstGeom prst="rect">
          <a:avLst/>
        </a:prstGeom>
      </xdr:spPr>
    </xdr:pic>
    <xdr:clientData/>
  </xdr:twoCellAnchor>
  <xdr:twoCellAnchor editAs="oneCell">
    <xdr:from>
      <xdr:col>1</xdr:col>
      <xdr:colOff>92427</xdr:colOff>
      <xdr:row>8</xdr:row>
      <xdr:rowOff>10937</xdr:rowOff>
    </xdr:from>
    <xdr:to>
      <xdr:col>20</xdr:col>
      <xdr:colOff>399411</xdr:colOff>
      <xdr:row>45</xdr:row>
      <xdr:rowOff>95956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1915DD-1E0C-207D-8544-7E0DC3CB6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30000"/>
        </a:blip>
        <a:stretch>
          <a:fillRect/>
        </a:stretch>
      </xdr:blipFill>
      <xdr:spPr>
        <a:xfrm>
          <a:off x="698563" y="1465664"/>
          <a:ext cx="11823575" cy="68131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</xdr:colOff>
      <xdr:row>1</xdr:row>
      <xdr:rowOff>95250</xdr:rowOff>
    </xdr:from>
    <xdr:to>
      <xdr:col>16</xdr:col>
      <xdr:colOff>584200</xdr:colOff>
      <xdr:row>35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34808E-E042-FBFB-1E26-8A046200D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40000"/>
        </a:blip>
        <a:stretch>
          <a:fillRect/>
        </a:stretch>
      </xdr:blipFill>
      <xdr:spPr>
        <a:xfrm>
          <a:off x="3136900" y="279400"/>
          <a:ext cx="7200900" cy="624205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57150</xdr:rowOff>
    </xdr:from>
    <xdr:to>
      <xdr:col>23</xdr:col>
      <xdr:colOff>133556</xdr:colOff>
      <xdr:row>39</xdr:row>
      <xdr:rowOff>25626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B188F7-2609-172F-F718-C8D2752AC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2819400"/>
          <a:ext cx="4007056" cy="4388076"/>
        </a:xfrm>
        <a:prstGeom prst="rect">
          <a:avLst/>
        </a:prstGeom>
      </xdr:spPr>
    </xdr:pic>
    <xdr:clientData/>
  </xdr:twoCellAnchor>
  <xdr:twoCellAnchor editAs="oneCell">
    <xdr:from>
      <xdr:col>24</xdr:col>
      <xdr:colOff>196850</xdr:colOff>
      <xdr:row>15</xdr:row>
      <xdr:rowOff>120650</xdr:rowOff>
    </xdr:from>
    <xdr:to>
      <xdr:col>25</xdr:col>
      <xdr:colOff>152446</xdr:colOff>
      <xdr:row>24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F3DE73-B00D-4DCA-F909-ED00D67B0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17650" y="2882900"/>
          <a:ext cx="901746" cy="1562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</xdr:colOff>
      <xdr:row>5</xdr:row>
      <xdr:rowOff>76198</xdr:rowOff>
    </xdr:from>
    <xdr:to>
      <xdr:col>12</xdr:col>
      <xdr:colOff>97550</xdr:colOff>
      <xdr:row>64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7F62F-0AA8-B361-8A1B-BDCAFD98D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50000"/>
        </a:blip>
        <a:stretch>
          <a:fillRect/>
        </a:stretch>
      </xdr:blipFill>
      <xdr:spPr>
        <a:xfrm>
          <a:off x="53975" y="981073"/>
          <a:ext cx="7358775" cy="10763251"/>
        </a:xfrm>
        <a:prstGeom prst="rect">
          <a:avLst/>
        </a:prstGeom>
      </xdr:spPr>
    </xdr:pic>
    <xdr:clientData/>
  </xdr:twoCellAnchor>
  <xdr:twoCellAnchor editAs="oneCell">
    <xdr:from>
      <xdr:col>13</xdr:col>
      <xdr:colOff>470478</xdr:colOff>
      <xdr:row>29</xdr:row>
      <xdr:rowOff>4330</xdr:rowOff>
    </xdr:from>
    <xdr:to>
      <xdr:col>26</xdr:col>
      <xdr:colOff>515689</xdr:colOff>
      <xdr:row>60</xdr:row>
      <xdr:rowOff>83994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E69F90-E243-C986-ECA0-E158F917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5296" y="5361421"/>
          <a:ext cx="8000029" cy="580303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62</xdr:row>
      <xdr:rowOff>0</xdr:rowOff>
    </xdr:from>
    <xdr:to>
      <xdr:col>23</xdr:col>
      <xdr:colOff>37619</xdr:colOff>
      <xdr:row>69</xdr:row>
      <xdr:rowOff>88105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EA0EFC-6B3F-5E79-C55E-1BE501BA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38182" y="11453091"/>
          <a:ext cx="1873346" cy="13780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3</xdr:col>
      <xdr:colOff>1058334</xdr:colOff>
      <xdr:row>25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155189-BBEC-4A8A-B57F-8DE7C00D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103428</xdr:colOff>
      <xdr:row>6</xdr:row>
      <xdr:rowOff>117475</xdr:rowOff>
    </xdr:from>
    <xdr:to>
      <xdr:col>9</xdr:col>
      <xdr:colOff>69850</xdr:colOff>
      <xdr:row>25</xdr:row>
      <xdr:rowOff>81750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50D165-0301-4ED7-B75A-0E9C454A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123054</xdr:colOff>
      <xdr:row>26</xdr:row>
      <xdr:rowOff>30692</xdr:rowOff>
    </xdr:from>
    <xdr:to>
      <xdr:col>9</xdr:col>
      <xdr:colOff>120650</xdr:colOff>
      <xdr:row>45</xdr:row>
      <xdr:rowOff>1317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61D43E-0EB3-46B1-967B-B7DCC7264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25</xdr:row>
      <xdr:rowOff>169718</xdr:rowOff>
    </xdr:from>
    <xdr:to>
      <xdr:col>3</xdr:col>
      <xdr:colOff>973667</xdr:colOff>
      <xdr:row>44</xdr:row>
      <xdr:rowOff>133993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3A4A80-4FBD-4FEB-ACE2-585D9BEC5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3</xdr:col>
      <xdr:colOff>1058334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CA53F-9271-4E14-B789-52FAF20A3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103428</xdr:colOff>
      <xdr:row>6</xdr:row>
      <xdr:rowOff>117475</xdr:rowOff>
    </xdr:from>
    <xdr:to>
      <xdr:col>9</xdr:col>
      <xdr:colOff>69850</xdr:colOff>
      <xdr:row>25</xdr:row>
      <xdr:rowOff>81750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9D727-AA66-4BFB-A594-4403CAC7D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123054</xdr:colOff>
      <xdr:row>26</xdr:row>
      <xdr:rowOff>30692</xdr:rowOff>
    </xdr:from>
    <xdr:to>
      <xdr:col>9</xdr:col>
      <xdr:colOff>120650</xdr:colOff>
      <xdr:row>45</xdr:row>
      <xdr:rowOff>1317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6C5DC-BD8F-4B68-B9B0-A8A6F4885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25</xdr:row>
      <xdr:rowOff>169718</xdr:rowOff>
    </xdr:from>
    <xdr:to>
      <xdr:col>3</xdr:col>
      <xdr:colOff>973667</xdr:colOff>
      <xdr:row>44</xdr:row>
      <xdr:rowOff>133993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AA5503-D93D-4179-AF49-8F526CB0A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13</xdr:row>
      <xdr:rowOff>171450</xdr:rowOff>
    </xdr:from>
    <xdr:to>
      <xdr:col>4</xdr:col>
      <xdr:colOff>533400</xdr:colOff>
      <xdr:row>33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F08B09-205B-2A92-54C9-F160F04E8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40000"/>
        </a:blip>
        <a:stretch>
          <a:fillRect/>
        </a:stretch>
      </xdr:blipFill>
      <xdr:spPr>
        <a:xfrm>
          <a:off x="165100" y="2565400"/>
          <a:ext cx="2806700" cy="3549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47625</xdr:rowOff>
    </xdr:from>
    <xdr:to>
      <xdr:col>15</xdr:col>
      <xdr:colOff>335280</xdr:colOff>
      <xdr:row>101</xdr:row>
      <xdr:rowOff>38100</xdr:rowOff>
    </xdr:to>
    <xdr:pic>
      <xdr:nvPicPr>
        <xdr:cNvPr id="3" name="Picture 2" descr="A graph of different sizes and numbers&#10;&#10;Description automatically generated with medium confidence">
          <a:extLst>
            <a:ext uri="{FF2B5EF4-FFF2-40B4-BE49-F238E27FC236}">
              <a16:creationId xmlns:a16="http://schemas.microsoft.com/office/drawing/2014/main" id="{275CA896-CDA3-41C2-9F97-AD082E3DE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8350"/>
          <a:ext cx="8869680" cy="16278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ter\Documents\USQ\PetesPapers\Thesis\Chapter3%20PG%20Model\OtherStudiesApsimReplications\CulmanWheatObserved%20(Axe).xlsx" TargetMode="External"/><Relationship Id="rId1" Type="http://schemas.openxmlformats.org/officeDocument/2006/relationships/externalLinkPath" Target="/Users/peter/Documents/USQ/PetesPapers/Thesis/Chapter3%20PG%20Model/OtherStudiesApsimReplications/CulmanWheatObserved%20(Ax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served"/>
      <sheetName val="predicted-observed"/>
    </sheetNames>
    <sheetDataSet>
      <sheetData sheetId="0" refreshError="1"/>
      <sheetData sheetId="1">
        <row r="1">
          <cell r="D1" t="str">
            <v>Predicted Biomass (kg/ha)</v>
          </cell>
          <cell r="H1" t="str">
            <v>Predicted Anthesis DAS</v>
          </cell>
          <cell r="I1" t="str">
            <v>Observed Anthesis DAS</v>
          </cell>
          <cell r="J1" t="str">
            <v>Predicted Anthesis GDD</v>
          </cell>
          <cell r="K1" t="str">
            <v>Observed Anthesis GDD</v>
          </cell>
        </row>
        <row r="2">
          <cell r="C2" t="str">
            <v>Culman2010MidN</v>
          </cell>
          <cell r="H2">
            <v>192</v>
          </cell>
          <cell r="I2">
            <v>201</v>
          </cell>
          <cell r="J2">
            <v>1022</v>
          </cell>
          <cell r="K2">
            <v>1233</v>
          </cell>
        </row>
        <row r="3">
          <cell r="C3" t="str">
            <v>Culman2010HiN</v>
          </cell>
          <cell r="H3">
            <v>192</v>
          </cell>
          <cell r="I3">
            <v>201</v>
          </cell>
          <cell r="J3">
            <v>1022</v>
          </cell>
          <cell r="K3">
            <v>1233</v>
          </cell>
        </row>
        <row r="4">
          <cell r="C4" t="str">
            <v>Culman2011MidN</v>
          </cell>
          <cell r="H4">
            <v>235</v>
          </cell>
          <cell r="I4">
            <v>227</v>
          </cell>
          <cell r="J4">
            <v>1186</v>
          </cell>
          <cell r="K4">
            <v>1408</v>
          </cell>
        </row>
        <row r="5">
          <cell r="C5" t="str">
            <v>Culman2011HiN</v>
          </cell>
          <cell r="H5">
            <v>235</v>
          </cell>
          <cell r="I5">
            <v>227</v>
          </cell>
          <cell r="J5">
            <v>1186</v>
          </cell>
          <cell r="K5">
            <v>1408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BC07-BB8C-4A0B-A4CB-E27E9C452B09}">
  <dimension ref="A1:W349"/>
  <sheetViews>
    <sheetView tabSelected="1" zoomScaleNormal="100" workbookViewId="0">
      <pane ySplit="1" topLeftCell="A237" activePane="bottomLeft" state="frozen"/>
      <selection pane="bottomLeft" activeCell="F349" sqref="F349"/>
    </sheetView>
  </sheetViews>
  <sheetFormatPr defaultRowHeight="14.5" x14ac:dyDescent="0.35"/>
  <cols>
    <col min="1" max="1" width="28.453125" style="2" customWidth="1"/>
    <col min="2" max="2" width="11.1796875" style="4" bestFit="1" customWidth="1"/>
    <col min="3" max="4" width="7.81640625" style="2" customWidth="1"/>
    <col min="5" max="5" width="6.81640625" style="2" bestFit="1" customWidth="1"/>
    <col min="6" max="6" width="6.08984375" style="2" bestFit="1" customWidth="1"/>
    <col min="7" max="7" width="9.54296875" style="2" bestFit="1" customWidth="1"/>
    <col min="8" max="8" width="20.1796875" style="2" hidden="1" customWidth="1"/>
    <col min="9" max="9" width="5.81640625" style="2" hidden="1" customWidth="1"/>
    <col min="10" max="10" width="15.81640625" style="2" customWidth="1"/>
    <col min="11" max="11" width="11.1796875" style="2" bestFit="1" customWidth="1"/>
    <col min="12" max="12" width="4.81640625" style="2" bestFit="1" customWidth="1"/>
    <col min="13" max="13" width="6.81640625" style="2" bestFit="1" customWidth="1"/>
    <col min="14" max="14" width="12.453125" style="2" customWidth="1"/>
    <col min="15" max="15" width="6.81640625" style="2" customWidth="1"/>
    <col min="16" max="18" width="8.7265625" style="2"/>
    <col min="19" max="19" width="13.54296875" style="2" customWidth="1"/>
    <col min="20" max="20" width="11.90625" style="2" customWidth="1"/>
    <col min="21" max="21" width="17.453125" style="8" customWidth="1"/>
    <col min="22" max="22" width="46.6328125" style="2" customWidth="1"/>
    <col min="23" max="23" width="27.54296875" style="23" customWidth="1"/>
    <col min="24" max="16384" width="8.7265625" style="2"/>
  </cols>
  <sheetData>
    <row r="1" spans="1:23" s="1" customFormat="1" x14ac:dyDescent="0.35">
      <c r="A1" s="1" t="s">
        <v>0</v>
      </c>
      <c r="B1" s="3" t="s">
        <v>1</v>
      </c>
      <c r="C1" s="1" t="s">
        <v>14</v>
      </c>
      <c r="D1" s="1" t="s">
        <v>25</v>
      </c>
      <c r="E1" s="1" t="s">
        <v>2</v>
      </c>
      <c r="F1" s="1" t="s">
        <v>15</v>
      </c>
      <c r="G1" s="1" t="s">
        <v>16</v>
      </c>
      <c r="H1" s="1" t="s">
        <v>17</v>
      </c>
      <c r="I1" s="1" t="s">
        <v>3</v>
      </c>
      <c r="J1" s="1" t="s">
        <v>18</v>
      </c>
      <c r="K1" s="1" t="s">
        <v>19</v>
      </c>
      <c r="L1" s="1" t="s">
        <v>4</v>
      </c>
      <c r="M1" s="1" t="s">
        <v>5</v>
      </c>
      <c r="N1" s="1" t="s">
        <v>29</v>
      </c>
      <c r="O1" s="1" t="s">
        <v>30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100</v>
      </c>
      <c r="U1" s="18" t="s">
        <v>101</v>
      </c>
      <c r="V1" s="1" t="s">
        <v>104</v>
      </c>
      <c r="W1" s="22" t="s">
        <v>105</v>
      </c>
    </row>
    <row r="2" spans="1:23" x14ac:dyDescent="0.35">
      <c r="A2" s="2" t="s">
        <v>6</v>
      </c>
      <c r="B2" s="4">
        <v>44699</v>
      </c>
      <c r="C2" s="2">
        <v>10</v>
      </c>
    </row>
    <row r="3" spans="1:23" x14ac:dyDescent="0.35">
      <c r="A3" s="2" t="s">
        <v>6</v>
      </c>
      <c r="B3" s="4">
        <v>44714</v>
      </c>
      <c r="C3" s="2">
        <v>171</v>
      </c>
      <c r="G3" s="2">
        <v>0</v>
      </c>
    </row>
    <row r="4" spans="1:23" x14ac:dyDescent="0.35">
      <c r="A4" s="2" t="s">
        <v>6</v>
      </c>
      <c r="B4" s="4">
        <v>44721</v>
      </c>
      <c r="C4" s="2">
        <v>226</v>
      </c>
      <c r="E4" s="2">
        <v>5.18</v>
      </c>
      <c r="F4" s="2">
        <v>10.25</v>
      </c>
      <c r="G4" s="2">
        <v>9.75</v>
      </c>
      <c r="I4" s="2">
        <v>0</v>
      </c>
    </row>
    <row r="5" spans="1:23" x14ac:dyDescent="0.35">
      <c r="A5" s="2" t="s">
        <v>6</v>
      </c>
      <c r="B5" s="4">
        <v>44728</v>
      </c>
      <c r="C5" s="2">
        <v>282</v>
      </c>
      <c r="E5" s="2">
        <v>7</v>
      </c>
      <c r="F5" s="2">
        <v>10.25</v>
      </c>
      <c r="G5" s="2">
        <v>10</v>
      </c>
      <c r="I5" s="2">
        <v>0.01</v>
      </c>
    </row>
    <row r="6" spans="1:23" x14ac:dyDescent="0.35">
      <c r="A6" s="2" t="s">
        <v>6</v>
      </c>
      <c r="B6" s="4">
        <v>44742</v>
      </c>
      <c r="C6" s="2">
        <v>408</v>
      </c>
      <c r="E6" s="2">
        <v>5.25</v>
      </c>
      <c r="F6" s="2">
        <v>12.25</v>
      </c>
      <c r="G6" s="2">
        <v>10</v>
      </c>
      <c r="I6" s="2">
        <v>0.28999999999999998</v>
      </c>
    </row>
    <row r="7" spans="1:23" x14ac:dyDescent="0.35">
      <c r="A7" s="2" t="s">
        <v>6</v>
      </c>
      <c r="B7" s="4">
        <v>44749</v>
      </c>
      <c r="C7" s="2">
        <v>486</v>
      </c>
      <c r="E7" s="2">
        <v>5</v>
      </c>
      <c r="F7" s="2">
        <v>12.25</v>
      </c>
      <c r="G7" s="2">
        <v>10</v>
      </c>
      <c r="I7" s="2">
        <v>0.68</v>
      </c>
    </row>
    <row r="8" spans="1:23" x14ac:dyDescent="0.35">
      <c r="A8" s="2" t="s">
        <v>6</v>
      </c>
      <c r="B8" s="4">
        <v>44756</v>
      </c>
      <c r="C8" s="2">
        <v>536</v>
      </c>
      <c r="E8" s="2">
        <v>5</v>
      </c>
      <c r="F8" s="2">
        <v>14.75</v>
      </c>
      <c r="G8" s="2">
        <v>10</v>
      </c>
      <c r="I8" s="2">
        <v>0.99</v>
      </c>
    </row>
    <row r="9" spans="1:23" x14ac:dyDescent="0.35">
      <c r="A9" s="2" t="s">
        <v>6</v>
      </c>
      <c r="B9" s="4">
        <v>44763</v>
      </c>
      <c r="C9" s="2">
        <v>588</v>
      </c>
      <c r="E9" s="2">
        <v>5</v>
      </c>
      <c r="F9" s="2">
        <v>17</v>
      </c>
      <c r="G9" s="2">
        <v>10</v>
      </c>
      <c r="I9" s="2">
        <v>1.21</v>
      </c>
    </row>
    <row r="10" spans="1:23" x14ac:dyDescent="0.35">
      <c r="A10" s="2" t="s">
        <v>6</v>
      </c>
      <c r="B10" s="4">
        <v>44775</v>
      </c>
      <c r="C10" s="2">
        <v>693</v>
      </c>
      <c r="E10" s="2">
        <v>5.5</v>
      </c>
      <c r="F10" s="2">
        <v>21.25</v>
      </c>
      <c r="G10" s="2">
        <v>10</v>
      </c>
      <c r="I10" s="2">
        <v>2.3199999999999998</v>
      </c>
      <c r="J10" s="2">
        <v>0.37</v>
      </c>
    </row>
    <row r="11" spans="1:23" x14ac:dyDescent="0.35">
      <c r="A11" s="2" t="s">
        <v>6</v>
      </c>
      <c r="B11" s="4">
        <v>44799</v>
      </c>
      <c r="C11" s="2">
        <v>928</v>
      </c>
      <c r="E11" s="2">
        <v>6</v>
      </c>
      <c r="F11" s="2">
        <v>25</v>
      </c>
      <c r="G11" s="2">
        <v>10</v>
      </c>
    </row>
    <row r="12" spans="1:23" x14ac:dyDescent="0.35">
      <c r="A12" s="2" t="s">
        <v>6</v>
      </c>
      <c r="B12" s="4">
        <v>44805</v>
      </c>
      <c r="C12" s="2">
        <v>1001</v>
      </c>
      <c r="E12" s="2">
        <v>5</v>
      </c>
      <c r="F12" s="2">
        <v>23</v>
      </c>
      <c r="G12" s="2">
        <v>10</v>
      </c>
      <c r="I12" s="2">
        <v>10.4</v>
      </c>
    </row>
    <row r="13" spans="1:23" x14ac:dyDescent="0.35">
      <c r="A13" s="2" t="s">
        <v>6</v>
      </c>
      <c r="B13" s="4">
        <v>44823</v>
      </c>
      <c r="C13" s="2">
        <v>1201</v>
      </c>
      <c r="E13" s="2">
        <v>5.75</v>
      </c>
      <c r="F13" s="2">
        <v>27</v>
      </c>
      <c r="G13" s="2">
        <v>9.5</v>
      </c>
      <c r="I13" s="2">
        <v>20.350000000000001</v>
      </c>
    </row>
    <row r="14" spans="1:23" x14ac:dyDescent="0.35">
      <c r="A14" s="2" t="s">
        <v>6</v>
      </c>
      <c r="B14" s="4">
        <v>44834</v>
      </c>
      <c r="C14" s="2">
        <v>1341</v>
      </c>
      <c r="E14" s="2">
        <v>7</v>
      </c>
      <c r="F14" s="2">
        <v>26.5</v>
      </c>
      <c r="G14" s="2">
        <v>9.25</v>
      </c>
      <c r="H14" s="2">
        <v>4.25</v>
      </c>
      <c r="I14" s="2">
        <v>21.38</v>
      </c>
    </row>
    <row r="15" spans="1:23" x14ac:dyDescent="0.35">
      <c r="A15" s="2" t="s">
        <v>6</v>
      </c>
      <c r="B15" s="4">
        <v>44846</v>
      </c>
      <c r="C15" s="2">
        <v>1497</v>
      </c>
      <c r="E15" s="2">
        <v>10.75</v>
      </c>
      <c r="F15" s="2">
        <v>27.75</v>
      </c>
      <c r="G15" s="2">
        <v>9.75</v>
      </c>
      <c r="H15" s="2">
        <v>4.33</v>
      </c>
      <c r="I15" s="2">
        <v>34.18</v>
      </c>
    </row>
    <row r="16" spans="1:23" x14ac:dyDescent="0.35">
      <c r="A16" s="2" t="s">
        <v>6</v>
      </c>
      <c r="B16" s="4">
        <v>44869</v>
      </c>
      <c r="C16" s="2">
        <v>1856</v>
      </c>
      <c r="E16" s="2">
        <v>21.25</v>
      </c>
      <c r="F16" s="2">
        <v>30</v>
      </c>
      <c r="G16" s="2">
        <v>7</v>
      </c>
      <c r="H16" s="2">
        <v>5.25</v>
      </c>
      <c r="I16" s="2">
        <v>40.5</v>
      </c>
    </row>
    <row r="17" spans="1:19" x14ac:dyDescent="0.35">
      <c r="A17" s="2" t="s">
        <v>6</v>
      </c>
      <c r="B17" s="4">
        <v>44888</v>
      </c>
      <c r="C17" s="2">
        <v>2163</v>
      </c>
      <c r="E17" s="2">
        <v>31.25</v>
      </c>
      <c r="F17" s="2">
        <v>36.75</v>
      </c>
      <c r="G17" s="2">
        <v>8.5</v>
      </c>
      <c r="H17" s="2">
        <v>6.75</v>
      </c>
      <c r="I17" s="2">
        <v>33.799999999999997</v>
      </c>
    </row>
    <row r="18" spans="1:19" x14ac:dyDescent="0.35">
      <c r="A18" s="2" t="s">
        <v>6</v>
      </c>
      <c r="B18" s="4">
        <v>44904</v>
      </c>
      <c r="C18" s="2">
        <v>2443</v>
      </c>
      <c r="E18" s="2">
        <v>70</v>
      </c>
      <c r="F18" s="2">
        <v>49.5</v>
      </c>
      <c r="G18" s="2">
        <v>7.75</v>
      </c>
      <c r="H18" s="2">
        <v>4.75</v>
      </c>
    </row>
    <row r="19" spans="1:19" x14ac:dyDescent="0.35">
      <c r="A19" s="2" t="s">
        <v>6</v>
      </c>
      <c r="B19" s="4">
        <v>44939</v>
      </c>
      <c r="C19" s="2">
        <v>3166</v>
      </c>
      <c r="E19" s="2">
        <v>107.75</v>
      </c>
      <c r="F19" s="2">
        <v>60.5</v>
      </c>
      <c r="G19" s="2">
        <v>3</v>
      </c>
      <c r="H19" s="2">
        <v>7</v>
      </c>
    </row>
    <row r="20" spans="1:19" x14ac:dyDescent="0.35">
      <c r="A20" s="2" t="s">
        <v>6</v>
      </c>
      <c r="B20" s="4">
        <v>44949</v>
      </c>
      <c r="C20" s="2">
        <v>3400</v>
      </c>
      <c r="E20" s="2">
        <v>112.5</v>
      </c>
      <c r="F20" s="2">
        <v>69.5</v>
      </c>
    </row>
    <row r="21" spans="1:19" x14ac:dyDescent="0.35">
      <c r="A21" s="2" t="s">
        <v>6</v>
      </c>
      <c r="B21" s="4">
        <v>44960</v>
      </c>
      <c r="C21" s="2">
        <v>3657</v>
      </c>
      <c r="E21" s="2">
        <v>86.25</v>
      </c>
      <c r="F21" s="2">
        <v>92</v>
      </c>
      <c r="G21" s="2">
        <v>5.5</v>
      </c>
      <c r="H21" s="2">
        <v>6.5</v>
      </c>
      <c r="I21" s="2">
        <v>1.6</v>
      </c>
      <c r="J21" s="2">
        <v>25.35</v>
      </c>
      <c r="K21" s="2">
        <v>1.36</v>
      </c>
      <c r="L21" s="2">
        <v>8.16</v>
      </c>
      <c r="N21" s="2">
        <f>J21*10*3</f>
        <v>760.5</v>
      </c>
      <c r="O21" s="2">
        <f>K21*10*3</f>
        <v>40.800000000000004</v>
      </c>
      <c r="S21" s="2" t="s">
        <v>31</v>
      </c>
    </row>
    <row r="22" spans="1:19" x14ac:dyDescent="0.35">
      <c r="A22" s="2" t="s">
        <v>6</v>
      </c>
      <c r="B22" s="4">
        <v>45058</v>
      </c>
      <c r="C22" s="2">
        <v>5463</v>
      </c>
      <c r="E22" s="2">
        <v>15</v>
      </c>
      <c r="F22" s="2">
        <v>29</v>
      </c>
      <c r="G22" s="2">
        <v>5.5</v>
      </c>
      <c r="H22" s="2">
        <v>4.5</v>
      </c>
      <c r="I22" s="2">
        <v>68.599999999999994</v>
      </c>
    </row>
    <row r="23" spans="1:19" x14ac:dyDescent="0.35">
      <c r="A23" s="2" t="s">
        <v>6</v>
      </c>
      <c r="B23" s="4">
        <v>45131</v>
      </c>
      <c r="C23" s="2">
        <v>6125</v>
      </c>
      <c r="E23" s="2">
        <v>14.25</v>
      </c>
      <c r="F23" s="2">
        <v>28.75</v>
      </c>
      <c r="G23" s="2">
        <v>6.5</v>
      </c>
      <c r="H23" s="2">
        <v>9</v>
      </c>
    </row>
    <row r="24" spans="1:19" x14ac:dyDescent="0.35">
      <c r="A24" s="2" t="s">
        <v>6</v>
      </c>
      <c r="B24" s="4">
        <v>45173</v>
      </c>
      <c r="C24" s="2">
        <v>6229</v>
      </c>
      <c r="E24" s="2">
        <v>26.67</v>
      </c>
      <c r="F24" s="2">
        <v>27.33</v>
      </c>
      <c r="G24" s="2">
        <v>4</v>
      </c>
      <c r="H24" s="2">
        <v>7</v>
      </c>
    </row>
    <row r="25" spans="1:19" x14ac:dyDescent="0.35">
      <c r="A25" s="2" t="s">
        <v>6</v>
      </c>
      <c r="B25" s="4">
        <v>45202</v>
      </c>
      <c r="C25" s="2">
        <v>6945</v>
      </c>
      <c r="E25" s="2">
        <v>30</v>
      </c>
      <c r="F25" s="2">
        <v>26</v>
      </c>
      <c r="G25" s="2">
        <v>1.25</v>
      </c>
    </row>
    <row r="26" spans="1:19" x14ac:dyDescent="0.35">
      <c r="A26" s="2" t="s">
        <v>6</v>
      </c>
      <c r="B26" s="4">
        <v>45226</v>
      </c>
      <c r="F26" s="2">
        <v>59.5</v>
      </c>
      <c r="G26" s="2">
        <v>1</v>
      </c>
    </row>
    <row r="27" spans="1:19" x14ac:dyDescent="0.35">
      <c r="A27" s="2" t="s">
        <v>6</v>
      </c>
      <c r="B27" s="4">
        <v>45247</v>
      </c>
      <c r="F27" s="2">
        <v>62.33</v>
      </c>
      <c r="G27" s="2">
        <v>1</v>
      </c>
    </row>
    <row r="28" spans="1:19" x14ac:dyDescent="0.35">
      <c r="A28" s="2" t="s">
        <v>6</v>
      </c>
      <c r="B28" s="4">
        <v>45264</v>
      </c>
      <c r="F28" s="2">
        <v>63</v>
      </c>
      <c r="G28" s="2">
        <v>1.33</v>
      </c>
    </row>
    <row r="29" spans="1:19" x14ac:dyDescent="0.35">
      <c r="A29" s="2" t="s">
        <v>6</v>
      </c>
      <c r="B29" s="4">
        <v>45329</v>
      </c>
      <c r="G29" s="2">
        <v>0.75</v>
      </c>
      <c r="J29" s="2">
        <v>19.75</v>
      </c>
      <c r="K29" s="2">
        <v>0</v>
      </c>
      <c r="N29" s="2">
        <f>J29*10*3</f>
        <v>592.5</v>
      </c>
      <c r="O29" s="2">
        <f>K29*10*3</f>
        <v>0</v>
      </c>
    </row>
    <row r="31" spans="1:19" x14ac:dyDescent="0.35">
      <c r="A31" s="2" t="s">
        <v>7</v>
      </c>
      <c r="B31" s="4">
        <v>44699</v>
      </c>
      <c r="C31" s="2">
        <v>10</v>
      </c>
    </row>
    <row r="32" spans="1:19" x14ac:dyDescent="0.35">
      <c r="A32" s="2" t="s">
        <v>7</v>
      </c>
      <c r="B32" s="4">
        <v>44714</v>
      </c>
      <c r="C32" s="2">
        <v>171</v>
      </c>
      <c r="G32" s="2">
        <v>0</v>
      </c>
    </row>
    <row r="33" spans="1:10" x14ac:dyDescent="0.35">
      <c r="A33" s="2" t="s">
        <v>7</v>
      </c>
      <c r="B33" s="4">
        <v>44721</v>
      </c>
      <c r="C33" s="2">
        <v>226</v>
      </c>
      <c r="E33" s="2">
        <v>5.0999999999999996</v>
      </c>
      <c r="F33" s="2">
        <v>10.25</v>
      </c>
      <c r="G33" s="2">
        <v>9.25</v>
      </c>
      <c r="I33" s="2">
        <v>0</v>
      </c>
    </row>
    <row r="34" spans="1:10" x14ac:dyDescent="0.35">
      <c r="A34" s="2" t="s">
        <v>7</v>
      </c>
      <c r="B34" s="4">
        <v>44728</v>
      </c>
      <c r="C34" s="2">
        <v>282</v>
      </c>
      <c r="E34" s="2">
        <v>6.1</v>
      </c>
      <c r="F34" s="2">
        <v>10.25</v>
      </c>
      <c r="G34" s="2">
        <v>10</v>
      </c>
      <c r="I34" s="2">
        <v>0.02</v>
      </c>
    </row>
    <row r="35" spans="1:10" x14ac:dyDescent="0.35">
      <c r="A35" s="2" t="s">
        <v>7</v>
      </c>
      <c r="B35" s="4">
        <v>44742</v>
      </c>
      <c r="C35" s="2">
        <v>408</v>
      </c>
      <c r="E35" s="2">
        <v>4.75</v>
      </c>
      <c r="F35" s="2">
        <v>11.75</v>
      </c>
      <c r="G35" s="2">
        <v>10</v>
      </c>
      <c r="I35" s="2">
        <v>0.32</v>
      </c>
    </row>
    <row r="36" spans="1:10" x14ac:dyDescent="0.35">
      <c r="A36" s="2" t="s">
        <v>7</v>
      </c>
      <c r="B36" s="4">
        <v>44749</v>
      </c>
      <c r="C36" s="2">
        <v>486</v>
      </c>
      <c r="E36" s="2">
        <v>5.25</v>
      </c>
      <c r="F36" s="2">
        <v>12</v>
      </c>
      <c r="G36" s="2">
        <v>10</v>
      </c>
      <c r="I36" s="2">
        <v>0.87</v>
      </c>
    </row>
    <row r="37" spans="1:10" x14ac:dyDescent="0.35">
      <c r="A37" s="2" t="s">
        <v>7</v>
      </c>
      <c r="B37" s="4">
        <v>44756</v>
      </c>
      <c r="C37" s="2">
        <v>536</v>
      </c>
      <c r="E37" s="2">
        <v>4.75</v>
      </c>
      <c r="F37" s="2">
        <v>14.25</v>
      </c>
      <c r="G37" s="2">
        <v>10</v>
      </c>
      <c r="I37" s="2">
        <v>0.96</v>
      </c>
    </row>
    <row r="38" spans="1:10" x14ac:dyDescent="0.35">
      <c r="A38" s="2" t="s">
        <v>7</v>
      </c>
      <c r="B38" s="4">
        <v>44763</v>
      </c>
      <c r="C38" s="2">
        <v>588</v>
      </c>
      <c r="E38" s="2">
        <v>4.75</v>
      </c>
      <c r="F38" s="2">
        <v>21</v>
      </c>
      <c r="G38" s="2">
        <v>10</v>
      </c>
      <c r="I38" s="2">
        <v>1.01</v>
      </c>
    </row>
    <row r="39" spans="1:10" x14ac:dyDescent="0.35">
      <c r="A39" s="2" t="s">
        <v>7</v>
      </c>
      <c r="B39" s="4">
        <v>44775</v>
      </c>
      <c r="C39" s="2">
        <v>693</v>
      </c>
      <c r="E39" s="2">
        <v>5.25</v>
      </c>
      <c r="F39" s="2">
        <v>21.5</v>
      </c>
      <c r="G39" s="2">
        <v>10</v>
      </c>
      <c r="I39" s="2">
        <v>4.3</v>
      </c>
    </row>
    <row r="40" spans="1:10" x14ac:dyDescent="0.35">
      <c r="A40" s="2" t="s">
        <v>7</v>
      </c>
      <c r="B40" s="4">
        <v>44799</v>
      </c>
      <c r="C40" s="2">
        <v>928</v>
      </c>
      <c r="E40" s="2">
        <v>4</v>
      </c>
      <c r="F40" s="2">
        <v>23</v>
      </c>
      <c r="G40" s="2">
        <v>10</v>
      </c>
      <c r="J40" s="2">
        <v>2.4300000000000002</v>
      </c>
    </row>
    <row r="41" spans="1:10" x14ac:dyDescent="0.35">
      <c r="A41" s="2" t="s">
        <v>7</v>
      </c>
      <c r="B41" s="4">
        <v>44805</v>
      </c>
      <c r="C41" s="2">
        <v>1001</v>
      </c>
      <c r="E41" s="2">
        <v>3</v>
      </c>
      <c r="F41" s="2">
        <v>25</v>
      </c>
      <c r="G41" s="2">
        <v>10</v>
      </c>
      <c r="I41" s="2">
        <v>5.2</v>
      </c>
    </row>
    <row r="42" spans="1:10" x14ac:dyDescent="0.35">
      <c r="A42" s="2" t="s">
        <v>7</v>
      </c>
      <c r="B42" s="4">
        <v>44823</v>
      </c>
      <c r="C42" s="2">
        <v>1201</v>
      </c>
      <c r="E42" s="2">
        <v>4.75</v>
      </c>
      <c r="F42" s="2">
        <v>26.25</v>
      </c>
      <c r="G42" s="2">
        <v>10</v>
      </c>
      <c r="I42" s="2">
        <v>34.229999999999997</v>
      </c>
    </row>
    <row r="43" spans="1:10" x14ac:dyDescent="0.35">
      <c r="A43" s="2" t="s">
        <v>7</v>
      </c>
      <c r="B43" s="4">
        <v>44834</v>
      </c>
      <c r="C43" s="2">
        <v>1341</v>
      </c>
      <c r="E43" s="2">
        <v>8</v>
      </c>
      <c r="F43" s="2">
        <v>28.75</v>
      </c>
      <c r="G43" s="2">
        <v>10</v>
      </c>
      <c r="H43" s="2">
        <v>2.67</v>
      </c>
      <c r="I43" s="2">
        <v>38.700000000000003</v>
      </c>
    </row>
    <row r="44" spans="1:10" x14ac:dyDescent="0.35">
      <c r="A44" s="2" t="s">
        <v>7</v>
      </c>
      <c r="B44" s="4">
        <v>44846</v>
      </c>
      <c r="C44" s="2">
        <v>1497</v>
      </c>
      <c r="E44" s="2">
        <v>15</v>
      </c>
      <c r="F44" s="2">
        <v>29</v>
      </c>
      <c r="G44" s="2">
        <v>9.75</v>
      </c>
      <c r="H44" s="2">
        <v>3.33</v>
      </c>
      <c r="I44" s="2">
        <v>55.85</v>
      </c>
    </row>
    <row r="45" spans="1:10" x14ac:dyDescent="0.35">
      <c r="A45" s="2" t="s">
        <v>7</v>
      </c>
      <c r="B45" s="4">
        <v>44869</v>
      </c>
      <c r="C45" s="2">
        <v>1856</v>
      </c>
      <c r="E45" s="2">
        <v>40</v>
      </c>
      <c r="F45" s="2">
        <v>30.75</v>
      </c>
      <c r="G45" s="2">
        <v>9.5</v>
      </c>
      <c r="H45" s="2">
        <v>3.25</v>
      </c>
      <c r="I45" s="2">
        <v>64.38</v>
      </c>
    </row>
    <row r="46" spans="1:10" x14ac:dyDescent="0.35">
      <c r="A46" s="2" t="s">
        <v>7</v>
      </c>
      <c r="B46" s="4">
        <v>44888</v>
      </c>
      <c r="C46" s="2">
        <v>2163</v>
      </c>
      <c r="E46" s="2">
        <v>62.5</v>
      </c>
      <c r="F46" s="2">
        <v>48</v>
      </c>
      <c r="G46" s="2">
        <v>8</v>
      </c>
      <c r="H46" s="2">
        <v>4.25</v>
      </c>
      <c r="I46" s="2">
        <v>43.28</v>
      </c>
    </row>
    <row r="47" spans="1:10" x14ac:dyDescent="0.35">
      <c r="A47" s="2" t="s">
        <v>7</v>
      </c>
      <c r="B47" s="4">
        <v>44904</v>
      </c>
      <c r="C47" s="2">
        <v>2443</v>
      </c>
      <c r="E47" s="2">
        <v>102.5</v>
      </c>
      <c r="F47" s="2">
        <v>55.75</v>
      </c>
      <c r="G47" s="2">
        <v>8</v>
      </c>
      <c r="H47" s="2">
        <v>3.75</v>
      </c>
    </row>
    <row r="48" spans="1:10" x14ac:dyDescent="0.35">
      <c r="A48" s="2" t="s">
        <v>7</v>
      </c>
      <c r="B48" s="4">
        <v>44939</v>
      </c>
      <c r="C48" s="2">
        <v>3166</v>
      </c>
      <c r="E48" s="2">
        <v>135</v>
      </c>
      <c r="F48" s="2">
        <v>59.5</v>
      </c>
      <c r="G48" s="2">
        <v>5</v>
      </c>
      <c r="H48" s="2">
        <v>4.75</v>
      </c>
    </row>
    <row r="49" spans="1:12" x14ac:dyDescent="0.35">
      <c r="A49" s="2" t="s">
        <v>7</v>
      </c>
      <c r="B49" s="4">
        <v>44949</v>
      </c>
      <c r="C49" s="2">
        <v>3400</v>
      </c>
      <c r="E49" s="2">
        <v>130</v>
      </c>
      <c r="F49" s="2">
        <v>71</v>
      </c>
    </row>
    <row r="50" spans="1:12" x14ac:dyDescent="0.35">
      <c r="A50" s="2" t="s">
        <v>7</v>
      </c>
      <c r="B50" s="4">
        <v>44960</v>
      </c>
      <c r="C50" s="2">
        <v>3657</v>
      </c>
      <c r="E50" s="2">
        <v>115</v>
      </c>
      <c r="F50" s="2">
        <v>76.25</v>
      </c>
      <c r="G50" s="2">
        <v>7.75</v>
      </c>
      <c r="H50" s="2">
        <v>5.25</v>
      </c>
      <c r="J50" s="2">
        <v>92.15</v>
      </c>
      <c r="K50" s="2">
        <v>4.4800000000000004</v>
      </c>
      <c r="L50" s="2">
        <v>7.93</v>
      </c>
    </row>
    <row r="51" spans="1:12" x14ac:dyDescent="0.35">
      <c r="A51" s="2" t="s">
        <v>7</v>
      </c>
      <c r="B51" s="4">
        <v>45058</v>
      </c>
      <c r="C51" s="2">
        <v>5463</v>
      </c>
      <c r="E51" s="2">
        <v>15</v>
      </c>
      <c r="F51" s="2">
        <v>29</v>
      </c>
      <c r="G51" s="2">
        <v>7.5</v>
      </c>
      <c r="H51" s="2">
        <v>3</v>
      </c>
      <c r="I51" s="2">
        <v>61.77</v>
      </c>
    </row>
    <row r="52" spans="1:12" x14ac:dyDescent="0.35">
      <c r="A52" s="2" t="s">
        <v>7</v>
      </c>
      <c r="B52" s="4">
        <v>45131</v>
      </c>
      <c r="C52" s="2">
        <v>6125</v>
      </c>
      <c r="E52" s="2">
        <v>15.75</v>
      </c>
      <c r="F52" s="2">
        <v>29</v>
      </c>
      <c r="G52" s="2">
        <v>4.5</v>
      </c>
    </row>
    <row r="53" spans="1:12" x14ac:dyDescent="0.35">
      <c r="A53" s="2" t="s">
        <v>7</v>
      </c>
      <c r="B53" s="4">
        <v>45173</v>
      </c>
      <c r="C53" s="2">
        <v>6229</v>
      </c>
      <c r="E53" s="2">
        <v>35</v>
      </c>
      <c r="F53" s="2">
        <v>29</v>
      </c>
      <c r="G53" s="2">
        <v>5.25</v>
      </c>
    </row>
    <row r="54" spans="1:12" x14ac:dyDescent="0.35">
      <c r="A54" s="2" t="s">
        <v>7</v>
      </c>
      <c r="B54" s="4">
        <v>45202</v>
      </c>
      <c r="C54" s="2">
        <v>6945</v>
      </c>
      <c r="E54" s="2">
        <v>40</v>
      </c>
      <c r="F54" s="2">
        <v>31.5</v>
      </c>
      <c r="G54" s="2">
        <v>4</v>
      </c>
    </row>
    <row r="55" spans="1:12" x14ac:dyDescent="0.35">
      <c r="A55" s="2" t="s">
        <v>7</v>
      </c>
      <c r="B55" s="4">
        <v>45226</v>
      </c>
      <c r="F55" s="2">
        <v>59</v>
      </c>
    </row>
    <row r="56" spans="1:12" x14ac:dyDescent="0.35">
      <c r="A56" s="2" t="s">
        <v>7</v>
      </c>
      <c r="B56" s="4">
        <v>45247</v>
      </c>
      <c r="F56" s="2">
        <v>62</v>
      </c>
    </row>
    <row r="57" spans="1:12" x14ac:dyDescent="0.35">
      <c r="A57" s="2" t="s">
        <v>7</v>
      </c>
      <c r="B57" s="4">
        <v>45264</v>
      </c>
      <c r="F57" s="2">
        <v>62</v>
      </c>
      <c r="G57" s="2">
        <v>3</v>
      </c>
    </row>
    <row r="58" spans="1:12" x14ac:dyDescent="0.35">
      <c r="A58" s="2" t="s">
        <v>7</v>
      </c>
      <c r="B58" s="4">
        <v>45329</v>
      </c>
      <c r="G58" s="2">
        <v>3</v>
      </c>
      <c r="J58" s="2">
        <v>42.76</v>
      </c>
      <c r="K58" s="2">
        <v>0.77</v>
      </c>
    </row>
    <row r="60" spans="1:12" x14ac:dyDescent="0.35">
      <c r="A60" s="2" t="s">
        <v>8</v>
      </c>
      <c r="B60" s="4">
        <v>44699</v>
      </c>
      <c r="C60" s="2">
        <v>10</v>
      </c>
    </row>
    <row r="61" spans="1:12" x14ac:dyDescent="0.35">
      <c r="A61" s="2" t="s">
        <v>8</v>
      </c>
      <c r="B61" s="4">
        <v>44714</v>
      </c>
      <c r="C61" s="2">
        <v>171</v>
      </c>
      <c r="G61" s="2">
        <v>0</v>
      </c>
      <c r="I61" s="2">
        <v>0</v>
      </c>
    </row>
    <row r="62" spans="1:12" x14ac:dyDescent="0.35">
      <c r="A62" s="2" t="s">
        <v>8</v>
      </c>
      <c r="B62" s="4">
        <v>44721</v>
      </c>
      <c r="C62" s="2">
        <v>226</v>
      </c>
      <c r="E62" s="2">
        <v>4.0999999999999996</v>
      </c>
      <c r="F62" s="2">
        <v>10</v>
      </c>
      <c r="G62" s="2">
        <v>8.75</v>
      </c>
      <c r="I62" s="2">
        <v>0</v>
      </c>
    </row>
    <row r="63" spans="1:12" x14ac:dyDescent="0.35">
      <c r="A63" s="2" t="s">
        <v>8</v>
      </c>
      <c r="B63" s="4">
        <v>44728</v>
      </c>
      <c r="C63" s="2">
        <v>282</v>
      </c>
      <c r="E63" s="2">
        <v>6.5</v>
      </c>
      <c r="F63" s="2">
        <v>10.25</v>
      </c>
      <c r="G63" s="2">
        <v>9.75</v>
      </c>
      <c r="I63" s="2">
        <v>0.02</v>
      </c>
    </row>
    <row r="64" spans="1:12" x14ac:dyDescent="0.35">
      <c r="A64" s="2" t="s">
        <v>8</v>
      </c>
      <c r="B64" s="4">
        <v>44742</v>
      </c>
      <c r="C64" s="2">
        <v>408</v>
      </c>
      <c r="E64" s="2">
        <v>4.75</v>
      </c>
      <c r="F64" s="2">
        <v>12.25</v>
      </c>
      <c r="G64" s="2">
        <v>9.25</v>
      </c>
      <c r="I64" s="2">
        <v>0.24</v>
      </c>
    </row>
    <row r="65" spans="1:12" x14ac:dyDescent="0.35">
      <c r="A65" s="2" t="s">
        <v>8</v>
      </c>
      <c r="B65" s="4">
        <v>44749</v>
      </c>
      <c r="C65" s="2">
        <v>486</v>
      </c>
      <c r="E65" s="2">
        <v>5.25</v>
      </c>
      <c r="F65" s="2">
        <v>12.5</v>
      </c>
      <c r="G65" s="2">
        <v>10</v>
      </c>
      <c r="I65" s="2">
        <v>0.63</v>
      </c>
    </row>
    <row r="66" spans="1:12" x14ac:dyDescent="0.35">
      <c r="A66" s="2" t="s">
        <v>8</v>
      </c>
      <c r="B66" s="4">
        <v>44756</v>
      </c>
      <c r="C66" s="2">
        <v>536</v>
      </c>
      <c r="E66" s="2">
        <v>5.5</v>
      </c>
      <c r="F66" s="2">
        <v>14.5</v>
      </c>
      <c r="G66" s="2">
        <v>10</v>
      </c>
      <c r="I66" s="2">
        <v>0.65</v>
      </c>
    </row>
    <row r="67" spans="1:12" x14ac:dyDescent="0.35">
      <c r="A67" s="2" t="s">
        <v>8</v>
      </c>
      <c r="B67" s="4">
        <v>44763</v>
      </c>
      <c r="C67" s="2">
        <v>588</v>
      </c>
      <c r="E67" s="2">
        <v>4.75</v>
      </c>
      <c r="F67" s="2">
        <v>21.25</v>
      </c>
      <c r="G67" s="2">
        <v>10</v>
      </c>
      <c r="I67" s="2">
        <v>0.56999999999999995</v>
      </c>
    </row>
    <row r="68" spans="1:12" x14ac:dyDescent="0.35">
      <c r="A68" s="2" t="s">
        <v>8</v>
      </c>
      <c r="B68" s="4">
        <v>44775</v>
      </c>
      <c r="C68" s="2">
        <v>693</v>
      </c>
      <c r="E68" s="2">
        <v>5.5</v>
      </c>
      <c r="F68" s="2">
        <v>22</v>
      </c>
      <c r="G68" s="2">
        <v>10</v>
      </c>
      <c r="I68" s="2">
        <v>2.2200000000000002</v>
      </c>
      <c r="J68" s="2">
        <v>0.55000000000000004</v>
      </c>
    </row>
    <row r="69" spans="1:12" x14ac:dyDescent="0.35">
      <c r="A69" s="2" t="s">
        <v>8</v>
      </c>
      <c r="B69" s="4">
        <v>44799</v>
      </c>
      <c r="C69" s="2">
        <v>928</v>
      </c>
      <c r="E69" s="2">
        <v>4</v>
      </c>
      <c r="F69" s="2">
        <v>23</v>
      </c>
      <c r="G69" s="2">
        <v>9</v>
      </c>
      <c r="J69" s="2">
        <v>1.01</v>
      </c>
    </row>
    <row r="70" spans="1:12" x14ac:dyDescent="0.35">
      <c r="A70" s="2" t="s">
        <v>8</v>
      </c>
      <c r="B70" s="4">
        <v>44805</v>
      </c>
      <c r="C70" s="2">
        <v>1001</v>
      </c>
      <c r="E70" s="2">
        <v>4</v>
      </c>
      <c r="F70" s="2">
        <v>23</v>
      </c>
      <c r="G70" s="2">
        <v>9</v>
      </c>
      <c r="I70" s="2">
        <v>5.2</v>
      </c>
    </row>
    <row r="71" spans="1:12" x14ac:dyDescent="0.35">
      <c r="A71" s="2" t="s">
        <v>8</v>
      </c>
      <c r="B71" s="4">
        <v>44823</v>
      </c>
      <c r="C71" s="2">
        <v>1201</v>
      </c>
      <c r="E71" s="2">
        <v>5.5</v>
      </c>
      <c r="F71" s="2">
        <v>27.25</v>
      </c>
      <c r="G71" s="2">
        <v>10</v>
      </c>
      <c r="I71" s="2">
        <v>28.38</v>
      </c>
    </row>
    <row r="72" spans="1:12" x14ac:dyDescent="0.35">
      <c r="A72" s="2" t="s">
        <v>8</v>
      </c>
      <c r="B72" s="4">
        <v>44834</v>
      </c>
      <c r="C72" s="2">
        <v>1341</v>
      </c>
      <c r="E72" s="2">
        <v>6.75</v>
      </c>
      <c r="F72" s="2">
        <v>28.75</v>
      </c>
      <c r="G72" s="2">
        <v>9.25</v>
      </c>
      <c r="H72" s="2">
        <v>2.25</v>
      </c>
      <c r="I72" s="2">
        <v>24.83</v>
      </c>
    </row>
    <row r="73" spans="1:12" x14ac:dyDescent="0.35">
      <c r="A73" s="2" t="s">
        <v>8</v>
      </c>
      <c r="B73" s="4">
        <v>44846</v>
      </c>
      <c r="C73" s="2">
        <v>1497</v>
      </c>
      <c r="E73" s="2">
        <v>11.25</v>
      </c>
      <c r="F73" s="2">
        <v>28.75</v>
      </c>
      <c r="G73" s="2">
        <v>9.5</v>
      </c>
      <c r="H73" s="2">
        <v>4.33</v>
      </c>
      <c r="I73" s="2">
        <v>39</v>
      </c>
    </row>
    <row r="74" spans="1:12" x14ac:dyDescent="0.35">
      <c r="A74" s="2" t="s">
        <v>8</v>
      </c>
      <c r="B74" s="4">
        <v>44869</v>
      </c>
      <c r="C74" s="2">
        <v>1856</v>
      </c>
      <c r="E74" s="2">
        <v>32.5</v>
      </c>
      <c r="F74" s="2">
        <v>29.5</v>
      </c>
      <c r="G74" s="2">
        <v>10</v>
      </c>
      <c r="H74" s="2">
        <v>4.5</v>
      </c>
      <c r="I74" s="2">
        <v>48.08</v>
      </c>
    </row>
    <row r="75" spans="1:12" x14ac:dyDescent="0.35">
      <c r="A75" s="2" t="s">
        <v>8</v>
      </c>
      <c r="B75" s="4">
        <v>44888</v>
      </c>
      <c r="C75" s="2">
        <v>2163</v>
      </c>
      <c r="E75" s="2">
        <v>47.5</v>
      </c>
      <c r="F75" s="2">
        <v>40</v>
      </c>
      <c r="G75" s="2">
        <v>8.75</v>
      </c>
      <c r="H75" s="2">
        <v>6</v>
      </c>
      <c r="I75" s="2">
        <v>38.58</v>
      </c>
    </row>
    <row r="76" spans="1:12" x14ac:dyDescent="0.35">
      <c r="A76" s="2" t="s">
        <v>8</v>
      </c>
      <c r="B76" s="4">
        <v>44904</v>
      </c>
      <c r="C76" s="2">
        <v>2443</v>
      </c>
      <c r="E76" s="2">
        <v>75</v>
      </c>
      <c r="F76" s="2">
        <v>56</v>
      </c>
      <c r="G76" s="2">
        <v>6.33</v>
      </c>
      <c r="H76" s="2">
        <v>5.67</v>
      </c>
    </row>
    <row r="77" spans="1:12" x14ac:dyDescent="0.35">
      <c r="A77" s="2" t="s">
        <v>8</v>
      </c>
      <c r="B77" s="4">
        <v>44939</v>
      </c>
      <c r="C77" s="2">
        <v>3166</v>
      </c>
      <c r="E77" s="2">
        <v>122.5</v>
      </c>
      <c r="F77" s="2">
        <v>60.5</v>
      </c>
      <c r="G77" s="2">
        <v>4.5</v>
      </c>
      <c r="H77" s="2">
        <v>5.67</v>
      </c>
    </row>
    <row r="78" spans="1:12" x14ac:dyDescent="0.35">
      <c r="A78" s="2" t="s">
        <v>8</v>
      </c>
      <c r="B78" s="4">
        <v>44949</v>
      </c>
      <c r="C78" s="2">
        <v>3400</v>
      </c>
      <c r="E78" s="2">
        <v>127.5</v>
      </c>
      <c r="F78" s="2">
        <v>70</v>
      </c>
    </row>
    <row r="79" spans="1:12" x14ac:dyDescent="0.35">
      <c r="A79" s="2" t="s">
        <v>8</v>
      </c>
      <c r="B79" s="4">
        <v>44960</v>
      </c>
      <c r="C79" s="2">
        <v>3657</v>
      </c>
      <c r="E79" s="2">
        <v>82.5</v>
      </c>
      <c r="F79" s="2">
        <v>92</v>
      </c>
      <c r="G79" s="2">
        <v>6.5</v>
      </c>
      <c r="H79" s="2">
        <v>6.25</v>
      </c>
      <c r="J79" s="2">
        <v>53.3</v>
      </c>
      <c r="K79" s="2">
        <v>1.39</v>
      </c>
      <c r="L79" s="2">
        <v>7.98</v>
      </c>
    </row>
    <row r="80" spans="1:12" x14ac:dyDescent="0.35">
      <c r="A80" s="2" t="s">
        <v>8</v>
      </c>
      <c r="B80" s="4">
        <v>45058</v>
      </c>
      <c r="C80" s="2">
        <v>5463</v>
      </c>
      <c r="E80" s="2">
        <v>15</v>
      </c>
      <c r="F80" s="2">
        <v>29</v>
      </c>
      <c r="G80" s="2">
        <v>5.5</v>
      </c>
      <c r="H80" s="2">
        <v>5</v>
      </c>
      <c r="I80" s="2">
        <v>56.45</v>
      </c>
    </row>
    <row r="81" spans="1:11" x14ac:dyDescent="0.35">
      <c r="A81" s="2" t="s">
        <v>8</v>
      </c>
      <c r="B81" s="4">
        <v>45131</v>
      </c>
      <c r="C81" s="2">
        <v>6125</v>
      </c>
      <c r="E81" s="2">
        <v>13.25</v>
      </c>
      <c r="F81" s="2">
        <v>26.5</v>
      </c>
      <c r="G81" s="2">
        <v>3.25</v>
      </c>
      <c r="H81" s="2">
        <v>8</v>
      </c>
    </row>
    <row r="82" spans="1:11" x14ac:dyDescent="0.35">
      <c r="A82" s="2" t="s">
        <v>8</v>
      </c>
      <c r="B82" s="4">
        <v>45173</v>
      </c>
      <c r="C82" s="2">
        <v>6229</v>
      </c>
      <c r="E82" s="2">
        <v>27.5</v>
      </c>
      <c r="F82" s="2">
        <v>28.5</v>
      </c>
      <c r="G82" s="2">
        <v>3.25</v>
      </c>
    </row>
    <row r="83" spans="1:11" x14ac:dyDescent="0.35">
      <c r="A83" s="2" t="s">
        <v>8</v>
      </c>
      <c r="B83" s="4">
        <v>45202</v>
      </c>
      <c r="C83" s="2">
        <v>6945</v>
      </c>
      <c r="E83" s="2">
        <v>40</v>
      </c>
      <c r="F83" s="2">
        <v>28.33</v>
      </c>
      <c r="G83" s="2">
        <v>2.33</v>
      </c>
    </row>
    <row r="84" spans="1:11" x14ac:dyDescent="0.35">
      <c r="A84" s="2" t="s">
        <v>8</v>
      </c>
      <c r="B84" s="4">
        <v>45226</v>
      </c>
      <c r="F84" s="2">
        <v>59</v>
      </c>
      <c r="G84" s="2">
        <v>59</v>
      </c>
    </row>
    <row r="85" spans="1:11" x14ac:dyDescent="0.35">
      <c r="A85" s="2" t="s">
        <v>8</v>
      </c>
      <c r="B85" s="4">
        <v>45247</v>
      </c>
      <c r="F85" s="2">
        <v>62.33</v>
      </c>
    </row>
    <row r="86" spans="1:11" x14ac:dyDescent="0.35">
      <c r="A86" s="2" t="s">
        <v>8</v>
      </c>
      <c r="B86" s="4">
        <v>45264</v>
      </c>
      <c r="F86" s="2">
        <v>63.67</v>
      </c>
      <c r="G86" s="2">
        <v>2.33</v>
      </c>
    </row>
    <row r="87" spans="1:11" x14ac:dyDescent="0.35">
      <c r="A87" s="2" t="s">
        <v>8</v>
      </c>
      <c r="B87" s="4">
        <v>45329</v>
      </c>
      <c r="G87" s="2">
        <v>0.33</v>
      </c>
      <c r="J87" s="2">
        <v>2.54</v>
      </c>
      <c r="K87" s="2">
        <v>0.21</v>
      </c>
    </row>
    <row r="89" spans="1:11" x14ac:dyDescent="0.35">
      <c r="A89" s="2" t="s">
        <v>9</v>
      </c>
      <c r="B89" s="4">
        <v>44699</v>
      </c>
      <c r="C89" s="2">
        <v>10</v>
      </c>
    </row>
    <row r="90" spans="1:11" x14ac:dyDescent="0.35">
      <c r="A90" s="2" t="s">
        <v>9</v>
      </c>
      <c r="B90" s="4">
        <v>44714</v>
      </c>
      <c r="C90" s="2">
        <v>171</v>
      </c>
      <c r="G90" s="2">
        <v>0</v>
      </c>
      <c r="I90" s="2">
        <v>0</v>
      </c>
    </row>
    <row r="91" spans="1:11" x14ac:dyDescent="0.35">
      <c r="A91" s="2" t="s">
        <v>9</v>
      </c>
      <c r="B91" s="4">
        <v>44721</v>
      </c>
      <c r="C91" s="2">
        <v>226</v>
      </c>
      <c r="E91" s="2">
        <v>5.08</v>
      </c>
      <c r="F91" s="2">
        <v>10</v>
      </c>
      <c r="G91" s="2">
        <v>9.25</v>
      </c>
      <c r="H91" s="2">
        <v>2</v>
      </c>
      <c r="I91" s="2">
        <v>0.01</v>
      </c>
    </row>
    <row r="92" spans="1:11" x14ac:dyDescent="0.35">
      <c r="A92" s="2" t="s">
        <v>9</v>
      </c>
      <c r="B92" s="4">
        <v>44728</v>
      </c>
      <c r="C92" s="2">
        <v>282</v>
      </c>
      <c r="E92" s="2">
        <v>6.25</v>
      </c>
      <c r="F92" s="2">
        <v>10.5</v>
      </c>
      <c r="G92" s="2">
        <v>9.25</v>
      </c>
      <c r="I92" s="2">
        <v>0.03</v>
      </c>
    </row>
    <row r="93" spans="1:11" x14ac:dyDescent="0.35">
      <c r="A93" s="2" t="s">
        <v>9</v>
      </c>
      <c r="B93" s="4">
        <v>44742</v>
      </c>
      <c r="C93" s="2">
        <v>408</v>
      </c>
      <c r="E93" s="2">
        <v>4.75</v>
      </c>
      <c r="F93" s="2">
        <v>12.75</v>
      </c>
      <c r="G93" s="2">
        <v>10</v>
      </c>
      <c r="H93" s="2">
        <v>2</v>
      </c>
      <c r="I93" s="2">
        <v>0.27</v>
      </c>
    </row>
    <row r="94" spans="1:11" x14ac:dyDescent="0.35">
      <c r="A94" s="2" t="s">
        <v>9</v>
      </c>
      <c r="B94" s="4">
        <v>44749</v>
      </c>
      <c r="C94" s="2">
        <v>486</v>
      </c>
      <c r="E94" s="2">
        <v>4.75</v>
      </c>
      <c r="F94" s="2">
        <v>12.5</v>
      </c>
      <c r="G94" s="2">
        <v>10</v>
      </c>
      <c r="I94" s="2">
        <v>0.48</v>
      </c>
    </row>
    <row r="95" spans="1:11" x14ac:dyDescent="0.35">
      <c r="A95" s="2" t="s">
        <v>9</v>
      </c>
      <c r="B95" s="4">
        <v>44756</v>
      </c>
      <c r="C95" s="2">
        <v>536</v>
      </c>
      <c r="E95" s="2">
        <v>4.75</v>
      </c>
      <c r="F95" s="2">
        <v>14.5</v>
      </c>
      <c r="G95" s="2">
        <v>10</v>
      </c>
      <c r="I95" s="2">
        <v>0.69</v>
      </c>
    </row>
    <row r="96" spans="1:11" x14ac:dyDescent="0.35">
      <c r="A96" s="2" t="s">
        <v>9</v>
      </c>
      <c r="B96" s="4">
        <v>44763</v>
      </c>
      <c r="C96" s="2">
        <v>588</v>
      </c>
      <c r="E96" s="2">
        <v>4.75</v>
      </c>
      <c r="F96" s="2">
        <v>16.75</v>
      </c>
      <c r="G96" s="2">
        <v>10</v>
      </c>
      <c r="I96" s="2">
        <v>0.78</v>
      </c>
    </row>
    <row r="97" spans="1:13" x14ac:dyDescent="0.35">
      <c r="A97" s="2" t="s">
        <v>9</v>
      </c>
      <c r="B97" s="4">
        <v>44775</v>
      </c>
      <c r="C97" s="2">
        <v>693</v>
      </c>
      <c r="E97" s="2">
        <v>5</v>
      </c>
      <c r="F97" s="2">
        <v>18.25</v>
      </c>
      <c r="G97" s="2">
        <v>10</v>
      </c>
      <c r="I97" s="2">
        <v>3.77</v>
      </c>
    </row>
    <row r="98" spans="1:13" x14ac:dyDescent="0.35">
      <c r="A98" s="2" t="s">
        <v>9</v>
      </c>
      <c r="B98" s="4">
        <v>44799</v>
      </c>
      <c r="C98" s="2">
        <v>928</v>
      </c>
      <c r="E98" s="2">
        <v>4</v>
      </c>
      <c r="F98" s="2">
        <v>20</v>
      </c>
      <c r="G98" s="2">
        <v>10</v>
      </c>
    </row>
    <row r="99" spans="1:13" x14ac:dyDescent="0.35">
      <c r="A99" s="2" t="s">
        <v>9</v>
      </c>
      <c r="B99" s="4">
        <v>44805</v>
      </c>
      <c r="C99" s="2">
        <v>1001</v>
      </c>
      <c r="E99" s="2">
        <v>5.5</v>
      </c>
      <c r="F99" s="2">
        <v>23.5</v>
      </c>
      <c r="G99" s="2">
        <v>9.75</v>
      </c>
      <c r="I99" s="2">
        <v>13.23</v>
      </c>
      <c r="M99" s="2">
        <v>136.5</v>
      </c>
    </row>
    <row r="100" spans="1:13" x14ac:dyDescent="0.35">
      <c r="A100" s="2" t="s">
        <v>9</v>
      </c>
      <c r="B100" s="4">
        <v>44823</v>
      </c>
      <c r="C100" s="2">
        <v>1201</v>
      </c>
      <c r="E100" s="2">
        <v>6</v>
      </c>
      <c r="F100" s="2">
        <v>26.5</v>
      </c>
      <c r="G100" s="2">
        <v>9.25</v>
      </c>
      <c r="I100" s="2">
        <v>35.4</v>
      </c>
    </row>
    <row r="101" spans="1:13" x14ac:dyDescent="0.35">
      <c r="A101" s="2" t="s">
        <v>9</v>
      </c>
      <c r="B101" s="4">
        <v>44834</v>
      </c>
      <c r="C101" s="2">
        <v>1341</v>
      </c>
      <c r="E101" s="2">
        <v>8</v>
      </c>
      <c r="F101" s="2">
        <v>26.75</v>
      </c>
      <c r="G101" s="2">
        <v>9.75</v>
      </c>
      <c r="H101" s="2">
        <v>3.5</v>
      </c>
      <c r="I101" s="2">
        <v>35.33</v>
      </c>
    </row>
    <row r="102" spans="1:13" x14ac:dyDescent="0.35">
      <c r="A102" s="2" t="s">
        <v>9</v>
      </c>
      <c r="B102" s="4">
        <v>44846</v>
      </c>
      <c r="C102" s="2">
        <v>1497</v>
      </c>
      <c r="E102" s="2">
        <v>13.5</v>
      </c>
      <c r="F102" s="2">
        <v>29</v>
      </c>
      <c r="G102" s="2">
        <v>9.25</v>
      </c>
      <c r="H102" s="2">
        <v>3.33</v>
      </c>
      <c r="I102" s="2">
        <v>50.43</v>
      </c>
    </row>
    <row r="103" spans="1:13" x14ac:dyDescent="0.35">
      <c r="A103" s="2" t="s">
        <v>9</v>
      </c>
      <c r="B103" s="4">
        <v>44869</v>
      </c>
      <c r="C103" s="2">
        <v>1856</v>
      </c>
      <c r="E103" s="2">
        <v>28.75</v>
      </c>
      <c r="F103" s="2">
        <v>30</v>
      </c>
      <c r="G103" s="2">
        <v>9.25</v>
      </c>
      <c r="H103" s="2">
        <v>2.75</v>
      </c>
      <c r="I103" s="2">
        <v>54.53</v>
      </c>
    </row>
    <row r="104" spans="1:13" x14ac:dyDescent="0.35">
      <c r="A104" s="2" t="s">
        <v>9</v>
      </c>
      <c r="B104" s="4">
        <v>44888</v>
      </c>
      <c r="C104" s="2">
        <v>2163</v>
      </c>
      <c r="E104" s="2">
        <v>46.25</v>
      </c>
      <c r="F104" s="2">
        <v>40.5</v>
      </c>
      <c r="G104" s="2">
        <v>8.75</v>
      </c>
      <c r="H104" s="2">
        <v>5.5</v>
      </c>
      <c r="I104" s="2">
        <v>40.18</v>
      </c>
    </row>
    <row r="105" spans="1:13" x14ac:dyDescent="0.35">
      <c r="A105" s="2" t="s">
        <v>9</v>
      </c>
      <c r="B105" s="4">
        <v>44904</v>
      </c>
      <c r="C105" s="2">
        <v>2443</v>
      </c>
      <c r="E105" s="2">
        <v>90</v>
      </c>
      <c r="F105" s="2">
        <v>49</v>
      </c>
      <c r="G105" s="2">
        <v>8.25</v>
      </c>
      <c r="H105" s="2">
        <v>4.25</v>
      </c>
    </row>
    <row r="106" spans="1:13" x14ac:dyDescent="0.35">
      <c r="A106" s="2" t="s">
        <v>9</v>
      </c>
      <c r="B106" s="4">
        <v>44939</v>
      </c>
      <c r="C106" s="2">
        <v>3166</v>
      </c>
      <c r="E106" s="2">
        <v>120</v>
      </c>
      <c r="F106" s="2">
        <v>61</v>
      </c>
      <c r="G106" s="2">
        <v>3.33</v>
      </c>
      <c r="H106" s="2">
        <v>6.67</v>
      </c>
    </row>
    <row r="107" spans="1:13" x14ac:dyDescent="0.35">
      <c r="A107" s="2" t="s">
        <v>9</v>
      </c>
      <c r="B107" s="4">
        <v>44949</v>
      </c>
      <c r="C107" s="2">
        <v>3400</v>
      </c>
      <c r="E107" s="2">
        <v>125</v>
      </c>
      <c r="F107" s="2">
        <v>70</v>
      </c>
    </row>
    <row r="108" spans="1:13" x14ac:dyDescent="0.35">
      <c r="A108" s="2" t="s">
        <v>9</v>
      </c>
      <c r="B108" s="4">
        <v>44960</v>
      </c>
      <c r="C108" s="2">
        <v>3657</v>
      </c>
      <c r="E108" s="2">
        <v>97.5</v>
      </c>
      <c r="F108" s="2">
        <v>87.5</v>
      </c>
      <c r="G108" s="2">
        <v>6.75</v>
      </c>
      <c r="H108" s="2">
        <v>5.75</v>
      </c>
      <c r="J108" s="2">
        <v>65.33</v>
      </c>
      <c r="K108" s="2">
        <v>4.32</v>
      </c>
      <c r="L108" s="2">
        <v>9.23</v>
      </c>
    </row>
    <row r="109" spans="1:13" x14ac:dyDescent="0.35">
      <c r="A109" s="2" t="s">
        <v>9</v>
      </c>
      <c r="B109" s="4">
        <v>45058</v>
      </c>
      <c r="C109" s="2">
        <v>5463</v>
      </c>
      <c r="E109" s="2">
        <v>15</v>
      </c>
      <c r="F109" s="2">
        <v>29</v>
      </c>
      <c r="G109" s="2">
        <v>6.75</v>
      </c>
      <c r="H109" s="2">
        <v>3.75</v>
      </c>
      <c r="I109" s="2">
        <v>61.87</v>
      </c>
    </row>
    <row r="110" spans="1:13" x14ac:dyDescent="0.35">
      <c r="A110" s="2" t="s">
        <v>9</v>
      </c>
      <c r="B110" s="4">
        <v>45131</v>
      </c>
      <c r="C110" s="2">
        <v>6125</v>
      </c>
      <c r="E110" s="2">
        <v>15.75</v>
      </c>
      <c r="F110" s="2">
        <v>26</v>
      </c>
      <c r="G110" s="2">
        <v>4.5</v>
      </c>
      <c r="H110" s="2">
        <v>9</v>
      </c>
    </row>
    <row r="111" spans="1:13" x14ac:dyDescent="0.35">
      <c r="A111" s="2" t="s">
        <v>9</v>
      </c>
      <c r="B111" s="4">
        <v>45173</v>
      </c>
      <c r="C111" s="2">
        <v>6229</v>
      </c>
      <c r="E111" s="2">
        <v>31.25</v>
      </c>
      <c r="F111" s="2">
        <v>29</v>
      </c>
      <c r="G111" s="2">
        <v>4</v>
      </c>
    </row>
    <row r="112" spans="1:13" x14ac:dyDescent="0.35">
      <c r="A112" s="2" t="s">
        <v>9</v>
      </c>
      <c r="B112" s="4">
        <v>45202</v>
      </c>
      <c r="C112" s="2">
        <v>6945</v>
      </c>
      <c r="E112" s="2">
        <v>26.67</v>
      </c>
      <c r="F112" s="2">
        <v>25.5</v>
      </c>
      <c r="G112" s="2">
        <v>2</v>
      </c>
    </row>
    <row r="113" spans="1:13" x14ac:dyDescent="0.35">
      <c r="A113" s="2" t="s">
        <v>9</v>
      </c>
      <c r="B113" s="4">
        <v>45226</v>
      </c>
      <c r="F113" s="2">
        <v>59.5</v>
      </c>
    </row>
    <row r="114" spans="1:13" x14ac:dyDescent="0.35">
      <c r="A114" s="2" t="s">
        <v>9</v>
      </c>
      <c r="B114" s="4">
        <v>45247</v>
      </c>
      <c r="F114" s="2">
        <v>63.5</v>
      </c>
    </row>
    <row r="115" spans="1:13" x14ac:dyDescent="0.35">
      <c r="A115" s="2" t="s">
        <v>9</v>
      </c>
      <c r="B115" s="4">
        <v>45264</v>
      </c>
      <c r="F115" s="2">
        <v>66.33</v>
      </c>
      <c r="G115" s="2">
        <v>2</v>
      </c>
    </row>
    <row r="116" spans="1:13" x14ac:dyDescent="0.35">
      <c r="A116" s="2" t="s">
        <v>9</v>
      </c>
      <c r="B116" s="4">
        <v>45329</v>
      </c>
      <c r="F116" s="2">
        <v>92</v>
      </c>
      <c r="G116" s="2">
        <v>2</v>
      </c>
      <c r="J116" s="2">
        <v>29.38</v>
      </c>
      <c r="K116" s="2">
        <v>0.38</v>
      </c>
    </row>
    <row r="118" spans="1:13" x14ac:dyDescent="0.35">
      <c r="A118" s="2" t="s">
        <v>10</v>
      </c>
      <c r="B118" s="4">
        <v>45097</v>
      </c>
      <c r="C118" s="2">
        <v>10</v>
      </c>
    </row>
    <row r="119" spans="1:13" x14ac:dyDescent="0.35">
      <c r="A119" s="2" t="s">
        <v>10</v>
      </c>
      <c r="B119" s="4">
        <v>44788</v>
      </c>
      <c r="C119" s="2">
        <v>625</v>
      </c>
      <c r="E119" s="2">
        <v>2.75</v>
      </c>
      <c r="F119" s="2">
        <v>24</v>
      </c>
      <c r="G119" s="2">
        <v>10</v>
      </c>
      <c r="I119" s="2">
        <v>29.48</v>
      </c>
    </row>
    <row r="120" spans="1:13" x14ac:dyDescent="0.35">
      <c r="A120" s="2" t="s">
        <v>10</v>
      </c>
      <c r="B120" s="4">
        <v>44802</v>
      </c>
      <c r="C120" s="2">
        <v>786</v>
      </c>
      <c r="E120" s="2">
        <v>4.25</v>
      </c>
      <c r="F120" s="2">
        <v>27</v>
      </c>
      <c r="G120" s="2">
        <v>10</v>
      </c>
      <c r="I120" s="2">
        <v>33.65</v>
      </c>
      <c r="J120" s="2">
        <v>4.4800000000000004</v>
      </c>
      <c r="M120" s="2">
        <v>105.11</v>
      </c>
    </row>
    <row r="121" spans="1:13" x14ac:dyDescent="0.35">
      <c r="A121" s="2" t="s">
        <v>10</v>
      </c>
      <c r="B121" s="4">
        <v>44816</v>
      </c>
      <c r="C121" s="2">
        <v>988</v>
      </c>
      <c r="E121" s="2">
        <v>3.25</v>
      </c>
      <c r="F121" s="2">
        <v>27.75</v>
      </c>
      <c r="G121" s="2">
        <v>10</v>
      </c>
      <c r="I121" s="2">
        <v>43.93</v>
      </c>
    </row>
    <row r="122" spans="1:13" x14ac:dyDescent="0.35">
      <c r="A122" s="2" t="s">
        <v>10</v>
      </c>
      <c r="B122" s="4">
        <v>44830</v>
      </c>
      <c r="C122" s="2">
        <v>1206</v>
      </c>
      <c r="E122" s="2">
        <v>5.5</v>
      </c>
      <c r="F122" s="2">
        <v>29</v>
      </c>
      <c r="G122" s="2">
        <v>10</v>
      </c>
      <c r="H122" s="2">
        <v>1</v>
      </c>
      <c r="I122" s="2">
        <v>80.88</v>
      </c>
    </row>
    <row r="123" spans="1:13" x14ac:dyDescent="0.35">
      <c r="A123" s="2" t="s">
        <v>10</v>
      </c>
      <c r="B123" s="4">
        <v>44847</v>
      </c>
      <c r="C123" s="2">
        <v>1484</v>
      </c>
      <c r="E123" s="2">
        <v>10.67</v>
      </c>
      <c r="F123" s="2">
        <v>29</v>
      </c>
      <c r="G123" s="2">
        <v>10</v>
      </c>
      <c r="I123" s="2">
        <v>85.8</v>
      </c>
    </row>
    <row r="124" spans="1:13" x14ac:dyDescent="0.35">
      <c r="A124" s="2" t="s">
        <v>10</v>
      </c>
      <c r="B124" s="4">
        <v>44862</v>
      </c>
      <c r="C124" s="2">
        <v>1775</v>
      </c>
      <c r="E124" s="2">
        <v>14.17</v>
      </c>
      <c r="F124" s="2">
        <v>30.75</v>
      </c>
      <c r="G124" s="2">
        <v>10</v>
      </c>
      <c r="H124" s="2">
        <v>2</v>
      </c>
      <c r="I124" s="2">
        <v>80.73</v>
      </c>
    </row>
    <row r="125" spans="1:13" x14ac:dyDescent="0.35">
      <c r="A125" s="2" t="s">
        <v>10</v>
      </c>
      <c r="B125" s="4">
        <v>44876</v>
      </c>
      <c r="C125" s="2">
        <v>2016</v>
      </c>
      <c r="E125" s="2">
        <v>15.25</v>
      </c>
      <c r="F125" s="2">
        <v>31</v>
      </c>
      <c r="G125" s="2">
        <v>10</v>
      </c>
      <c r="I125" s="2">
        <v>72</v>
      </c>
    </row>
    <row r="126" spans="1:13" x14ac:dyDescent="0.35">
      <c r="A126" s="2" t="s">
        <v>10</v>
      </c>
      <c r="B126" s="4">
        <v>44890</v>
      </c>
      <c r="C126" s="2">
        <v>2297</v>
      </c>
      <c r="E126" s="2">
        <v>20.420000000000002</v>
      </c>
      <c r="F126" s="2">
        <v>31.75</v>
      </c>
      <c r="G126" s="2">
        <v>10</v>
      </c>
      <c r="I126" s="2">
        <v>62.4</v>
      </c>
    </row>
    <row r="127" spans="1:13" x14ac:dyDescent="0.35">
      <c r="A127" s="2" t="s">
        <v>10</v>
      </c>
      <c r="B127" s="4">
        <v>44903</v>
      </c>
      <c r="C127" s="2">
        <v>2575</v>
      </c>
      <c r="E127" s="2">
        <v>24.75</v>
      </c>
      <c r="F127" s="2">
        <v>34.25</v>
      </c>
      <c r="G127" s="2">
        <v>10</v>
      </c>
    </row>
    <row r="128" spans="1:13" x14ac:dyDescent="0.35">
      <c r="A128" s="2" t="s">
        <v>10</v>
      </c>
      <c r="B128" s="4">
        <v>44931</v>
      </c>
      <c r="C128" s="2">
        <v>3194</v>
      </c>
      <c r="E128" s="2">
        <v>27.5</v>
      </c>
      <c r="F128" s="2">
        <v>41</v>
      </c>
      <c r="G128" s="2">
        <v>10</v>
      </c>
    </row>
    <row r="129" spans="1:12" x14ac:dyDescent="0.35">
      <c r="A129" s="2" t="s">
        <v>10</v>
      </c>
      <c r="B129" s="4">
        <v>44949</v>
      </c>
      <c r="C129" s="2">
        <v>3625</v>
      </c>
      <c r="E129" s="2">
        <v>29.17</v>
      </c>
      <c r="F129" s="2">
        <v>38.5</v>
      </c>
      <c r="G129" s="2">
        <v>10</v>
      </c>
    </row>
    <row r="130" spans="1:12" x14ac:dyDescent="0.35">
      <c r="A130" s="2" t="s">
        <v>10</v>
      </c>
      <c r="B130" s="4">
        <v>44970</v>
      </c>
      <c r="C130" s="2">
        <v>4160</v>
      </c>
      <c r="E130" s="2">
        <v>27.5</v>
      </c>
      <c r="F130" s="2">
        <v>47.25</v>
      </c>
      <c r="G130" s="2">
        <v>10</v>
      </c>
    </row>
    <row r="131" spans="1:12" x14ac:dyDescent="0.35">
      <c r="A131" s="2" t="s">
        <v>10</v>
      </c>
      <c r="B131" s="4">
        <v>45040</v>
      </c>
      <c r="C131" s="2">
        <v>5678</v>
      </c>
      <c r="J131" s="2">
        <v>165.5</v>
      </c>
      <c r="K131" s="2">
        <v>0.19</v>
      </c>
      <c r="L131" s="2">
        <v>8.3800000000000008</v>
      </c>
    </row>
    <row r="132" spans="1:12" x14ac:dyDescent="0.35">
      <c r="A132" s="2" t="s">
        <v>10</v>
      </c>
      <c r="B132" s="4">
        <v>45075</v>
      </c>
      <c r="C132" s="2">
        <v>6145</v>
      </c>
      <c r="E132" s="2">
        <v>11.25</v>
      </c>
      <c r="F132" s="2">
        <v>28.75</v>
      </c>
      <c r="G132" s="2">
        <v>9.25</v>
      </c>
    </row>
    <row r="133" spans="1:12" x14ac:dyDescent="0.35">
      <c r="A133" s="2" t="s">
        <v>10</v>
      </c>
      <c r="B133" s="4">
        <v>45104</v>
      </c>
      <c r="C133" s="2">
        <v>6493</v>
      </c>
      <c r="E133" s="2">
        <v>13.5</v>
      </c>
      <c r="F133" s="2">
        <v>29</v>
      </c>
      <c r="G133" s="2">
        <v>9.25</v>
      </c>
    </row>
    <row r="134" spans="1:12" x14ac:dyDescent="0.35">
      <c r="A134" s="2" t="s">
        <v>10</v>
      </c>
      <c r="B134" s="4">
        <v>45124</v>
      </c>
      <c r="C134" s="2">
        <v>6723</v>
      </c>
      <c r="E134" s="2">
        <v>14.5</v>
      </c>
      <c r="F134" s="2">
        <v>29</v>
      </c>
      <c r="G134" s="2">
        <v>9.25</v>
      </c>
    </row>
    <row r="135" spans="1:12" x14ac:dyDescent="0.35">
      <c r="A135" s="2" t="s">
        <v>10</v>
      </c>
      <c r="B135" s="4">
        <v>45151</v>
      </c>
      <c r="C135" s="2">
        <v>7056</v>
      </c>
      <c r="E135" s="2">
        <v>17.5</v>
      </c>
      <c r="F135" s="2">
        <v>29.5</v>
      </c>
    </row>
    <row r="136" spans="1:12" x14ac:dyDescent="0.35">
      <c r="A136" s="2" t="s">
        <v>10</v>
      </c>
      <c r="B136" s="4">
        <v>45180</v>
      </c>
      <c r="C136" s="2">
        <v>7500</v>
      </c>
      <c r="E136" s="2">
        <v>22.5</v>
      </c>
      <c r="F136" s="2">
        <v>30</v>
      </c>
    </row>
    <row r="137" spans="1:12" x14ac:dyDescent="0.35">
      <c r="A137" s="2" t="s">
        <v>10</v>
      </c>
      <c r="B137" s="4">
        <v>45202</v>
      </c>
      <c r="C137" s="2">
        <v>7877</v>
      </c>
      <c r="E137" s="2">
        <v>18</v>
      </c>
      <c r="F137" s="2">
        <v>29</v>
      </c>
    </row>
    <row r="138" spans="1:12" x14ac:dyDescent="0.35">
      <c r="A138" s="2" t="s">
        <v>10</v>
      </c>
      <c r="B138" s="4">
        <v>45215</v>
      </c>
      <c r="C138" s="2">
        <v>8110</v>
      </c>
      <c r="E138" s="2">
        <v>19.5</v>
      </c>
      <c r="F138" s="2">
        <v>34.5</v>
      </c>
      <c r="G138" s="2">
        <v>5</v>
      </c>
    </row>
    <row r="139" spans="1:12" x14ac:dyDescent="0.35">
      <c r="A139" s="2" t="s">
        <v>10</v>
      </c>
      <c r="B139" s="4">
        <v>45242</v>
      </c>
      <c r="E139" s="2">
        <v>19.5</v>
      </c>
      <c r="F139" s="2">
        <v>40.25</v>
      </c>
    </row>
    <row r="140" spans="1:12" x14ac:dyDescent="0.35">
      <c r="A140" s="2" t="s">
        <v>10</v>
      </c>
      <c r="B140" s="4">
        <v>45299</v>
      </c>
      <c r="E140" s="2">
        <v>36.25</v>
      </c>
      <c r="F140" s="2">
        <v>53.5</v>
      </c>
    </row>
    <row r="141" spans="1:12" x14ac:dyDescent="0.35">
      <c r="A141" s="2" t="s">
        <v>10</v>
      </c>
      <c r="B141" s="4">
        <v>45355</v>
      </c>
      <c r="G141" s="2">
        <v>6</v>
      </c>
      <c r="J141" s="2">
        <v>69</v>
      </c>
    </row>
    <row r="143" spans="1:12" x14ac:dyDescent="0.35">
      <c r="A143" s="2" t="s">
        <v>11</v>
      </c>
      <c r="B143" s="4">
        <v>45097</v>
      </c>
      <c r="C143" s="2">
        <v>10</v>
      </c>
    </row>
    <row r="144" spans="1:12" x14ac:dyDescent="0.35">
      <c r="A144" s="2" t="s">
        <v>11</v>
      </c>
      <c r="B144" s="4">
        <v>44788</v>
      </c>
      <c r="C144" s="2">
        <v>625</v>
      </c>
      <c r="E144" s="2">
        <v>3.25</v>
      </c>
      <c r="F144" s="2">
        <v>23.5</v>
      </c>
      <c r="G144" s="2">
        <v>10</v>
      </c>
      <c r="I144" s="2">
        <v>32.47</v>
      </c>
    </row>
    <row r="145" spans="1:13" x14ac:dyDescent="0.35">
      <c r="A145" s="2" t="s">
        <v>11</v>
      </c>
      <c r="B145" s="4">
        <v>44802</v>
      </c>
      <c r="C145" s="2">
        <v>786</v>
      </c>
      <c r="E145" s="2">
        <v>3.75</v>
      </c>
      <c r="F145" s="2">
        <v>27</v>
      </c>
      <c r="G145" s="2">
        <v>10</v>
      </c>
      <c r="I145" s="2">
        <v>50.13</v>
      </c>
    </row>
    <row r="146" spans="1:13" x14ac:dyDescent="0.35">
      <c r="A146" s="2" t="s">
        <v>11</v>
      </c>
      <c r="B146" s="4">
        <v>44816</v>
      </c>
      <c r="C146" s="2">
        <v>988</v>
      </c>
      <c r="E146" s="2">
        <v>5.25</v>
      </c>
      <c r="F146" s="2">
        <v>29</v>
      </c>
      <c r="G146" s="2">
        <v>10</v>
      </c>
      <c r="I146" s="2">
        <v>69.2</v>
      </c>
    </row>
    <row r="147" spans="1:13" x14ac:dyDescent="0.35">
      <c r="A147" s="2" t="s">
        <v>11</v>
      </c>
      <c r="B147" s="4">
        <v>44830</v>
      </c>
      <c r="C147" s="2">
        <v>1206</v>
      </c>
      <c r="E147" s="2">
        <v>11</v>
      </c>
      <c r="F147" s="2">
        <v>29</v>
      </c>
      <c r="G147" s="2">
        <v>10</v>
      </c>
      <c r="I147" s="2">
        <v>90.8</v>
      </c>
      <c r="J147" s="2">
        <v>22.03</v>
      </c>
      <c r="M147" s="2">
        <v>229.94</v>
      </c>
    </row>
    <row r="148" spans="1:13" x14ac:dyDescent="0.35">
      <c r="A148" s="2" t="s">
        <v>11</v>
      </c>
      <c r="B148" s="4">
        <v>44847</v>
      </c>
      <c r="C148" s="2">
        <v>1484</v>
      </c>
      <c r="E148" s="2">
        <v>9.42</v>
      </c>
      <c r="F148" s="2">
        <v>29</v>
      </c>
      <c r="G148" s="2">
        <v>10</v>
      </c>
      <c r="I148" s="2">
        <v>91.95</v>
      </c>
    </row>
    <row r="149" spans="1:13" x14ac:dyDescent="0.35">
      <c r="A149" s="2" t="s">
        <v>11</v>
      </c>
      <c r="B149" s="4">
        <v>44862</v>
      </c>
      <c r="C149" s="2">
        <v>1775</v>
      </c>
      <c r="E149" s="2">
        <v>16.75</v>
      </c>
      <c r="F149" s="2">
        <v>31.25</v>
      </c>
      <c r="G149" s="2">
        <v>10</v>
      </c>
      <c r="I149" s="2">
        <v>98.33</v>
      </c>
    </row>
    <row r="150" spans="1:13" x14ac:dyDescent="0.35">
      <c r="A150" s="2" t="s">
        <v>11</v>
      </c>
      <c r="B150" s="4">
        <v>44876</v>
      </c>
      <c r="C150" s="2">
        <v>2016</v>
      </c>
      <c r="E150" s="2">
        <v>20.92</v>
      </c>
      <c r="F150" s="2">
        <v>31.5</v>
      </c>
      <c r="G150" s="2">
        <v>10</v>
      </c>
      <c r="I150" s="2">
        <v>91.87</v>
      </c>
    </row>
    <row r="151" spans="1:13" x14ac:dyDescent="0.35">
      <c r="A151" s="2" t="s">
        <v>11</v>
      </c>
      <c r="B151" s="4">
        <v>44890</v>
      </c>
      <c r="C151" s="2">
        <v>2297</v>
      </c>
      <c r="E151" s="2">
        <v>20.25</v>
      </c>
      <c r="F151" s="2">
        <v>32.5</v>
      </c>
      <c r="G151" s="2">
        <v>10</v>
      </c>
      <c r="I151" s="2">
        <v>75.55</v>
      </c>
    </row>
    <row r="152" spans="1:13" x14ac:dyDescent="0.35">
      <c r="A152" s="2" t="s">
        <v>11</v>
      </c>
      <c r="B152" s="4">
        <v>44903</v>
      </c>
      <c r="C152" s="2">
        <v>2575</v>
      </c>
      <c r="E152" s="2">
        <v>24.08</v>
      </c>
      <c r="F152" s="2">
        <v>34.5</v>
      </c>
      <c r="G152" s="2">
        <v>10</v>
      </c>
    </row>
    <row r="153" spans="1:13" x14ac:dyDescent="0.35">
      <c r="A153" s="2" t="s">
        <v>11</v>
      </c>
      <c r="B153" s="4">
        <v>44931</v>
      </c>
      <c r="C153" s="2">
        <v>3194</v>
      </c>
      <c r="E153" s="2">
        <v>27.92</v>
      </c>
      <c r="F153" s="2">
        <v>41.75</v>
      </c>
      <c r="G153" s="2">
        <v>10</v>
      </c>
    </row>
    <row r="154" spans="1:13" x14ac:dyDescent="0.35">
      <c r="A154" s="2" t="s">
        <v>11</v>
      </c>
      <c r="B154" s="4">
        <v>44949</v>
      </c>
      <c r="C154" s="2">
        <v>3625</v>
      </c>
      <c r="E154" s="2">
        <v>22.08</v>
      </c>
      <c r="F154" s="2">
        <v>42.25</v>
      </c>
      <c r="G154" s="2">
        <v>10</v>
      </c>
    </row>
    <row r="155" spans="1:13" x14ac:dyDescent="0.35">
      <c r="A155" s="2" t="s">
        <v>11</v>
      </c>
      <c r="B155" s="4">
        <v>44970</v>
      </c>
      <c r="C155" s="2">
        <v>4160</v>
      </c>
      <c r="E155" s="2">
        <v>22.92</v>
      </c>
      <c r="F155" s="2">
        <v>49</v>
      </c>
      <c r="G155" s="2">
        <v>10</v>
      </c>
    </row>
    <row r="156" spans="1:13" x14ac:dyDescent="0.35">
      <c r="A156" s="2" t="s">
        <v>11</v>
      </c>
      <c r="B156" s="4">
        <v>45040</v>
      </c>
      <c r="C156" s="2">
        <v>5678</v>
      </c>
      <c r="G156" s="2">
        <v>10</v>
      </c>
      <c r="J156" s="2">
        <v>155.75</v>
      </c>
      <c r="K156" s="2">
        <v>0.14000000000000001</v>
      </c>
      <c r="L156" s="2">
        <v>8.25</v>
      </c>
    </row>
    <row r="157" spans="1:13" x14ac:dyDescent="0.35">
      <c r="A157" s="2" t="s">
        <v>11</v>
      </c>
      <c r="B157" s="4">
        <v>45075</v>
      </c>
      <c r="C157" s="2">
        <v>6145</v>
      </c>
      <c r="E157" s="2">
        <v>11.75</v>
      </c>
      <c r="F157" s="2">
        <v>28.25</v>
      </c>
      <c r="G157" s="2">
        <v>10</v>
      </c>
      <c r="H157" s="2">
        <v>12</v>
      </c>
    </row>
    <row r="158" spans="1:13" x14ac:dyDescent="0.35">
      <c r="A158" s="2" t="s">
        <v>11</v>
      </c>
      <c r="B158" s="4">
        <v>45104</v>
      </c>
      <c r="C158" s="2">
        <v>6493</v>
      </c>
      <c r="E158" s="2">
        <v>13.25</v>
      </c>
      <c r="F158" s="2">
        <v>28.75</v>
      </c>
      <c r="G158" s="2">
        <v>10</v>
      </c>
      <c r="H158" s="2">
        <v>15</v>
      </c>
    </row>
    <row r="159" spans="1:13" x14ac:dyDescent="0.35">
      <c r="A159" s="2" t="s">
        <v>11</v>
      </c>
      <c r="B159" s="4">
        <v>45124</v>
      </c>
      <c r="C159" s="2">
        <v>6723</v>
      </c>
      <c r="E159" s="2">
        <v>15.25</v>
      </c>
      <c r="F159" s="2">
        <v>29</v>
      </c>
      <c r="G159" s="2">
        <v>10</v>
      </c>
      <c r="H159" s="2">
        <v>18</v>
      </c>
    </row>
    <row r="160" spans="1:13" x14ac:dyDescent="0.35">
      <c r="A160" s="2" t="s">
        <v>11</v>
      </c>
      <c r="B160" s="4">
        <v>45151</v>
      </c>
      <c r="C160" s="2">
        <v>7056</v>
      </c>
      <c r="E160" s="2">
        <v>19.75</v>
      </c>
      <c r="F160" s="2">
        <v>29</v>
      </c>
    </row>
    <row r="161" spans="1:13" x14ac:dyDescent="0.35">
      <c r="A161" s="2" t="s">
        <v>11</v>
      </c>
      <c r="B161" s="4">
        <v>45180</v>
      </c>
      <c r="C161" s="2">
        <v>7500</v>
      </c>
      <c r="E161" s="2">
        <v>15</v>
      </c>
      <c r="F161" s="2">
        <v>28.5</v>
      </c>
    </row>
    <row r="162" spans="1:13" x14ac:dyDescent="0.35">
      <c r="A162" s="2" t="s">
        <v>11</v>
      </c>
      <c r="B162" s="4">
        <v>45202</v>
      </c>
      <c r="C162" s="2">
        <v>7877</v>
      </c>
      <c r="E162" s="2">
        <v>14.25</v>
      </c>
      <c r="F162" s="2">
        <v>28.5</v>
      </c>
    </row>
    <row r="163" spans="1:13" x14ac:dyDescent="0.35">
      <c r="A163" s="2" t="s">
        <v>11</v>
      </c>
      <c r="B163" s="4">
        <v>45215</v>
      </c>
      <c r="C163" s="2">
        <v>8110</v>
      </c>
      <c r="E163" s="2">
        <v>12.25</v>
      </c>
      <c r="F163" s="2">
        <v>28.5</v>
      </c>
    </row>
    <row r="164" spans="1:13" x14ac:dyDescent="0.35">
      <c r="A164" s="2" t="s">
        <v>11</v>
      </c>
      <c r="B164" s="4">
        <v>45242</v>
      </c>
      <c r="E164" s="2">
        <v>11.25</v>
      </c>
      <c r="F164" s="2">
        <v>30.5</v>
      </c>
    </row>
    <row r="165" spans="1:13" x14ac:dyDescent="0.35">
      <c r="A165" s="2" t="s">
        <v>11</v>
      </c>
      <c r="B165" s="4">
        <v>45299</v>
      </c>
      <c r="E165" s="2">
        <v>18</v>
      </c>
      <c r="F165" s="2">
        <v>43.25</v>
      </c>
    </row>
    <row r="166" spans="1:13" x14ac:dyDescent="0.35">
      <c r="A166" s="2" t="s">
        <v>11</v>
      </c>
      <c r="B166" s="4">
        <v>45355</v>
      </c>
      <c r="G166" s="2">
        <v>5.75</v>
      </c>
      <c r="J166" s="2">
        <v>43.25</v>
      </c>
    </row>
    <row r="168" spans="1:13" x14ac:dyDescent="0.35">
      <c r="A168" s="2" t="s">
        <v>12</v>
      </c>
      <c r="B168" s="4">
        <v>45097</v>
      </c>
      <c r="C168" s="2">
        <v>10</v>
      </c>
    </row>
    <row r="169" spans="1:13" x14ac:dyDescent="0.35">
      <c r="A169" s="2" t="s">
        <v>12</v>
      </c>
      <c r="B169" s="4">
        <v>44788</v>
      </c>
      <c r="C169" s="2">
        <v>625</v>
      </c>
      <c r="E169" s="2">
        <v>3.25</v>
      </c>
      <c r="F169" s="2">
        <v>22.5</v>
      </c>
      <c r="G169" s="2">
        <v>10</v>
      </c>
      <c r="I169" s="2">
        <v>27.75</v>
      </c>
    </row>
    <row r="170" spans="1:13" x14ac:dyDescent="0.35">
      <c r="A170" s="2" t="s">
        <v>12</v>
      </c>
      <c r="B170" s="4">
        <v>44802</v>
      </c>
      <c r="C170" s="2">
        <v>786</v>
      </c>
      <c r="E170" s="2">
        <v>4</v>
      </c>
      <c r="F170" s="2">
        <v>25.5</v>
      </c>
      <c r="G170" s="2">
        <v>10</v>
      </c>
      <c r="I170" s="2">
        <v>37.549999999999997</v>
      </c>
      <c r="J170" s="2">
        <v>4.18</v>
      </c>
      <c r="M170" s="2">
        <v>112.8</v>
      </c>
    </row>
    <row r="171" spans="1:13" x14ac:dyDescent="0.35">
      <c r="A171" s="2" t="s">
        <v>12</v>
      </c>
      <c r="B171" s="4">
        <v>44816</v>
      </c>
      <c r="C171" s="2">
        <v>988</v>
      </c>
      <c r="E171" s="2">
        <v>3</v>
      </c>
      <c r="F171" s="2">
        <v>26</v>
      </c>
      <c r="G171" s="2">
        <v>10</v>
      </c>
      <c r="I171" s="2">
        <v>44.08</v>
      </c>
    </row>
    <row r="172" spans="1:13" x14ac:dyDescent="0.35">
      <c r="A172" s="2" t="s">
        <v>12</v>
      </c>
      <c r="B172" s="4">
        <v>44830</v>
      </c>
      <c r="C172" s="2">
        <v>1206</v>
      </c>
      <c r="E172" s="2">
        <v>6</v>
      </c>
      <c r="F172" s="2">
        <v>29</v>
      </c>
      <c r="G172" s="2">
        <v>9.75</v>
      </c>
      <c r="H172" s="2">
        <v>1</v>
      </c>
      <c r="I172" s="2">
        <v>83.93</v>
      </c>
      <c r="J172" s="2">
        <v>11.55</v>
      </c>
      <c r="M172" s="2">
        <v>256</v>
      </c>
    </row>
    <row r="173" spans="1:13" x14ac:dyDescent="0.35">
      <c r="A173" s="2" t="s">
        <v>12</v>
      </c>
      <c r="B173" s="4">
        <v>44847</v>
      </c>
      <c r="C173" s="2">
        <v>1484</v>
      </c>
      <c r="E173" s="2">
        <v>5.08</v>
      </c>
      <c r="F173" s="2">
        <v>29</v>
      </c>
      <c r="G173" s="2">
        <v>10</v>
      </c>
      <c r="I173" s="2">
        <v>86.6</v>
      </c>
    </row>
    <row r="174" spans="1:13" x14ac:dyDescent="0.35">
      <c r="A174" s="2" t="s">
        <v>12</v>
      </c>
      <c r="B174" s="4">
        <v>44862</v>
      </c>
      <c r="C174" s="2">
        <v>1775</v>
      </c>
      <c r="E174" s="2">
        <v>12.25</v>
      </c>
      <c r="F174" s="2">
        <v>30</v>
      </c>
      <c r="G174" s="2">
        <v>9.75</v>
      </c>
      <c r="I174" s="2">
        <v>80.48</v>
      </c>
    </row>
    <row r="175" spans="1:13" x14ac:dyDescent="0.35">
      <c r="A175" s="2" t="s">
        <v>12</v>
      </c>
      <c r="B175" s="4">
        <v>44876</v>
      </c>
      <c r="C175" s="2">
        <v>2016</v>
      </c>
      <c r="E175" s="2">
        <v>17.420000000000002</v>
      </c>
      <c r="F175" s="2">
        <v>30.5</v>
      </c>
      <c r="G175" s="2">
        <v>9.75</v>
      </c>
      <c r="I175" s="2">
        <v>69.47</v>
      </c>
    </row>
    <row r="176" spans="1:13" x14ac:dyDescent="0.35">
      <c r="A176" s="2" t="s">
        <v>12</v>
      </c>
      <c r="B176" s="4">
        <v>44890</v>
      </c>
      <c r="C176" s="2">
        <v>2297</v>
      </c>
      <c r="E176" s="2">
        <v>16.920000000000002</v>
      </c>
      <c r="F176" s="2">
        <v>30.75</v>
      </c>
      <c r="G176" s="2">
        <v>9.75</v>
      </c>
      <c r="I176" s="2">
        <v>65.28</v>
      </c>
    </row>
    <row r="177" spans="1:12" x14ac:dyDescent="0.35">
      <c r="A177" s="2" t="s">
        <v>12</v>
      </c>
      <c r="B177" s="4">
        <v>44903</v>
      </c>
      <c r="C177" s="2">
        <v>2575</v>
      </c>
      <c r="E177" s="2">
        <v>19.329999999999998</v>
      </c>
      <c r="F177" s="2">
        <v>31.25</v>
      </c>
      <c r="G177" s="2">
        <v>9.5</v>
      </c>
    </row>
    <row r="178" spans="1:12" x14ac:dyDescent="0.35">
      <c r="A178" s="2" t="s">
        <v>12</v>
      </c>
      <c r="B178" s="4">
        <v>44931</v>
      </c>
      <c r="C178" s="2">
        <v>3194</v>
      </c>
      <c r="E178" s="2">
        <v>21.67</v>
      </c>
      <c r="F178" s="2">
        <v>29.75</v>
      </c>
      <c r="G178" s="2">
        <v>8.75</v>
      </c>
    </row>
    <row r="179" spans="1:12" x14ac:dyDescent="0.35">
      <c r="A179" s="2" t="s">
        <v>12</v>
      </c>
      <c r="B179" s="4">
        <v>44949</v>
      </c>
      <c r="C179" s="2">
        <v>3625</v>
      </c>
      <c r="E179" s="2">
        <v>21.67</v>
      </c>
      <c r="F179" s="2">
        <v>31.75</v>
      </c>
      <c r="G179" s="2">
        <v>8.5</v>
      </c>
    </row>
    <row r="180" spans="1:12" x14ac:dyDescent="0.35">
      <c r="A180" s="2" t="s">
        <v>12</v>
      </c>
      <c r="B180" s="4">
        <v>44970</v>
      </c>
      <c r="C180" s="2">
        <v>4160</v>
      </c>
      <c r="E180" s="2">
        <v>21.25</v>
      </c>
      <c r="F180" s="2">
        <v>41.75</v>
      </c>
      <c r="G180" s="2">
        <v>8.33</v>
      </c>
    </row>
    <row r="181" spans="1:12" x14ac:dyDescent="0.35">
      <c r="A181" s="2" t="s">
        <v>12</v>
      </c>
      <c r="B181" s="4">
        <v>45040</v>
      </c>
      <c r="C181" s="2">
        <v>5678</v>
      </c>
      <c r="J181" s="2">
        <v>76.75</v>
      </c>
      <c r="K181" s="2">
        <v>0</v>
      </c>
      <c r="L181" s="2">
        <v>8</v>
      </c>
    </row>
    <row r="182" spans="1:12" x14ac:dyDescent="0.35">
      <c r="A182" s="2" t="s">
        <v>12</v>
      </c>
      <c r="B182" s="4">
        <v>45075</v>
      </c>
      <c r="C182" s="2">
        <v>6145</v>
      </c>
      <c r="E182" s="2">
        <v>12</v>
      </c>
      <c r="F182" s="2">
        <v>27.25</v>
      </c>
      <c r="G182" s="2">
        <v>8.5</v>
      </c>
    </row>
    <row r="183" spans="1:12" x14ac:dyDescent="0.35">
      <c r="A183" s="2" t="s">
        <v>12</v>
      </c>
      <c r="B183" s="4">
        <v>45104</v>
      </c>
      <c r="C183" s="2">
        <v>6493</v>
      </c>
      <c r="E183" s="2">
        <v>15</v>
      </c>
      <c r="F183" s="2">
        <v>28.25</v>
      </c>
      <c r="G183" s="2">
        <v>8.5</v>
      </c>
    </row>
    <row r="184" spans="1:12" x14ac:dyDescent="0.35">
      <c r="A184" s="2" t="s">
        <v>12</v>
      </c>
      <c r="B184" s="4">
        <v>45124</v>
      </c>
      <c r="C184" s="2">
        <v>6723</v>
      </c>
      <c r="E184" s="2">
        <v>17.75</v>
      </c>
      <c r="F184" s="2">
        <v>29</v>
      </c>
      <c r="G184" s="2">
        <v>8.5</v>
      </c>
    </row>
    <row r="185" spans="1:12" x14ac:dyDescent="0.35">
      <c r="A185" s="2" t="s">
        <v>12</v>
      </c>
      <c r="B185" s="4">
        <v>45151</v>
      </c>
      <c r="C185" s="2">
        <v>7056</v>
      </c>
      <c r="E185" s="2">
        <v>16</v>
      </c>
      <c r="F185" s="2">
        <v>29</v>
      </c>
    </row>
    <row r="186" spans="1:12" x14ac:dyDescent="0.35">
      <c r="A186" s="2" t="s">
        <v>12</v>
      </c>
      <c r="B186" s="4">
        <v>45180</v>
      </c>
      <c r="C186" s="2">
        <v>7500</v>
      </c>
      <c r="E186" s="2">
        <v>23.25</v>
      </c>
      <c r="F186" s="2">
        <v>30.25</v>
      </c>
    </row>
    <row r="187" spans="1:12" x14ac:dyDescent="0.35">
      <c r="A187" s="2" t="s">
        <v>12</v>
      </c>
      <c r="B187" s="4">
        <v>45202</v>
      </c>
      <c r="C187" s="2">
        <v>7877</v>
      </c>
      <c r="E187" s="2">
        <v>20</v>
      </c>
      <c r="F187" s="2">
        <v>30.25</v>
      </c>
    </row>
    <row r="188" spans="1:12" x14ac:dyDescent="0.35">
      <c r="A188" s="2" t="s">
        <v>12</v>
      </c>
      <c r="B188" s="4">
        <v>45215</v>
      </c>
      <c r="C188" s="2">
        <v>8110</v>
      </c>
      <c r="E188" s="2">
        <v>23</v>
      </c>
      <c r="F188" s="2">
        <v>33</v>
      </c>
    </row>
    <row r="189" spans="1:12" x14ac:dyDescent="0.35">
      <c r="A189" s="2" t="s">
        <v>12</v>
      </c>
      <c r="B189" s="4">
        <v>45242</v>
      </c>
      <c r="E189" s="2">
        <v>30.25</v>
      </c>
      <c r="F189" s="2">
        <v>36.25</v>
      </c>
    </row>
    <row r="190" spans="1:12" x14ac:dyDescent="0.35">
      <c r="A190" s="2" t="s">
        <v>12</v>
      </c>
      <c r="B190" s="4">
        <v>45299</v>
      </c>
      <c r="E190" s="2">
        <v>48.75</v>
      </c>
      <c r="F190" s="2">
        <v>57.75</v>
      </c>
    </row>
    <row r="191" spans="1:12" x14ac:dyDescent="0.35">
      <c r="A191" s="2" t="s">
        <v>12</v>
      </c>
      <c r="B191" s="4">
        <v>45355</v>
      </c>
      <c r="G191" s="2">
        <v>6.5</v>
      </c>
      <c r="J191" s="2">
        <v>141.5</v>
      </c>
    </row>
    <row r="193" spans="1:12" x14ac:dyDescent="0.35">
      <c r="A193" s="2" t="s">
        <v>13</v>
      </c>
      <c r="B193" s="4">
        <v>45097</v>
      </c>
      <c r="C193" s="2">
        <v>10</v>
      </c>
    </row>
    <row r="194" spans="1:12" x14ac:dyDescent="0.35">
      <c r="A194" s="2" t="s">
        <v>13</v>
      </c>
      <c r="B194" s="4">
        <v>44788</v>
      </c>
      <c r="C194" s="2">
        <v>625</v>
      </c>
      <c r="E194" s="2">
        <v>3.25</v>
      </c>
      <c r="F194" s="2">
        <v>23.5</v>
      </c>
      <c r="G194" s="2">
        <v>9.67</v>
      </c>
      <c r="I194" s="2">
        <v>29.86</v>
      </c>
    </row>
    <row r="195" spans="1:12" x14ac:dyDescent="0.35">
      <c r="A195" s="2" t="s">
        <v>13</v>
      </c>
      <c r="B195" s="4">
        <v>44802</v>
      </c>
      <c r="C195" s="2">
        <v>786</v>
      </c>
      <c r="E195" s="2">
        <v>3.5</v>
      </c>
      <c r="F195" s="2">
        <v>25.5</v>
      </c>
      <c r="G195" s="2">
        <v>9.75</v>
      </c>
      <c r="I195" s="2">
        <v>41.5</v>
      </c>
    </row>
    <row r="196" spans="1:12" x14ac:dyDescent="0.35">
      <c r="A196" s="2" t="s">
        <v>13</v>
      </c>
      <c r="B196" s="4">
        <v>44816</v>
      </c>
      <c r="C196" s="2">
        <v>988</v>
      </c>
      <c r="E196" s="2">
        <v>3</v>
      </c>
      <c r="F196" s="2">
        <v>27.25</v>
      </c>
      <c r="G196" s="2">
        <v>9.75</v>
      </c>
      <c r="I196" s="2">
        <v>60.13</v>
      </c>
    </row>
    <row r="197" spans="1:12" x14ac:dyDescent="0.35">
      <c r="A197" s="2" t="s">
        <v>13</v>
      </c>
      <c r="B197" s="4">
        <v>44830</v>
      </c>
      <c r="C197" s="2">
        <v>1206</v>
      </c>
      <c r="E197" s="2">
        <v>7.5</v>
      </c>
      <c r="F197" s="2">
        <v>29</v>
      </c>
      <c r="G197" s="2">
        <v>9.5</v>
      </c>
      <c r="I197" s="2">
        <v>88.3</v>
      </c>
    </row>
    <row r="198" spans="1:12" x14ac:dyDescent="0.35">
      <c r="A198" s="2" t="s">
        <v>13</v>
      </c>
      <c r="B198" s="4">
        <v>44847</v>
      </c>
      <c r="C198" s="2">
        <v>1484</v>
      </c>
      <c r="E198" s="2">
        <v>12.83</v>
      </c>
      <c r="F198" s="2">
        <v>29</v>
      </c>
      <c r="G198" s="2">
        <v>10</v>
      </c>
      <c r="I198" s="2">
        <v>90.65</v>
      </c>
    </row>
    <row r="199" spans="1:12" x14ac:dyDescent="0.35">
      <c r="A199" s="2" t="s">
        <v>13</v>
      </c>
      <c r="B199" s="4">
        <v>44862</v>
      </c>
      <c r="C199" s="2">
        <v>1775</v>
      </c>
      <c r="E199" s="2">
        <v>21</v>
      </c>
      <c r="F199" s="2">
        <v>31.5</v>
      </c>
      <c r="G199" s="2">
        <v>10</v>
      </c>
      <c r="I199" s="2">
        <v>94.45</v>
      </c>
    </row>
    <row r="200" spans="1:12" x14ac:dyDescent="0.35">
      <c r="A200" s="2" t="s">
        <v>13</v>
      </c>
      <c r="B200" s="4">
        <v>44876</v>
      </c>
      <c r="C200" s="2">
        <v>2016</v>
      </c>
      <c r="E200" s="2">
        <v>25.17</v>
      </c>
      <c r="F200" s="2">
        <v>31.25</v>
      </c>
      <c r="G200" s="2">
        <v>10</v>
      </c>
      <c r="I200" s="2">
        <v>89.03</v>
      </c>
    </row>
    <row r="201" spans="1:12" x14ac:dyDescent="0.35">
      <c r="A201" s="2" t="s">
        <v>13</v>
      </c>
      <c r="B201" s="4">
        <v>44890</v>
      </c>
      <c r="C201" s="2">
        <v>2297</v>
      </c>
      <c r="E201" s="2">
        <v>28.92</v>
      </c>
      <c r="F201" s="2">
        <v>33</v>
      </c>
      <c r="G201" s="2">
        <v>10</v>
      </c>
      <c r="I201" s="2">
        <v>71.150000000000006</v>
      </c>
    </row>
    <row r="202" spans="1:12" x14ac:dyDescent="0.35">
      <c r="A202" s="2" t="s">
        <v>13</v>
      </c>
      <c r="B202" s="4">
        <v>44903</v>
      </c>
      <c r="C202" s="2">
        <v>2575</v>
      </c>
      <c r="E202" s="2">
        <v>35.83</v>
      </c>
      <c r="F202" s="2">
        <v>37.75</v>
      </c>
      <c r="G202" s="2">
        <v>10</v>
      </c>
    </row>
    <row r="203" spans="1:12" x14ac:dyDescent="0.35">
      <c r="A203" s="2" t="s">
        <v>13</v>
      </c>
      <c r="B203" s="4">
        <v>44931</v>
      </c>
      <c r="C203" s="2">
        <v>3194</v>
      </c>
      <c r="E203" s="2">
        <v>31.67</v>
      </c>
      <c r="F203" s="2">
        <v>47.75</v>
      </c>
      <c r="G203" s="2">
        <v>10</v>
      </c>
    </row>
    <row r="204" spans="1:12" x14ac:dyDescent="0.35">
      <c r="A204" s="2" t="s">
        <v>13</v>
      </c>
      <c r="B204" s="4">
        <v>44949</v>
      </c>
      <c r="C204" s="2">
        <v>3625</v>
      </c>
      <c r="E204" s="2">
        <v>43.33</v>
      </c>
      <c r="F204" s="2">
        <v>49</v>
      </c>
      <c r="G204" s="2">
        <v>10</v>
      </c>
    </row>
    <row r="205" spans="1:12" x14ac:dyDescent="0.35">
      <c r="A205" s="2" t="s">
        <v>13</v>
      </c>
      <c r="B205" s="4">
        <v>44970</v>
      </c>
      <c r="C205" s="2">
        <v>4160</v>
      </c>
      <c r="E205" s="2">
        <v>32.5</v>
      </c>
      <c r="F205" s="2">
        <v>61.75</v>
      </c>
      <c r="G205" s="2">
        <v>10</v>
      </c>
    </row>
    <row r="206" spans="1:12" x14ac:dyDescent="0.35">
      <c r="A206" s="2" t="s">
        <v>13</v>
      </c>
      <c r="B206" s="4">
        <v>45040</v>
      </c>
      <c r="C206" s="2">
        <v>5678</v>
      </c>
      <c r="J206" s="2">
        <v>212.5</v>
      </c>
      <c r="K206" s="2">
        <v>0.52</v>
      </c>
      <c r="L206" s="2">
        <v>6.03</v>
      </c>
    </row>
    <row r="207" spans="1:12" x14ac:dyDescent="0.35">
      <c r="A207" s="2" t="s">
        <v>13</v>
      </c>
      <c r="B207" s="4">
        <v>45075</v>
      </c>
      <c r="C207" s="2">
        <v>6145</v>
      </c>
      <c r="E207" s="2">
        <v>12.75</v>
      </c>
      <c r="F207" s="2">
        <v>29</v>
      </c>
      <c r="G207" s="2">
        <v>9.75</v>
      </c>
    </row>
    <row r="208" spans="1:12" x14ac:dyDescent="0.35">
      <c r="A208" s="2" t="s">
        <v>13</v>
      </c>
      <c r="B208" s="4">
        <v>45104</v>
      </c>
      <c r="C208" s="2">
        <v>6493</v>
      </c>
      <c r="E208" s="2">
        <v>14.25</v>
      </c>
      <c r="F208" s="2">
        <v>29</v>
      </c>
      <c r="G208" s="2">
        <v>9.75</v>
      </c>
    </row>
    <row r="209" spans="1:19" x14ac:dyDescent="0.35">
      <c r="A209" s="2" t="s">
        <v>13</v>
      </c>
      <c r="B209" s="4">
        <v>45124</v>
      </c>
      <c r="C209" s="2">
        <v>6723</v>
      </c>
      <c r="E209" s="2">
        <v>16.25</v>
      </c>
      <c r="F209" s="2">
        <v>29</v>
      </c>
      <c r="G209" s="2">
        <v>9.75</v>
      </c>
    </row>
    <row r="210" spans="1:19" x14ac:dyDescent="0.35">
      <c r="A210" s="2" t="s">
        <v>13</v>
      </c>
      <c r="B210" s="4">
        <v>45151</v>
      </c>
      <c r="C210" s="2">
        <v>7056</v>
      </c>
      <c r="E210" s="2">
        <v>16.25</v>
      </c>
      <c r="F210" s="2">
        <v>28.75</v>
      </c>
    </row>
    <row r="211" spans="1:19" x14ac:dyDescent="0.35">
      <c r="A211" s="2" t="s">
        <v>13</v>
      </c>
      <c r="B211" s="4">
        <v>45180</v>
      </c>
      <c r="C211" s="2">
        <v>7500</v>
      </c>
      <c r="E211" s="2">
        <v>19.5</v>
      </c>
      <c r="F211" s="2">
        <v>30</v>
      </c>
    </row>
    <row r="212" spans="1:19" x14ac:dyDescent="0.35">
      <c r="A212" s="2" t="s">
        <v>13</v>
      </c>
      <c r="B212" s="4">
        <v>45202</v>
      </c>
      <c r="C212" s="2">
        <v>7877</v>
      </c>
      <c r="E212" s="2">
        <v>21.75</v>
      </c>
      <c r="F212" s="2">
        <v>30</v>
      </c>
    </row>
    <row r="213" spans="1:19" x14ac:dyDescent="0.35">
      <c r="A213" s="2" t="s">
        <v>13</v>
      </c>
      <c r="B213" s="4">
        <v>45215</v>
      </c>
      <c r="C213" s="2">
        <v>8110</v>
      </c>
      <c r="E213" s="2">
        <v>18.25</v>
      </c>
      <c r="F213" s="2">
        <v>31.75</v>
      </c>
    </row>
    <row r="214" spans="1:19" x14ac:dyDescent="0.35">
      <c r="A214" s="2" t="s">
        <v>13</v>
      </c>
      <c r="B214" s="4">
        <v>45242</v>
      </c>
      <c r="E214" s="2">
        <v>24.25</v>
      </c>
      <c r="F214" s="2">
        <v>31.5</v>
      </c>
    </row>
    <row r="215" spans="1:19" x14ac:dyDescent="0.35">
      <c r="A215" s="2" t="s">
        <v>13</v>
      </c>
      <c r="B215" s="4">
        <v>45299</v>
      </c>
      <c r="E215" s="2">
        <v>38.5</v>
      </c>
      <c r="F215" s="2">
        <v>43.75</v>
      </c>
    </row>
    <row r="216" spans="1:19" x14ac:dyDescent="0.35">
      <c r="A216" s="2" t="s">
        <v>13</v>
      </c>
      <c r="B216" s="4">
        <v>45355</v>
      </c>
      <c r="G216" s="2">
        <v>7.25</v>
      </c>
      <c r="J216" s="2">
        <v>158.75</v>
      </c>
    </row>
    <row r="217" spans="1:19" x14ac:dyDescent="0.35">
      <c r="D217" s="2" t="s">
        <v>27</v>
      </c>
    </row>
    <row r="218" spans="1:19" x14ac:dyDescent="0.35">
      <c r="A218" s="9" t="s">
        <v>48</v>
      </c>
      <c r="B218" s="4">
        <v>41887</v>
      </c>
      <c r="D218" s="2">
        <v>0</v>
      </c>
      <c r="F218" s="2">
        <v>0</v>
      </c>
      <c r="P218" s="2">
        <v>44.984720000000003</v>
      </c>
      <c r="Q218" s="2">
        <v>-93.177220000000005</v>
      </c>
      <c r="S218" s="2" t="s">
        <v>24</v>
      </c>
    </row>
    <row r="219" spans="1:19" x14ac:dyDescent="0.35">
      <c r="A219" s="9" t="s">
        <v>48</v>
      </c>
      <c r="B219" s="4">
        <v>42150</v>
      </c>
      <c r="D219" s="2">
        <v>145</v>
      </c>
      <c r="F219" s="2">
        <v>31</v>
      </c>
      <c r="P219" s="2">
        <v>44.984720000000003</v>
      </c>
      <c r="Q219" s="2">
        <v>-93.177220000000005</v>
      </c>
      <c r="S219" s="2" t="s">
        <v>24</v>
      </c>
    </row>
    <row r="220" spans="1:19" x14ac:dyDescent="0.35">
      <c r="A220" s="9" t="s">
        <v>48</v>
      </c>
      <c r="B220" s="4">
        <v>42162</v>
      </c>
      <c r="D220" s="2">
        <v>157</v>
      </c>
      <c r="F220" s="2">
        <v>41</v>
      </c>
      <c r="P220" s="2">
        <v>44.984720000000003</v>
      </c>
      <c r="Q220" s="2">
        <v>-93.177220000000005</v>
      </c>
      <c r="S220" s="2" t="s">
        <v>24</v>
      </c>
    </row>
    <row r="221" spans="1:19" x14ac:dyDescent="0.35">
      <c r="A221" s="9" t="s">
        <v>48</v>
      </c>
      <c r="B221" s="4">
        <v>42186</v>
      </c>
      <c r="D221" s="2">
        <v>181</v>
      </c>
      <c r="F221" s="2">
        <v>60</v>
      </c>
      <c r="P221" s="2">
        <v>44.984720000000003</v>
      </c>
      <c r="Q221" s="2">
        <v>-93.177220000000005</v>
      </c>
      <c r="S221" s="2" t="s">
        <v>24</v>
      </c>
    </row>
    <row r="222" spans="1:19" x14ac:dyDescent="0.35">
      <c r="A222" s="9" t="s">
        <v>48</v>
      </c>
      <c r="B222" s="4">
        <v>42205</v>
      </c>
      <c r="D222" s="2">
        <v>200</v>
      </c>
      <c r="F222" s="2">
        <v>87</v>
      </c>
      <c r="P222" s="2">
        <v>44.984720000000003</v>
      </c>
      <c r="Q222" s="2">
        <v>-93.177220000000005</v>
      </c>
      <c r="S222" s="2" t="s">
        <v>24</v>
      </c>
    </row>
    <row r="223" spans="1:19" x14ac:dyDescent="0.35">
      <c r="A223" s="9" t="s">
        <v>48</v>
      </c>
      <c r="B223" s="4">
        <v>42252</v>
      </c>
      <c r="D223" s="2">
        <v>0</v>
      </c>
      <c r="F223" s="2">
        <v>20</v>
      </c>
      <c r="P223" s="2">
        <v>44.984720000000003</v>
      </c>
      <c r="Q223" s="2">
        <v>-93.177220000000005</v>
      </c>
      <c r="S223" s="2" t="s">
        <v>24</v>
      </c>
    </row>
    <row r="224" spans="1:19" x14ac:dyDescent="0.35">
      <c r="A224" s="9" t="s">
        <v>48</v>
      </c>
      <c r="B224" s="4">
        <v>42505</v>
      </c>
      <c r="D224" s="2">
        <v>135</v>
      </c>
      <c r="F224" s="2">
        <v>31</v>
      </c>
      <c r="P224" s="2">
        <v>44.984720000000003</v>
      </c>
      <c r="Q224" s="2">
        <v>-93.177220000000005</v>
      </c>
      <c r="S224" s="2" t="s">
        <v>24</v>
      </c>
    </row>
    <row r="225" spans="1:23" x14ac:dyDescent="0.35">
      <c r="A225" s="9" t="s">
        <v>48</v>
      </c>
      <c r="B225" s="4">
        <v>42521</v>
      </c>
      <c r="D225" s="2">
        <v>151</v>
      </c>
      <c r="F225" s="2">
        <v>41</v>
      </c>
      <c r="P225" s="2">
        <v>44.984720000000003</v>
      </c>
      <c r="Q225" s="2">
        <v>-93.177220000000005</v>
      </c>
      <c r="S225" s="2" t="s">
        <v>24</v>
      </c>
    </row>
    <row r="226" spans="1:23" x14ac:dyDescent="0.35">
      <c r="A226" s="9" t="s">
        <v>48</v>
      </c>
      <c r="B226" s="4">
        <v>42542</v>
      </c>
      <c r="D226" s="2">
        <v>172</v>
      </c>
      <c r="F226" s="2">
        <v>60</v>
      </c>
      <c r="P226" s="2">
        <v>44.984720000000003</v>
      </c>
      <c r="Q226" s="2">
        <v>-93.177220000000005</v>
      </c>
      <c r="S226" s="2" t="s">
        <v>24</v>
      </c>
    </row>
    <row r="227" spans="1:23" x14ac:dyDescent="0.35">
      <c r="A227" s="9" t="s">
        <v>48</v>
      </c>
      <c r="B227" s="4">
        <v>42571</v>
      </c>
      <c r="D227" s="2">
        <v>201</v>
      </c>
      <c r="F227" s="2">
        <v>87</v>
      </c>
      <c r="P227" s="2">
        <v>44.717399999999998</v>
      </c>
      <c r="Q227" s="2">
        <v>-93.099100000000007</v>
      </c>
      <c r="S227" s="2" t="s">
        <v>24</v>
      </c>
    </row>
    <row r="228" spans="1:23" customFormat="1" x14ac:dyDescent="0.35">
      <c r="A228" s="9"/>
      <c r="U228" s="10"/>
      <c r="W228" s="24"/>
    </row>
    <row r="229" spans="1:23" x14ac:dyDescent="0.35">
      <c r="A229" s="9" t="s">
        <v>49</v>
      </c>
      <c r="B229" s="4">
        <v>42251</v>
      </c>
      <c r="D229" s="2">
        <v>0</v>
      </c>
      <c r="F229" s="2">
        <v>0</v>
      </c>
      <c r="P229" s="2">
        <v>44.717399999999998</v>
      </c>
      <c r="Q229" s="2">
        <v>-93.099100000000007</v>
      </c>
      <c r="S229" s="2" t="s">
        <v>24</v>
      </c>
    </row>
    <row r="230" spans="1:23" x14ac:dyDescent="0.35">
      <c r="A230" s="9" t="s">
        <v>49</v>
      </c>
      <c r="B230" s="4">
        <v>42503</v>
      </c>
      <c r="D230" s="2">
        <v>133</v>
      </c>
      <c r="F230" s="2">
        <v>31</v>
      </c>
      <c r="P230" s="2">
        <v>44.717399999999998</v>
      </c>
      <c r="Q230" s="2">
        <v>-93.099100000000007</v>
      </c>
      <c r="S230" s="2" t="s">
        <v>24</v>
      </c>
    </row>
    <row r="231" spans="1:23" x14ac:dyDescent="0.35">
      <c r="A231" s="9" t="s">
        <v>49</v>
      </c>
      <c r="B231" s="4">
        <v>42522</v>
      </c>
      <c r="D231" s="2">
        <v>152</v>
      </c>
      <c r="F231" s="2">
        <v>41</v>
      </c>
      <c r="P231" s="2">
        <v>44.717399999999998</v>
      </c>
      <c r="Q231" s="2">
        <v>-93.099100000000007</v>
      </c>
      <c r="S231" s="2" t="s">
        <v>24</v>
      </c>
    </row>
    <row r="232" spans="1:23" x14ac:dyDescent="0.35">
      <c r="A232" s="9" t="s">
        <v>49</v>
      </c>
      <c r="B232" s="4">
        <v>42543</v>
      </c>
      <c r="D232" s="2">
        <v>173</v>
      </c>
      <c r="F232" s="2">
        <v>60</v>
      </c>
      <c r="P232" s="2">
        <v>44.717399999999998</v>
      </c>
      <c r="Q232" s="2">
        <v>-93.099100000000007</v>
      </c>
      <c r="S232" s="2" t="s">
        <v>24</v>
      </c>
    </row>
    <row r="233" spans="1:23" x14ac:dyDescent="0.35">
      <c r="A233" s="9" t="s">
        <v>49</v>
      </c>
      <c r="B233" s="4">
        <v>42564</v>
      </c>
      <c r="D233" s="2">
        <v>194</v>
      </c>
      <c r="F233" s="2">
        <v>87</v>
      </c>
    </row>
    <row r="234" spans="1:23" x14ac:dyDescent="0.35">
      <c r="A234" s="9"/>
    </row>
    <row r="235" spans="1:23" x14ac:dyDescent="0.35">
      <c r="A235" s="9" t="s">
        <v>50</v>
      </c>
      <c r="B235" s="4">
        <v>43004</v>
      </c>
      <c r="D235" s="2">
        <v>0</v>
      </c>
      <c r="F235" s="2">
        <v>0</v>
      </c>
      <c r="P235" s="2">
        <v>38.771000000000001</v>
      </c>
      <c r="Q235" s="2">
        <v>-97.568899999999999</v>
      </c>
      <c r="S235" s="2" t="s">
        <v>26</v>
      </c>
    </row>
    <row r="236" spans="1:23" x14ac:dyDescent="0.35">
      <c r="A236" s="9" t="s">
        <v>50</v>
      </c>
      <c r="B236" s="4">
        <v>43223</v>
      </c>
      <c r="D236" s="2">
        <v>122</v>
      </c>
      <c r="F236" s="2">
        <v>24</v>
      </c>
      <c r="P236" s="2">
        <v>38.771000000000001</v>
      </c>
      <c r="Q236" s="2">
        <v>-97.568899999999999</v>
      </c>
      <c r="S236" s="2" t="s">
        <v>26</v>
      </c>
    </row>
    <row r="237" spans="1:23" x14ac:dyDescent="0.35">
      <c r="A237" s="9" t="s">
        <v>50</v>
      </c>
      <c r="B237" s="4">
        <v>43230</v>
      </c>
      <c r="D237" s="2">
        <v>129</v>
      </c>
      <c r="F237" s="2">
        <v>31</v>
      </c>
      <c r="P237" s="2">
        <v>38.771000000000001</v>
      </c>
      <c r="Q237" s="2">
        <v>-97.568899999999999</v>
      </c>
      <c r="S237" s="2" t="s">
        <v>26</v>
      </c>
    </row>
    <row r="238" spans="1:23" x14ac:dyDescent="0.35">
      <c r="A238" s="9" t="s">
        <v>50</v>
      </c>
      <c r="B238" s="4">
        <v>43257</v>
      </c>
      <c r="D238" s="2">
        <v>156</v>
      </c>
      <c r="F238" s="2">
        <v>59</v>
      </c>
      <c r="P238" s="2">
        <v>38.771000000000001</v>
      </c>
      <c r="Q238" s="2">
        <v>-97.568899999999999</v>
      </c>
      <c r="S238" s="2" t="s">
        <v>26</v>
      </c>
    </row>
    <row r="239" spans="1:23" x14ac:dyDescent="0.35">
      <c r="A239" s="9" t="s">
        <v>50</v>
      </c>
      <c r="B239" s="4">
        <v>43286</v>
      </c>
      <c r="D239" s="2">
        <v>185</v>
      </c>
      <c r="F239" s="2">
        <v>60</v>
      </c>
      <c r="P239" s="2">
        <v>38.771000000000001</v>
      </c>
      <c r="Q239" s="2">
        <v>-97.568899999999999</v>
      </c>
      <c r="S239" s="2" t="s">
        <v>26</v>
      </c>
    </row>
    <row r="240" spans="1:23" x14ac:dyDescent="0.35">
      <c r="A240" s="9" t="s">
        <v>50</v>
      </c>
      <c r="B240" s="4">
        <v>43369</v>
      </c>
      <c r="D240" s="2">
        <v>120</v>
      </c>
      <c r="F240" s="2">
        <v>20</v>
      </c>
      <c r="P240" s="2">
        <v>38.771000000000001</v>
      </c>
      <c r="Q240" s="2">
        <v>-97.568899999999999</v>
      </c>
      <c r="S240" s="2" t="s">
        <v>26</v>
      </c>
    </row>
    <row r="241" spans="1:19" x14ac:dyDescent="0.35">
      <c r="A241" s="9" t="s">
        <v>50</v>
      </c>
      <c r="B241" s="4">
        <v>43586</v>
      </c>
      <c r="D241" s="2">
        <v>120</v>
      </c>
      <c r="F241" s="2">
        <v>22</v>
      </c>
      <c r="P241" s="2">
        <v>38.771000000000001</v>
      </c>
      <c r="Q241" s="2">
        <v>-97.568899999999999</v>
      </c>
      <c r="S241" s="2" t="s">
        <v>26</v>
      </c>
    </row>
    <row r="242" spans="1:19" x14ac:dyDescent="0.35">
      <c r="A242" s="9" t="s">
        <v>50</v>
      </c>
      <c r="B242" s="4">
        <v>43593</v>
      </c>
      <c r="D242" s="2">
        <v>127</v>
      </c>
      <c r="F242" s="2">
        <v>24</v>
      </c>
      <c r="P242" s="2">
        <v>38.771000000000001</v>
      </c>
      <c r="Q242" s="2">
        <v>-97.568899999999999</v>
      </c>
      <c r="S242" s="2" t="s">
        <v>26</v>
      </c>
    </row>
    <row r="243" spans="1:19" x14ac:dyDescent="0.35">
      <c r="A243" s="9" t="s">
        <v>50</v>
      </c>
      <c r="B243" s="4">
        <v>43600</v>
      </c>
      <c r="D243" s="2">
        <v>134</v>
      </c>
      <c r="F243" s="2">
        <v>31</v>
      </c>
      <c r="P243" s="2">
        <v>38.771000000000001</v>
      </c>
      <c r="Q243" s="2">
        <v>-97.568899999999999</v>
      </c>
      <c r="S243" s="2" t="s">
        <v>26</v>
      </c>
    </row>
    <row r="244" spans="1:19" x14ac:dyDescent="0.35">
      <c r="A244" s="9" t="s">
        <v>50</v>
      </c>
      <c r="B244" s="4">
        <v>43621</v>
      </c>
      <c r="D244" s="2">
        <v>155</v>
      </c>
      <c r="F244" s="2">
        <v>59</v>
      </c>
      <c r="P244" s="2">
        <v>38.771000000000001</v>
      </c>
      <c r="Q244" s="2">
        <v>-97.568899999999999</v>
      </c>
      <c r="S244" s="2" t="s">
        <v>26</v>
      </c>
    </row>
    <row r="245" spans="1:19" x14ac:dyDescent="0.35">
      <c r="A245" s="9" t="s">
        <v>50</v>
      </c>
      <c r="B245" s="4">
        <v>43649</v>
      </c>
      <c r="D245" s="2">
        <v>183</v>
      </c>
      <c r="F245" s="2">
        <v>60</v>
      </c>
      <c r="P245" s="2">
        <v>38.771000000000001</v>
      </c>
      <c r="Q245" s="2">
        <v>-97.568899999999999</v>
      </c>
      <c r="S245" s="2" t="s">
        <v>26</v>
      </c>
    </row>
    <row r="246" spans="1:19" x14ac:dyDescent="0.35">
      <c r="A246" s="9"/>
    </row>
    <row r="247" spans="1:19" x14ac:dyDescent="0.35">
      <c r="A247" s="9" t="s">
        <v>51</v>
      </c>
      <c r="B247" s="4">
        <v>40128</v>
      </c>
      <c r="C247" s="2">
        <v>0</v>
      </c>
      <c r="D247" s="2">
        <v>0</v>
      </c>
      <c r="F247" s="2">
        <v>0</v>
      </c>
      <c r="P247" s="2">
        <v>42.4</v>
      </c>
      <c r="Q247" s="2">
        <v>-85.4</v>
      </c>
      <c r="S247" s="2" t="s">
        <v>28</v>
      </c>
    </row>
    <row r="248" spans="1:19" x14ac:dyDescent="0.35">
      <c r="A248" s="9" t="s">
        <v>51</v>
      </c>
      <c r="B248" s="4">
        <v>40370</v>
      </c>
      <c r="C248" s="2">
        <v>1946</v>
      </c>
      <c r="D248" s="2">
        <v>241</v>
      </c>
      <c r="F248" s="2">
        <v>61</v>
      </c>
      <c r="P248" s="2">
        <v>42.4</v>
      </c>
      <c r="Q248" s="2">
        <v>-85.4</v>
      </c>
      <c r="S248" s="2" t="s">
        <v>28</v>
      </c>
    </row>
    <row r="249" spans="1:19" x14ac:dyDescent="0.35">
      <c r="A249" s="9" t="s">
        <v>51</v>
      </c>
      <c r="B249" s="4">
        <v>40429</v>
      </c>
      <c r="F249" s="2">
        <v>92</v>
      </c>
      <c r="N249" s="2">
        <v>3992</v>
      </c>
      <c r="O249" s="2">
        <v>112</v>
      </c>
      <c r="P249" s="2">
        <v>42.4</v>
      </c>
      <c r="Q249" s="2">
        <v>-85.4</v>
      </c>
      <c r="S249" s="2" t="s">
        <v>28</v>
      </c>
    </row>
    <row r="250" spans="1:19" x14ac:dyDescent="0.35">
      <c r="A250" s="9" t="s">
        <v>51</v>
      </c>
      <c r="B250" s="6">
        <v>40430</v>
      </c>
      <c r="F250" s="2">
        <v>22</v>
      </c>
      <c r="P250" s="2">
        <v>42.4</v>
      </c>
      <c r="Q250" s="2">
        <v>-85.4</v>
      </c>
      <c r="S250" s="2" t="s">
        <v>28</v>
      </c>
    </row>
    <row r="251" spans="1:19" x14ac:dyDescent="0.35">
      <c r="A251" s="9" t="s">
        <v>51</v>
      </c>
      <c r="B251" s="6">
        <v>40717</v>
      </c>
      <c r="F251" s="2">
        <v>61</v>
      </c>
      <c r="P251" s="2">
        <v>42.4</v>
      </c>
      <c r="Q251" s="2">
        <v>-85.4</v>
      </c>
      <c r="S251" s="2" t="s">
        <v>28</v>
      </c>
    </row>
    <row r="252" spans="1:19" x14ac:dyDescent="0.35">
      <c r="A252" s="9" t="s">
        <v>51</v>
      </c>
      <c r="B252" s="6">
        <v>40756</v>
      </c>
      <c r="F252" s="2">
        <v>92</v>
      </c>
      <c r="N252" s="2">
        <v>18793</v>
      </c>
      <c r="O252" s="2">
        <v>1662</v>
      </c>
      <c r="P252" s="2">
        <v>42.4</v>
      </c>
      <c r="Q252" s="2">
        <v>-85.4</v>
      </c>
      <c r="S252" s="2" t="s">
        <v>28</v>
      </c>
    </row>
    <row r="253" spans="1:19" x14ac:dyDescent="0.35">
      <c r="A253" s="9"/>
    </row>
    <row r="254" spans="1:19" x14ac:dyDescent="0.35">
      <c r="A254" s="9" t="s">
        <v>52</v>
      </c>
      <c r="B254" s="4">
        <v>41879</v>
      </c>
      <c r="F254" s="2">
        <v>0</v>
      </c>
      <c r="J254" s="8">
        <f>N254+O254</f>
        <v>0</v>
      </c>
      <c r="N254" s="5">
        <v>0</v>
      </c>
      <c r="O254" s="7">
        <v>0</v>
      </c>
      <c r="P254" s="2">
        <v>48.88</v>
      </c>
      <c r="Q254" s="2">
        <v>-95.85</v>
      </c>
      <c r="S254" s="2" t="s">
        <v>38</v>
      </c>
    </row>
    <row r="255" spans="1:19" x14ac:dyDescent="0.35">
      <c r="A255" s="9" t="s">
        <v>52</v>
      </c>
      <c r="B255" s="4">
        <v>42246</v>
      </c>
      <c r="F255" s="2">
        <v>92</v>
      </c>
      <c r="J255" s="8">
        <f t="shared" ref="J255:J260" si="0">N255+O255</f>
        <v>9150</v>
      </c>
      <c r="N255" s="5">
        <v>8000</v>
      </c>
      <c r="O255" s="7">
        <v>1150</v>
      </c>
      <c r="P255" s="2">
        <v>48.88</v>
      </c>
      <c r="Q255" s="2">
        <v>-95.85</v>
      </c>
      <c r="S255" s="2" t="s">
        <v>38</v>
      </c>
    </row>
    <row r="256" spans="1:19" x14ac:dyDescent="0.35">
      <c r="A256" s="9" t="s">
        <v>52</v>
      </c>
      <c r="B256" s="4">
        <v>42247</v>
      </c>
      <c r="F256" s="2">
        <v>0</v>
      </c>
      <c r="J256" s="8">
        <f t="shared" si="0"/>
        <v>2400</v>
      </c>
      <c r="N256" s="5">
        <v>2400</v>
      </c>
      <c r="O256" s="7">
        <v>0</v>
      </c>
      <c r="P256" s="2">
        <v>48.88</v>
      </c>
      <c r="Q256" s="2">
        <v>-95.85</v>
      </c>
      <c r="S256" s="2" t="s">
        <v>38</v>
      </c>
    </row>
    <row r="257" spans="1:19" x14ac:dyDescent="0.35">
      <c r="A257" s="9" t="s">
        <v>52</v>
      </c>
      <c r="B257" s="4">
        <v>42612</v>
      </c>
      <c r="F257" s="2">
        <v>92</v>
      </c>
      <c r="J257" s="8">
        <f t="shared" si="0"/>
        <v>8675</v>
      </c>
      <c r="N257" s="5">
        <v>8500</v>
      </c>
      <c r="O257" s="7">
        <v>175</v>
      </c>
      <c r="P257" s="2">
        <v>48.88</v>
      </c>
      <c r="Q257" s="2">
        <v>-95.85</v>
      </c>
      <c r="S257" s="2" t="s">
        <v>38</v>
      </c>
    </row>
    <row r="258" spans="1:19" x14ac:dyDescent="0.35">
      <c r="A258" s="9" t="s">
        <v>52</v>
      </c>
      <c r="B258" s="4">
        <v>42613</v>
      </c>
      <c r="F258" s="2">
        <v>0</v>
      </c>
      <c r="J258" s="8">
        <f t="shared" si="0"/>
        <v>2550</v>
      </c>
      <c r="N258" s="5">
        <v>2550</v>
      </c>
      <c r="O258" s="7">
        <v>0</v>
      </c>
      <c r="P258" s="2">
        <v>48.88</v>
      </c>
      <c r="Q258" s="2">
        <v>-95.85</v>
      </c>
      <c r="S258" s="2" t="s">
        <v>38</v>
      </c>
    </row>
    <row r="259" spans="1:19" x14ac:dyDescent="0.35">
      <c r="A259" s="9" t="s">
        <v>52</v>
      </c>
      <c r="B259" s="4">
        <v>42977</v>
      </c>
      <c r="F259" s="2">
        <v>92</v>
      </c>
      <c r="J259" s="8">
        <f t="shared" si="0"/>
        <v>3625</v>
      </c>
      <c r="N259" s="5">
        <v>3500</v>
      </c>
      <c r="O259" s="7">
        <v>125</v>
      </c>
      <c r="P259" s="2">
        <v>48.88</v>
      </c>
      <c r="Q259" s="2">
        <v>-95.85</v>
      </c>
      <c r="S259" s="2" t="s">
        <v>38</v>
      </c>
    </row>
    <row r="260" spans="1:19" x14ac:dyDescent="0.35">
      <c r="A260" s="9" t="s">
        <v>52</v>
      </c>
      <c r="B260" s="4">
        <v>42978</v>
      </c>
      <c r="F260" s="2">
        <v>0</v>
      </c>
      <c r="J260" s="8">
        <f t="shared" si="0"/>
        <v>1050</v>
      </c>
      <c r="N260" s="5">
        <v>1050</v>
      </c>
      <c r="O260" s="7">
        <v>0</v>
      </c>
      <c r="P260" s="2">
        <v>48.88</v>
      </c>
      <c r="Q260" s="2">
        <v>-95.85</v>
      </c>
      <c r="S260" s="2" t="s">
        <v>38</v>
      </c>
    </row>
    <row r="261" spans="1:19" x14ac:dyDescent="0.35">
      <c r="A261" s="9"/>
    </row>
    <row r="262" spans="1:19" x14ac:dyDescent="0.35">
      <c r="A262" s="9" t="s">
        <v>53</v>
      </c>
      <c r="B262" s="4">
        <v>41879</v>
      </c>
      <c r="F262" s="2">
        <v>0</v>
      </c>
      <c r="J262" s="8">
        <f>N262+O262</f>
        <v>0</v>
      </c>
      <c r="N262" s="5">
        <v>0</v>
      </c>
      <c r="O262" s="7">
        <v>0</v>
      </c>
      <c r="P262" s="2">
        <v>48.88</v>
      </c>
      <c r="Q262" s="2">
        <v>-95.85</v>
      </c>
      <c r="S262" s="2" t="s">
        <v>38</v>
      </c>
    </row>
    <row r="263" spans="1:19" x14ac:dyDescent="0.35">
      <c r="A263" s="9" t="s">
        <v>53</v>
      </c>
      <c r="B263" s="4">
        <v>42246</v>
      </c>
      <c r="F263" s="2">
        <v>92</v>
      </c>
      <c r="J263" s="8">
        <f t="shared" ref="J263:J268" si="1">N263+O263</f>
        <v>9475</v>
      </c>
      <c r="N263" s="5">
        <v>8500</v>
      </c>
      <c r="O263" s="7">
        <v>975</v>
      </c>
      <c r="P263" s="2">
        <v>48.88</v>
      </c>
      <c r="Q263" s="2">
        <v>-95.85</v>
      </c>
      <c r="S263" s="2" t="s">
        <v>38</v>
      </c>
    </row>
    <row r="264" spans="1:19" x14ac:dyDescent="0.35">
      <c r="A264" s="9" t="s">
        <v>53</v>
      </c>
      <c r="B264" s="4">
        <v>42247</v>
      </c>
      <c r="F264" s="2">
        <v>0</v>
      </c>
      <c r="J264" s="8">
        <f t="shared" si="1"/>
        <v>2550</v>
      </c>
      <c r="N264" s="5">
        <v>2550</v>
      </c>
      <c r="O264" s="7">
        <v>0</v>
      </c>
      <c r="P264" s="2">
        <v>48.88</v>
      </c>
      <c r="Q264" s="2">
        <v>-95.85</v>
      </c>
      <c r="S264" s="2" t="s">
        <v>38</v>
      </c>
    </row>
    <row r="265" spans="1:19" x14ac:dyDescent="0.35">
      <c r="A265" s="9" t="s">
        <v>53</v>
      </c>
      <c r="B265" s="4">
        <v>42612</v>
      </c>
      <c r="F265" s="2">
        <v>92</v>
      </c>
      <c r="J265" s="8">
        <f t="shared" si="1"/>
        <v>9700</v>
      </c>
      <c r="N265" s="5">
        <v>9500</v>
      </c>
      <c r="O265" s="7">
        <v>200</v>
      </c>
      <c r="P265" s="2">
        <v>48.88</v>
      </c>
      <c r="Q265" s="2">
        <v>-95.85</v>
      </c>
      <c r="S265" s="2" t="s">
        <v>38</v>
      </c>
    </row>
    <row r="266" spans="1:19" x14ac:dyDescent="0.35">
      <c r="A266" s="9" t="s">
        <v>53</v>
      </c>
      <c r="B266" s="4">
        <v>42613</v>
      </c>
      <c r="F266" s="2">
        <v>0</v>
      </c>
      <c r="J266" s="8">
        <f t="shared" si="1"/>
        <v>2850</v>
      </c>
      <c r="N266" s="5">
        <v>2850</v>
      </c>
      <c r="O266" s="7">
        <v>0</v>
      </c>
      <c r="P266" s="2">
        <v>48.88</v>
      </c>
      <c r="Q266" s="2">
        <v>-95.85</v>
      </c>
      <c r="S266" s="2" t="s">
        <v>38</v>
      </c>
    </row>
    <row r="267" spans="1:19" x14ac:dyDescent="0.35">
      <c r="A267" s="9" t="s">
        <v>53</v>
      </c>
      <c r="B267" s="4">
        <v>42977</v>
      </c>
      <c r="F267" s="2">
        <v>92</v>
      </c>
      <c r="J267" s="8">
        <f t="shared" si="1"/>
        <v>7500</v>
      </c>
      <c r="N267" s="5">
        <v>7250</v>
      </c>
      <c r="O267" s="7">
        <v>250</v>
      </c>
      <c r="P267" s="2">
        <v>48.88</v>
      </c>
      <c r="Q267" s="2">
        <v>-95.85</v>
      </c>
      <c r="S267" s="2" t="s">
        <v>38</v>
      </c>
    </row>
    <row r="268" spans="1:19" x14ac:dyDescent="0.35">
      <c r="A268" s="9" t="s">
        <v>53</v>
      </c>
      <c r="B268" s="4">
        <v>42978</v>
      </c>
      <c r="F268" s="2">
        <v>0</v>
      </c>
      <c r="J268" s="8">
        <f t="shared" si="1"/>
        <v>2475</v>
      </c>
      <c r="N268" s="5">
        <v>2475</v>
      </c>
      <c r="O268" s="7">
        <v>0</v>
      </c>
      <c r="P268" s="2">
        <v>48.88</v>
      </c>
      <c r="Q268" s="2">
        <v>-95.85</v>
      </c>
      <c r="S268" s="2" t="s">
        <v>38</v>
      </c>
    </row>
    <row r="269" spans="1:19" x14ac:dyDescent="0.35">
      <c r="A269" s="9"/>
    </row>
    <row r="270" spans="1:19" x14ac:dyDescent="0.35">
      <c r="A270" s="2" t="s">
        <v>54</v>
      </c>
      <c r="B270" s="4">
        <v>41879</v>
      </c>
      <c r="F270" s="2">
        <v>0</v>
      </c>
      <c r="J270" s="8">
        <f>N270+O270</f>
        <v>0</v>
      </c>
      <c r="N270" s="5">
        <v>0</v>
      </c>
      <c r="O270" s="7">
        <v>0</v>
      </c>
      <c r="P270" s="2">
        <v>48.88</v>
      </c>
      <c r="Q270" s="2">
        <v>-95.85</v>
      </c>
      <c r="S270" s="2" t="s">
        <v>38</v>
      </c>
    </row>
    <row r="271" spans="1:19" x14ac:dyDescent="0.35">
      <c r="A271" s="2" t="s">
        <v>54</v>
      </c>
      <c r="B271" s="4">
        <v>42246</v>
      </c>
      <c r="F271" s="2">
        <v>92</v>
      </c>
      <c r="J271" s="8">
        <f t="shared" ref="J271:J300" si="2">N271+O271</f>
        <v>4800</v>
      </c>
      <c r="N271" s="5">
        <v>4250</v>
      </c>
      <c r="O271" s="7">
        <v>550</v>
      </c>
      <c r="P271" s="2">
        <v>48.88</v>
      </c>
      <c r="Q271" s="2">
        <v>-95.85</v>
      </c>
      <c r="S271" s="2" t="s">
        <v>38</v>
      </c>
    </row>
    <row r="272" spans="1:19" x14ac:dyDescent="0.35">
      <c r="A272" s="2" t="s">
        <v>54</v>
      </c>
      <c r="B272" s="4">
        <v>42247</v>
      </c>
      <c r="F272" s="2">
        <v>0</v>
      </c>
      <c r="J272" s="8">
        <f t="shared" si="2"/>
        <v>1275</v>
      </c>
      <c r="N272" s="5">
        <v>1275</v>
      </c>
      <c r="O272" s="7">
        <v>0</v>
      </c>
      <c r="P272" s="2">
        <v>48.88</v>
      </c>
      <c r="Q272" s="2">
        <v>-95.85</v>
      </c>
      <c r="S272" s="2" t="s">
        <v>38</v>
      </c>
    </row>
    <row r="273" spans="1:19" x14ac:dyDescent="0.35">
      <c r="A273" s="2" t="s">
        <v>54</v>
      </c>
      <c r="B273" s="4">
        <v>42612</v>
      </c>
      <c r="F273" s="2">
        <v>92</v>
      </c>
      <c r="J273" s="8">
        <f t="shared" si="2"/>
        <v>5100</v>
      </c>
      <c r="N273" s="5">
        <v>4750</v>
      </c>
      <c r="O273" s="7">
        <v>350</v>
      </c>
      <c r="P273" s="2">
        <v>48.88</v>
      </c>
      <c r="Q273" s="2">
        <v>-95.85</v>
      </c>
      <c r="S273" s="2" t="s">
        <v>38</v>
      </c>
    </row>
    <row r="274" spans="1:19" x14ac:dyDescent="0.35">
      <c r="A274" s="2" t="s">
        <v>54</v>
      </c>
      <c r="B274" s="4">
        <v>42613</v>
      </c>
      <c r="F274" s="2">
        <v>0</v>
      </c>
      <c r="J274" s="8">
        <f t="shared" si="2"/>
        <v>1425</v>
      </c>
      <c r="N274" s="5">
        <v>1425</v>
      </c>
      <c r="O274" s="7">
        <v>0</v>
      </c>
      <c r="P274" s="2">
        <v>48.88</v>
      </c>
      <c r="Q274" s="2">
        <v>-95.85</v>
      </c>
      <c r="S274" s="2" t="s">
        <v>38</v>
      </c>
    </row>
    <row r="275" spans="1:19" x14ac:dyDescent="0.35">
      <c r="A275" s="2" t="s">
        <v>54</v>
      </c>
      <c r="B275" s="4">
        <v>42977</v>
      </c>
      <c r="F275" s="2">
        <v>92</v>
      </c>
      <c r="J275" s="8">
        <f t="shared" si="2"/>
        <v>2900</v>
      </c>
      <c r="N275" s="5">
        <v>2750</v>
      </c>
      <c r="O275" s="7">
        <v>150</v>
      </c>
      <c r="P275" s="2">
        <v>48.88</v>
      </c>
      <c r="Q275" s="2">
        <v>-95.85</v>
      </c>
      <c r="S275" s="2" t="s">
        <v>38</v>
      </c>
    </row>
    <row r="276" spans="1:19" x14ac:dyDescent="0.35">
      <c r="A276" s="2" t="s">
        <v>54</v>
      </c>
      <c r="B276" s="4">
        <v>42978</v>
      </c>
      <c r="F276" s="2">
        <v>0</v>
      </c>
      <c r="J276" s="8">
        <f t="shared" si="2"/>
        <v>825</v>
      </c>
      <c r="N276" s="5">
        <v>825</v>
      </c>
      <c r="O276" s="7">
        <v>0</v>
      </c>
      <c r="P276" s="2">
        <v>48.88</v>
      </c>
      <c r="Q276" s="2">
        <v>-95.85</v>
      </c>
      <c r="S276" s="2" t="s">
        <v>38</v>
      </c>
    </row>
    <row r="277" spans="1:19" x14ac:dyDescent="0.35">
      <c r="J277" s="8"/>
    </row>
    <row r="278" spans="1:19" x14ac:dyDescent="0.35">
      <c r="A278" s="9" t="s">
        <v>56</v>
      </c>
      <c r="B278" s="4">
        <v>42248</v>
      </c>
      <c r="D278" s="2">
        <v>0</v>
      </c>
      <c r="F278" s="2">
        <v>0</v>
      </c>
      <c r="J278" s="8">
        <f t="shared" si="2"/>
        <v>0</v>
      </c>
      <c r="N278" s="2">
        <v>0</v>
      </c>
      <c r="O278" s="2">
        <v>0</v>
      </c>
      <c r="P278" s="2">
        <v>44.984720000000003</v>
      </c>
      <c r="Q278" s="2">
        <v>-93.177220000000005</v>
      </c>
      <c r="S278" s="2" t="s">
        <v>55</v>
      </c>
    </row>
    <row r="279" spans="1:19" x14ac:dyDescent="0.35">
      <c r="A279" s="9" t="s">
        <v>56</v>
      </c>
      <c r="B279" s="4">
        <v>42309</v>
      </c>
      <c r="F279" s="2">
        <v>5</v>
      </c>
      <c r="J279" s="8">
        <f t="shared" si="2"/>
        <v>0</v>
      </c>
      <c r="P279" s="2">
        <v>44.984720000000003</v>
      </c>
      <c r="Q279" s="2">
        <v>-93.177220000000005</v>
      </c>
      <c r="S279" s="2" t="s">
        <v>55</v>
      </c>
    </row>
    <row r="280" spans="1:19" x14ac:dyDescent="0.35">
      <c r="A280" s="9" t="s">
        <v>56</v>
      </c>
      <c r="B280" s="4">
        <v>42595</v>
      </c>
      <c r="F280" s="2">
        <v>91</v>
      </c>
      <c r="J280" s="8">
        <f t="shared" si="2"/>
        <v>7753</v>
      </c>
      <c r="N280" s="2">
        <v>6913</v>
      </c>
      <c r="O280" s="2">
        <v>840</v>
      </c>
      <c r="P280" s="2">
        <v>44.984720000000003</v>
      </c>
      <c r="Q280" s="2">
        <v>-93.177220000000005</v>
      </c>
      <c r="S280" s="2" t="s">
        <v>55</v>
      </c>
    </row>
    <row r="281" spans="1:19" x14ac:dyDescent="0.35">
      <c r="A281" s="9"/>
      <c r="J281" s="8"/>
    </row>
    <row r="282" spans="1:19" x14ac:dyDescent="0.35">
      <c r="A282" s="9" t="s">
        <v>57</v>
      </c>
      <c r="B282" s="4">
        <v>42278</v>
      </c>
      <c r="D282" s="2">
        <v>0</v>
      </c>
      <c r="F282" s="2">
        <v>10</v>
      </c>
      <c r="J282" s="8">
        <f>N282+O282</f>
        <v>0</v>
      </c>
      <c r="N282" s="2">
        <v>0</v>
      </c>
      <c r="O282" s="2">
        <v>0</v>
      </c>
      <c r="P282" s="2">
        <v>44.984720000000003</v>
      </c>
      <c r="Q282" s="2">
        <v>-93.177220000000005</v>
      </c>
      <c r="S282" s="2" t="s">
        <v>55</v>
      </c>
    </row>
    <row r="283" spans="1:19" x14ac:dyDescent="0.35">
      <c r="A283" s="9" t="s">
        <v>57</v>
      </c>
      <c r="B283" s="4">
        <v>42309</v>
      </c>
      <c r="F283" s="2">
        <v>5</v>
      </c>
      <c r="J283" s="8">
        <f t="shared" ref="J283" si="3">N283+O283</f>
        <v>0</v>
      </c>
      <c r="P283" s="2">
        <v>44.984720000000003</v>
      </c>
      <c r="Q283" s="2">
        <v>-93.177220000000005</v>
      </c>
      <c r="S283" s="2" t="s">
        <v>55</v>
      </c>
    </row>
    <row r="284" spans="1:19" x14ac:dyDescent="0.35">
      <c r="A284" s="9" t="s">
        <v>57</v>
      </c>
      <c r="B284" s="4">
        <v>42595</v>
      </c>
      <c r="F284" s="2">
        <v>91</v>
      </c>
      <c r="J284" s="8">
        <f>N284+O284</f>
        <v>5729</v>
      </c>
      <c r="N284" s="2">
        <v>5232</v>
      </c>
      <c r="O284" s="2">
        <v>497</v>
      </c>
      <c r="P284" s="2">
        <v>44.984720000000003</v>
      </c>
      <c r="Q284" s="2">
        <v>-93.177220000000005</v>
      </c>
      <c r="S284" s="2" t="s">
        <v>55</v>
      </c>
    </row>
    <row r="285" spans="1:19" x14ac:dyDescent="0.35">
      <c r="A285" s="9"/>
      <c r="J285" s="8"/>
    </row>
    <row r="286" spans="1:19" x14ac:dyDescent="0.35">
      <c r="A286" s="9" t="s">
        <v>58</v>
      </c>
      <c r="B286" s="4">
        <v>42353</v>
      </c>
      <c r="D286" s="2">
        <v>0</v>
      </c>
      <c r="F286" s="2">
        <v>0</v>
      </c>
      <c r="J286" s="8">
        <f>N286+O286</f>
        <v>0</v>
      </c>
      <c r="N286" s="2">
        <v>0</v>
      </c>
      <c r="O286" s="2">
        <v>0</v>
      </c>
      <c r="P286" s="2">
        <v>44.984720000000003</v>
      </c>
      <c r="Q286" s="2">
        <v>-93.177220000000005</v>
      </c>
      <c r="S286" s="2" t="s">
        <v>55</v>
      </c>
    </row>
    <row r="287" spans="1:19" x14ac:dyDescent="0.35">
      <c r="A287" s="9" t="s">
        <v>58</v>
      </c>
      <c r="B287" s="4">
        <v>42461</v>
      </c>
      <c r="F287" s="2">
        <v>5</v>
      </c>
      <c r="J287" s="8">
        <f>N287+O287</f>
        <v>0</v>
      </c>
      <c r="O287" s="2">
        <v>0</v>
      </c>
      <c r="P287" s="2">
        <v>44.984720000000003</v>
      </c>
      <c r="Q287" s="2">
        <v>-93.177220000000005</v>
      </c>
      <c r="S287" s="2" t="s">
        <v>55</v>
      </c>
    </row>
    <row r="288" spans="1:19" x14ac:dyDescent="0.35">
      <c r="A288" s="9" t="s">
        <v>58</v>
      </c>
      <c r="B288" s="4">
        <v>42595</v>
      </c>
      <c r="F288" s="2">
        <v>91</v>
      </c>
      <c r="J288" s="8">
        <f>N288+O288</f>
        <v>1072</v>
      </c>
      <c r="N288" s="2">
        <v>1068</v>
      </c>
      <c r="O288" s="2">
        <v>4</v>
      </c>
      <c r="P288" s="2">
        <v>44.984720000000003</v>
      </c>
      <c r="Q288" s="2">
        <v>-93.177220000000005</v>
      </c>
      <c r="S288" s="2" t="s">
        <v>55</v>
      </c>
    </row>
    <row r="289" spans="1:23" x14ac:dyDescent="0.35">
      <c r="A289" s="9"/>
      <c r="J289" s="8"/>
    </row>
    <row r="290" spans="1:23" x14ac:dyDescent="0.35">
      <c r="A290" s="9" t="s">
        <v>59</v>
      </c>
      <c r="B290" s="4">
        <v>42614</v>
      </c>
      <c r="D290" s="2">
        <v>0</v>
      </c>
      <c r="F290" s="2">
        <v>10</v>
      </c>
      <c r="J290" s="8">
        <f t="shared" ref="J290:J291" si="4">N290+O290</f>
        <v>0</v>
      </c>
      <c r="N290" s="2">
        <v>0</v>
      </c>
      <c r="O290" s="2">
        <v>0</v>
      </c>
      <c r="P290" s="2">
        <v>44.984720000000003</v>
      </c>
      <c r="Q290" s="2">
        <v>-93.177220000000005</v>
      </c>
      <c r="S290" s="2" t="s">
        <v>55</v>
      </c>
    </row>
    <row r="291" spans="1:23" x14ac:dyDescent="0.35">
      <c r="A291" s="9" t="s">
        <v>59</v>
      </c>
      <c r="B291" s="4">
        <v>42675</v>
      </c>
      <c r="F291" s="2">
        <v>5</v>
      </c>
      <c r="J291" s="8">
        <f t="shared" si="4"/>
        <v>0</v>
      </c>
      <c r="O291" s="2">
        <v>0</v>
      </c>
      <c r="P291" s="2">
        <v>44.984720000000003</v>
      </c>
      <c r="Q291" s="2">
        <v>-93.177220000000005</v>
      </c>
      <c r="S291" s="2" t="s">
        <v>55</v>
      </c>
    </row>
    <row r="292" spans="1:23" x14ac:dyDescent="0.35">
      <c r="A292" s="9" t="s">
        <v>59</v>
      </c>
      <c r="B292" s="4">
        <v>42960</v>
      </c>
      <c r="F292" s="2">
        <v>91</v>
      </c>
      <c r="J292" s="8">
        <f t="shared" si="2"/>
        <v>6285</v>
      </c>
      <c r="N292" s="2">
        <v>5699</v>
      </c>
      <c r="O292" s="2">
        <v>586</v>
      </c>
      <c r="P292" s="2">
        <v>44.984720000000003</v>
      </c>
      <c r="Q292" s="2">
        <v>-93.177220000000005</v>
      </c>
      <c r="S292" s="2" t="s">
        <v>55</v>
      </c>
    </row>
    <row r="293" spans="1:23" x14ac:dyDescent="0.35">
      <c r="A293" s="9"/>
      <c r="J293" s="8"/>
    </row>
    <row r="294" spans="1:23" x14ac:dyDescent="0.35">
      <c r="A294" s="9" t="s">
        <v>60</v>
      </c>
      <c r="B294" s="4">
        <v>42644</v>
      </c>
      <c r="D294" s="2">
        <v>0</v>
      </c>
      <c r="F294" s="2">
        <v>0</v>
      </c>
      <c r="J294" s="8">
        <f t="shared" si="2"/>
        <v>0</v>
      </c>
      <c r="N294" s="2">
        <v>0</v>
      </c>
      <c r="O294" s="2">
        <v>0</v>
      </c>
      <c r="P294" s="2">
        <v>44.984720000000003</v>
      </c>
      <c r="Q294" s="2">
        <v>-93.177220000000005</v>
      </c>
      <c r="S294" s="2" t="s">
        <v>55</v>
      </c>
    </row>
    <row r="295" spans="1:23" x14ac:dyDescent="0.35">
      <c r="A295" s="9" t="s">
        <v>60</v>
      </c>
      <c r="B295" s="4">
        <v>42675</v>
      </c>
      <c r="F295" s="2">
        <v>5</v>
      </c>
      <c r="J295" s="8">
        <f t="shared" si="2"/>
        <v>0</v>
      </c>
      <c r="O295" s="2">
        <v>0</v>
      </c>
      <c r="P295" s="2">
        <v>44.984720000000003</v>
      </c>
      <c r="Q295" s="2">
        <v>-93.177220000000005</v>
      </c>
      <c r="S295" s="2" t="s">
        <v>55</v>
      </c>
    </row>
    <row r="296" spans="1:23" x14ac:dyDescent="0.35">
      <c r="A296" s="9" t="s">
        <v>60</v>
      </c>
      <c r="B296" s="4">
        <v>42960</v>
      </c>
      <c r="F296" s="2">
        <v>91</v>
      </c>
      <c r="J296" s="8">
        <f t="shared" si="2"/>
        <v>5275</v>
      </c>
      <c r="N296" s="2">
        <v>4816</v>
      </c>
      <c r="O296" s="2">
        <v>459</v>
      </c>
      <c r="P296" s="2">
        <v>44.984720000000003</v>
      </c>
      <c r="Q296" s="2">
        <v>-93.177220000000005</v>
      </c>
      <c r="S296" s="2" t="s">
        <v>55</v>
      </c>
    </row>
    <row r="297" spans="1:23" x14ac:dyDescent="0.35">
      <c r="A297" s="9"/>
      <c r="J297" s="8"/>
    </row>
    <row r="298" spans="1:23" x14ac:dyDescent="0.35">
      <c r="A298" s="9" t="s">
        <v>61</v>
      </c>
      <c r="B298" s="4">
        <v>42705</v>
      </c>
      <c r="D298" s="2">
        <v>0</v>
      </c>
      <c r="F298" s="2">
        <v>0</v>
      </c>
      <c r="J298" s="8">
        <f t="shared" ref="J298" si="5">N298+O298</f>
        <v>0</v>
      </c>
      <c r="N298" s="2">
        <v>0</v>
      </c>
      <c r="O298" s="2">
        <v>0</v>
      </c>
      <c r="P298" s="2">
        <v>44.984720000000003</v>
      </c>
      <c r="Q298" s="2">
        <v>-93.177220000000005</v>
      </c>
      <c r="S298" s="2" t="s">
        <v>55</v>
      </c>
    </row>
    <row r="299" spans="1:23" x14ac:dyDescent="0.35">
      <c r="A299" s="9" t="s">
        <v>61</v>
      </c>
      <c r="B299" s="4">
        <v>42826</v>
      </c>
      <c r="F299" s="2">
        <v>5</v>
      </c>
      <c r="J299" s="8">
        <f t="shared" si="2"/>
        <v>0</v>
      </c>
      <c r="O299" s="2">
        <v>0</v>
      </c>
      <c r="P299" s="2">
        <v>44.984720000000003</v>
      </c>
      <c r="Q299" s="2">
        <v>-93.177220000000005</v>
      </c>
      <c r="S299" s="2" t="s">
        <v>55</v>
      </c>
    </row>
    <row r="300" spans="1:23" x14ac:dyDescent="0.35">
      <c r="A300" s="9" t="s">
        <v>61</v>
      </c>
      <c r="B300" s="4">
        <v>42960</v>
      </c>
      <c r="F300" s="2">
        <v>0</v>
      </c>
      <c r="J300" s="8">
        <f t="shared" si="2"/>
        <v>0</v>
      </c>
      <c r="N300" s="2">
        <v>0</v>
      </c>
      <c r="O300" s="2">
        <v>0</v>
      </c>
      <c r="P300" s="2">
        <v>44.984720000000003</v>
      </c>
      <c r="Q300" s="2">
        <v>-93.177220000000005</v>
      </c>
      <c r="S300" s="2" t="s">
        <v>55</v>
      </c>
    </row>
    <row r="302" spans="1:23" s="11" customFormat="1" x14ac:dyDescent="0.35">
      <c r="A302" s="11" t="s">
        <v>91</v>
      </c>
      <c r="B302" s="12"/>
      <c r="U302" s="19"/>
      <c r="W302" s="25"/>
    </row>
    <row r="304" spans="1:23" x14ac:dyDescent="0.35">
      <c r="A304" s="2" t="s">
        <v>90</v>
      </c>
      <c r="B304" s="4">
        <v>41407</v>
      </c>
      <c r="D304" s="2">
        <v>0</v>
      </c>
      <c r="P304" s="2">
        <v>-33.83</v>
      </c>
      <c r="Q304" s="2">
        <v>148.69</v>
      </c>
      <c r="S304" s="13" t="s">
        <v>92</v>
      </c>
      <c r="T304" s="13"/>
      <c r="U304" s="20"/>
    </row>
    <row r="305" spans="1:23" x14ac:dyDescent="0.35">
      <c r="A305" s="2" t="s">
        <v>93</v>
      </c>
      <c r="B305" s="4">
        <v>41577</v>
      </c>
      <c r="D305" s="2">
        <v>0</v>
      </c>
      <c r="J305" s="2">
        <v>1910</v>
      </c>
      <c r="N305" s="2">
        <v>1910</v>
      </c>
      <c r="P305" s="2">
        <v>-33.83</v>
      </c>
      <c r="Q305" s="2">
        <v>148.69</v>
      </c>
      <c r="S305" s="13" t="s">
        <v>92</v>
      </c>
      <c r="T305" s="13"/>
      <c r="U305" s="20"/>
      <c r="V305" s="2" t="s">
        <v>106</v>
      </c>
    </row>
    <row r="306" spans="1:23" s="15" customFormat="1" x14ac:dyDescent="0.35">
      <c r="A306" s="15" t="s">
        <v>94</v>
      </c>
      <c r="B306" s="16">
        <v>41688</v>
      </c>
      <c r="D306" s="15">
        <v>0</v>
      </c>
      <c r="J306" s="15">
        <v>710</v>
      </c>
      <c r="N306" s="15">
        <v>710</v>
      </c>
      <c r="P306" s="15">
        <v>-33.83</v>
      </c>
      <c r="Q306" s="15">
        <v>148.69</v>
      </c>
      <c r="S306" s="17" t="s">
        <v>98</v>
      </c>
      <c r="T306" s="17"/>
      <c r="U306" s="21"/>
      <c r="W306" s="26"/>
    </row>
    <row r="307" spans="1:23" s="15" customFormat="1" x14ac:dyDescent="0.35">
      <c r="A307" s="15" t="s">
        <v>95</v>
      </c>
      <c r="B307" s="16">
        <v>41767</v>
      </c>
      <c r="D307" s="15">
        <v>0</v>
      </c>
      <c r="J307" s="15">
        <v>2670</v>
      </c>
      <c r="N307" s="15">
        <v>2670</v>
      </c>
      <c r="P307" s="15">
        <v>-33.83</v>
      </c>
      <c r="Q307" s="15">
        <v>148.69</v>
      </c>
      <c r="S307" s="17" t="s">
        <v>98</v>
      </c>
      <c r="T307" s="17"/>
      <c r="U307" s="21"/>
      <c r="W307" s="26"/>
    </row>
    <row r="308" spans="1:23" s="15" customFormat="1" x14ac:dyDescent="0.35">
      <c r="A308" s="15" t="s">
        <v>96</v>
      </c>
      <c r="B308" s="16">
        <v>41842</v>
      </c>
      <c r="D308" s="15">
        <v>0</v>
      </c>
      <c r="J308" s="15">
        <v>700</v>
      </c>
      <c r="N308" s="15">
        <v>700</v>
      </c>
      <c r="P308" s="15">
        <v>-33.83</v>
      </c>
      <c r="Q308" s="15">
        <v>148.69</v>
      </c>
      <c r="S308" s="17" t="s">
        <v>98</v>
      </c>
      <c r="T308" s="17"/>
      <c r="U308" s="21"/>
      <c r="W308" s="26"/>
    </row>
    <row r="310" spans="1:23" ht="58" x14ac:dyDescent="0.35">
      <c r="A310" s="2" t="s">
        <v>99</v>
      </c>
      <c r="B310" s="4">
        <v>41887</v>
      </c>
      <c r="D310" s="2">
        <v>0</v>
      </c>
      <c r="J310" s="14">
        <v>0</v>
      </c>
      <c r="K310" s="2">
        <v>0</v>
      </c>
      <c r="P310" s="2">
        <v>44.984720000000003</v>
      </c>
      <c r="Q310" s="2">
        <v>-93.177220000000005</v>
      </c>
      <c r="S310" s="2" t="s">
        <v>97</v>
      </c>
      <c r="V310" s="28" t="s">
        <v>112</v>
      </c>
      <c r="W310" s="28" t="s">
        <v>113</v>
      </c>
    </row>
    <row r="311" spans="1:23" x14ac:dyDescent="0.35">
      <c r="A311" s="2" t="s">
        <v>99</v>
      </c>
      <c r="B311" s="4">
        <v>42220</v>
      </c>
      <c r="J311" s="27">
        <f>U311</f>
        <v>12666.666666666668</v>
      </c>
      <c r="K311" s="2">
        <v>760</v>
      </c>
      <c r="P311" s="2">
        <v>44.984720000000003</v>
      </c>
      <c r="Q311" s="2">
        <v>-93.177220000000005</v>
      </c>
      <c r="S311" s="2" t="s">
        <v>97</v>
      </c>
      <c r="T311" s="2">
        <v>0.06</v>
      </c>
      <c r="U311" s="8">
        <f>(K311/T311)</f>
        <v>12666.666666666668</v>
      </c>
      <c r="V311" s="2" t="s">
        <v>107</v>
      </c>
    </row>
    <row r="312" spans="1:23" x14ac:dyDescent="0.35">
      <c r="A312" s="2" t="s">
        <v>99</v>
      </c>
      <c r="B312" s="4">
        <v>42586</v>
      </c>
      <c r="J312" s="27">
        <f t="shared" ref="J312:J326" si="6">U312</f>
        <v>5333.3333333333339</v>
      </c>
      <c r="K312" s="2">
        <v>320</v>
      </c>
      <c r="P312" s="2">
        <v>44.984720000000003</v>
      </c>
      <c r="Q312" s="2">
        <v>-93.177220000000005</v>
      </c>
      <c r="S312" s="2" t="s">
        <v>97</v>
      </c>
      <c r="T312" s="2">
        <v>0.06</v>
      </c>
      <c r="U312" s="8">
        <f t="shared" ref="U312:U334" si="7">(K312/T312)</f>
        <v>5333.3333333333339</v>
      </c>
    </row>
    <row r="313" spans="1:23" x14ac:dyDescent="0.35">
      <c r="A313" s="2" t="s">
        <v>99</v>
      </c>
      <c r="B313" s="4">
        <v>42951</v>
      </c>
      <c r="J313" s="27">
        <f t="shared" si="6"/>
        <v>6507.936507936508</v>
      </c>
      <c r="K313" s="2">
        <v>410</v>
      </c>
      <c r="P313" s="2">
        <v>44.984720000000003</v>
      </c>
      <c r="Q313" s="2">
        <v>-93.177220000000005</v>
      </c>
      <c r="S313" s="2" t="s">
        <v>97</v>
      </c>
      <c r="T313" s="2">
        <v>6.3E-2</v>
      </c>
      <c r="U313" s="8">
        <f t="shared" si="7"/>
        <v>6507.936507936508</v>
      </c>
    </row>
    <row r="314" spans="1:23" x14ac:dyDescent="0.35">
      <c r="A314" s="2" t="s">
        <v>99</v>
      </c>
      <c r="B314" s="4">
        <v>43316</v>
      </c>
      <c r="J314" s="27">
        <f t="shared" si="6"/>
        <v>11000</v>
      </c>
      <c r="K314" s="2">
        <v>220</v>
      </c>
      <c r="T314" s="2">
        <v>0.02</v>
      </c>
      <c r="U314" s="8">
        <f t="shared" si="7"/>
        <v>11000</v>
      </c>
    </row>
    <row r="315" spans="1:23" x14ac:dyDescent="0.35">
      <c r="J315" s="27"/>
    </row>
    <row r="316" spans="1:23" x14ac:dyDescent="0.35">
      <c r="A316" s="2" t="s">
        <v>102</v>
      </c>
      <c r="B316" s="4">
        <v>41887</v>
      </c>
      <c r="J316" s="27">
        <f t="shared" si="6"/>
        <v>0</v>
      </c>
      <c r="K316" s="2">
        <v>0</v>
      </c>
      <c r="P316" s="2">
        <v>44.984720000000003</v>
      </c>
      <c r="Q316" s="2">
        <v>-93.177220000000005</v>
      </c>
      <c r="S316" s="2" t="s">
        <v>97</v>
      </c>
    </row>
    <row r="317" spans="1:23" x14ac:dyDescent="0.35">
      <c r="A317" s="2" t="s">
        <v>102</v>
      </c>
      <c r="B317" s="4">
        <v>42220</v>
      </c>
      <c r="J317" s="27">
        <f t="shared" si="6"/>
        <v>11774.193548387097</v>
      </c>
      <c r="K317" s="2">
        <v>730</v>
      </c>
      <c r="P317" s="2">
        <v>44.984720000000003</v>
      </c>
      <c r="Q317" s="2">
        <v>-93.177220000000005</v>
      </c>
      <c r="S317" s="2" t="s">
        <v>97</v>
      </c>
      <c r="T317" s="2">
        <v>6.2E-2</v>
      </c>
      <c r="U317" s="8">
        <f t="shared" si="7"/>
        <v>11774.193548387097</v>
      </c>
      <c r="V317" s="2" t="s">
        <v>108</v>
      </c>
    </row>
    <row r="318" spans="1:23" x14ac:dyDescent="0.35">
      <c r="A318" s="2" t="s">
        <v>102</v>
      </c>
      <c r="B318" s="4">
        <v>42586</v>
      </c>
      <c r="J318" s="27">
        <f t="shared" si="6"/>
        <v>4600</v>
      </c>
      <c r="K318" s="2">
        <v>230</v>
      </c>
      <c r="P318" s="2">
        <v>44.984720000000003</v>
      </c>
      <c r="Q318" s="2">
        <v>-93.177220000000005</v>
      </c>
      <c r="S318" s="2" t="s">
        <v>97</v>
      </c>
      <c r="T318" s="2">
        <v>0.05</v>
      </c>
      <c r="U318" s="8">
        <f t="shared" si="7"/>
        <v>4600</v>
      </c>
    </row>
    <row r="319" spans="1:23" x14ac:dyDescent="0.35">
      <c r="A319" s="2" t="s">
        <v>102</v>
      </c>
      <c r="B319" s="4">
        <v>42951</v>
      </c>
      <c r="J319" s="27">
        <f t="shared" si="6"/>
        <v>10000</v>
      </c>
      <c r="K319" s="2">
        <v>660</v>
      </c>
      <c r="P319" s="2">
        <v>44.984720000000003</v>
      </c>
      <c r="Q319" s="2">
        <v>-93.177220000000005</v>
      </c>
      <c r="S319" s="2" t="s">
        <v>97</v>
      </c>
      <c r="T319" s="2">
        <v>6.6000000000000003E-2</v>
      </c>
      <c r="U319" s="8">
        <f t="shared" si="7"/>
        <v>10000</v>
      </c>
    </row>
    <row r="320" spans="1:23" x14ac:dyDescent="0.35">
      <c r="A320" s="2" t="s">
        <v>102</v>
      </c>
      <c r="B320" s="4">
        <v>43316</v>
      </c>
      <c r="J320" s="27">
        <f t="shared" si="6"/>
        <v>10666.666666666668</v>
      </c>
      <c r="K320" s="2">
        <v>320</v>
      </c>
      <c r="T320" s="2">
        <v>0.03</v>
      </c>
      <c r="U320" s="8">
        <f t="shared" si="7"/>
        <v>10666.666666666668</v>
      </c>
    </row>
    <row r="321" spans="1:22" x14ac:dyDescent="0.35">
      <c r="J321" s="27"/>
    </row>
    <row r="322" spans="1:22" x14ac:dyDescent="0.35">
      <c r="A322" s="2" t="s">
        <v>103</v>
      </c>
      <c r="B322" s="4">
        <v>41887</v>
      </c>
      <c r="J322" s="27">
        <f t="shared" si="6"/>
        <v>0</v>
      </c>
      <c r="K322" s="2">
        <v>0</v>
      </c>
      <c r="P322" s="2">
        <v>44.984720000000003</v>
      </c>
      <c r="Q322" s="2">
        <v>-93.177220000000005</v>
      </c>
      <c r="S322" s="2" t="s">
        <v>97</v>
      </c>
    </row>
    <row r="323" spans="1:22" x14ac:dyDescent="0.35">
      <c r="A323" s="2" t="s">
        <v>103</v>
      </c>
      <c r="B323" s="4">
        <v>42220</v>
      </c>
      <c r="J323" s="27">
        <f t="shared" si="6"/>
        <v>10400</v>
      </c>
      <c r="K323" s="2">
        <v>780</v>
      </c>
      <c r="P323" s="2">
        <v>44.984720000000003</v>
      </c>
      <c r="Q323" s="2">
        <v>-93.177220000000005</v>
      </c>
      <c r="S323" s="2" t="s">
        <v>97</v>
      </c>
      <c r="T323" s="2">
        <v>7.4999999999999997E-2</v>
      </c>
      <c r="U323" s="8">
        <f t="shared" si="7"/>
        <v>10400</v>
      </c>
      <c r="V323" s="2" t="s">
        <v>109</v>
      </c>
    </row>
    <row r="324" spans="1:22" x14ac:dyDescent="0.35">
      <c r="A324" s="2" t="s">
        <v>103</v>
      </c>
      <c r="B324" s="4">
        <v>42586</v>
      </c>
      <c r="J324" s="27">
        <f t="shared" si="6"/>
        <v>5285.7142857142853</v>
      </c>
      <c r="K324" s="2">
        <v>370</v>
      </c>
      <c r="P324" s="2">
        <v>44.984720000000003</v>
      </c>
      <c r="Q324" s="2">
        <v>-93.177220000000005</v>
      </c>
      <c r="S324" s="2" t="s">
        <v>97</v>
      </c>
      <c r="T324" s="2">
        <v>7.0000000000000007E-2</v>
      </c>
      <c r="U324" s="8">
        <f t="shared" si="7"/>
        <v>5285.7142857142853</v>
      </c>
    </row>
    <row r="325" spans="1:22" x14ac:dyDescent="0.35">
      <c r="A325" s="2" t="s">
        <v>103</v>
      </c>
      <c r="B325" s="4">
        <v>42951</v>
      </c>
      <c r="J325" s="27">
        <f t="shared" si="6"/>
        <v>7076.9230769230771</v>
      </c>
      <c r="K325" s="2">
        <v>460</v>
      </c>
      <c r="P325" s="2">
        <v>44.984720000000003</v>
      </c>
      <c r="Q325" s="2">
        <v>-93.177220000000005</v>
      </c>
      <c r="S325" s="2" t="s">
        <v>97</v>
      </c>
      <c r="T325" s="2">
        <v>6.5000000000000002E-2</v>
      </c>
      <c r="U325" s="8">
        <f t="shared" si="7"/>
        <v>7076.9230769230771</v>
      </c>
    </row>
    <row r="326" spans="1:22" x14ac:dyDescent="0.35">
      <c r="A326" s="2" t="s">
        <v>103</v>
      </c>
      <c r="B326" s="4">
        <v>43316</v>
      </c>
      <c r="J326" s="27">
        <f t="shared" si="6"/>
        <v>10454.545454545456</v>
      </c>
      <c r="K326" s="2">
        <v>230</v>
      </c>
      <c r="T326" s="2">
        <v>2.1999999999999999E-2</v>
      </c>
      <c r="U326" s="8">
        <f t="shared" si="7"/>
        <v>10454.545454545456</v>
      </c>
    </row>
    <row r="328" spans="1:22" x14ac:dyDescent="0.35">
      <c r="A328" s="2" t="s">
        <v>119</v>
      </c>
      <c r="B328" s="4">
        <v>40129</v>
      </c>
      <c r="P328" s="2">
        <v>42.375</v>
      </c>
      <c r="Q328" s="2">
        <v>-85.375</v>
      </c>
      <c r="S328" s="2" t="s">
        <v>28</v>
      </c>
    </row>
    <row r="329" spans="1:22" x14ac:dyDescent="0.35">
      <c r="A329" s="2" t="s">
        <v>119</v>
      </c>
      <c r="B329" s="4">
        <v>40447</v>
      </c>
      <c r="J329" s="8">
        <f>U329</f>
        <v>3733.3333333333335</v>
      </c>
      <c r="K329" s="2">
        <v>112</v>
      </c>
      <c r="S329" s="2" t="s">
        <v>28</v>
      </c>
      <c r="T329" s="2">
        <v>0.03</v>
      </c>
      <c r="U329" s="8">
        <f t="shared" si="7"/>
        <v>3733.3333333333335</v>
      </c>
    </row>
    <row r="330" spans="1:22" x14ac:dyDescent="0.35">
      <c r="A330" s="2" t="s">
        <v>119</v>
      </c>
      <c r="B330" s="4">
        <v>40756</v>
      </c>
      <c r="J330" s="8">
        <f t="shared" ref="J330:J334" si="8">U330</f>
        <v>18466.666666666668</v>
      </c>
      <c r="K330" s="2">
        <v>1662</v>
      </c>
      <c r="S330" s="2" t="s">
        <v>28</v>
      </c>
      <c r="T330" s="2">
        <v>0.09</v>
      </c>
      <c r="U330" s="8">
        <f t="shared" si="7"/>
        <v>18466.666666666668</v>
      </c>
    </row>
    <row r="331" spans="1:22" x14ac:dyDescent="0.35">
      <c r="J331" s="8"/>
      <c r="M331"/>
      <c r="N331"/>
      <c r="O331"/>
    </row>
    <row r="332" spans="1:22" x14ac:dyDescent="0.35">
      <c r="A332" s="2" t="s">
        <v>120</v>
      </c>
      <c r="B332" s="4">
        <v>40129</v>
      </c>
      <c r="J332" s="8"/>
      <c r="P332" s="2">
        <v>42.375</v>
      </c>
      <c r="Q332" s="2">
        <v>-85.375</v>
      </c>
      <c r="S332" s="2" t="s">
        <v>28</v>
      </c>
    </row>
    <row r="333" spans="1:22" x14ac:dyDescent="0.35">
      <c r="A333" s="2" t="s">
        <v>120</v>
      </c>
      <c r="B333" s="4">
        <v>40447</v>
      </c>
      <c r="J333" s="8">
        <f t="shared" si="8"/>
        <v>5233.3333333333339</v>
      </c>
      <c r="K333" s="2">
        <v>157</v>
      </c>
      <c r="S333" s="2" t="s">
        <v>28</v>
      </c>
      <c r="T333" s="2">
        <v>0.03</v>
      </c>
      <c r="U333" s="8">
        <f t="shared" si="7"/>
        <v>5233.3333333333339</v>
      </c>
    </row>
    <row r="334" spans="1:22" x14ac:dyDescent="0.35">
      <c r="A334" s="2" t="s">
        <v>120</v>
      </c>
      <c r="B334" s="4">
        <v>40756</v>
      </c>
      <c r="J334" s="8">
        <f t="shared" si="8"/>
        <v>14280</v>
      </c>
      <c r="K334" s="2">
        <v>1428</v>
      </c>
      <c r="S334" s="2" t="s">
        <v>28</v>
      </c>
      <c r="T334" s="2">
        <v>0.1</v>
      </c>
      <c r="U334" s="8">
        <f t="shared" si="7"/>
        <v>14280</v>
      </c>
    </row>
    <row r="335" spans="1:22" x14ac:dyDescent="0.35">
      <c r="M335"/>
      <c r="N335"/>
      <c r="O335"/>
    </row>
    <row r="336" spans="1:22" x14ac:dyDescent="0.35">
      <c r="A336" s="2" t="s">
        <v>147</v>
      </c>
      <c r="B336" s="4">
        <v>42493</v>
      </c>
      <c r="M336"/>
      <c r="N336"/>
      <c r="O336"/>
      <c r="P336" s="2">
        <v>55.65</v>
      </c>
      <c r="Q336" s="2">
        <v>13.06</v>
      </c>
      <c r="S336" s="2" t="s">
        <v>148</v>
      </c>
    </row>
    <row r="337" spans="1:19" x14ac:dyDescent="0.35">
      <c r="A337" s="2" t="s">
        <v>147</v>
      </c>
      <c r="B337" s="4">
        <v>43052</v>
      </c>
      <c r="J337" s="2">
        <v>9100</v>
      </c>
      <c r="K337" s="2">
        <v>880</v>
      </c>
      <c r="M337"/>
      <c r="N337"/>
      <c r="O337"/>
      <c r="S337" s="2" t="s">
        <v>148</v>
      </c>
    </row>
    <row r="338" spans="1:19" x14ac:dyDescent="0.35">
      <c r="A338" s="2" t="s">
        <v>147</v>
      </c>
      <c r="B338" s="4">
        <v>43346</v>
      </c>
      <c r="J338" s="2">
        <v>5800</v>
      </c>
      <c r="K338" s="2">
        <v>400</v>
      </c>
      <c r="M338"/>
      <c r="N338"/>
      <c r="O338"/>
      <c r="S338" s="2" t="s">
        <v>148</v>
      </c>
    </row>
    <row r="339" spans="1:19" x14ac:dyDescent="0.35">
      <c r="A339" s="2" t="s">
        <v>147</v>
      </c>
      <c r="B339" s="4">
        <v>43724</v>
      </c>
      <c r="J339" s="2">
        <v>7800</v>
      </c>
      <c r="K339" s="2">
        <v>260</v>
      </c>
      <c r="M339"/>
      <c r="N339"/>
      <c r="O339"/>
    </row>
    <row r="340" spans="1:19" x14ac:dyDescent="0.35">
      <c r="E340"/>
      <c r="F340"/>
      <c r="G340"/>
      <c r="H340" t="s">
        <v>45</v>
      </c>
      <c r="M340"/>
      <c r="N340"/>
      <c r="O340"/>
    </row>
    <row r="341" spans="1:19" ht="15.5" x14ac:dyDescent="0.35">
      <c r="A341" s="2" t="s">
        <v>149</v>
      </c>
      <c r="B341" s="4">
        <v>41878</v>
      </c>
      <c r="E341"/>
      <c r="F341"/>
      <c r="G341"/>
      <c r="H341">
        <v>880</v>
      </c>
      <c r="M341"/>
      <c r="N341"/>
      <c r="O341"/>
      <c r="P341" s="2">
        <v>40.76</v>
      </c>
      <c r="Q341" s="2">
        <v>-89.9</v>
      </c>
      <c r="S341" s="38" t="s">
        <v>150</v>
      </c>
    </row>
    <row r="342" spans="1:19" ht="15.5" x14ac:dyDescent="0.35">
      <c r="A342" s="2" t="s">
        <v>149</v>
      </c>
      <c r="B342" s="4">
        <v>42228</v>
      </c>
      <c r="E342"/>
      <c r="F342"/>
      <c r="G342"/>
      <c r="H342">
        <v>400</v>
      </c>
      <c r="J342">
        <v>5200</v>
      </c>
      <c r="K342">
        <v>600</v>
      </c>
      <c r="M342"/>
      <c r="N342"/>
      <c r="O342"/>
      <c r="S342" s="38" t="s">
        <v>150</v>
      </c>
    </row>
    <row r="343" spans="1:19" ht="15.5" x14ac:dyDescent="0.35">
      <c r="A343" s="2" t="s">
        <v>149</v>
      </c>
      <c r="B343" s="4">
        <v>42584</v>
      </c>
      <c r="E343"/>
      <c r="F343"/>
      <c r="G343"/>
      <c r="H343">
        <v>260</v>
      </c>
      <c r="J343">
        <v>3600</v>
      </c>
      <c r="K343">
        <v>200</v>
      </c>
      <c r="M343"/>
      <c r="N343"/>
      <c r="O343"/>
      <c r="S343" s="38" t="s">
        <v>150</v>
      </c>
    </row>
    <row r="344" spans="1:19" ht="15.5" x14ac:dyDescent="0.35">
      <c r="A344" s="2" t="s">
        <v>149</v>
      </c>
      <c r="B344" s="4">
        <v>42956</v>
      </c>
      <c r="J344">
        <v>6700</v>
      </c>
      <c r="K344">
        <v>300</v>
      </c>
      <c r="M344"/>
      <c r="N344"/>
      <c r="O344"/>
      <c r="S344" s="38" t="s">
        <v>150</v>
      </c>
    </row>
    <row r="345" spans="1:19" ht="15.5" x14ac:dyDescent="0.35">
      <c r="S345" s="38"/>
    </row>
    <row r="346" spans="1:19" x14ac:dyDescent="0.35">
      <c r="B346"/>
      <c r="C346"/>
      <c r="D346"/>
    </row>
    <row r="347" spans="1:19" x14ac:dyDescent="0.35">
      <c r="B347" s="39"/>
      <c r="C347"/>
      <c r="D347"/>
    </row>
    <row r="348" spans="1:19" x14ac:dyDescent="0.35">
      <c r="B348" s="39"/>
      <c r="C348"/>
      <c r="D348"/>
    </row>
    <row r="349" spans="1:19" x14ac:dyDescent="0.35">
      <c r="B349" s="39"/>
      <c r="C349"/>
      <c r="D349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0B38-1C33-4D13-A73F-6F11ECCA5B58}">
  <dimension ref="A3:I7"/>
  <sheetViews>
    <sheetView workbookViewId="0">
      <selection activeCell="H12" sqref="H12"/>
    </sheetView>
  </sheetViews>
  <sheetFormatPr defaultRowHeight="14.5" x14ac:dyDescent="0.35"/>
  <sheetData>
    <row r="3" spans="1:9" x14ac:dyDescent="0.35">
      <c r="A3" t="s">
        <v>32</v>
      </c>
      <c r="B3" t="s">
        <v>33</v>
      </c>
      <c r="F3" t="s">
        <v>156</v>
      </c>
      <c r="G3" t="s">
        <v>157</v>
      </c>
      <c r="H3" t="s">
        <v>158</v>
      </c>
      <c r="I3" t="s">
        <v>159</v>
      </c>
    </row>
    <row r="4" spans="1:9" x14ac:dyDescent="0.35">
      <c r="B4" t="s">
        <v>34</v>
      </c>
      <c r="F4">
        <v>17</v>
      </c>
      <c r="G4">
        <v>140</v>
      </c>
      <c r="H4">
        <v>1.2E-2</v>
      </c>
    </row>
    <row r="5" spans="1:9" x14ac:dyDescent="0.35">
      <c r="A5" t="s">
        <v>35</v>
      </c>
      <c r="B5">
        <v>66666.666670000006</v>
      </c>
    </row>
    <row r="6" spans="1:9" x14ac:dyDescent="0.35">
      <c r="A6" t="s">
        <v>36</v>
      </c>
      <c r="B6">
        <v>66.7</v>
      </c>
    </row>
    <row r="7" spans="1:9" x14ac:dyDescent="0.35">
      <c r="A7" t="s">
        <v>37</v>
      </c>
      <c r="B7">
        <v>6.6699999999999995E-2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A031-1C13-4C02-81EF-25218831BB94}">
  <dimension ref="C1:Y8"/>
  <sheetViews>
    <sheetView zoomScale="110" zoomScaleNormal="110" workbookViewId="0">
      <selection activeCell="E4" sqref="E4"/>
    </sheetView>
  </sheetViews>
  <sheetFormatPr defaultRowHeight="14.5" x14ac:dyDescent="0.35"/>
  <sheetData>
    <row r="1" spans="3:25" x14ac:dyDescent="0.35">
      <c r="C1" t="s">
        <v>45</v>
      </c>
      <c r="D1" t="s">
        <v>39</v>
      </c>
      <c r="E1" t="s">
        <v>44</v>
      </c>
      <c r="F1" t="s">
        <v>47</v>
      </c>
      <c r="V1" t="s">
        <v>46</v>
      </c>
      <c r="W1" t="s">
        <v>39</v>
      </c>
      <c r="X1" t="s">
        <v>44</v>
      </c>
      <c r="Y1" t="s">
        <v>47</v>
      </c>
    </row>
    <row r="2" spans="3:25" x14ac:dyDescent="0.35">
      <c r="C2" t="s">
        <v>40</v>
      </c>
      <c r="D2">
        <v>1150</v>
      </c>
      <c r="E2">
        <v>975</v>
      </c>
      <c r="F2">
        <v>550</v>
      </c>
      <c r="V2" t="s">
        <v>40</v>
      </c>
      <c r="W2">
        <v>8000</v>
      </c>
      <c r="X2">
        <v>8500</v>
      </c>
      <c r="Y2">
        <v>4250</v>
      </c>
    </row>
    <row r="3" spans="3:25" x14ac:dyDescent="0.35">
      <c r="C3" t="s">
        <v>41</v>
      </c>
      <c r="D3">
        <v>200</v>
      </c>
      <c r="E3">
        <v>250</v>
      </c>
      <c r="F3">
        <v>350</v>
      </c>
      <c r="V3" t="s">
        <v>41</v>
      </c>
      <c r="W3">
        <v>8500</v>
      </c>
      <c r="X3">
        <v>9500</v>
      </c>
      <c r="Y3">
        <v>4750</v>
      </c>
    </row>
    <row r="4" spans="3:25" x14ac:dyDescent="0.35">
      <c r="C4" t="s">
        <v>42</v>
      </c>
      <c r="D4">
        <v>125</v>
      </c>
      <c r="E4">
        <v>250</v>
      </c>
      <c r="F4">
        <v>150</v>
      </c>
      <c r="V4" t="s">
        <v>42</v>
      </c>
      <c r="W4">
        <v>3500</v>
      </c>
      <c r="X4">
        <v>7250</v>
      </c>
      <c r="Y4">
        <v>2750</v>
      </c>
    </row>
    <row r="8" spans="3:25" x14ac:dyDescent="0.35">
      <c r="C8" t="s"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D1FE-2D9F-4104-AE1D-346575BB540E}">
  <dimension ref="R6:AA24"/>
  <sheetViews>
    <sheetView topLeftCell="B1" zoomScale="90" zoomScaleNormal="90" workbookViewId="0">
      <selection activeCell="D12" sqref="D12"/>
    </sheetView>
  </sheetViews>
  <sheetFormatPr defaultRowHeight="14.5" x14ac:dyDescent="0.35"/>
  <cols>
    <col min="20" max="20" width="8.7265625" style="10"/>
    <col min="23" max="23" width="12.36328125" customWidth="1"/>
    <col min="24" max="24" width="14" customWidth="1"/>
    <col min="25" max="25" width="13.54296875" customWidth="1"/>
  </cols>
  <sheetData>
    <row r="6" spans="18:25" x14ac:dyDescent="0.35">
      <c r="R6" t="s">
        <v>83</v>
      </c>
      <c r="W6" t="s">
        <v>82</v>
      </c>
    </row>
    <row r="7" spans="18:25" x14ac:dyDescent="0.35">
      <c r="R7" t="s">
        <v>62</v>
      </c>
      <c r="S7" t="s">
        <v>63</v>
      </c>
      <c r="T7" s="10" t="s">
        <v>64</v>
      </c>
      <c r="V7" t="s">
        <v>89</v>
      </c>
      <c r="W7" t="s">
        <v>73</v>
      </c>
      <c r="X7" t="s">
        <v>74</v>
      </c>
      <c r="Y7" t="s">
        <v>75</v>
      </c>
    </row>
    <row r="8" spans="18:25" x14ac:dyDescent="0.35">
      <c r="R8">
        <v>1.2</v>
      </c>
      <c r="S8">
        <v>400</v>
      </c>
      <c r="T8" s="10">
        <f>S8*5/9</f>
        <v>222.22222222222223</v>
      </c>
      <c r="U8" t="s">
        <v>84</v>
      </c>
      <c r="V8" s="10">
        <f>T9-T8</f>
        <v>194.44444444444446</v>
      </c>
      <c r="W8" t="s">
        <v>65</v>
      </c>
      <c r="X8" t="s">
        <v>66</v>
      </c>
      <c r="Y8" t="s">
        <v>67</v>
      </c>
    </row>
    <row r="9" spans="18:25" x14ac:dyDescent="0.35">
      <c r="R9">
        <v>1.5</v>
      </c>
      <c r="S9">
        <v>750</v>
      </c>
      <c r="T9" s="10">
        <f t="shared" ref="T9:T13" si="0">S9*5/9</f>
        <v>416.66666666666669</v>
      </c>
      <c r="U9" t="s">
        <v>85</v>
      </c>
      <c r="V9" s="10">
        <f t="shared" ref="V9:V12" si="1">T10-T9</f>
        <v>138.88888888888886</v>
      </c>
      <c r="W9" t="s">
        <v>68</v>
      </c>
      <c r="X9" t="s">
        <v>69</v>
      </c>
      <c r="Y9" t="s">
        <v>70</v>
      </c>
    </row>
    <row r="10" spans="18:25" x14ac:dyDescent="0.35">
      <c r="R10">
        <v>2</v>
      </c>
      <c r="S10">
        <v>1000</v>
      </c>
      <c r="T10" s="10">
        <f t="shared" si="0"/>
        <v>555.55555555555554</v>
      </c>
      <c r="U10" t="s">
        <v>86</v>
      </c>
      <c r="V10" s="10">
        <f t="shared" si="1"/>
        <v>694.44444444444446</v>
      </c>
      <c r="W10" t="s">
        <v>71</v>
      </c>
      <c r="X10" t="s">
        <v>70</v>
      </c>
      <c r="Y10" t="s">
        <v>72</v>
      </c>
    </row>
    <row r="11" spans="18:25" x14ac:dyDescent="0.35">
      <c r="R11">
        <v>3.7</v>
      </c>
      <c r="S11">
        <v>2250</v>
      </c>
      <c r="T11" s="10">
        <f t="shared" si="0"/>
        <v>1250</v>
      </c>
      <c r="U11" t="s">
        <v>87</v>
      </c>
      <c r="V11" s="10">
        <f t="shared" si="1"/>
        <v>416.66666666666674</v>
      </c>
      <c r="W11" t="s">
        <v>76</v>
      </c>
      <c r="X11" t="s">
        <v>72</v>
      </c>
      <c r="Y11" t="s">
        <v>77</v>
      </c>
    </row>
    <row r="12" spans="18:25" x14ac:dyDescent="0.35">
      <c r="R12">
        <v>4.3</v>
      </c>
      <c r="S12">
        <v>3000</v>
      </c>
      <c r="T12" s="10">
        <f t="shared" si="0"/>
        <v>1666.6666666666667</v>
      </c>
      <c r="U12" t="s">
        <v>88</v>
      </c>
      <c r="V12" s="10">
        <f t="shared" si="1"/>
        <v>416.66666666666674</v>
      </c>
      <c r="W12" t="s">
        <v>78</v>
      </c>
      <c r="X12" t="s">
        <v>77</v>
      </c>
      <c r="Y12" t="s">
        <v>79</v>
      </c>
    </row>
    <row r="13" spans="18:25" x14ac:dyDescent="0.35">
      <c r="R13">
        <v>4.9000000000000004</v>
      </c>
      <c r="S13">
        <v>3750</v>
      </c>
      <c r="T13" s="10">
        <f t="shared" si="0"/>
        <v>2083.3333333333335</v>
      </c>
      <c r="V13" s="10"/>
      <c r="W13" t="s">
        <v>80</v>
      </c>
      <c r="X13" t="s">
        <v>79</v>
      </c>
      <c r="Y13" t="s">
        <v>81</v>
      </c>
    </row>
    <row r="17" spans="27:27" x14ac:dyDescent="0.35">
      <c r="AA17">
        <v>0.1</v>
      </c>
    </row>
    <row r="18" spans="27:27" x14ac:dyDescent="0.35">
      <c r="AA18">
        <v>0.5</v>
      </c>
    </row>
    <row r="19" spans="27:27" x14ac:dyDescent="0.35">
      <c r="AA19">
        <v>1</v>
      </c>
    </row>
    <row r="20" spans="27:27" x14ac:dyDescent="0.35">
      <c r="AA20">
        <v>1.5</v>
      </c>
    </row>
    <row r="21" spans="27:27" x14ac:dyDescent="0.35">
      <c r="AA21">
        <v>2</v>
      </c>
    </row>
    <row r="22" spans="27:27" x14ac:dyDescent="0.35">
      <c r="AA22">
        <v>4</v>
      </c>
    </row>
    <row r="23" spans="27:27" x14ac:dyDescent="0.35">
      <c r="AA23">
        <v>4.5</v>
      </c>
    </row>
    <row r="24" spans="27:27" x14ac:dyDescent="0.35">
      <c r="AA24">
        <v>4.9000000000000004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077B-138D-46BB-A4B5-2DFE66276B20}">
  <dimension ref="M16:AD68"/>
  <sheetViews>
    <sheetView topLeftCell="A33" zoomScaleNormal="100" workbookViewId="0">
      <selection activeCell="AC63" sqref="AC63"/>
    </sheetView>
  </sheetViews>
  <sheetFormatPr defaultRowHeight="14.5" x14ac:dyDescent="0.35"/>
  <cols>
    <col min="27" max="27" width="12.26953125" customWidth="1"/>
    <col min="29" max="29" width="8.7265625" style="10"/>
  </cols>
  <sheetData>
    <row r="16" spans="14:17" x14ac:dyDescent="0.35">
      <c r="N16">
        <v>2015</v>
      </c>
      <c r="Q16">
        <v>2016</v>
      </c>
    </row>
    <row r="17" spans="13:29" x14ac:dyDescent="0.35">
      <c r="N17" t="s">
        <v>118</v>
      </c>
    </row>
    <row r="18" spans="13:29" x14ac:dyDescent="0.35">
      <c r="M18">
        <v>15</v>
      </c>
      <c r="N18">
        <v>30</v>
      </c>
      <c r="O18">
        <v>61</v>
      </c>
    </row>
    <row r="19" spans="13:29" x14ac:dyDescent="0.35">
      <c r="M19" t="s">
        <v>110</v>
      </c>
    </row>
    <row r="20" spans="13:29" x14ac:dyDescent="0.35">
      <c r="M20">
        <v>760</v>
      </c>
      <c r="N20">
        <v>730</v>
      </c>
      <c r="O20">
        <v>780</v>
      </c>
      <c r="P20">
        <v>320</v>
      </c>
      <c r="Q20">
        <v>230</v>
      </c>
      <c r="R20">
        <v>370</v>
      </c>
      <c r="S20">
        <v>410</v>
      </c>
      <c r="T20">
        <v>660</v>
      </c>
      <c r="U20">
        <v>460</v>
      </c>
      <c r="V20">
        <v>220</v>
      </c>
      <c r="W20">
        <v>320</v>
      </c>
      <c r="X20">
        <v>230</v>
      </c>
    </row>
    <row r="21" spans="13:29" x14ac:dyDescent="0.35">
      <c r="M21" t="s">
        <v>111</v>
      </c>
    </row>
    <row r="22" spans="13:29" x14ac:dyDescent="0.35">
      <c r="M22">
        <v>0.06</v>
      </c>
      <c r="N22">
        <v>6.2E-2</v>
      </c>
      <c r="O22">
        <v>7.4999999999999997E-2</v>
      </c>
      <c r="P22">
        <v>0.06</v>
      </c>
      <c r="Q22">
        <v>0.05</v>
      </c>
      <c r="R22">
        <v>7.0000000000000007E-2</v>
      </c>
      <c r="S22">
        <v>6.3E-2</v>
      </c>
      <c r="T22">
        <v>6.6000000000000003E-2</v>
      </c>
      <c r="U22">
        <v>6.5000000000000002E-2</v>
      </c>
      <c r="V22">
        <v>0.02</v>
      </c>
      <c r="W22">
        <v>0.03</v>
      </c>
      <c r="X22">
        <v>2.1999999999999999E-2</v>
      </c>
    </row>
    <row r="31" spans="13:29" x14ac:dyDescent="0.35">
      <c r="AC31" s="10" t="s">
        <v>114</v>
      </c>
    </row>
    <row r="33" spans="28:29" x14ac:dyDescent="0.35">
      <c r="AC33" s="10" t="s">
        <v>36</v>
      </c>
    </row>
    <row r="40" spans="28:29" x14ac:dyDescent="0.35">
      <c r="AB40">
        <v>85</v>
      </c>
      <c r="AC40" s="10">
        <f>(45.1*AB40/100)*67.25</f>
        <v>2578.0287499999999</v>
      </c>
    </row>
    <row r="41" spans="28:29" x14ac:dyDescent="0.35">
      <c r="AB41">
        <v>82</v>
      </c>
      <c r="AC41" s="10">
        <f t="shared" ref="AC41:AC58" si="0">(45.1*AB41/100)*67.25</f>
        <v>2487.0394999999999</v>
      </c>
    </row>
    <row r="42" spans="28:29" x14ac:dyDescent="0.35">
      <c r="AB42">
        <v>101</v>
      </c>
      <c r="AC42" s="10">
        <f t="shared" si="0"/>
        <v>3063.3047500000002</v>
      </c>
    </row>
    <row r="43" spans="28:29" x14ac:dyDescent="0.35">
      <c r="AB43">
        <v>94</v>
      </c>
      <c r="AC43" s="10">
        <f t="shared" si="0"/>
        <v>2850.9965000000002</v>
      </c>
    </row>
    <row r="44" spans="28:29" x14ac:dyDescent="0.35">
      <c r="AB44">
        <v>95</v>
      </c>
      <c r="AC44" s="10">
        <f t="shared" si="0"/>
        <v>2881.3262500000001</v>
      </c>
    </row>
    <row r="45" spans="28:29" x14ac:dyDescent="0.35">
      <c r="AB45">
        <v>97</v>
      </c>
      <c r="AC45" s="10">
        <f t="shared" si="0"/>
        <v>2941.9857499999998</v>
      </c>
    </row>
    <row r="46" spans="28:29" x14ac:dyDescent="0.35">
      <c r="AB46">
        <v>116</v>
      </c>
      <c r="AC46" s="10">
        <f t="shared" si="0"/>
        <v>3518.2510000000002</v>
      </c>
    </row>
    <row r="47" spans="28:29" x14ac:dyDescent="0.35">
      <c r="AB47">
        <v>94</v>
      </c>
      <c r="AC47" s="10">
        <f t="shared" si="0"/>
        <v>2850.9965000000002</v>
      </c>
    </row>
    <row r="48" spans="28:29" x14ac:dyDescent="0.35">
      <c r="AB48">
        <v>90</v>
      </c>
      <c r="AC48" s="10">
        <f t="shared" si="0"/>
        <v>2729.6775000000002</v>
      </c>
    </row>
    <row r="49" spans="27:30" x14ac:dyDescent="0.35">
      <c r="AB49">
        <v>96</v>
      </c>
      <c r="AC49" s="10">
        <f t="shared" si="0"/>
        <v>2911.6560000000004</v>
      </c>
    </row>
    <row r="50" spans="27:30" x14ac:dyDescent="0.35">
      <c r="AB50">
        <v>93</v>
      </c>
      <c r="AC50" s="10">
        <f t="shared" si="0"/>
        <v>2820.6667500000003</v>
      </c>
    </row>
    <row r="51" spans="27:30" x14ac:dyDescent="0.35">
      <c r="AB51">
        <v>118</v>
      </c>
      <c r="AC51" s="10">
        <f t="shared" si="0"/>
        <v>3578.9105000000004</v>
      </c>
    </row>
    <row r="52" spans="27:30" x14ac:dyDescent="0.35">
      <c r="AB52">
        <v>102</v>
      </c>
      <c r="AC52" s="10">
        <f t="shared" si="0"/>
        <v>3093.6344999999997</v>
      </c>
    </row>
    <row r="53" spans="27:30" x14ac:dyDescent="0.35">
      <c r="AB53">
        <v>104</v>
      </c>
      <c r="AC53" s="10">
        <f t="shared" si="0"/>
        <v>3154.2940000000003</v>
      </c>
    </row>
    <row r="54" spans="27:30" x14ac:dyDescent="0.35">
      <c r="AB54">
        <v>109</v>
      </c>
      <c r="AC54" s="10">
        <f t="shared" si="0"/>
        <v>3305.9427500000006</v>
      </c>
    </row>
    <row r="55" spans="27:30" x14ac:dyDescent="0.35">
      <c r="AB55">
        <v>118</v>
      </c>
      <c r="AC55" s="10">
        <f t="shared" si="0"/>
        <v>3578.9105000000004</v>
      </c>
    </row>
    <row r="56" spans="27:30" x14ac:dyDescent="0.35">
      <c r="AB56">
        <v>107</v>
      </c>
      <c r="AC56" s="10">
        <f t="shared" si="0"/>
        <v>3245.28325</v>
      </c>
    </row>
    <row r="57" spans="27:30" x14ac:dyDescent="0.35">
      <c r="AB57">
        <v>114</v>
      </c>
      <c r="AC57" s="10">
        <f t="shared" si="0"/>
        <v>3457.5915000000005</v>
      </c>
    </row>
    <row r="58" spans="27:30" x14ac:dyDescent="0.35">
      <c r="AB58">
        <v>73</v>
      </c>
      <c r="AC58" s="10">
        <f t="shared" si="0"/>
        <v>2214.0717500000001</v>
      </c>
    </row>
    <row r="59" spans="27:30" x14ac:dyDescent="0.35">
      <c r="AC59" s="10">
        <v>3058</v>
      </c>
      <c r="AD59" t="s">
        <v>115</v>
      </c>
    </row>
    <row r="63" spans="27:30" x14ac:dyDescent="0.35">
      <c r="AA63" t="s">
        <v>116</v>
      </c>
      <c r="AB63">
        <v>73</v>
      </c>
      <c r="AC63" s="10">
        <v>2214</v>
      </c>
    </row>
    <row r="67" spans="24:24" x14ac:dyDescent="0.35">
      <c r="X67" t="s">
        <v>117</v>
      </c>
    </row>
    <row r="68" spans="24:24" x14ac:dyDescent="0.35">
      <c r="X68">
        <f>10.76*25</f>
        <v>269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3D38-DEB2-4C3A-B9B0-72880A25C757}">
  <dimension ref="A1:L53"/>
  <sheetViews>
    <sheetView workbookViewId="0">
      <selection activeCell="N13" sqref="N13"/>
    </sheetView>
  </sheetViews>
  <sheetFormatPr defaultRowHeight="14.5" x14ac:dyDescent="0.35"/>
  <cols>
    <col min="1" max="1" width="3.90625" bestFit="1" customWidth="1"/>
    <col min="2" max="2" width="26.26953125" bestFit="1" customWidth="1"/>
    <col min="3" max="3" width="10.90625" bestFit="1" customWidth="1"/>
    <col min="4" max="4" width="15.36328125" bestFit="1" customWidth="1"/>
    <col min="5" max="5" width="12.90625" customWidth="1"/>
    <col min="6" max="6" width="11.36328125" customWidth="1"/>
    <col min="7" max="7" width="10.81640625" customWidth="1"/>
    <col min="8" max="8" width="11.36328125" customWidth="1"/>
    <col min="9" max="10" width="12.36328125" customWidth="1"/>
    <col min="11" max="11" width="11.26953125" customWidth="1"/>
    <col min="12" max="12" width="13.26953125" customWidth="1"/>
  </cols>
  <sheetData>
    <row r="1" spans="1:12" ht="58" x14ac:dyDescent="0.35">
      <c r="A1" t="s">
        <v>124</v>
      </c>
      <c r="B1" s="30" t="s">
        <v>0</v>
      </c>
      <c r="C1" s="31" t="s">
        <v>1</v>
      </c>
      <c r="D1" s="30" t="s">
        <v>0</v>
      </c>
      <c r="E1" s="30" t="s">
        <v>125</v>
      </c>
      <c r="F1" s="30" t="s">
        <v>126</v>
      </c>
      <c r="G1" s="30" t="s">
        <v>127</v>
      </c>
      <c r="H1" s="30" t="s">
        <v>128</v>
      </c>
      <c r="I1" s="30" t="s">
        <v>129</v>
      </c>
      <c r="J1" s="30" t="s">
        <v>130</v>
      </c>
      <c r="K1" s="30" t="s">
        <v>131</v>
      </c>
      <c r="L1" s="30" t="s">
        <v>132</v>
      </c>
    </row>
    <row r="2" spans="1:12" x14ac:dyDescent="0.35">
      <c r="B2" s="32" t="s">
        <v>121</v>
      </c>
      <c r="C2" s="33">
        <v>40368</v>
      </c>
      <c r="D2" s="32" t="s">
        <v>133</v>
      </c>
      <c r="E2" s="32">
        <v>6051</v>
      </c>
      <c r="F2" s="32">
        <v>6967</v>
      </c>
      <c r="G2" s="32">
        <v>2704</v>
      </c>
      <c r="H2" s="32">
        <v>2946</v>
      </c>
      <c r="I2" s="32">
        <v>192</v>
      </c>
      <c r="J2" s="32">
        <v>201</v>
      </c>
      <c r="K2" s="32">
        <v>1022</v>
      </c>
      <c r="L2" s="32">
        <v>1233</v>
      </c>
    </row>
    <row r="3" spans="1:12" s="29" customFormat="1" x14ac:dyDescent="0.35">
      <c r="B3" s="32" t="s">
        <v>134</v>
      </c>
      <c r="C3" s="33">
        <v>40368</v>
      </c>
      <c r="D3" s="32" t="s">
        <v>135</v>
      </c>
      <c r="E3" s="32">
        <v>6084</v>
      </c>
      <c r="F3" s="32">
        <v>6277</v>
      </c>
      <c r="G3" s="32">
        <v>2716</v>
      </c>
      <c r="H3" s="32">
        <v>2807</v>
      </c>
      <c r="I3" s="32">
        <v>192</v>
      </c>
      <c r="J3" s="32">
        <v>201</v>
      </c>
      <c r="K3" s="32">
        <v>1022</v>
      </c>
      <c r="L3" s="32">
        <v>1233</v>
      </c>
    </row>
    <row r="4" spans="1:12" s="29" customFormat="1" x14ac:dyDescent="0.35">
      <c r="B4" s="32" t="s">
        <v>122</v>
      </c>
      <c r="C4" s="33">
        <v>40745</v>
      </c>
      <c r="D4" s="32" t="s">
        <v>136</v>
      </c>
      <c r="E4" s="32">
        <v>7604</v>
      </c>
      <c r="F4" s="32">
        <v>8284</v>
      </c>
      <c r="G4" s="32">
        <v>3221</v>
      </c>
      <c r="H4" s="32">
        <v>4248</v>
      </c>
      <c r="I4" s="32">
        <v>235</v>
      </c>
      <c r="J4" s="32">
        <v>227</v>
      </c>
      <c r="K4" s="32">
        <v>1186</v>
      </c>
      <c r="L4" s="32">
        <v>1408</v>
      </c>
    </row>
    <row r="5" spans="1:12" s="29" customFormat="1" x14ac:dyDescent="0.35">
      <c r="B5" s="32" t="s">
        <v>123</v>
      </c>
      <c r="C5" s="33">
        <v>40745</v>
      </c>
      <c r="D5" s="32" t="s">
        <v>137</v>
      </c>
      <c r="E5" s="32">
        <v>10019</v>
      </c>
      <c r="F5" s="32">
        <v>9651</v>
      </c>
      <c r="G5" s="32">
        <v>4721</v>
      </c>
      <c r="H5" s="32">
        <v>5017</v>
      </c>
      <c r="I5" s="32">
        <v>235</v>
      </c>
      <c r="J5" s="32">
        <v>227</v>
      </c>
      <c r="K5" s="32">
        <v>1186</v>
      </c>
      <c r="L5" s="32">
        <v>1408</v>
      </c>
    </row>
    <row r="6" spans="1:12" x14ac:dyDescent="0.35">
      <c r="C6" s="34"/>
    </row>
    <row r="7" spans="1:12" x14ac:dyDescent="0.35">
      <c r="C7" s="34"/>
    </row>
    <row r="8" spans="1:12" x14ac:dyDescent="0.35">
      <c r="C8" s="34"/>
    </row>
    <row r="9" spans="1:12" x14ac:dyDescent="0.35">
      <c r="C9" s="34"/>
    </row>
    <row r="10" spans="1:12" x14ac:dyDescent="0.35">
      <c r="C10" s="34"/>
    </row>
    <row r="11" spans="1:12" x14ac:dyDescent="0.35">
      <c r="C11" s="34"/>
    </row>
    <row r="12" spans="1:12" x14ac:dyDescent="0.35">
      <c r="C12" s="34"/>
      <c r="J12" s="35" t="s">
        <v>138</v>
      </c>
      <c r="K12" s="35" t="s">
        <v>139</v>
      </c>
    </row>
    <row r="13" spans="1:12" x14ac:dyDescent="0.35">
      <c r="C13" s="34"/>
      <c r="J13" s="36"/>
      <c r="K13" s="36">
        <v>2.5</v>
      </c>
    </row>
    <row r="14" spans="1:12" x14ac:dyDescent="0.35">
      <c r="C14" s="34"/>
      <c r="J14" s="36"/>
      <c r="K14" s="36">
        <v>2.5</v>
      </c>
    </row>
    <row r="15" spans="1:12" x14ac:dyDescent="0.35">
      <c r="C15" s="34"/>
      <c r="J15" s="36"/>
      <c r="K15" s="36">
        <v>1.5</v>
      </c>
    </row>
    <row r="16" spans="1:12" x14ac:dyDescent="0.35">
      <c r="C16" s="34"/>
      <c r="J16" s="36"/>
      <c r="K16" s="36">
        <v>0.2</v>
      </c>
    </row>
    <row r="17" spans="3:11" x14ac:dyDescent="0.35">
      <c r="C17" s="34"/>
      <c r="J17" s="36"/>
      <c r="K17" s="36">
        <v>0.2</v>
      </c>
    </row>
    <row r="18" spans="3:11" x14ac:dyDescent="0.35">
      <c r="C18" s="34"/>
    </row>
    <row r="19" spans="3:11" x14ac:dyDescent="0.35">
      <c r="C19" s="34"/>
    </row>
    <row r="20" spans="3:11" x14ac:dyDescent="0.35">
      <c r="C20" s="34"/>
    </row>
    <row r="21" spans="3:11" x14ac:dyDescent="0.35">
      <c r="C21" s="34"/>
    </row>
    <row r="22" spans="3:11" x14ac:dyDescent="0.35">
      <c r="C22" s="34"/>
    </row>
    <row r="23" spans="3:11" x14ac:dyDescent="0.35">
      <c r="C23" s="34"/>
    </row>
    <row r="24" spans="3:11" x14ac:dyDescent="0.35">
      <c r="C24" s="34"/>
    </row>
    <row r="25" spans="3:11" x14ac:dyDescent="0.35">
      <c r="C25" s="34"/>
    </row>
    <row r="26" spans="3:11" x14ac:dyDescent="0.35">
      <c r="C26" s="34"/>
    </row>
    <row r="27" spans="3:11" x14ac:dyDescent="0.35">
      <c r="C27" s="34"/>
    </row>
    <row r="28" spans="3:11" x14ac:dyDescent="0.35">
      <c r="C28" s="34"/>
    </row>
    <row r="29" spans="3:11" x14ac:dyDescent="0.35">
      <c r="C29" s="34"/>
    </row>
    <row r="30" spans="3:11" x14ac:dyDescent="0.35">
      <c r="C30" s="34"/>
    </row>
    <row r="31" spans="3:11" x14ac:dyDescent="0.35">
      <c r="C31" s="34"/>
    </row>
    <row r="32" spans="3:11" x14ac:dyDescent="0.35">
      <c r="C32" s="34"/>
    </row>
    <row r="33" spans="3:3" x14ac:dyDescent="0.35">
      <c r="C33" s="34"/>
    </row>
    <row r="34" spans="3:3" x14ac:dyDescent="0.35">
      <c r="C34" s="34"/>
    </row>
    <row r="35" spans="3:3" x14ac:dyDescent="0.35">
      <c r="C35" s="34"/>
    </row>
    <row r="36" spans="3:3" x14ac:dyDescent="0.35">
      <c r="C36" s="34"/>
    </row>
    <row r="37" spans="3:3" x14ac:dyDescent="0.35">
      <c r="C37" s="34"/>
    </row>
    <row r="38" spans="3:3" x14ac:dyDescent="0.35">
      <c r="C38" s="34"/>
    </row>
    <row r="39" spans="3:3" x14ac:dyDescent="0.35">
      <c r="C39" s="34"/>
    </row>
    <row r="40" spans="3:3" x14ac:dyDescent="0.35">
      <c r="C40" s="34"/>
    </row>
    <row r="41" spans="3:3" x14ac:dyDescent="0.35">
      <c r="C41" s="34"/>
    </row>
    <row r="42" spans="3:3" x14ac:dyDescent="0.35">
      <c r="C42" s="34"/>
    </row>
    <row r="43" spans="3:3" x14ac:dyDescent="0.35">
      <c r="C43" s="34"/>
    </row>
    <row r="44" spans="3:3" x14ac:dyDescent="0.35">
      <c r="C44" s="34"/>
    </row>
    <row r="45" spans="3:3" x14ac:dyDescent="0.35">
      <c r="C45" s="34"/>
    </row>
    <row r="46" spans="3:3" x14ac:dyDescent="0.35">
      <c r="C46" s="34"/>
    </row>
    <row r="47" spans="3:3" x14ac:dyDescent="0.35">
      <c r="C47" s="34"/>
    </row>
    <row r="48" spans="3:3" x14ac:dyDescent="0.35">
      <c r="C48" s="34"/>
    </row>
    <row r="49" spans="3:3" x14ac:dyDescent="0.35">
      <c r="C49" s="34"/>
    </row>
    <row r="50" spans="3:3" x14ac:dyDescent="0.35">
      <c r="C50" s="34"/>
    </row>
    <row r="51" spans="3:3" x14ac:dyDescent="0.35">
      <c r="C51" s="34"/>
    </row>
    <row r="52" spans="3:3" x14ac:dyDescent="0.35">
      <c r="C52" s="34"/>
    </row>
    <row r="53" spans="3:3" x14ac:dyDescent="0.35">
      <c r="C53" s="3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E461-0863-4CC5-9093-82A4134376BB}">
  <dimension ref="A1:P53"/>
  <sheetViews>
    <sheetView workbookViewId="0">
      <selection activeCell="E2" sqref="E2"/>
    </sheetView>
  </sheetViews>
  <sheetFormatPr defaultRowHeight="14.5" x14ac:dyDescent="0.35"/>
  <cols>
    <col min="1" max="1" width="3.90625" bestFit="1" customWidth="1"/>
    <col min="2" max="2" width="26.26953125" bestFit="1" customWidth="1"/>
    <col min="3" max="3" width="10.90625" bestFit="1" customWidth="1"/>
    <col min="4" max="4" width="15.36328125" bestFit="1" customWidth="1"/>
    <col min="5" max="5" width="12.90625" customWidth="1"/>
    <col min="6" max="6" width="11.36328125" customWidth="1"/>
    <col min="7" max="7" width="10.81640625" customWidth="1"/>
    <col min="8" max="8" width="11.36328125" customWidth="1"/>
    <col min="9" max="10" width="12.36328125" customWidth="1"/>
    <col min="11" max="11" width="11.26953125" customWidth="1"/>
    <col min="12" max="12" width="13.26953125" customWidth="1"/>
  </cols>
  <sheetData>
    <row r="1" spans="1:16" ht="58" x14ac:dyDescent="0.35">
      <c r="A1" t="s">
        <v>124</v>
      </c>
      <c r="B1" s="30" t="s">
        <v>0</v>
      </c>
      <c r="C1" s="31" t="s">
        <v>1</v>
      </c>
      <c r="D1" s="30" t="s">
        <v>0</v>
      </c>
      <c r="E1" s="30" t="s">
        <v>125</v>
      </c>
      <c r="F1" s="30" t="s">
        <v>126</v>
      </c>
      <c r="G1" s="30" t="s">
        <v>127</v>
      </c>
      <c r="H1" s="30" t="s">
        <v>128</v>
      </c>
      <c r="I1" s="30" t="s">
        <v>129</v>
      </c>
      <c r="J1" s="30" t="s">
        <v>130</v>
      </c>
      <c r="K1" s="30" t="s">
        <v>131</v>
      </c>
      <c r="L1" s="30" t="s">
        <v>132</v>
      </c>
    </row>
    <row r="2" spans="1:16" x14ac:dyDescent="0.35">
      <c r="B2" s="32" t="s">
        <v>121</v>
      </c>
      <c r="C2" s="33">
        <v>40368</v>
      </c>
      <c r="D2" s="32" t="s">
        <v>133</v>
      </c>
      <c r="E2" s="32">
        <v>2653</v>
      </c>
      <c r="F2" s="32">
        <v>3881</v>
      </c>
      <c r="G2" s="32">
        <v>341</v>
      </c>
      <c r="H2" s="32">
        <v>112</v>
      </c>
      <c r="I2" s="32"/>
      <c r="J2" s="32"/>
      <c r="K2" s="32"/>
      <c r="L2" s="32"/>
    </row>
    <row r="3" spans="1:16" s="29" customFormat="1" x14ac:dyDescent="0.35">
      <c r="B3" s="32" t="s">
        <v>134</v>
      </c>
      <c r="C3" s="33">
        <v>40368</v>
      </c>
      <c r="D3" s="32" t="s">
        <v>135</v>
      </c>
      <c r="E3" s="32">
        <v>2561</v>
      </c>
      <c r="F3" s="32">
        <v>4984</v>
      </c>
      <c r="G3" s="32">
        <v>341</v>
      </c>
      <c r="H3" s="32">
        <v>157</v>
      </c>
      <c r="I3" s="32"/>
      <c r="J3" s="32"/>
      <c r="K3" s="32"/>
      <c r="L3" s="32"/>
    </row>
    <row r="4" spans="1:16" s="29" customFormat="1" x14ac:dyDescent="0.35">
      <c r="B4" s="32" t="s">
        <v>122</v>
      </c>
      <c r="C4" s="33">
        <v>40745</v>
      </c>
      <c r="D4" s="32" t="s">
        <v>136</v>
      </c>
      <c r="E4" s="32">
        <v>3888</v>
      </c>
      <c r="F4" s="32">
        <v>17131</v>
      </c>
      <c r="G4" s="32">
        <v>350</v>
      </c>
      <c r="H4" s="32">
        <v>1662</v>
      </c>
      <c r="I4" s="32"/>
      <c r="J4" s="32"/>
      <c r="K4" s="32"/>
      <c r="L4" s="32"/>
    </row>
    <row r="5" spans="1:16" s="29" customFormat="1" x14ac:dyDescent="0.35">
      <c r="B5" s="32" t="s">
        <v>123</v>
      </c>
      <c r="C5" s="33">
        <v>40745</v>
      </c>
      <c r="D5" s="32" t="s">
        <v>137</v>
      </c>
      <c r="E5" s="32">
        <v>5141</v>
      </c>
      <c r="F5" s="32">
        <v>13083</v>
      </c>
      <c r="G5" s="32">
        <v>596</v>
      </c>
      <c r="H5" s="32">
        <v>1428</v>
      </c>
      <c r="I5" s="32"/>
      <c r="J5" s="32"/>
      <c r="K5" s="32"/>
      <c r="L5" s="32"/>
    </row>
    <row r="6" spans="1:16" x14ac:dyDescent="0.35">
      <c r="C6" s="34"/>
      <c r="M6" t="s">
        <v>142</v>
      </c>
    </row>
    <row r="7" spans="1:16" x14ac:dyDescent="0.35">
      <c r="C7" s="34"/>
      <c r="M7" s="37" t="s">
        <v>141</v>
      </c>
      <c r="N7" s="37"/>
      <c r="O7" s="37"/>
      <c r="P7" s="37"/>
    </row>
    <row r="8" spans="1:16" x14ac:dyDescent="0.35">
      <c r="C8" s="34"/>
    </row>
    <row r="9" spans="1:16" x14ac:dyDescent="0.35">
      <c r="C9" s="34"/>
      <c r="M9" s="37" t="s">
        <v>143</v>
      </c>
    </row>
    <row r="10" spans="1:16" x14ac:dyDescent="0.35">
      <c r="C10" s="34"/>
      <c r="M10" s="37" t="s">
        <v>144</v>
      </c>
    </row>
    <row r="11" spans="1:16" x14ac:dyDescent="0.35">
      <c r="C11" s="34"/>
    </row>
    <row r="12" spans="1:16" x14ac:dyDescent="0.35">
      <c r="C12" s="34"/>
      <c r="J12" s="35" t="s">
        <v>140</v>
      </c>
      <c r="K12" s="35" t="s">
        <v>139</v>
      </c>
    </row>
    <row r="13" spans="1:16" x14ac:dyDescent="0.35">
      <c r="C13" s="34"/>
      <c r="J13" s="36"/>
      <c r="K13" s="36">
        <v>2.5</v>
      </c>
    </row>
    <row r="14" spans="1:16" x14ac:dyDescent="0.35">
      <c r="C14" s="34"/>
      <c r="J14" s="36"/>
      <c r="K14" s="36">
        <v>2.5</v>
      </c>
    </row>
    <row r="15" spans="1:16" x14ac:dyDescent="0.35">
      <c r="C15" s="34"/>
      <c r="J15" s="36"/>
      <c r="K15" s="36">
        <v>1.5</v>
      </c>
    </row>
    <row r="16" spans="1:16" x14ac:dyDescent="0.35">
      <c r="C16" s="34"/>
      <c r="J16" s="36"/>
      <c r="K16" s="36">
        <v>0.2</v>
      </c>
    </row>
    <row r="17" spans="3:11" x14ac:dyDescent="0.35">
      <c r="C17" s="34"/>
      <c r="J17" s="36"/>
      <c r="K17" s="36">
        <v>0.2</v>
      </c>
    </row>
    <row r="18" spans="3:11" x14ac:dyDescent="0.35">
      <c r="C18" s="34"/>
    </row>
    <row r="19" spans="3:11" x14ac:dyDescent="0.35">
      <c r="C19" s="34"/>
    </row>
    <row r="20" spans="3:11" x14ac:dyDescent="0.35">
      <c r="C20" s="34"/>
    </row>
    <row r="21" spans="3:11" x14ac:dyDescent="0.35">
      <c r="C21" s="34"/>
    </row>
    <row r="22" spans="3:11" x14ac:dyDescent="0.35">
      <c r="C22" s="34"/>
    </row>
    <row r="23" spans="3:11" x14ac:dyDescent="0.35">
      <c r="C23" s="34"/>
    </row>
    <row r="24" spans="3:11" x14ac:dyDescent="0.35">
      <c r="C24" s="34"/>
    </row>
    <row r="25" spans="3:11" x14ac:dyDescent="0.35">
      <c r="C25" s="34"/>
    </row>
    <row r="26" spans="3:11" x14ac:dyDescent="0.35">
      <c r="C26" s="34"/>
    </row>
    <row r="27" spans="3:11" x14ac:dyDescent="0.35">
      <c r="C27" s="34"/>
    </row>
    <row r="28" spans="3:11" x14ac:dyDescent="0.35">
      <c r="C28" s="34"/>
    </row>
    <row r="29" spans="3:11" x14ac:dyDescent="0.35">
      <c r="C29" s="34"/>
    </row>
    <row r="30" spans="3:11" x14ac:dyDescent="0.35">
      <c r="C30" s="34"/>
    </row>
    <row r="31" spans="3:11" x14ac:dyDescent="0.35">
      <c r="C31" s="34"/>
    </row>
    <row r="32" spans="3:11" x14ac:dyDescent="0.35">
      <c r="C32" s="34"/>
    </row>
    <row r="33" spans="3:3" x14ac:dyDescent="0.35">
      <c r="C33" s="34"/>
    </row>
    <row r="34" spans="3:3" x14ac:dyDescent="0.35">
      <c r="C34" s="34"/>
    </row>
    <row r="35" spans="3:3" x14ac:dyDescent="0.35">
      <c r="C35" s="34"/>
    </row>
    <row r="36" spans="3:3" x14ac:dyDescent="0.35">
      <c r="C36" s="34"/>
    </row>
    <row r="37" spans="3:3" x14ac:dyDescent="0.35">
      <c r="C37" s="34"/>
    </row>
    <row r="38" spans="3:3" x14ac:dyDescent="0.35">
      <c r="C38" s="34"/>
    </row>
    <row r="39" spans="3:3" x14ac:dyDescent="0.35">
      <c r="C39" s="34"/>
    </row>
    <row r="40" spans="3:3" x14ac:dyDescent="0.35">
      <c r="C40" s="34"/>
    </row>
    <row r="41" spans="3:3" x14ac:dyDescent="0.35">
      <c r="C41" s="34"/>
    </row>
    <row r="42" spans="3:3" x14ac:dyDescent="0.35">
      <c r="C42" s="34"/>
    </row>
    <row r="43" spans="3:3" x14ac:dyDescent="0.35">
      <c r="C43" s="34"/>
    </row>
    <row r="44" spans="3:3" x14ac:dyDescent="0.35">
      <c r="C44" s="34"/>
    </row>
    <row r="45" spans="3:3" x14ac:dyDescent="0.35">
      <c r="C45" s="34"/>
    </row>
    <row r="46" spans="3:3" x14ac:dyDescent="0.35">
      <c r="C46" s="34"/>
    </row>
    <row r="47" spans="3:3" x14ac:dyDescent="0.35">
      <c r="C47" s="34"/>
    </row>
    <row r="48" spans="3:3" x14ac:dyDescent="0.35">
      <c r="C48" s="34"/>
    </row>
    <row r="49" spans="3:3" x14ac:dyDescent="0.35">
      <c r="C49" s="34"/>
    </row>
    <row r="50" spans="3:3" x14ac:dyDescent="0.35">
      <c r="C50" s="34"/>
    </row>
    <row r="51" spans="3:3" x14ac:dyDescent="0.35">
      <c r="C51" s="34"/>
    </row>
    <row r="52" spans="3:3" x14ac:dyDescent="0.35">
      <c r="C52" s="34"/>
    </row>
    <row r="53" spans="3:3" x14ac:dyDescent="0.35">
      <c r="C53" s="3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1F3D-7524-4637-96AD-3BD502304155}">
  <dimension ref="A8:D11"/>
  <sheetViews>
    <sheetView topLeftCell="A5" zoomScale="120" zoomScaleNormal="120" workbookViewId="0">
      <selection activeCell="A8" sqref="A8:D11"/>
    </sheetView>
  </sheetViews>
  <sheetFormatPr defaultRowHeight="14.5" x14ac:dyDescent="0.35"/>
  <sheetData>
    <row r="8" spans="1:4" x14ac:dyDescent="0.35">
      <c r="B8" t="s">
        <v>145</v>
      </c>
      <c r="C8" t="s">
        <v>146</v>
      </c>
      <c r="D8" t="s">
        <v>45</v>
      </c>
    </row>
    <row r="9" spans="1:4" x14ac:dyDescent="0.35">
      <c r="A9">
        <v>2017</v>
      </c>
      <c r="B9">
        <v>8200</v>
      </c>
      <c r="C9">
        <v>9100</v>
      </c>
      <c r="D9">
        <v>880</v>
      </c>
    </row>
    <row r="10" spans="1:4" x14ac:dyDescent="0.35">
      <c r="A10">
        <v>2018</v>
      </c>
      <c r="B10">
        <v>5400</v>
      </c>
      <c r="C10">
        <v>5800</v>
      </c>
      <c r="D10">
        <v>400</v>
      </c>
    </row>
    <row r="11" spans="1:4" x14ac:dyDescent="0.35">
      <c r="A11">
        <v>2019</v>
      </c>
      <c r="B11">
        <v>7400</v>
      </c>
      <c r="C11">
        <v>7800</v>
      </c>
      <c r="D11">
        <v>260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0A2F-D52F-4D41-BD86-3E42833CDD7A}">
  <dimension ref="A1:R35"/>
  <sheetViews>
    <sheetView workbookViewId="0">
      <selection activeCell="O2" sqref="O2"/>
    </sheetView>
  </sheetViews>
  <sheetFormatPr defaultRowHeight="14.5" x14ac:dyDescent="0.35"/>
  <cols>
    <col min="1" max="1" width="10.08984375" bestFit="1" customWidth="1"/>
  </cols>
  <sheetData>
    <row r="1" spans="1:15" x14ac:dyDescent="0.35">
      <c r="B1" t="s">
        <v>45</v>
      </c>
      <c r="C1" t="s">
        <v>154</v>
      </c>
    </row>
    <row r="2" spans="1:15" x14ac:dyDescent="0.35">
      <c r="B2" t="s">
        <v>45</v>
      </c>
      <c r="C2" t="s">
        <v>154</v>
      </c>
      <c r="O2" t="s">
        <v>155</v>
      </c>
    </row>
    <row r="3" spans="1:15" x14ac:dyDescent="0.35">
      <c r="A3" s="39">
        <v>42228</v>
      </c>
      <c r="B3">
        <v>600</v>
      </c>
      <c r="C3">
        <v>5200</v>
      </c>
    </row>
    <row r="4" spans="1:15" x14ac:dyDescent="0.35">
      <c r="A4" s="39">
        <v>42584</v>
      </c>
      <c r="B4">
        <v>200</v>
      </c>
      <c r="C4">
        <v>3600</v>
      </c>
    </row>
    <row r="5" spans="1:15" x14ac:dyDescent="0.35">
      <c r="A5" s="39">
        <v>42956</v>
      </c>
      <c r="B5">
        <v>300</v>
      </c>
      <c r="C5">
        <v>6700</v>
      </c>
    </row>
    <row r="10" spans="1:15" x14ac:dyDescent="0.35">
      <c r="C10" t="s">
        <v>151</v>
      </c>
    </row>
    <row r="11" spans="1:15" x14ac:dyDescent="0.35">
      <c r="C11" t="s">
        <v>152</v>
      </c>
    </row>
    <row r="35" spans="18:18" x14ac:dyDescent="0.35">
      <c r="R35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Observed-from-Experiments-IWG</vt:lpstr>
      <vt:lpstr>Cowra seed &amp; plot to kg per ha </vt:lpstr>
      <vt:lpstr>Fernandez-2014</vt:lpstr>
      <vt:lpstr>Jungers 2018</vt:lpstr>
      <vt:lpstr>Hunter2020</vt:lpstr>
      <vt:lpstr>Culman2010Wheat</vt:lpstr>
      <vt:lpstr>Culman2010IWG</vt:lpstr>
      <vt:lpstr>Martensson2022</vt:lpstr>
      <vt:lpstr>Pugliese2019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Innes</dc:creator>
  <cp:lastModifiedBy>Peter Innes</cp:lastModifiedBy>
  <dcterms:created xsi:type="dcterms:W3CDTF">2024-06-13T21:59:33Z</dcterms:created>
  <dcterms:modified xsi:type="dcterms:W3CDTF">2025-02-13T04:01:29Z</dcterms:modified>
</cp:coreProperties>
</file>