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1475" windowHeight="8265" activeTab="1"/>
  </bookViews>
  <sheets>
    <sheet name="resiliance_hist_1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D66" i="2"/>
  <c r="D58"/>
  <c r="D57"/>
  <c r="D56"/>
  <c r="D55"/>
  <c r="D54"/>
  <c r="D53"/>
  <c r="D52"/>
  <c r="D51"/>
  <c r="D50"/>
  <c r="D49"/>
  <c r="D48"/>
  <c r="D47"/>
  <c r="D46"/>
  <c r="D45"/>
  <c r="F50"/>
  <c r="G58"/>
  <c r="F53"/>
  <c r="F58"/>
  <c r="F55"/>
  <c r="F54"/>
  <c r="F48"/>
  <c r="F47"/>
  <c r="F46"/>
  <c r="F45"/>
  <c r="F56"/>
  <c r="F57"/>
  <c r="F49"/>
  <c r="A54"/>
  <c r="J67" i="1"/>
  <c r="A52" i="2"/>
  <c r="A51"/>
  <c r="J38" i="1"/>
  <c r="J37"/>
  <c r="F45"/>
  <c r="F44"/>
  <c r="F43"/>
  <c r="F42"/>
  <c r="F41"/>
  <c r="F40"/>
  <c r="J40"/>
  <c r="H6"/>
  <c r="G6" s="1"/>
  <c r="H3"/>
  <c r="G3" s="1"/>
  <c r="G67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5"/>
  <c r="G4"/>
  <c r="G2"/>
  <c r="G54" i="2"/>
  <c r="G66"/>
  <c r="C30"/>
  <c r="F30"/>
  <c r="F31"/>
  <c r="C31"/>
  <c r="C7"/>
  <c r="F52" l="1"/>
  <c r="F51"/>
  <c r="J39" i="1"/>
  <c r="M4"/>
  <c r="G40"/>
  <c r="E67"/>
  <c r="E39"/>
  <c r="I39" s="1"/>
  <c r="E38"/>
  <c r="I38" s="1"/>
  <c r="E37"/>
  <c r="I37" s="1"/>
  <c r="E36"/>
  <c r="I36" s="1"/>
  <c r="E35"/>
  <c r="I35" s="1"/>
  <c r="E34"/>
  <c r="I34" s="1"/>
  <c r="E33"/>
  <c r="I33" s="1"/>
  <c r="E32"/>
  <c r="I32" s="1"/>
  <c r="E31"/>
  <c r="I31" s="1"/>
  <c r="E30"/>
  <c r="I30" s="1"/>
  <c r="E29"/>
  <c r="I29" s="1"/>
  <c r="E28"/>
  <c r="I28" s="1"/>
  <c r="E27"/>
  <c r="I27" s="1"/>
  <c r="E26"/>
  <c r="I26" s="1"/>
  <c r="E25"/>
  <c r="I25" s="1"/>
  <c r="E24"/>
  <c r="I24" s="1"/>
  <c r="E23"/>
  <c r="I23" s="1"/>
  <c r="E22"/>
  <c r="I22" s="1"/>
  <c r="E21"/>
  <c r="I21" s="1"/>
  <c r="E20"/>
  <c r="I20" s="1"/>
  <c r="E19"/>
  <c r="I19" s="1"/>
  <c r="E18"/>
  <c r="I18" s="1"/>
  <c r="E17"/>
  <c r="I17" s="1"/>
  <c r="E16"/>
  <c r="I16" s="1"/>
  <c r="E15"/>
  <c r="I15" s="1"/>
  <c r="E14"/>
  <c r="I14" s="1"/>
  <c r="E13"/>
  <c r="I13" s="1"/>
  <c r="E12"/>
  <c r="I12" s="1"/>
  <c r="E11"/>
  <c r="I11" s="1"/>
  <c r="E10"/>
  <c r="I10" s="1"/>
  <c r="E9"/>
  <c r="I9" s="1"/>
  <c r="E8"/>
  <c r="I8" s="1"/>
  <c r="E7"/>
  <c r="I7" s="1"/>
  <c r="E6"/>
  <c r="I6" s="1"/>
  <c r="E5"/>
  <c r="I5" s="1"/>
  <c r="E4"/>
  <c r="I4" s="1"/>
  <c r="E3"/>
  <c r="I3" s="1"/>
  <c r="E2"/>
  <c r="I2" s="1"/>
  <c r="M67"/>
  <c r="P5"/>
  <c r="M8"/>
  <c r="P9" s="1"/>
  <c r="M14"/>
  <c r="F38"/>
  <c r="F37"/>
  <c r="M70"/>
  <c r="M39"/>
  <c r="M38"/>
  <c r="M37"/>
  <c r="M36"/>
  <c r="M24"/>
  <c r="K3"/>
  <c r="J3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D60" i="2" l="1"/>
  <c r="F60" s="1"/>
  <c r="P36" i="1"/>
  <c r="J42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P25"/>
  <c r="P15"/>
  <c r="J57" l="1"/>
  <c r="J58" s="1"/>
  <c r="J59" s="1"/>
  <c r="J60" s="1"/>
  <c r="J61" s="1"/>
  <c r="J62" s="1"/>
  <c r="J63" s="1"/>
  <c r="J64" s="1"/>
  <c r="J65" s="1"/>
  <c r="J66" s="1"/>
  <c r="G41" l="1"/>
  <c r="G42" l="1"/>
  <c r="G43" l="1"/>
  <c r="G44" l="1"/>
  <c r="F46" l="1"/>
  <c r="G45"/>
  <c r="F47" l="1"/>
  <c r="G46"/>
  <c r="F48" l="1"/>
  <c r="G47"/>
  <c r="F49" l="1"/>
  <c r="G48"/>
  <c r="F50" l="1"/>
  <c r="G49"/>
  <c r="F51" l="1"/>
  <c r="G50"/>
  <c r="F52" l="1"/>
  <c r="G51"/>
  <c r="F53" l="1"/>
  <c r="G52"/>
  <c r="F54" l="1"/>
  <c r="G53"/>
  <c r="F55" l="1"/>
  <c r="G54"/>
  <c r="F56" l="1"/>
  <c r="G55"/>
  <c r="F57" l="1"/>
  <c r="G56"/>
  <c r="F58" l="1"/>
  <c r="G57"/>
  <c r="F59" l="1"/>
  <c r="G58"/>
  <c r="F60" l="1"/>
  <c r="G59"/>
  <c r="F61" l="1"/>
  <c r="G60"/>
  <c r="F62" l="1"/>
  <c r="G61"/>
  <c r="F63" l="1"/>
  <c r="G62"/>
  <c r="F64" l="1"/>
  <c r="G63"/>
  <c r="F65" l="1"/>
  <c r="G64"/>
  <c r="F66" l="1"/>
  <c r="G66" s="1"/>
  <c r="G65"/>
</calcChain>
</file>

<file path=xl/sharedStrings.xml><?xml version="1.0" encoding="utf-8"?>
<sst xmlns="http://schemas.openxmlformats.org/spreadsheetml/2006/main" count="128" uniqueCount="40">
  <si>
    <t>New</t>
  </si>
  <si>
    <t>Min</t>
  </si>
  <si>
    <t>resilience</t>
  </si>
  <si>
    <t>found:</t>
  </si>
  <si>
    <t>Denom</t>
  </si>
  <si>
    <t>2*3</t>
  </si>
  <si>
    <t>2*3*5</t>
  </si>
  <si>
    <t>2*3*5*7</t>
  </si>
  <si>
    <t>2*3*5*7*11</t>
  </si>
  <si>
    <t>2*3*5*7*11*13</t>
  </si>
  <si>
    <t>2*3*5*7*11*13*17</t>
  </si>
  <si>
    <t>2*3*5*7*11*13*17*19</t>
  </si>
  <si>
    <t>2*3*5*7*11*13*17*19*23</t>
  </si>
  <si>
    <t>2*3*5*7*11*13*17*19*23*29</t>
  </si>
  <si>
    <t>Target</t>
  </si>
  <si>
    <t>5-1</t>
  </si>
  <si>
    <t>7-1</t>
  </si>
  <si>
    <t>11-1</t>
  </si>
  <si>
    <t>13-1</t>
  </si>
  <si>
    <t>17-1</t>
  </si>
  <si>
    <t>19-1</t>
  </si>
  <si>
    <t>23-1</t>
  </si>
  <si>
    <t>29-1</t>
  </si>
  <si>
    <t>Max. No.</t>
  </si>
  <si>
    <t>Time</t>
  </si>
  <si>
    <t>Time To Find Primes (6k+/-1 method)</t>
  </si>
  <si>
    <t>Est. Time</t>
  </si>
  <si>
    <t>Time To Find Primes (Sieve of Eratosthenes)</t>
  </si>
  <si>
    <t>No. Primes</t>
  </si>
  <si>
    <t>Est. No. primes</t>
  </si>
  <si>
    <t>Time To Find Primes (Sieve of Eratosthenes with numpy)</t>
  </si>
  <si>
    <t>Est. Time (min.)</t>
  </si>
  <si>
    <t>Resilient Fractions</t>
  </si>
  <si>
    <t>Resilience</t>
  </si>
  <si>
    <t>2*2*3*5*7*11*13*17*19*23</t>
  </si>
  <si>
    <t>3*2*3*5*7*11*13*17*19*23</t>
  </si>
  <si>
    <t>4*2*3*5*7*11*13*17*19*23</t>
  </si>
  <si>
    <t>5*2*3*5*7*11*13*17*19*23</t>
  </si>
  <si>
    <t>Time with Double</t>
  </si>
  <si>
    <t>Resience Ratio</t>
  </si>
</sst>
</file>

<file path=xl/styles.xml><?xml version="1.0" encoding="utf-8"?>
<styleSheet xmlns="http://schemas.openxmlformats.org/spreadsheetml/2006/main">
  <numFmts count="1">
    <numFmt numFmtId="164" formatCode="0.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3" fontId="0" fillId="0" borderId="0" xfId="0" applyNumberFormat="1"/>
    <xf numFmtId="3" fontId="0" fillId="0" borderId="0" xfId="0" quotePrefix="1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resiliance_hist_1!$H$1</c:f>
              <c:strCache>
                <c:ptCount val="1"/>
                <c:pt idx="0">
                  <c:v>Resilience</c:v>
                </c:pt>
              </c:strCache>
            </c:strRef>
          </c:tx>
          <c:spPr>
            <a:ln w="6350"/>
          </c:spPr>
          <c:xVal>
            <c:numRef>
              <c:f>resiliance_hist_1!$F$3:$F$39</c:f>
              <c:numCache>
                <c:formatCode>General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420</c:v>
                </c:pt>
                <c:pt idx="13">
                  <c:v>630</c:v>
                </c:pt>
                <c:pt idx="14">
                  <c:v>840</c:v>
                </c:pt>
                <c:pt idx="15">
                  <c:v>1050</c:v>
                </c:pt>
                <c:pt idx="16">
                  <c:v>1260</c:v>
                </c:pt>
                <c:pt idx="17">
                  <c:v>1470</c:v>
                </c:pt>
                <c:pt idx="18">
                  <c:v>1680</c:v>
                </c:pt>
                <c:pt idx="19">
                  <c:v>1890</c:v>
                </c:pt>
                <c:pt idx="20">
                  <c:v>2100</c:v>
                </c:pt>
                <c:pt idx="21">
                  <c:v>2310</c:v>
                </c:pt>
                <c:pt idx="22">
                  <c:v>4620</c:v>
                </c:pt>
                <c:pt idx="23">
                  <c:v>6930</c:v>
                </c:pt>
                <c:pt idx="24">
                  <c:v>9240</c:v>
                </c:pt>
                <c:pt idx="25">
                  <c:v>11550</c:v>
                </c:pt>
                <c:pt idx="26">
                  <c:v>13860</c:v>
                </c:pt>
                <c:pt idx="27">
                  <c:v>16170</c:v>
                </c:pt>
                <c:pt idx="28">
                  <c:v>18480</c:v>
                </c:pt>
                <c:pt idx="29">
                  <c:v>20790</c:v>
                </c:pt>
                <c:pt idx="30">
                  <c:v>23100</c:v>
                </c:pt>
                <c:pt idx="31">
                  <c:v>25410</c:v>
                </c:pt>
                <c:pt idx="32">
                  <c:v>27720</c:v>
                </c:pt>
                <c:pt idx="33">
                  <c:v>30030</c:v>
                </c:pt>
                <c:pt idx="34" formatCode="#,##0">
                  <c:v>510510</c:v>
                </c:pt>
                <c:pt idx="35" formatCode="#,##0">
                  <c:v>9699690</c:v>
                </c:pt>
                <c:pt idx="36" formatCode="#,##0">
                  <c:v>223092870</c:v>
                </c:pt>
              </c:numCache>
            </c:numRef>
          </c:xVal>
          <c:yVal>
            <c:numRef>
              <c:f>resiliance_hist_1!$H$3:$H$39</c:f>
              <c:numCache>
                <c:formatCode>General</c:formatCode>
                <c:ptCount val="37"/>
                <c:pt idx="0">
                  <c:v>0.66666666666666663</c:v>
                </c:pt>
                <c:pt idx="1">
                  <c:v>0.4</c:v>
                </c:pt>
                <c:pt idx="2">
                  <c:v>0.36363636360000001</c:v>
                </c:pt>
                <c:pt idx="3">
                  <c:v>0.35294117647058826</c:v>
                </c:pt>
                <c:pt idx="4">
                  <c:v>0.34782608695652001</c:v>
                </c:pt>
                <c:pt idx="5">
                  <c:v>0.27586206896551702</c:v>
                </c:pt>
                <c:pt idx="6">
                  <c:v>0.305084745762711</c:v>
                </c:pt>
                <c:pt idx="7">
                  <c:v>0.29213483146067398</c:v>
                </c:pt>
                <c:pt idx="8">
                  <c:v>0.28571428571428498</c:v>
                </c:pt>
                <c:pt idx="9">
                  <c:v>0.28187919463087202</c:v>
                </c:pt>
                <c:pt idx="10">
                  <c:v>0.27932960893854702</c:v>
                </c:pt>
                <c:pt idx="11">
                  <c:v>0.24401913875598</c:v>
                </c:pt>
                <c:pt idx="12">
                  <c:v>0.23627684964200399</c:v>
                </c:pt>
                <c:pt idx="13">
                  <c:v>0.23370429252782099</c:v>
                </c:pt>
                <c:pt idx="14">
                  <c:v>0.23241954707985699</c:v>
                </c:pt>
                <c:pt idx="15">
                  <c:v>0.23164918970448001</c:v>
                </c:pt>
                <c:pt idx="16">
                  <c:v>0.23113582208101599</c:v>
                </c:pt>
                <c:pt idx="17">
                  <c:v>0.23076923076923</c:v>
                </c:pt>
                <c:pt idx="18">
                  <c:v>0.23049434187015999</c:v>
                </c:pt>
                <c:pt idx="19">
                  <c:v>0.230280571731074</c:v>
                </c:pt>
                <c:pt idx="20">
                  <c:v>0.23010957598856599</c:v>
                </c:pt>
                <c:pt idx="21">
                  <c:v>0.20961455175400601</c:v>
                </c:pt>
                <c:pt idx="22">
                  <c:v>0.20870318250703601</c:v>
                </c:pt>
                <c:pt idx="23">
                  <c:v>0.20839948044450801</c:v>
                </c:pt>
                <c:pt idx="24">
                  <c:v>0.20824764584911701</c:v>
                </c:pt>
                <c:pt idx="25">
                  <c:v>0.20815655035067901</c:v>
                </c:pt>
                <c:pt idx="26">
                  <c:v>0.20809582220939399</c:v>
                </c:pt>
                <c:pt idx="27">
                  <c:v>0.208052446038716</c:v>
                </c:pt>
                <c:pt idx="28">
                  <c:v>0.20801991449750001</c:v>
                </c:pt>
                <c:pt idx="29">
                  <c:v>0.20799461250000001</c:v>
                </c:pt>
                <c:pt idx="30">
                  <c:v>0.207974371184</c:v>
                </c:pt>
                <c:pt idx="31">
                  <c:v>0.20780000000000001</c:v>
                </c:pt>
                <c:pt idx="32">
                  <c:v>0.2077997</c:v>
                </c:pt>
                <c:pt idx="33" formatCode="0.000000000000000">
                  <c:v>0.19181457924006701</c:v>
                </c:pt>
                <c:pt idx="34" formatCode="0.000000000000000">
                  <c:v>0.180525710614308</c:v>
                </c:pt>
                <c:pt idx="35" formatCode="0.000000000000000">
                  <c:v>0.171024040049119</c:v>
                </c:pt>
                <c:pt idx="36" formatCode="0.000000000000000">
                  <c:v>0.16358819608886699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resiliance_hist_1!$E$1</c:f>
              <c:strCache>
                <c:ptCount val="1"/>
                <c:pt idx="0">
                  <c:v>Target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resiliance_hist_1!$F$2:$F$67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  <c:pt idx="12">
                  <c:v>210</c:v>
                </c:pt>
                <c:pt idx="13">
                  <c:v>420</c:v>
                </c:pt>
                <c:pt idx="14">
                  <c:v>630</c:v>
                </c:pt>
                <c:pt idx="15">
                  <c:v>840</c:v>
                </c:pt>
                <c:pt idx="16">
                  <c:v>1050</c:v>
                </c:pt>
                <c:pt idx="17">
                  <c:v>1260</c:v>
                </c:pt>
                <c:pt idx="18">
                  <c:v>1470</c:v>
                </c:pt>
                <c:pt idx="19">
                  <c:v>1680</c:v>
                </c:pt>
                <c:pt idx="20">
                  <c:v>1890</c:v>
                </c:pt>
                <c:pt idx="21">
                  <c:v>2100</c:v>
                </c:pt>
                <c:pt idx="22">
                  <c:v>2310</c:v>
                </c:pt>
                <c:pt idx="23">
                  <c:v>4620</c:v>
                </c:pt>
                <c:pt idx="24">
                  <c:v>6930</c:v>
                </c:pt>
                <c:pt idx="25">
                  <c:v>9240</c:v>
                </c:pt>
                <c:pt idx="26">
                  <c:v>11550</c:v>
                </c:pt>
                <c:pt idx="27">
                  <c:v>13860</c:v>
                </c:pt>
                <c:pt idx="28">
                  <c:v>16170</c:v>
                </c:pt>
                <c:pt idx="29">
                  <c:v>18480</c:v>
                </c:pt>
                <c:pt idx="30">
                  <c:v>20790</c:v>
                </c:pt>
                <c:pt idx="31">
                  <c:v>23100</c:v>
                </c:pt>
                <c:pt idx="32">
                  <c:v>25410</c:v>
                </c:pt>
                <c:pt idx="33">
                  <c:v>27720</c:v>
                </c:pt>
                <c:pt idx="34">
                  <c:v>30030</c:v>
                </c:pt>
                <c:pt idx="35" formatCode="#,##0">
                  <c:v>510510</c:v>
                </c:pt>
                <c:pt idx="36" formatCode="#,##0">
                  <c:v>9699690</c:v>
                </c:pt>
                <c:pt idx="37" formatCode="#,##0">
                  <c:v>223092870</c:v>
                </c:pt>
                <c:pt idx="38" formatCode="#,##0">
                  <c:v>446185740</c:v>
                </c:pt>
                <c:pt idx="39" formatCode="#,##0">
                  <c:v>669278610</c:v>
                </c:pt>
                <c:pt idx="40" formatCode="#,##0">
                  <c:v>892371480</c:v>
                </c:pt>
                <c:pt idx="41" formatCode="#,##0">
                  <c:v>1115464350</c:v>
                </c:pt>
                <c:pt idx="42" formatCode="#,##0">
                  <c:v>1338557220</c:v>
                </c:pt>
                <c:pt idx="43" formatCode="#,##0">
                  <c:v>1561650090</c:v>
                </c:pt>
                <c:pt idx="44" formatCode="#,##0">
                  <c:v>1784742960</c:v>
                </c:pt>
                <c:pt idx="45" formatCode="#,##0">
                  <c:v>2007835830</c:v>
                </c:pt>
                <c:pt idx="46" formatCode="#,##0">
                  <c:v>2230928700</c:v>
                </c:pt>
                <c:pt idx="47" formatCode="#,##0">
                  <c:v>2454021570</c:v>
                </c:pt>
                <c:pt idx="48" formatCode="#,##0">
                  <c:v>2677114440</c:v>
                </c:pt>
                <c:pt idx="49" formatCode="#,##0">
                  <c:v>2900207310</c:v>
                </c:pt>
                <c:pt idx="50" formatCode="#,##0">
                  <c:v>3123300180</c:v>
                </c:pt>
                <c:pt idx="51" formatCode="#,##0">
                  <c:v>3346393050</c:v>
                </c:pt>
                <c:pt idx="52" formatCode="#,##0">
                  <c:v>3569485920</c:v>
                </c:pt>
                <c:pt idx="53" formatCode="#,##0">
                  <c:v>3792578790</c:v>
                </c:pt>
                <c:pt idx="54" formatCode="#,##0">
                  <c:v>4015671660</c:v>
                </c:pt>
                <c:pt idx="55" formatCode="#,##0">
                  <c:v>4238764530</c:v>
                </c:pt>
                <c:pt idx="56" formatCode="#,##0">
                  <c:v>4461857400</c:v>
                </c:pt>
                <c:pt idx="57" formatCode="#,##0">
                  <c:v>4684950270</c:v>
                </c:pt>
                <c:pt idx="58" formatCode="#,##0">
                  <c:v>4908043140</c:v>
                </c:pt>
                <c:pt idx="59" formatCode="#,##0">
                  <c:v>5131136010</c:v>
                </c:pt>
                <c:pt idx="60" formatCode="#,##0">
                  <c:v>5354228880</c:v>
                </c:pt>
                <c:pt idx="61" formatCode="#,##0">
                  <c:v>5577321750</c:v>
                </c:pt>
                <c:pt idx="62" formatCode="#,##0">
                  <c:v>5800414620</c:v>
                </c:pt>
                <c:pt idx="63" formatCode="#,##0">
                  <c:v>6023507490</c:v>
                </c:pt>
                <c:pt idx="64" formatCode="#,##0">
                  <c:v>6246600360</c:v>
                </c:pt>
                <c:pt idx="65" formatCode="#,##0">
                  <c:v>6469693230</c:v>
                </c:pt>
              </c:numCache>
            </c:numRef>
          </c:xVal>
          <c:yVal>
            <c:numRef>
              <c:f>resiliance_hist_1!$E$2:$E$67</c:f>
              <c:numCache>
                <c:formatCode>0.000000000000000</c:formatCode>
                <c:ptCount val="66"/>
                <c:pt idx="0">
                  <c:v>0.1635881955585578</c:v>
                </c:pt>
                <c:pt idx="1">
                  <c:v>0.1635881955585578</c:v>
                </c:pt>
                <c:pt idx="2">
                  <c:v>0.1635881955585578</c:v>
                </c:pt>
                <c:pt idx="3">
                  <c:v>0.1635881955585578</c:v>
                </c:pt>
                <c:pt idx="4">
                  <c:v>0.1635881955585578</c:v>
                </c:pt>
                <c:pt idx="5">
                  <c:v>0.1635881955585578</c:v>
                </c:pt>
                <c:pt idx="6">
                  <c:v>0.1635881955585578</c:v>
                </c:pt>
                <c:pt idx="7">
                  <c:v>0.1635881955585578</c:v>
                </c:pt>
                <c:pt idx="8">
                  <c:v>0.1635881955585578</c:v>
                </c:pt>
                <c:pt idx="9">
                  <c:v>0.1635881955585578</c:v>
                </c:pt>
                <c:pt idx="10">
                  <c:v>0.1635881955585578</c:v>
                </c:pt>
                <c:pt idx="11">
                  <c:v>0.1635881955585578</c:v>
                </c:pt>
                <c:pt idx="12">
                  <c:v>0.1635881955585578</c:v>
                </c:pt>
                <c:pt idx="13">
                  <c:v>0.1635881955585578</c:v>
                </c:pt>
                <c:pt idx="14">
                  <c:v>0.1635881955585578</c:v>
                </c:pt>
                <c:pt idx="15">
                  <c:v>0.1635881955585578</c:v>
                </c:pt>
                <c:pt idx="16">
                  <c:v>0.1635881955585578</c:v>
                </c:pt>
                <c:pt idx="17">
                  <c:v>0.1635881955585578</c:v>
                </c:pt>
                <c:pt idx="18">
                  <c:v>0.1635881955585578</c:v>
                </c:pt>
                <c:pt idx="19">
                  <c:v>0.1635881955585578</c:v>
                </c:pt>
                <c:pt idx="20">
                  <c:v>0.1635881955585578</c:v>
                </c:pt>
                <c:pt idx="21">
                  <c:v>0.1635881955585578</c:v>
                </c:pt>
                <c:pt idx="22">
                  <c:v>0.1635881955585578</c:v>
                </c:pt>
                <c:pt idx="23">
                  <c:v>0.1635881955585578</c:v>
                </c:pt>
                <c:pt idx="24">
                  <c:v>0.1635881955585578</c:v>
                </c:pt>
                <c:pt idx="25">
                  <c:v>0.1635881955585578</c:v>
                </c:pt>
                <c:pt idx="26">
                  <c:v>0.1635881955585578</c:v>
                </c:pt>
                <c:pt idx="27">
                  <c:v>0.1635881955585578</c:v>
                </c:pt>
                <c:pt idx="28">
                  <c:v>0.1635881955585578</c:v>
                </c:pt>
                <c:pt idx="29">
                  <c:v>0.1635881955585578</c:v>
                </c:pt>
                <c:pt idx="30">
                  <c:v>0.1635881955585578</c:v>
                </c:pt>
                <c:pt idx="31">
                  <c:v>0.1635881955585578</c:v>
                </c:pt>
                <c:pt idx="32">
                  <c:v>0.1635881955585578</c:v>
                </c:pt>
                <c:pt idx="33">
                  <c:v>0.1635881955585578</c:v>
                </c:pt>
                <c:pt idx="34">
                  <c:v>0.1635881955585578</c:v>
                </c:pt>
                <c:pt idx="35">
                  <c:v>0.1635881955585578</c:v>
                </c:pt>
                <c:pt idx="36">
                  <c:v>0.1635881955585578</c:v>
                </c:pt>
                <c:pt idx="37">
                  <c:v>0.1635881955585578</c:v>
                </c:pt>
                <c:pt idx="65">
                  <c:v>0.1635881955585578</c:v>
                </c:pt>
              </c:numCache>
            </c:numRef>
          </c:yVal>
          <c:smooth val="1"/>
        </c:ser>
        <c:axId val="143402880"/>
        <c:axId val="143413248"/>
      </c:scatterChart>
      <c:valAx>
        <c:axId val="143402880"/>
        <c:scaling>
          <c:logBase val="10"/>
          <c:orientation val="minMax"/>
        </c:scaling>
        <c:axPos val="b"/>
        <c:numFmt formatCode="General" sourceLinked="1"/>
        <c:tickLblPos val="nextTo"/>
        <c:crossAx val="143413248"/>
        <c:crosses val="autoZero"/>
        <c:crossBetween val="midCat"/>
      </c:valAx>
      <c:valAx>
        <c:axId val="143413248"/>
        <c:scaling>
          <c:orientation val="minMax"/>
          <c:max val="0.70000000000000029"/>
          <c:min val="0.1"/>
        </c:scaling>
        <c:axPos val="l"/>
        <c:majorGridlines/>
        <c:numFmt formatCode="General" sourceLinked="1"/>
        <c:tickLblPos val="nextTo"/>
        <c:crossAx val="1434028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forward val="1000000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3.2000000000000001E-2</c:v>
                </c:pt>
                <c:pt idx="1">
                  <c:v>2.69</c:v>
                </c:pt>
                <c:pt idx="2">
                  <c:v>295.53890000000001</c:v>
                </c:pt>
              </c:numCache>
            </c:numRef>
          </c:yVal>
        </c:ser>
        <c:axId val="202927488"/>
        <c:axId val="146949248"/>
      </c:scatterChart>
      <c:valAx>
        <c:axId val="202927488"/>
        <c:scaling>
          <c:logBase val="10"/>
          <c:orientation val="minMax"/>
        </c:scaling>
        <c:axPos val="b"/>
        <c:numFmt formatCode="General" sourceLinked="1"/>
        <c:tickLblPos val="nextTo"/>
        <c:crossAx val="146949248"/>
        <c:crosses val="autoZero"/>
        <c:crossBetween val="midCat"/>
      </c:valAx>
      <c:valAx>
        <c:axId val="1469492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20292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34951881014873"/>
          <c:y val="5.1400554097404488E-2"/>
          <c:w val="0.74715602983837559"/>
          <c:h val="0.89719889180519108"/>
        </c:manualLayout>
      </c:layout>
      <c:scatterChart>
        <c:scatterStyle val="lineMarker"/>
        <c:ser>
          <c:idx val="0"/>
          <c:order val="0"/>
          <c:tx>
            <c:strRef>
              <c:f>Sheet1!$B$25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forward val="1000000000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2E-07x</a:t>
                    </a:r>
                    <a:r>
                      <a:rPr lang="en-US" sz="2000" baseline="30000"/>
                      <a:t>1.0529</a:t>
                    </a:r>
                    <a:r>
                      <a:rPr lang="en-US" baseline="0"/>
                      <a:t>
R² = 0.9998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Sheet1!$A$26:$A$32</c:f>
              <c:numCache>
                <c:formatCode>#,##0</c:formatCode>
                <c:ptCount val="7"/>
                <c:pt idx="0">
                  <c:v>1000000</c:v>
                </c:pt>
                <c:pt idx="1">
                  <c:v>3000000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1115464350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0.39100000000000001</c:v>
                </c:pt>
                <c:pt idx="1">
                  <c:v>1.3140000000000001</c:v>
                </c:pt>
                <c:pt idx="2">
                  <c:v>4.3970000000000002</c:v>
                </c:pt>
                <c:pt idx="3">
                  <c:v>50.884999999999998</c:v>
                </c:pt>
              </c:numCache>
            </c:numRef>
          </c:yVal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No. Primes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1077635032463046"/>
                  <c:y val="1.341426071741032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0.1963</a:t>
                    </a:r>
                    <a:r>
                      <a:rPr lang="en-US" sz="2400" baseline="0"/>
                      <a:t>x</a:t>
                    </a:r>
                    <a:r>
                      <a:rPr lang="en-US" sz="2400" baseline="30000"/>
                      <a:t>0.9332</a:t>
                    </a:r>
                    <a:r>
                      <a:rPr lang="en-US" baseline="0"/>
                      <a:t>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Sheet1!$A$26:$A$31</c:f>
              <c:numCache>
                <c:formatCode>#,##0</c:formatCode>
                <c:ptCount val="6"/>
                <c:pt idx="0">
                  <c:v>1000000</c:v>
                </c:pt>
                <c:pt idx="1">
                  <c:v>3000000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1115464350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78498</c:v>
                </c:pt>
                <c:pt idx="1">
                  <c:v>216816</c:v>
                </c:pt>
                <c:pt idx="2">
                  <c:v>664579</c:v>
                </c:pt>
                <c:pt idx="3">
                  <c:v>5761455</c:v>
                </c:pt>
              </c:numCache>
            </c:numRef>
          </c:yVal>
        </c:ser>
        <c:axId val="147004416"/>
        <c:axId val="147010304"/>
      </c:scatterChart>
      <c:valAx>
        <c:axId val="147004416"/>
        <c:scaling>
          <c:logBase val="10"/>
          <c:orientation val="minMax"/>
        </c:scaling>
        <c:axPos val="b"/>
        <c:numFmt formatCode="#,##0" sourceLinked="1"/>
        <c:tickLblPos val="nextTo"/>
        <c:crossAx val="147010304"/>
        <c:crosses val="autoZero"/>
        <c:crossBetween val="midCat"/>
      </c:valAx>
      <c:valAx>
        <c:axId val="147010304"/>
        <c:scaling>
          <c:logBase val="10"/>
          <c:orientation val="minMax"/>
        </c:scaling>
        <c:axPos val="l"/>
        <c:majorGridlines/>
        <c:numFmt formatCode="#,##0" sourceLinked="0"/>
        <c:tickLblPos val="nextTo"/>
        <c:crossAx val="1470044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57309502978794"/>
          <c:y val="3.7957332256544858E-2"/>
          <c:w val="0.78416231304420281"/>
          <c:h val="0.9240853354869103"/>
        </c:manualLayout>
      </c:layout>
      <c:scatterChart>
        <c:scatterStyle val="lineMarker"/>
        <c:ser>
          <c:idx val="0"/>
          <c:order val="0"/>
          <c:tx>
            <c:strRef>
              <c:f>Sheet1!$B$44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3438170228721411"/>
                  <c:y val="-1.0606904906117504E-2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Sheet1!$A$45:$A$58</c:f>
              <c:numCache>
                <c:formatCode>#,##0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30</c:v>
                </c:pt>
                <c:pt idx="3">
                  <c:v>210</c:v>
                </c:pt>
                <c:pt idx="4">
                  <c:v>2310</c:v>
                </c:pt>
                <c:pt idx="5">
                  <c:v>30030</c:v>
                </c:pt>
                <c:pt idx="6">
                  <c:v>510510</c:v>
                </c:pt>
                <c:pt idx="7">
                  <c:v>9699690</c:v>
                </c:pt>
                <c:pt idx="8">
                  <c:v>223092870</c:v>
                </c:pt>
                <c:pt idx="9">
                  <c:v>6469693230</c:v>
                </c:pt>
                <c:pt idx="10">
                  <c:v>446185740</c:v>
                </c:pt>
                <c:pt idx="11">
                  <c:v>669278610</c:v>
                </c:pt>
                <c:pt idx="12">
                  <c:v>892371480</c:v>
                </c:pt>
                <c:pt idx="13">
                  <c:v>1115464350</c:v>
                </c:pt>
              </c:numCache>
            </c:numRef>
          </c:xVal>
          <c:yVal>
            <c:numRef>
              <c:f>Sheet1!$B$45:$B$58</c:f>
              <c:numCache>
                <c:formatCode>General</c:formatCode>
                <c:ptCount val="14"/>
                <c:pt idx="2">
                  <c:v>3.0000000000000001E-3</c:v>
                </c:pt>
                <c:pt idx="3">
                  <c:v>5.0000000000000001E-3</c:v>
                </c:pt>
                <c:pt idx="4">
                  <c:v>9.9977999999999994E-3</c:v>
                </c:pt>
                <c:pt idx="5">
                  <c:v>0.105</c:v>
                </c:pt>
                <c:pt idx="6">
                  <c:v>1.6110907999999999</c:v>
                </c:pt>
                <c:pt idx="7">
                  <c:v>31.646811723999999</c:v>
                </c:pt>
                <c:pt idx="8">
                  <c:v>608.1558</c:v>
                </c:pt>
                <c:pt idx="13">
                  <c:v>652.12</c:v>
                </c:pt>
              </c:numCache>
            </c:numRef>
          </c:yVal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Est.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Sheet1!$A$45:$A$58</c:f>
              <c:numCache>
                <c:formatCode>#,##0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30</c:v>
                </c:pt>
                <c:pt idx="3">
                  <c:v>210</c:v>
                </c:pt>
                <c:pt idx="4">
                  <c:v>2310</c:v>
                </c:pt>
                <c:pt idx="5">
                  <c:v>30030</c:v>
                </c:pt>
                <c:pt idx="6">
                  <c:v>510510</c:v>
                </c:pt>
                <c:pt idx="7">
                  <c:v>9699690</c:v>
                </c:pt>
                <c:pt idx="8">
                  <c:v>223092870</c:v>
                </c:pt>
                <c:pt idx="9">
                  <c:v>6469693230</c:v>
                </c:pt>
                <c:pt idx="10">
                  <c:v>446185740</c:v>
                </c:pt>
                <c:pt idx="11">
                  <c:v>669278610</c:v>
                </c:pt>
                <c:pt idx="12">
                  <c:v>892371480</c:v>
                </c:pt>
                <c:pt idx="13">
                  <c:v>1115464350</c:v>
                </c:pt>
              </c:numCache>
            </c:numRef>
          </c:xVal>
          <c:yVal>
            <c:numRef>
              <c:f>Sheet1!$D$45:$D$58</c:f>
              <c:numCache>
                <c:formatCode>General</c:formatCode>
                <c:ptCount val="14"/>
                <c:pt idx="0">
                  <c:v>1.1828631062398102E-5</c:v>
                </c:pt>
                <c:pt idx="1">
                  <c:v>3.4374077584264703E-5</c:v>
                </c:pt>
                <c:pt idx="2">
                  <c:v>1.640394313691857E-4</c:v>
                </c:pt>
                <c:pt idx="3">
                  <c:v>1.0853239900043099E-3</c:v>
                </c:pt>
                <c:pt idx="4">
                  <c:v>1.1137238425396144E-2</c:v>
                </c:pt>
                <c:pt idx="5">
                  <c:v>0.13441388316112632</c:v>
                </c:pt>
                <c:pt idx="6">
                  <c:v>2.1049439423964014</c:v>
                </c:pt>
                <c:pt idx="7">
                  <c:v>36.723323839186335</c:v>
                </c:pt>
                <c:pt idx="8">
                  <c:v>771.2824859834725</c:v>
                </c:pt>
                <c:pt idx="9">
                  <c:v>20287.950649844199</c:v>
                </c:pt>
                <c:pt idx="10">
                  <c:v>1511.8930069084604</c:v>
                </c:pt>
                <c:pt idx="11">
                  <c:v>2241.3518413689903</c:v>
                </c:pt>
                <c:pt idx="12">
                  <c:v>2963.6618306249043</c:v>
                </c:pt>
                <c:pt idx="13">
                  <c:v>3680.7021254777555</c:v>
                </c:pt>
              </c:numCache>
            </c:numRef>
          </c:yVal>
        </c:ser>
        <c:ser>
          <c:idx val="2"/>
          <c:order val="2"/>
          <c:tx>
            <c:strRef>
              <c:f>Sheet1!$C$44</c:f>
              <c:strCache>
                <c:ptCount val="1"/>
                <c:pt idx="0">
                  <c:v>Time with Double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3.0677998583510394E-2"/>
                  <c:y val="0.68341018911097651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Sheet1!$A$49:$A$58</c:f>
              <c:numCache>
                <c:formatCode>#,##0</c:formatCode>
                <c:ptCount val="10"/>
                <c:pt idx="0">
                  <c:v>2310</c:v>
                </c:pt>
                <c:pt idx="1">
                  <c:v>30030</c:v>
                </c:pt>
                <c:pt idx="2">
                  <c:v>510510</c:v>
                </c:pt>
                <c:pt idx="3">
                  <c:v>9699690</c:v>
                </c:pt>
                <c:pt idx="4">
                  <c:v>223092870</c:v>
                </c:pt>
                <c:pt idx="5">
                  <c:v>6469693230</c:v>
                </c:pt>
                <c:pt idx="6">
                  <c:v>446185740</c:v>
                </c:pt>
                <c:pt idx="7">
                  <c:v>669278610</c:v>
                </c:pt>
                <c:pt idx="8">
                  <c:v>892371480</c:v>
                </c:pt>
                <c:pt idx="9">
                  <c:v>1115464350</c:v>
                </c:pt>
              </c:numCache>
            </c:numRef>
          </c:xVal>
          <c:yVal>
            <c:numRef>
              <c:f>Sheet1!$C$49:$C$58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0.105</c:v>
                </c:pt>
                <c:pt idx="2">
                  <c:v>1.7749999999999999</c:v>
                </c:pt>
                <c:pt idx="3">
                  <c:v>35.15</c:v>
                </c:pt>
                <c:pt idx="4">
                  <c:v>896.87760000000003</c:v>
                </c:pt>
                <c:pt idx="5">
                  <c:v>20545.86</c:v>
                </c:pt>
              </c:numCache>
            </c:numRef>
          </c:yVal>
        </c:ser>
        <c:axId val="147035648"/>
        <c:axId val="147037184"/>
      </c:scatterChart>
      <c:valAx>
        <c:axId val="147035648"/>
        <c:scaling>
          <c:logBase val="10"/>
          <c:orientation val="minMax"/>
        </c:scaling>
        <c:axPos val="b"/>
        <c:numFmt formatCode="#,##0" sourceLinked="1"/>
        <c:tickLblPos val="nextTo"/>
        <c:crossAx val="147037184"/>
        <c:crosses val="autoZero"/>
        <c:crossBetween val="midCat"/>
      </c:valAx>
      <c:valAx>
        <c:axId val="1470371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703564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4178827646544179"/>
          <c:y val="6.8805437781815693E-2"/>
          <c:w val="0.28842328042328041"/>
          <c:h val="0.3091096305269533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2</xdr:row>
      <xdr:rowOff>19049</xdr:rowOff>
    </xdr:from>
    <xdr:to>
      <xdr:col>39</xdr:col>
      <xdr:colOff>561975</xdr:colOff>
      <xdr:row>35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6</xdr:row>
      <xdr:rowOff>47625</xdr:rowOff>
    </xdr:from>
    <xdr:to>
      <xdr:col>12</xdr:col>
      <xdr:colOff>371475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24</xdr:row>
      <xdr:rowOff>47625</xdr:rowOff>
    </xdr:from>
    <xdr:to>
      <xdr:col>15</xdr:col>
      <xdr:colOff>352425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43</xdr:row>
      <xdr:rowOff>47625</xdr:rowOff>
    </xdr:from>
    <xdr:to>
      <xdr:col>17</xdr:col>
      <xdr:colOff>561975</xdr:colOff>
      <xdr:row>62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0"/>
  <sheetViews>
    <sheetView workbookViewId="0">
      <pane ySplit="1" topLeftCell="A29" activePane="bottomLeft" state="frozen"/>
      <selection pane="bottomLeft" activeCell="H29" sqref="H29"/>
    </sheetView>
  </sheetViews>
  <sheetFormatPr defaultRowHeight="15"/>
  <cols>
    <col min="5" max="5" width="20.7109375" customWidth="1"/>
    <col min="6" max="7" width="15.7109375" customWidth="1"/>
    <col min="8" max="9" width="20.7109375" customWidth="1"/>
    <col min="10" max="10" width="19.7109375" customWidth="1"/>
    <col min="12" max="12" width="28.7109375" customWidth="1"/>
    <col min="13" max="13" width="16.5703125" customWidth="1"/>
  </cols>
  <sheetData>
    <row r="1" spans="1:19">
      <c r="E1" t="s">
        <v>14</v>
      </c>
      <c r="F1" t="s">
        <v>4</v>
      </c>
      <c r="G1" t="s">
        <v>32</v>
      </c>
      <c r="H1" t="s">
        <v>33</v>
      </c>
    </row>
    <row r="2" spans="1:19">
      <c r="E2" s="4">
        <f>15499/94744</f>
        <v>0.1635881955585578</v>
      </c>
      <c r="F2">
        <v>2</v>
      </c>
      <c r="G2">
        <f>H2*(F2-1)</f>
        <v>1</v>
      </c>
      <c r="H2">
        <v>1</v>
      </c>
      <c r="I2">
        <f>H2/E2</f>
        <v>6.1129105103555066</v>
      </c>
      <c r="L2">
        <v>2</v>
      </c>
      <c r="M2">
        <v>2</v>
      </c>
    </row>
    <row r="3" spans="1:19">
      <c r="E3" s="4">
        <f t="shared" ref="E3:E67" si="0">15499/94744</f>
        <v>0.1635881955585578</v>
      </c>
      <c r="F3">
        <v>4</v>
      </c>
      <c r="G3">
        <f t="shared" ref="G3:G66" si="1">H3*(F3-1)</f>
        <v>2</v>
      </c>
      <c r="H3">
        <f>2/3</f>
        <v>0.66666666666666663</v>
      </c>
      <c r="I3">
        <f t="shared" ref="I3:I39" si="2">H3/E3</f>
        <v>4.0752736735703374</v>
      </c>
      <c r="J3">
        <f>F3-F2</f>
        <v>2</v>
      </c>
      <c r="K3">
        <f>F3/F2</f>
        <v>2</v>
      </c>
    </row>
    <row r="4" spans="1:19">
      <c r="E4" s="4">
        <f t="shared" si="0"/>
        <v>0.1635881955585578</v>
      </c>
      <c r="F4">
        <v>6</v>
      </c>
      <c r="G4">
        <f t="shared" si="1"/>
        <v>2</v>
      </c>
      <c r="H4">
        <v>0.4</v>
      </c>
      <c r="I4">
        <f t="shared" si="2"/>
        <v>2.4451642041422028</v>
      </c>
      <c r="J4">
        <f t="shared" ref="J4:J16" si="3">F4-F3</f>
        <v>2</v>
      </c>
      <c r="K4">
        <f t="shared" ref="K4:K16" si="4">F4/F3</f>
        <v>1.5</v>
      </c>
      <c r="L4" t="s">
        <v>5</v>
      </c>
      <c r="M4">
        <f>2*3</f>
        <v>6</v>
      </c>
      <c r="N4">
        <v>2</v>
      </c>
    </row>
    <row r="5" spans="1:19">
      <c r="E5" s="4">
        <f t="shared" si="0"/>
        <v>0.1635881955585578</v>
      </c>
      <c r="F5">
        <v>12</v>
      </c>
      <c r="G5">
        <f t="shared" si="1"/>
        <v>3.9999999996</v>
      </c>
      <c r="H5">
        <v>0.36363636360000001</v>
      </c>
      <c r="I5">
        <f t="shared" si="2"/>
        <v>2.2228765489978968</v>
      </c>
      <c r="J5">
        <f t="shared" si="3"/>
        <v>6</v>
      </c>
      <c r="K5">
        <f t="shared" si="4"/>
        <v>2</v>
      </c>
      <c r="P5">
        <f>M5/M2</f>
        <v>0</v>
      </c>
    </row>
    <row r="6" spans="1:19">
      <c r="E6" s="4">
        <f t="shared" si="0"/>
        <v>0.1635881955585578</v>
      </c>
      <c r="F6">
        <v>18</v>
      </c>
      <c r="G6">
        <f t="shared" si="1"/>
        <v>6</v>
      </c>
      <c r="H6">
        <f>6/17</f>
        <v>0.35294117647058826</v>
      </c>
      <c r="I6">
        <f t="shared" si="2"/>
        <v>2.1574978271842964</v>
      </c>
      <c r="J6">
        <f t="shared" si="3"/>
        <v>6</v>
      </c>
      <c r="K6">
        <f t="shared" si="4"/>
        <v>1.5</v>
      </c>
    </row>
    <row r="7" spans="1:19">
      <c r="E7" s="4">
        <f t="shared" si="0"/>
        <v>0.1635881955585578</v>
      </c>
      <c r="F7">
        <v>24</v>
      </c>
      <c r="G7">
        <f t="shared" si="1"/>
        <v>7.99999999999996</v>
      </c>
      <c r="H7">
        <v>0.34782608695652001</v>
      </c>
      <c r="I7">
        <f t="shared" si="2"/>
        <v>2.1262297427323396</v>
      </c>
      <c r="J7">
        <f t="shared" si="3"/>
        <v>6</v>
      </c>
      <c r="K7">
        <f t="shared" si="4"/>
        <v>1.3333333333333333</v>
      </c>
    </row>
    <row r="8" spans="1:19">
      <c r="E8" s="4">
        <f t="shared" si="0"/>
        <v>0.1635881955585578</v>
      </c>
      <c r="F8">
        <v>30</v>
      </c>
      <c r="G8">
        <f t="shared" si="1"/>
        <v>7.9999999999999938</v>
      </c>
      <c r="H8">
        <v>0.27586206896551702</v>
      </c>
      <c r="I8">
        <f t="shared" si="2"/>
        <v>1.6863201407877246</v>
      </c>
      <c r="J8">
        <f t="shared" si="3"/>
        <v>6</v>
      </c>
      <c r="K8">
        <f t="shared" si="4"/>
        <v>1.25</v>
      </c>
      <c r="L8" t="s">
        <v>6</v>
      </c>
      <c r="M8">
        <f>2*3*5</f>
        <v>30</v>
      </c>
      <c r="N8">
        <v>4</v>
      </c>
      <c r="O8" s="1" t="s">
        <v>15</v>
      </c>
    </row>
    <row r="9" spans="1:19">
      <c r="A9" t="s">
        <v>0</v>
      </c>
      <c r="B9" t="s">
        <v>1</v>
      </c>
      <c r="C9" t="s">
        <v>2</v>
      </c>
      <c r="D9" t="s">
        <v>3</v>
      </c>
      <c r="E9" s="4">
        <f t="shared" si="0"/>
        <v>0.1635881955585578</v>
      </c>
      <c r="F9">
        <v>60</v>
      </c>
      <c r="G9">
        <f t="shared" si="1"/>
        <v>17.99999999999995</v>
      </c>
      <c r="H9">
        <v>0.305084745762711</v>
      </c>
      <c r="I9">
        <f t="shared" si="2"/>
        <v>1.8649557489220137</v>
      </c>
      <c r="J9">
        <f t="shared" si="3"/>
        <v>30</v>
      </c>
      <c r="K9">
        <f t="shared" si="4"/>
        <v>2</v>
      </c>
      <c r="P9" t="e">
        <f>M8/M5</f>
        <v>#DIV/0!</v>
      </c>
      <c r="Q9">
        <v>4</v>
      </c>
      <c r="R9">
        <v>18</v>
      </c>
      <c r="S9">
        <v>1.8649557489220101</v>
      </c>
    </row>
    <row r="10" spans="1:19">
      <c r="A10" t="s">
        <v>0</v>
      </c>
      <c r="B10" t="s">
        <v>1</v>
      </c>
      <c r="C10" t="s">
        <v>2</v>
      </c>
      <c r="D10" t="s">
        <v>3</v>
      </c>
      <c r="E10" s="4">
        <f t="shared" si="0"/>
        <v>0.1635881955585578</v>
      </c>
      <c r="F10">
        <v>90</v>
      </c>
      <c r="G10">
        <f t="shared" si="1"/>
        <v>25.999999999999986</v>
      </c>
      <c r="H10">
        <v>0.29213483146067398</v>
      </c>
      <c r="I10">
        <f t="shared" si="2"/>
        <v>1.7857940816768885</v>
      </c>
      <c r="J10">
        <f t="shared" si="3"/>
        <v>30</v>
      </c>
      <c r="K10">
        <f t="shared" si="4"/>
        <v>1.5</v>
      </c>
      <c r="R10">
        <v>26</v>
      </c>
      <c r="S10">
        <v>1.78579408167688</v>
      </c>
    </row>
    <row r="11" spans="1:19">
      <c r="A11" t="s">
        <v>0</v>
      </c>
      <c r="B11" t="s">
        <v>1</v>
      </c>
      <c r="C11" t="s">
        <v>2</v>
      </c>
      <c r="D11" t="s">
        <v>3</v>
      </c>
      <c r="E11" s="4">
        <f t="shared" si="0"/>
        <v>0.1635881955585578</v>
      </c>
      <c r="F11">
        <v>120</v>
      </c>
      <c r="G11">
        <f t="shared" si="1"/>
        <v>33.999999999999915</v>
      </c>
      <c r="H11">
        <v>0.28571428571428498</v>
      </c>
      <c r="I11">
        <f t="shared" si="2"/>
        <v>1.7465458601015689</v>
      </c>
      <c r="J11">
        <f t="shared" si="3"/>
        <v>30</v>
      </c>
      <c r="K11">
        <f t="shared" si="4"/>
        <v>1.3333333333333333</v>
      </c>
      <c r="R11">
        <v>34</v>
      </c>
      <c r="S11">
        <v>1.74654586010157</v>
      </c>
    </row>
    <row r="12" spans="1:19">
      <c r="A12" t="s">
        <v>0</v>
      </c>
      <c r="B12" t="s">
        <v>1</v>
      </c>
      <c r="C12" t="s">
        <v>2</v>
      </c>
      <c r="D12" t="s">
        <v>3</v>
      </c>
      <c r="E12" s="4">
        <f t="shared" si="0"/>
        <v>0.1635881955585578</v>
      </c>
      <c r="F12">
        <v>150</v>
      </c>
      <c r="G12">
        <f t="shared" si="1"/>
        <v>41.999999999999929</v>
      </c>
      <c r="H12">
        <v>0.28187919463087202</v>
      </c>
      <c r="I12">
        <f t="shared" si="2"/>
        <v>1.723102291509603</v>
      </c>
      <c r="J12">
        <f t="shared" si="3"/>
        <v>30</v>
      </c>
      <c r="K12">
        <f t="shared" si="4"/>
        <v>1.25</v>
      </c>
      <c r="R12">
        <v>42</v>
      </c>
      <c r="S12">
        <v>1.7231022915095999</v>
      </c>
    </row>
    <row r="13" spans="1:19">
      <c r="A13" t="s">
        <v>0</v>
      </c>
      <c r="B13" t="s">
        <v>1</v>
      </c>
      <c r="C13" t="s">
        <v>2</v>
      </c>
      <c r="D13" t="s">
        <v>3</v>
      </c>
      <c r="E13" s="4">
        <f t="shared" si="0"/>
        <v>0.1635881955585578</v>
      </c>
      <c r="F13">
        <v>180</v>
      </c>
      <c r="G13">
        <f t="shared" si="1"/>
        <v>49.999999999999915</v>
      </c>
      <c r="H13">
        <v>0.27932960893854702</v>
      </c>
      <c r="I13">
        <f t="shared" si="2"/>
        <v>1.7075169023339376</v>
      </c>
      <c r="J13">
        <f t="shared" si="3"/>
        <v>30</v>
      </c>
      <c r="K13">
        <f t="shared" si="4"/>
        <v>1.2</v>
      </c>
      <c r="R13">
        <v>50</v>
      </c>
      <c r="S13">
        <v>1.70751690233394</v>
      </c>
    </row>
    <row r="14" spans="1:19">
      <c r="A14" t="s">
        <v>0</v>
      </c>
      <c r="B14" t="s">
        <v>1</v>
      </c>
      <c r="C14" t="s">
        <v>2</v>
      </c>
      <c r="D14" t="s">
        <v>3</v>
      </c>
      <c r="E14" s="4">
        <f t="shared" si="0"/>
        <v>0.1635881955585578</v>
      </c>
      <c r="F14">
        <v>210</v>
      </c>
      <c r="G14">
        <f t="shared" si="1"/>
        <v>50.999999999999822</v>
      </c>
      <c r="H14">
        <v>0.24401913875598</v>
      </c>
      <c r="I14">
        <f t="shared" si="2"/>
        <v>1.4916671580293288</v>
      </c>
      <c r="J14">
        <f t="shared" si="3"/>
        <v>30</v>
      </c>
      <c r="K14">
        <f t="shared" si="4"/>
        <v>1.1666666666666667</v>
      </c>
      <c r="L14" t="s">
        <v>7</v>
      </c>
      <c r="M14">
        <f>2*3*5*7</f>
        <v>210</v>
      </c>
      <c r="N14">
        <v>6</v>
      </c>
      <c r="O14" s="1" t="s">
        <v>16</v>
      </c>
      <c r="R14">
        <v>51</v>
      </c>
      <c r="S14">
        <v>1.4916671580293299</v>
      </c>
    </row>
    <row r="15" spans="1:19">
      <c r="A15" t="s">
        <v>0</v>
      </c>
      <c r="B15" t="s">
        <v>1</v>
      </c>
      <c r="C15" t="s">
        <v>2</v>
      </c>
      <c r="D15" t="s">
        <v>3</v>
      </c>
      <c r="E15" s="4">
        <f t="shared" si="0"/>
        <v>0.1635881955585578</v>
      </c>
      <c r="F15">
        <v>420</v>
      </c>
      <c r="G15">
        <f t="shared" si="1"/>
        <v>98.999999999999673</v>
      </c>
      <c r="H15">
        <v>0.23627684964200399</v>
      </c>
      <c r="I15">
        <f t="shared" si="2"/>
        <v>1.4443392375302939</v>
      </c>
      <c r="J15">
        <f t="shared" si="3"/>
        <v>210</v>
      </c>
      <c r="K15">
        <f t="shared" si="4"/>
        <v>2</v>
      </c>
      <c r="P15">
        <f>M14/M8</f>
        <v>7</v>
      </c>
      <c r="Q15">
        <v>6</v>
      </c>
      <c r="R15">
        <v>99</v>
      </c>
      <c r="S15">
        <v>1.4443392375302899</v>
      </c>
    </row>
    <row r="16" spans="1:19">
      <c r="A16" t="s">
        <v>0</v>
      </c>
      <c r="B16" t="s">
        <v>1</v>
      </c>
      <c r="C16" t="s">
        <v>2</v>
      </c>
      <c r="D16" t="s">
        <v>3</v>
      </c>
      <c r="E16" s="4">
        <f t="shared" si="0"/>
        <v>0.1635881955585578</v>
      </c>
      <c r="F16">
        <v>630</v>
      </c>
      <c r="G16">
        <f t="shared" si="1"/>
        <v>146.9999999999994</v>
      </c>
      <c r="H16">
        <v>0.23370429252782099</v>
      </c>
      <c r="I16">
        <f t="shared" si="2"/>
        <v>1.4286134261085148</v>
      </c>
      <c r="J16">
        <f t="shared" si="3"/>
        <v>210</v>
      </c>
      <c r="K16">
        <f t="shared" si="4"/>
        <v>1.5</v>
      </c>
      <c r="R16">
        <v>147</v>
      </c>
      <c r="S16">
        <v>1.4286134261085199</v>
      </c>
    </row>
    <row r="17" spans="1:19">
      <c r="A17" t="s">
        <v>0</v>
      </c>
      <c r="B17" t="s">
        <v>1</v>
      </c>
      <c r="C17" t="s">
        <v>2</v>
      </c>
      <c r="D17" t="s">
        <v>3</v>
      </c>
      <c r="E17" s="4">
        <f t="shared" si="0"/>
        <v>0.1635881955585578</v>
      </c>
      <c r="F17">
        <v>840</v>
      </c>
      <c r="G17">
        <f t="shared" si="1"/>
        <v>195</v>
      </c>
      <c r="H17">
        <v>0.23241954707985699</v>
      </c>
      <c r="I17">
        <f t="shared" si="2"/>
        <v>1.4207598921565243</v>
      </c>
      <c r="J17">
        <f>F17-F16</f>
        <v>210</v>
      </c>
      <c r="K17">
        <f>F17/F16</f>
        <v>1.3333333333333333</v>
      </c>
      <c r="R17">
        <v>195</v>
      </c>
      <c r="S17">
        <v>1.4207598921565201</v>
      </c>
    </row>
    <row r="18" spans="1:19">
      <c r="A18" t="s">
        <v>0</v>
      </c>
      <c r="B18" t="s">
        <v>1</v>
      </c>
      <c r="C18" t="s">
        <v>2</v>
      </c>
      <c r="D18" t="s">
        <v>3</v>
      </c>
      <c r="E18" s="4">
        <f t="shared" si="0"/>
        <v>0.1635881955585578</v>
      </c>
      <c r="F18">
        <v>1050</v>
      </c>
      <c r="G18">
        <f t="shared" si="1"/>
        <v>242.99999999999952</v>
      </c>
      <c r="H18">
        <v>0.23164918970448001</v>
      </c>
      <c r="I18">
        <f t="shared" si="2"/>
        <v>1.4160507664598525</v>
      </c>
      <c r="J18">
        <f t="shared" ref="J18:J36" si="5">F18-F17</f>
        <v>210</v>
      </c>
      <c r="K18">
        <f t="shared" ref="K18:K36" si="6">F18/F17</f>
        <v>1.25</v>
      </c>
      <c r="R18">
        <v>243</v>
      </c>
      <c r="S18">
        <v>1.4160507664598501</v>
      </c>
    </row>
    <row r="19" spans="1:19">
      <c r="A19" t="s">
        <v>0</v>
      </c>
      <c r="B19" t="s">
        <v>1</v>
      </c>
      <c r="C19" t="s">
        <v>2</v>
      </c>
      <c r="D19" t="s">
        <v>3</v>
      </c>
      <c r="E19" s="4">
        <f t="shared" si="0"/>
        <v>0.1635881955585578</v>
      </c>
      <c r="F19">
        <v>1260</v>
      </c>
      <c r="G19">
        <f t="shared" si="1"/>
        <v>290.99999999999915</v>
      </c>
      <c r="H19">
        <v>0.23113582208101599</v>
      </c>
      <c r="I19">
        <f t="shared" si="2"/>
        <v>1.412912596118703</v>
      </c>
      <c r="J19">
        <f t="shared" si="5"/>
        <v>210</v>
      </c>
      <c r="K19">
        <f t="shared" si="6"/>
        <v>1.2</v>
      </c>
      <c r="R19">
        <v>291</v>
      </c>
      <c r="S19">
        <v>1.4129125961186999</v>
      </c>
    </row>
    <row r="20" spans="1:19">
      <c r="A20" t="s">
        <v>0</v>
      </c>
      <c r="B20" t="s">
        <v>1</v>
      </c>
      <c r="C20" t="s">
        <v>2</v>
      </c>
      <c r="D20" t="s">
        <v>3</v>
      </c>
      <c r="E20" s="4">
        <f t="shared" si="0"/>
        <v>0.1635881955585578</v>
      </c>
      <c r="F20">
        <v>1470</v>
      </c>
      <c r="G20">
        <f t="shared" si="1"/>
        <v>338.99999999999886</v>
      </c>
      <c r="H20">
        <v>0.23076923076923</v>
      </c>
      <c r="I20">
        <f t="shared" si="2"/>
        <v>1.4106716562358814</v>
      </c>
      <c r="J20">
        <f t="shared" si="5"/>
        <v>210</v>
      </c>
      <c r="K20">
        <f t="shared" si="6"/>
        <v>1.1666666666666667</v>
      </c>
      <c r="R20">
        <v>339</v>
      </c>
      <c r="S20">
        <v>1.4106716562358801</v>
      </c>
    </row>
    <row r="21" spans="1:19">
      <c r="A21" t="s">
        <v>0</v>
      </c>
      <c r="B21" t="s">
        <v>1</v>
      </c>
      <c r="C21" t="s">
        <v>2</v>
      </c>
      <c r="D21" t="s">
        <v>3</v>
      </c>
      <c r="E21" s="4">
        <f t="shared" si="0"/>
        <v>0.1635881955585578</v>
      </c>
      <c r="F21">
        <v>1680</v>
      </c>
      <c r="G21">
        <f t="shared" si="1"/>
        <v>386.99999999999864</v>
      </c>
      <c r="H21">
        <v>0.23049434187015999</v>
      </c>
      <c r="I21">
        <f t="shared" si="2"/>
        <v>1.4089912849955764</v>
      </c>
      <c r="J21">
        <f t="shared" si="5"/>
        <v>210</v>
      </c>
      <c r="K21">
        <f t="shared" si="6"/>
        <v>1.1428571428571428</v>
      </c>
      <c r="R21">
        <v>387</v>
      </c>
      <c r="S21">
        <v>1.4089912849955799</v>
      </c>
    </row>
    <row r="22" spans="1:19">
      <c r="A22" t="s">
        <v>0</v>
      </c>
      <c r="B22" t="s">
        <v>1</v>
      </c>
      <c r="C22" t="s">
        <v>2</v>
      </c>
      <c r="D22" t="s">
        <v>3</v>
      </c>
      <c r="E22" s="4">
        <f t="shared" si="0"/>
        <v>0.1635881955585578</v>
      </c>
      <c r="F22">
        <v>1890</v>
      </c>
      <c r="G22">
        <f t="shared" si="1"/>
        <v>434.99999999999881</v>
      </c>
      <c r="H22">
        <v>0.230280571731074</v>
      </c>
      <c r="I22">
        <f t="shared" si="2"/>
        <v>1.4076845272655574</v>
      </c>
      <c r="J22">
        <f t="shared" si="5"/>
        <v>210</v>
      </c>
      <c r="K22">
        <f t="shared" si="6"/>
        <v>1.125</v>
      </c>
      <c r="R22">
        <v>435</v>
      </c>
      <c r="S22">
        <v>1.40768452726556</v>
      </c>
    </row>
    <row r="23" spans="1:19">
      <c r="A23" t="s">
        <v>0</v>
      </c>
      <c r="B23" t="s">
        <v>1</v>
      </c>
      <c r="C23" t="s">
        <v>2</v>
      </c>
      <c r="D23" t="s">
        <v>3</v>
      </c>
      <c r="E23" s="4">
        <f t="shared" si="0"/>
        <v>0.1635881955585578</v>
      </c>
      <c r="F23">
        <v>2100</v>
      </c>
      <c r="G23">
        <f t="shared" si="1"/>
        <v>483</v>
      </c>
      <c r="H23">
        <v>0.23010957598856599</v>
      </c>
      <c r="I23">
        <f t="shared" si="2"/>
        <v>1.4066392455939543</v>
      </c>
      <c r="J23">
        <f t="shared" si="5"/>
        <v>210</v>
      </c>
      <c r="K23">
        <f t="shared" si="6"/>
        <v>1.1111111111111112</v>
      </c>
      <c r="R23">
        <v>483</v>
      </c>
      <c r="S23">
        <v>1.40663924559395</v>
      </c>
    </row>
    <row r="24" spans="1:19">
      <c r="A24" t="s">
        <v>0</v>
      </c>
      <c r="B24" t="s">
        <v>1</v>
      </c>
      <c r="C24" t="s">
        <v>2</v>
      </c>
      <c r="D24" t="s">
        <v>3</v>
      </c>
      <c r="E24" s="4">
        <f t="shared" si="0"/>
        <v>0.1635881955585578</v>
      </c>
      <c r="F24">
        <v>2310</v>
      </c>
      <c r="G24">
        <f t="shared" si="1"/>
        <v>483.99999999999989</v>
      </c>
      <c r="H24">
        <v>0.20961455175400601</v>
      </c>
      <c r="I24">
        <f t="shared" si="2"/>
        <v>1.2813549965405215</v>
      </c>
      <c r="J24">
        <f t="shared" si="5"/>
        <v>210</v>
      </c>
      <c r="K24">
        <f t="shared" si="6"/>
        <v>1.1000000000000001</v>
      </c>
      <c r="L24" s="1" t="s">
        <v>8</v>
      </c>
      <c r="M24">
        <f>2*3*5*7*11</f>
        <v>2310</v>
      </c>
      <c r="N24">
        <v>10</v>
      </c>
      <c r="O24" s="1" t="s">
        <v>17</v>
      </c>
      <c r="R24">
        <v>484</v>
      </c>
      <c r="S24">
        <v>1.28135499654052</v>
      </c>
    </row>
    <row r="25" spans="1:19">
      <c r="A25" t="s">
        <v>0</v>
      </c>
      <c r="B25" t="s">
        <v>1</v>
      </c>
      <c r="C25" t="s">
        <v>2</v>
      </c>
      <c r="D25" t="s">
        <v>3</v>
      </c>
      <c r="E25" s="4">
        <f t="shared" si="0"/>
        <v>0.1635881955585578</v>
      </c>
      <c r="F25">
        <v>4620</v>
      </c>
      <c r="G25">
        <f t="shared" si="1"/>
        <v>963.99999999999932</v>
      </c>
      <c r="H25">
        <v>0.20870318250703601</v>
      </c>
      <c r="I25">
        <f t="shared" si="2"/>
        <v>1.275783877891904</v>
      </c>
      <c r="J25">
        <f t="shared" si="5"/>
        <v>2310</v>
      </c>
      <c r="K25">
        <f t="shared" si="6"/>
        <v>2</v>
      </c>
      <c r="P25">
        <f>M24/M14</f>
        <v>11</v>
      </c>
      <c r="Q25">
        <v>10</v>
      </c>
      <c r="R25">
        <v>964</v>
      </c>
      <c r="S25">
        <v>1.2757838778919</v>
      </c>
    </row>
    <row r="26" spans="1:19">
      <c r="A26" t="s">
        <v>0</v>
      </c>
      <c r="B26" t="s">
        <v>1</v>
      </c>
      <c r="C26" t="s">
        <v>2</v>
      </c>
      <c r="D26" t="s">
        <v>3</v>
      </c>
      <c r="E26" s="4">
        <f t="shared" si="0"/>
        <v>0.1635881955585578</v>
      </c>
      <c r="F26">
        <v>6930</v>
      </c>
      <c r="G26">
        <f t="shared" si="1"/>
        <v>1443.9999999999959</v>
      </c>
      <c r="H26">
        <v>0.20839948044450801</v>
      </c>
      <c r="I26">
        <f t="shared" si="2"/>
        <v>1.27392737436186</v>
      </c>
      <c r="J26">
        <f t="shared" si="5"/>
        <v>2310</v>
      </c>
      <c r="K26">
        <f t="shared" si="6"/>
        <v>1.5</v>
      </c>
      <c r="R26">
        <v>1444</v>
      </c>
      <c r="S26">
        <v>1.27392737436186</v>
      </c>
    </row>
    <row r="27" spans="1:19">
      <c r="A27" t="s">
        <v>0</v>
      </c>
      <c r="B27" t="s">
        <v>1</v>
      </c>
      <c r="C27" t="s">
        <v>2</v>
      </c>
      <c r="D27" t="s">
        <v>3</v>
      </c>
      <c r="E27" s="4">
        <f t="shared" si="0"/>
        <v>0.1635881955585578</v>
      </c>
      <c r="F27">
        <v>9240</v>
      </c>
      <c r="G27">
        <f t="shared" si="1"/>
        <v>1923.999999999992</v>
      </c>
      <c r="H27">
        <v>0.20824764584911701</v>
      </c>
      <c r="I27">
        <f t="shared" si="2"/>
        <v>1.2729992230678586</v>
      </c>
      <c r="J27">
        <f t="shared" si="5"/>
        <v>2310</v>
      </c>
      <c r="K27">
        <f t="shared" si="6"/>
        <v>1.3333333333333333</v>
      </c>
      <c r="R27">
        <v>1924</v>
      </c>
      <c r="S27">
        <v>1.27299922306786</v>
      </c>
    </row>
    <row r="28" spans="1:19">
      <c r="A28" t="s">
        <v>0</v>
      </c>
      <c r="B28" t="s">
        <v>1</v>
      </c>
      <c r="C28" t="s">
        <v>2</v>
      </c>
      <c r="D28" t="s">
        <v>3</v>
      </c>
      <c r="E28" s="4">
        <f t="shared" si="0"/>
        <v>0.1635881955585578</v>
      </c>
      <c r="F28">
        <v>11550</v>
      </c>
      <c r="G28">
        <f t="shared" si="1"/>
        <v>2403.9999999999918</v>
      </c>
      <c r="H28">
        <v>0.20815655035067901</v>
      </c>
      <c r="I28">
        <f t="shared" si="2"/>
        <v>1.272442364438011</v>
      </c>
      <c r="J28">
        <f t="shared" si="5"/>
        <v>2310</v>
      </c>
      <c r="K28">
        <f t="shared" si="6"/>
        <v>1.25</v>
      </c>
      <c r="R28">
        <v>2404</v>
      </c>
      <c r="S28">
        <v>1.2724423644380101</v>
      </c>
    </row>
    <row r="29" spans="1:19">
      <c r="A29" t="s">
        <v>0</v>
      </c>
      <c r="B29" t="s">
        <v>1</v>
      </c>
      <c r="C29" t="s">
        <v>2</v>
      </c>
      <c r="D29" t="s">
        <v>3</v>
      </c>
      <c r="E29" s="4">
        <f t="shared" si="0"/>
        <v>0.1635881955585578</v>
      </c>
      <c r="F29">
        <v>13860</v>
      </c>
      <c r="G29">
        <f t="shared" si="1"/>
        <v>2883.9999999999914</v>
      </c>
      <c r="H29">
        <v>0.20809582220939399</v>
      </c>
      <c r="I29">
        <f t="shared" si="2"/>
        <v>1.2720711387448753</v>
      </c>
      <c r="J29">
        <f t="shared" si="5"/>
        <v>2310</v>
      </c>
      <c r="K29">
        <f t="shared" si="6"/>
        <v>1.2</v>
      </c>
      <c r="R29">
        <v>2884</v>
      </c>
      <c r="S29">
        <v>1.27207113874487</v>
      </c>
    </row>
    <row r="30" spans="1:19">
      <c r="E30" s="4">
        <f t="shared" si="0"/>
        <v>0.1635881955585578</v>
      </c>
      <c r="F30">
        <v>16170</v>
      </c>
      <c r="G30">
        <f t="shared" si="1"/>
        <v>3363.9999999999991</v>
      </c>
      <c r="H30">
        <v>0.208052446038716</v>
      </c>
      <c r="I30">
        <f t="shared" si="2"/>
        <v>1.2718059840952389</v>
      </c>
      <c r="J30">
        <f t="shared" si="5"/>
        <v>2310</v>
      </c>
      <c r="K30">
        <f t="shared" si="6"/>
        <v>1.1666666666666667</v>
      </c>
    </row>
    <row r="31" spans="1:19">
      <c r="E31" s="4">
        <f t="shared" si="0"/>
        <v>0.1635881955585578</v>
      </c>
      <c r="F31">
        <v>18480</v>
      </c>
      <c r="G31">
        <f t="shared" si="1"/>
        <v>3843.9999999993029</v>
      </c>
      <c r="H31">
        <v>0.20801991449750001</v>
      </c>
      <c r="I31">
        <f t="shared" si="2"/>
        <v>1.2716071216950215</v>
      </c>
      <c r="J31">
        <f t="shared" si="5"/>
        <v>2310</v>
      </c>
      <c r="K31">
        <f t="shared" si="6"/>
        <v>1.1428571428571428</v>
      </c>
    </row>
    <row r="32" spans="1:19">
      <c r="E32" s="4">
        <f t="shared" si="0"/>
        <v>0.1635881955585578</v>
      </c>
      <c r="F32">
        <v>20790</v>
      </c>
      <c r="G32">
        <f t="shared" si="1"/>
        <v>4323.9999992624998</v>
      </c>
      <c r="H32">
        <v>0.20799461250000001</v>
      </c>
      <c r="I32">
        <f t="shared" si="2"/>
        <v>1.2714524528485709</v>
      </c>
      <c r="J32">
        <f t="shared" si="5"/>
        <v>2310</v>
      </c>
      <c r="K32">
        <f t="shared" si="6"/>
        <v>1.125</v>
      </c>
    </row>
    <row r="33" spans="5:17">
      <c r="E33" s="4">
        <f t="shared" si="0"/>
        <v>0.1635881955585578</v>
      </c>
      <c r="F33">
        <v>23100</v>
      </c>
      <c r="G33">
        <f t="shared" si="1"/>
        <v>4803.9999999792162</v>
      </c>
      <c r="H33">
        <v>0.207974371184</v>
      </c>
      <c r="I33">
        <f t="shared" si="2"/>
        <v>1.2713287194952509</v>
      </c>
      <c r="J33">
        <f t="shared" si="5"/>
        <v>2310</v>
      </c>
      <c r="K33">
        <f t="shared" si="6"/>
        <v>1.1111111111111112</v>
      </c>
    </row>
    <row r="34" spans="5:17">
      <c r="E34" s="4">
        <f t="shared" si="0"/>
        <v>0.1635881955585578</v>
      </c>
      <c r="F34">
        <v>25410</v>
      </c>
      <c r="G34">
        <f t="shared" si="1"/>
        <v>5279.9902000000002</v>
      </c>
      <c r="H34">
        <v>0.20780000000000001</v>
      </c>
      <c r="I34">
        <f t="shared" si="2"/>
        <v>1.2702628040518744</v>
      </c>
      <c r="J34">
        <f t="shared" si="5"/>
        <v>2310</v>
      </c>
      <c r="K34">
        <f t="shared" si="6"/>
        <v>1.1000000000000001</v>
      </c>
    </row>
    <row r="35" spans="5:17">
      <c r="E35" s="4">
        <f t="shared" si="0"/>
        <v>0.1635881955585578</v>
      </c>
      <c r="F35">
        <v>27720</v>
      </c>
      <c r="G35">
        <f t="shared" si="1"/>
        <v>5759.9998843000003</v>
      </c>
      <c r="H35">
        <v>0.2077997</v>
      </c>
      <c r="I35">
        <f t="shared" si="2"/>
        <v>1.2702609701787211</v>
      </c>
      <c r="J35">
        <f t="shared" si="5"/>
        <v>2310</v>
      </c>
      <c r="K35">
        <f t="shared" si="6"/>
        <v>1.0909090909090908</v>
      </c>
    </row>
    <row r="36" spans="5:17">
      <c r="E36" s="4">
        <f t="shared" si="0"/>
        <v>0.1635881955585578</v>
      </c>
      <c r="F36">
        <v>30030</v>
      </c>
      <c r="G36">
        <f t="shared" si="1"/>
        <v>5759.9999999999718</v>
      </c>
      <c r="H36" s="4">
        <v>0.19181457924006701</v>
      </c>
      <c r="I36">
        <f t="shared" si="2"/>
        <v>1.1725453574760247</v>
      </c>
      <c r="J36">
        <f t="shared" si="5"/>
        <v>2310</v>
      </c>
      <c r="K36">
        <f t="shared" si="6"/>
        <v>1.0833333333333333</v>
      </c>
      <c r="L36" s="1" t="s">
        <v>9</v>
      </c>
      <c r="M36" s="2">
        <f>2*3*5*7*11*13</f>
        <v>30030</v>
      </c>
      <c r="N36">
        <v>12</v>
      </c>
      <c r="O36" s="1" t="s">
        <v>18</v>
      </c>
      <c r="P36">
        <f>M36/M24</f>
        <v>13</v>
      </c>
    </row>
    <row r="37" spans="5:17">
      <c r="E37" s="4">
        <f t="shared" si="0"/>
        <v>0.1635881955585578</v>
      </c>
      <c r="F37" s="3">
        <f>2*3*5*7*11*13*17</f>
        <v>510510</v>
      </c>
      <c r="G37">
        <f t="shared" si="1"/>
        <v>92159.999999999767</v>
      </c>
      <c r="H37" s="4">
        <v>0.180525710614308</v>
      </c>
      <c r="I37">
        <f t="shared" si="2"/>
        <v>1.1035375138036001</v>
      </c>
      <c r="J37" s="1">
        <f>2*3*5*7*11*13*17</f>
        <v>510510</v>
      </c>
      <c r="L37" s="1" t="s">
        <v>10</v>
      </c>
      <c r="M37" s="3">
        <f>2*3*5*7*11*13*17</f>
        <v>510510</v>
      </c>
      <c r="N37">
        <v>16</v>
      </c>
      <c r="O37" s="1" t="s">
        <v>19</v>
      </c>
      <c r="Q37">
        <v>12</v>
      </c>
    </row>
    <row r="38" spans="5:17">
      <c r="E38" s="4">
        <f t="shared" si="0"/>
        <v>0.1635881955585578</v>
      </c>
      <c r="F38" s="3">
        <f>2*3*5*7*11*13*17*19</f>
        <v>9699690</v>
      </c>
      <c r="G38">
        <f t="shared" si="1"/>
        <v>1658879.9999999991</v>
      </c>
      <c r="H38" s="4">
        <v>0.171024040049119</v>
      </c>
      <c r="I38">
        <f t="shared" si="2"/>
        <v>1.0454546519397205</v>
      </c>
      <c r="J38" s="1">
        <f>2*3*5*7*11*13*17*19</f>
        <v>9699690</v>
      </c>
      <c r="L38" s="1" t="s">
        <v>11</v>
      </c>
      <c r="M38" s="3">
        <f>2*3*5*7*11*13*17*19</f>
        <v>9699690</v>
      </c>
      <c r="N38">
        <v>18</v>
      </c>
      <c r="O38" s="1" t="s">
        <v>20</v>
      </c>
    </row>
    <row r="39" spans="5:17">
      <c r="E39" s="4">
        <f t="shared" si="0"/>
        <v>0.1635881955585578</v>
      </c>
      <c r="F39" s="3">
        <v>223092870</v>
      </c>
      <c r="G39">
        <f t="shared" si="1"/>
        <v>36495359.999999918</v>
      </c>
      <c r="H39" s="4">
        <v>0.16358819608886699</v>
      </c>
      <c r="I39">
        <f t="shared" si="2"/>
        <v>1.0000000032417327</v>
      </c>
      <c r="J39" s="2">
        <f>F39</f>
        <v>223092870</v>
      </c>
      <c r="L39" s="1" t="s">
        <v>12</v>
      </c>
      <c r="M39" s="3">
        <f>2*3*5*7*11*13*17*19*23</f>
        <v>223092870</v>
      </c>
      <c r="N39">
        <v>22</v>
      </c>
      <c r="O39" s="1" t="s">
        <v>21</v>
      </c>
    </row>
    <row r="40" spans="5:17">
      <c r="E40" s="4"/>
      <c r="F40" s="3">
        <f>$F$39*2</f>
        <v>446185740</v>
      </c>
      <c r="G40">
        <f t="shared" si="1"/>
        <v>0</v>
      </c>
      <c r="H40" s="4"/>
      <c r="J40">
        <f>J39</f>
        <v>223092870</v>
      </c>
      <c r="L40" s="1" t="s">
        <v>34</v>
      </c>
      <c r="M40" s="3"/>
    </row>
    <row r="41" spans="5:17">
      <c r="E41" s="4"/>
      <c r="F41" s="3">
        <f>$F$39*3</f>
        <v>669278610</v>
      </c>
      <c r="G41">
        <f t="shared" si="1"/>
        <v>0</v>
      </c>
      <c r="H41" s="4"/>
      <c r="J41">
        <v>223092870</v>
      </c>
      <c r="L41" s="1" t="s">
        <v>35</v>
      </c>
      <c r="M41" s="3"/>
    </row>
    <row r="42" spans="5:17">
      <c r="E42" s="4"/>
      <c r="F42" s="3">
        <f>$F$39*4</f>
        <v>892371480</v>
      </c>
      <c r="G42">
        <f t="shared" si="1"/>
        <v>0</v>
      </c>
      <c r="H42" s="4"/>
      <c r="J42">
        <f t="shared" ref="J41:J66" si="7">J41</f>
        <v>223092870</v>
      </c>
      <c r="L42" s="1" t="s">
        <v>36</v>
      </c>
      <c r="M42" s="3"/>
    </row>
    <row r="43" spans="5:17">
      <c r="E43" s="4"/>
      <c r="F43" s="3">
        <f>$F$39*5</f>
        <v>1115464350</v>
      </c>
      <c r="G43">
        <f t="shared" si="1"/>
        <v>0</v>
      </c>
      <c r="H43" s="4"/>
      <c r="J43">
        <f t="shared" si="7"/>
        <v>223092870</v>
      </c>
      <c r="L43" s="1" t="s">
        <v>37</v>
      </c>
      <c r="M43" s="3"/>
    </row>
    <row r="44" spans="5:17">
      <c r="E44" s="4"/>
      <c r="F44" s="3">
        <f>$F$39*6</f>
        <v>1338557220</v>
      </c>
      <c r="G44">
        <f t="shared" si="1"/>
        <v>0</v>
      </c>
      <c r="H44" s="4"/>
      <c r="J44">
        <f t="shared" si="7"/>
        <v>223092870</v>
      </c>
      <c r="L44" s="1"/>
      <c r="M44" s="3"/>
    </row>
    <row r="45" spans="5:17">
      <c r="E45" s="4"/>
      <c r="F45" s="3">
        <f>$F$39*7</f>
        <v>1561650090</v>
      </c>
      <c r="G45">
        <f t="shared" si="1"/>
        <v>0</v>
      </c>
      <c r="H45" s="4"/>
      <c r="J45">
        <f t="shared" si="7"/>
        <v>223092870</v>
      </c>
      <c r="L45" s="1"/>
      <c r="M45" s="3"/>
    </row>
    <row r="46" spans="5:17">
      <c r="E46" s="4"/>
      <c r="F46" s="3">
        <f t="shared" ref="F41:F66" si="8">F45+J46</f>
        <v>1784742960</v>
      </c>
      <c r="G46">
        <f t="shared" si="1"/>
        <v>0</v>
      </c>
      <c r="H46" s="4"/>
      <c r="J46">
        <f t="shared" si="7"/>
        <v>223092870</v>
      </c>
      <c r="L46" s="1"/>
      <c r="M46" s="3"/>
    </row>
    <row r="47" spans="5:17">
      <c r="E47" s="4"/>
      <c r="F47" s="3">
        <f t="shared" si="8"/>
        <v>2007835830</v>
      </c>
      <c r="G47">
        <f t="shared" si="1"/>
        <v>0</v>
      </c>
      <c r="H47" s="4"/>
      <c r="J47">
        <f t="shared" si="7"/>
        <v>223092870</v>
      </c>
      <c r="L47" s="1"/>
      <c r="M47" s="3"/>
    </row>
    <row r="48" spans="5:17">
      <c r="E48" s="4"/>
      <c r="F48" s="3">
        <f t="shared" si="8"/>
        <v>2230928700</v>
      </c>
      <c r="G48">
        <f t="shared" si="1"/>
        <v>0</v>
      </c>
      <c r="H48" s="4"/>
      <c r="J48">
        <f t="shared" si="7"/>
        <v>223092870</v>
      </c>
      <c r="L48" s="1"/>
      <c r="M48" s="3"/>
    </row>
    <row r="49" spans="5:13">
      <c r="E49" s="4"/>
      <c r="F49" s="3">
        <f t="shared" si="8"/>
        <v>2454021570</v>
      </c>
      <c r="G49">
        <f t="shared" si="1"/>
        <v>0</v>
      </c>
      <c r="H49" s="4"/>
      <c r="J49">
        <f t="shared" si="7"/>
        <v>223092870</v>
      </c>
      <c r="L49" s="1"/>
      <c r="M49" s="3"/>
    </row>
    <row r="50" spans="5:13">
      <c r="E50" s="4"/>
      <c r="F50" s="3">
        <f t="shared" si="8"/>
        <v>2677114440</v>
      </c>
      <c r="G50">
        <f t="shared" si="1"/>
        <v>0</v>
      </c>
      <c r="H50" s="4"/>
      <c r="J50">
        <f t="shared" si="7"/>
        <v>223092870</v>
      </c>
      <c r="L50" s="1"/>
      <c r="M50" s="3"/>
    </row>
    <row r="51" spans="5:13">
      <c r="E51" s="4"/>
      <c r="F51" s="3">
        <f t="shared" si="8"/>
        <v>2900207310</v>
      </c>
      <c r="G51">
        <f t="shared" si="1"/>
        <v>0</v>
      </c>
      <c r="H51" s="4"/>
      <c r="J51">
        <f t="shared" si="7"/>
        <v>223092870</v>
      </c>
      <c r="L51" s="1"/>
      <c r="M51" s="3"/>
    </row>
    <row r="52" spans="5:13">
      <c r="E52" s="4"/>
      <c r="F52" s="3">
        <f t="shared" si="8"/>
        <v>3123300180</v>
      </c>
      <c r="G52">
        <f t="shared" si="1"/>
        <v>0</v>
      </c>
      <c r="H52" s="4"/>
      <c r="J52">
        <f t="shared" si="7"/>
        <v>223092870</v>
      </c>
      <c r="L52" s="1"/>
      <c r="M52" s="3"/>
    </row>
    <row r="53" spans="5:13">
      <c r="E53" s="4"/>
      <c r="F53" s="3">
        <f t="shared" si="8"/>
        <v>3346393050</v>
      </c>
      <c r="G53">
        <f t="shared" si="1"/>
        <v>0</v>
      </c>
      <c r="H53" s="4"/>
      <c r="J53">
        <f t="shared" si="7"/>
        <v>223092870</v>
      </c>
      <c r="L53" s="1"/>
      <c r="M53" s="3"/>
    </row>
    <row r="54" spans="5:13">
      <c r="E54" s="4"/>
      <c r="F54" s="3">
        <f t="shared" si="8"/>
        <v>3569485920</v>
      </c>
      <c r="G54">
        <f t="shared" si="1"/>
        <v>0</v>
      </c>
      <c r="H54" s="4"/>
      <c r="J54">
        <f t="shared" si="7"/>
        <v>223092870</v>
      </c>
      <c r="L54" s="1"/>
      <c r="M54" s="3"/>
    </row>
    <row r="55" spans="5:13">
      <c r="E55" s="4"/>
      <c r="F55" s="3">
        <f t="shared" si="8"/>
        <v>3792578790</v>
      </c>
      <c r="G55">
        <f t="shared" si="1"/>
        <v>0</v>
      </c>
      <c r="H55" s="4"/>
      <c r="J55">
        <f t="shared" si="7"/>
        <v>223092870</v>
      </c>
      <c r="L55" s="1"/>
      <c r="M55" s="3"/>
    </row>
    <row r="56" spans="5:13">
      <c r="E56" s="4"/>
      <c r="F56" s="3">
        <f t="shared" si="8"/>
        <v>4015671660</v>
      </c>
      <c r="G56">
        <f t="shared" si="1"/>
        <v>0</v>
      </c>
      <c r="H56" s="4"/>
      <c r="J56">
        <f t="shared" si="7"/>
        <v>223092870</v>
      </c>
      <c r="L56" s="1"/>
      <c r="M56" s="3"/>
    </row>
    <row r="57" spans="5:13">
      <c r="E57" s="4"/>
      <c r="F57" s="3">
        <f t="shared" si="8"/>
        <v>4238764530</v>
      </c>
      <c r="G57">
        <f t="shared" si="1"/>
        <v>0</v>
      </c>
      <c r="H57" s="4"/>
      <c r="J57">
        <f t="shared" si="7"/>
        <v>223092870</v>
      </c>
      <c r="L57" s="1"/>
      <c r="M57" s="3"/>
    </row>
    <row r="58" spans="5:13">
      <c r="E58" s="4"/>
      <c r="F58" s="3">
        <f t="shared" si="8"/>
        <v>4461857400</v>
      </c>
      <c r="G58">
        <f t="shared" si="1"/>
        <v>0</v>
      </c>
      <c r="H58" s="4"/>
      <c r="J58">
        <f t="shared" si="7"/>
        <v>223092870</v>
      </c>
      <c r="L58" s="1"/>
      <c r="M58" s="3"/>
    </row>
    <row r="59" spans="5:13">
      <c r="E59" s="4"/>
      <c r="F59" s="3">
        <f t="shared" si="8"/>
        <v>4684950270</v>
      </c>
      <c r="G59">
        <f t="shared" si="1"/>
        <v>0</v>
      </c>
      <c r="H59" s="4"/>
      <c r="J59">
        <f t="shared" si="7"/>
        <v>223092870</v>
      </c>
      <c r="L59" s="1"/>
      <c r="M59" s="3"/>
    </row>
    <row r="60" spans="5:13">
      <c r="E60" s="4"/>
      <c r="F60" s="3">
        <f t="shared" si="8"/>
        <v>4908043140</v>
      </c>
      <c r="G60">
        <f t="shared" si="1"/>
        <v>0</v>
      </c>
      <c r="H60" s="4"/>
      <c r="J60">
        <f t="shared" si="7"/>
        <v>223092870</v>
      </c>
      <c r="L60" s="1"/>
      <c r="M60" s="3"/>
    </row>
    <row r="61" spans="5:13">
      <c r="E61" s="4"/>
      <c r="F61" s="3">
        <f t="shared" si="8"/>
        <v>5131136010</v>
      </c>
      <c r="G61">
        <f t="shared" si="1"/>
        <v>0</v>
      </c>
      <c r="H61" s="4"/>
      <c r="J61">
        <f t="shared" si="7"/>
        <v>223092870</v>
      </c>
      <c r="L61" s="1"/>
      <c r="M61" s="3"/>
    </row>
    <row r="62" spans="5:13">
      <c r="E62" s="4"/>
      <c r="F62" s="3">
        <f t="shared" si="8"/>
        <v>5354228880</v>
      </c>
      <c r="G62">
        <f t="shared" si="1"/>
        <v>0</v>
      </c>
      <c r="H62" s="4"/>
      <c r="J62">
        <f t="shared" si="7"/>
        <v>223092870</v>
      </c>
      <c r="L62" s="1"/>
      <c r="M62" s="3"/>
    </row>
    <row r="63" spans="5:13">
      <c r="E63" s="4"/>
      <c r="F63" s="3">
        <f t="shared" si="8"/>
        <v>5577321750</v>
      </c>
      <c r="G63">
        <f t="shared" si="1"/>
        <v>0</v>
      </c>
      <c r="H63" s="4"/>
      <c r="J63">
        <f t="shared" si="7"/>
        <v>223092870</v>
      </c>
      <c r="L63" s="1"/>
      <c r="M63" s="3"/>
    </row>
    <row r="64" spans="5:13">
      <c r="E64" s="4"/>
      <c r="F64" s="3">
        <f t="shared" si="8"/>
        <v>5800414620</v>
      </c>
      <c r="G64">
        <f t="shared" si="1"/>
        <v>0</v>
      </c>
      <c r="H64" s="4"/>
      <c r="J64">
        <f t="shared" si="7"/>
        <v>223092870</v>
      </c>
      <c r="L64" s="1"/>
      <c r="M64" s="3"/>
    </row>
    <row r="65" spans="5:15">
      <c r="E65" s="4"/>
      <c r="F65" s="3">
        <f t="shared" si="8"/>
        <v>6023507490</v>
      </c>
      <c r="G65">
        <f t="shared" si="1"/>
        <v>0</v>
      </c>
      <c r="H65" s="4"/>
      <c r="J65">
        <f t="shared" si="7"/>
        <v>223092870</v>
      </c>
      <c r="L65" s="1"/>
      <c r="M65" s="3"/>
    </row>
    <row r="66" spans="5:15">
      <c r="E66" s="4"/>
      <c r="F66" s="3">
        <f t="shared" si="8"/>
        <v>6246600360</v>
      </c>
      <c r="G66">
        <f t="shared" si="1"/>
        <v>0</v>
      </c>
      <c r="H66" s="4"/>
      <c r="J66">
        <f t="shared" si="7"/>
        <v>223092870</v>
      </c>
      <c r="L66" s="1"/>
      <c r="M66" s="3"/>
    </row>
    <row r="67" spans="5:15">
      <c r="E67" s="4">
        <f t="shared" si="0"/>
        <v>0.1635881955585578</v>
      </c>
      <c r="F67" s="3">
        <v>6469693230</v>
      </c>
      <c r="G67">
        <f t="shared" ref="G67" si="9">H67*(F67-1)</f>
        <v>0</v>
      </c>
      <c r="J67" s="1">
        <f>2*3*5*7*11*13*17*19*23*29</f>
        <v>6469693230</v>
      </c>
      <c r="L67" s="1" t="s">
        <v>13</v>
      </c>
      <c r="M67" s="3">
        <f>2*3*5*7*11*13*17*19*23*29</f>
        <v>6469693230</v>
      </c>
      <c r="N67">
        <v>28</v>
      </c>
      <c r="O67" s="1" t="s">
        <v>22</v>
      </c>
    </row>
    <row r="68" spans="5:15">
      <c r="M68" s="3"/>
    </row>
    <row r="70" spans="5:15">
      <c r="M70" s="3">
        <f>2*3*5*7*11*13*17*19*23*29*31</f>
        <v>200560490130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6"/>
  <sheetViews>
    <sheetView tabSelected="1" topLeftCell="A41" workbookViewId="0">
      <selection activeCell="F60" sqref="F60"/>
    </sheetView>
  </sheetViews>
  <sheetFormatPr defaultRowHeight="15"/>
  <cols>
    <col min="1" max="1" width="14" customWidth="1"/>
    <col min="4" max="5" width="10.140625" customWidth="1"/>
    <col min="6" max="6" width="11.7109375" customWidth="1"/>
  </cols>
  <sheetData>
    <row r="1" spans="1:3">
      <c r="A1" t="s">
        <v>25</v>
      </c>
    </row>
    <row r="3" spans="1:3">
      <c r="A3" t="s">
        <v>23</v>
      </c>
      <c r="B3" t="s">
        <v>24</v>
      </c>
      <c r="C3" t="s">
        <v>26</v>
      </c>
    </row>
    <row r="4" spans="1:3">
      <c r="A4">
        <v>10000</v>
      </c>
      <c r="B4">
        <v>3.2000000000000001E-2</v>
      </c>
    </row>
    <row r="5" spans="1:3">
      <c r="A5">
        <v>100000</v>
      </c>
      <c r="B5">
        <v>2.69</v>
      </c>
    </row>
    <row r="6" spans="1:3">
      <c r="A6">
        <v>1000000</v>
      </c>
      <c r="B6">
        <v>295.53890000000001</v>
      </c>
    </row>
    <row r="7" spans="1:3">
      <c r="A7">
        <v>10000000</v>
      </c>
      <c r="C7">
        <f>0.0000000004*A7^1.9827</f>
        <v>30266.345914739708</v>
      </c>
    </row>
    <row r="23" spans="1:6">
      <c r="A23" t="s">
        <v>27</v>
      </c>
    </row>
    <row r="25" spans="1:6">
      <c r="A25" t="s">
        <v>23</v>
      </c>
      <c r="B25" t="s">
        <v>24</v>
      </c>
      <c r="C25" t="s">
        <v>26</v>
      </c>
      <c r="D25" t="s">
        <v>28</v>
      </c>
      <c r="F25" t="s">
        <v>29</v>
      </c>
    </row>
    <row r="26" spans="1:6">
      <c r="A26" s="2">
        <v>1000000</v>
      </c>
      <c r="B26">
        <v>0.39100000000000001</v>
      </c>
      <c r="D26" s="2">
        <v>78498</v>
      </c>
      <c r="E26" s="2"/>
    </row>
    <row r="27" spans="1:6">
      <c r="A27" s="2">
        <v>3000000</v>
      </c>
      <c r="B27">
        <v>1.3140000000000001</v>
      </c>
      <c r="D27" s="2">
        <v>216816</v>
      </c>
      <c r="E27" s="2"/>
    </row>
    <row r="28" spans="1:6">
      <c r="A28" s="2">
        <v>10000000</v>
      </c>
      <c r="B28">
        <v>4.3970000000000002</v>
      </c>
      <c r="D28" s="2">
        <v>664579</v>
      </c>
      <c r="E28" s="2"/>
    </row>
    <row r="29" spans="1:6">
      <c r="A29" s="2">
        <v>100000000</v>
      </c>
      <c r="B29">
        <v>50.884999999999998</v>
      </c>
      <c r="D29" s="2">
        <v>5761455</v>
      </c>
      <c r="E29" s="2"/>
    </row>
    <row r="30" spans="1:6">
      <c r="A30" s="2">
        <v>1000000000</v>
      </c>
      <c r="C30">
        <f>0.0000002*A30^1.0529</f>
        <v>598.5907420664671</v>
      </c>
      <c r="F30" s="2">
        <f>0.1963*A30^0.9332</f>
        <v>49172274.752725273</v>
      </c>
    </row>
    <row r="31" spans="1:6">
      <c r="A31" s="2">
        <v>1115464350</v>
      </c>
      <c r="C31">
        <f>0.0000002*A31^1.0529</f>
        <v>671.57743714833873</v>
      </c>
      <c r="F31" s="2">
        <f>0.1963*A31^0.9332</f>
        <v>54451011.788469717</v>
      </c>
    </row>
    <row r="42" spans="1:8">
      <c r="A42" t="s">
        <v>30</v>
      </c>
    </row>
    <row r="44" spans="1:8">
      <c r="A44" t="s">
        <v>23</v>
      </c>
      <c r="B44" t="s">
        <v>24</v>
      </c>
      <c r="C44" t="s">
        <v>38</v>
      </c>
      <c r="D44" t="s">
        <v>26</v>
      </c>
      <c r="E44" t="s">
        <v>39</v>
      </c>
      <c r="F44" t="s">
        <v>31</v>
      </c>
      <c r="G44" t="s">
        <v>28</v>
      </c>
      <c r="H44" t="s">
        <v>29</v>
      </c>
    </row>
    <row r="45" spans="1:8">
      <c r="A45" s="2">
        <v>2</v>
      </c>
      <c r="D45">
        <f>0.0000060343*A45^0.9710247909</f>
        <v>1.1828631062398102E-5</v>
      </c>
      <c r="F45">
        <f>D45/60</f>
        <v>1.9714385103996836E-7</v>
      </c>
    </row>
    <row r="46" spans="1:8">
      <c r="A46" s="2">
        <v>6</v>
      </c>
      <c r="D46">
        <f t="shared" ref="D46:D58" si="0">0.0000060343*A46^0.9710247909</f>
        <v>3.4374077584264703E-5</v>
      </c>
      <c r="E46">
        <v>2.44516</v>
      </c>
      <c r="F46">
        <f t="shared" ref="F46:F57" si="1">D46/60</f>
        <v>5.7290129307107843E-7</v>
      </c>
    </row>
    <row r="47" spans="1:8">
      <c r="A47" s="2">
        <v>30</v>
      </c>
      <c r="B47">
        <v>3.0000000000000001E-3</v>
      </c>
      <c r="C47">
        <v>8.9999999999999993E-3</v>
      </c>
      <c r="D47">
        <f t="shared" si="0"/>
        <v>1.640394313691857E-4</v>
      </c>
      <c r="E47">
        <v>1.6859999999999999</v>
      </c>
      <c r="F47">
        <f t="shared" si="1"/>
        <v>2.7339905228197616E-6</v>
      </c>
    </row>
    <row r="48" spans="1:8">
      <c r="A48" s="2">
        <v>210</v>
      </c>
      <c r="B48">
        <v>5.0000000000000001E-3</v>
      </c>
      <c r="C48">
        <v>1.0999999999999999E-2</v>
      </c>
      <c r="D48">
        <f t="shared" si="0"/>
        <v>1.0853239900043099E-3</v>
      </c>
      <c r="E48">
        <v>1.4039219999999999</v>
      </c>
      <c r="F48">
        <f t="shared" si="1"/>
        <v>1.8088733166738499E-5</v>
      </c>
      <c r="H48" s="2"/>
    </row>
    <row r="49" spans="1:8">
      <c r="A49" s="2">
        <v>2310</v>
      </c>
      <c r="B49">
        <v>9.9977999999999994E-3</v>
      </c>
      <c r="C49">
        <v>1.4999999999999999E-2</v>
      </c>
      <c r="D49">
        <f t="shared" si="0"/>
        <v>1.1137238425396144E-2</v>
      </c>
      <c r="E49">
        <v>1.2707649999999999</v>
      </c>
      <c r="F49">
        <f t="shared" si="1"/>
        <v>1.8562064042326908E-4</v>
      </c>
      <c r="H49" s="2"/>
    </row>
    <row r="50" spans="1:8">
      <c r="A50" s="2">
        <v>30030</v>
      </c>
      <c r="B50">
        <v>0.105</v>
      </c>
      <c r="C50">
        <v>0.105</v>
      </c>
      <c r="D50">
        <f t="shared" si="0"/>
        <v>0.13441388316112632</v>
      </c>
      <c r="E50">
        <v>1.1725449999999999</v>
      </c>
      <c r="F50">
        <f t="shared" si="1"/>
        <v>2.2402313860187721E-3</v>
      </c>
    </row>
    <row r="51" spans="1:8">
      <c r="A51" s="2">
        <f>2*3*5*7*11*13*17</f>
        <v>510510</v>
      </c>
      <c r="B51">
        <v>1.6110907999999999</v>
      </c>
      <c r="C51">
        <v>1.7749999999999999</v>
      </c>
      <c r="D51">
        <f t="shared" si="0"/>
        <v>2.1049439423964014</v>
      </c>
      <c r="E51">
        <v>1.10354</v>
      </c>
      <c r="F51">
        <f>D51/60</f>
        <v>3.5082399039940024E-2</v>
      </c>
    </row>
    <row r="52" spans="1:8">
      <c r="A52" s="2">
        <f>2*3*5*7*11*13*17*19</f>
        <v>9699690</v>
      </c>
      <c r="B52">
        <v>31.646811723999999</v>
      </c>
      <c r="C52">
        <v>35.15</v>
      </c>
      <c r="D52">
        <f t="shared" si="0"/>
        <v>36.723323839186335</v>
      </c>
      <c r="E52">
        <v>1.04545</v>
      </c>
      <c r="F52">
        <f>D52/60</f>
        <v>0.61205539731977221</v>
      </c>
    </row>
    <row r="53" spans="1:8">
      <c r="A53" s="2">
        <v>223092870</v>
      </c>
      <c r="B53">
        <v>608.1558</v>
      </c>
      <c r="C53">
        <v>896.87760000000003</v>
      </c>
      <c r="D53">
        <f t="shared" si="0"/>
        <v>771.2824859834725</v>
      </c>
      <c r="E53">
        <v>1.00000000324173</v>
      </c>
      <c r="F53">
        <f>D53/60</f>
        <v>12.854708099724542</v>
      </c>
    </row>
    <row r="54" spans="1:8">
      <c r="A54" s="2">
        <f>2*3*5*7*11*13*17*19*23*29</f>
        <v>6469693230</v>
      </c>
      <c r="C54">
        <v>20545.86</v>
      </c>
      <c r="D54">
        <f t="shared" si="0"/>
        <v>20287.950649844199</v>
      </c>
      <c r="E54">
        <v>0.96551724032999997</v>
      </c>
      <c r="F54">
        <f>D54/60</f>
        <v>338.13251083073663</v>
      </c>
      <c r="G54" s="2">
        <f>0.1963*A54^0.9332</f>
        <v>280825769.54925668</v>
      </c>
    </row>
    <row r="55" spans="1:8">
      <c r="A55" s="2">
        <v>446185740</v>
      </c>
      <c r="D55">
        <f t="shared" si="0"/>
        <v>1511.8930069084604</v>
      </c>
      <c r="F55">
        <f>D55/60</f>
        <v>25.198216781807673</v>
      </c>
    </row>
    <row r="56" spans="1:8">
      <c r="A56" s="2">
        <v>669278610</v>
      </c>
      <c r="D56">
        <f t="shared" si="0"/>
        <v>2241.3518413689903</v>
      </c>
      <c r="F56">
        <f>D56/60</f>
        <v>37.355864022816505</v>
      </c>
    </row>
    <row r="57" spans="1:8">
      <c r="A57" s="2">
        <v>892371480</v>
      </c>
      <c r="D57">
        <f t="shared" si="0"/>
        <v>2963.6618306249043</v>
      </c>
      <c r="F57">
        <f>D57/60</f>
        <v>49.394363843748401</v>
      </c>
    </row>
    <row r="58" spans="1:8">
      <c r="A58" s="2">
        <v>1115464350</v>
      </c>
      <c r="B58">
        <v>652.12</v>
      </c>
      <c r="D58">
        <f t="shared" si="0"/>
        <v>3680.7021254777555</v>
      </c>
      <c r="F58">
        <f>D58/60</f>
        <v>61.345035424629259</v>
      </c>
      <c r="G58" s="2">
        <f>0.1963*A58^0.9332</f>
        <v>54451011.788469717</v>
      </c>
    </row>
    <row r="60" spans="1:8">
      <c r="D60">
        <f>SUM(D45:D54)</f>
        <v>21098.208250296972</v>
      </c>
      <c r="F60">
        <f>D60/60</f>
        <v>351.63680417161618</v>
      </c>
    </row>
    <row r="63" spans="1:8">
      <c r="A63" s="2">
        <v>1000000</v>
      </c>
      <c r="B63" s="1"/>
      <c r="G63" s="2"/>
    </row>
    <row r="64" spans="1:8">
      <c r="A64" s="2">
        <v>10000000</v>
      </c>
      <c r="G64" s="2"/>
    </row>
    <row r="65" spans="1:7">
      <c r="A65" s="2">
        <v>100000000</v>
      </c>
      <c r="G65" s="2"/>
    </row>
    <row r="66" spans="1:7">
      <c r="A66" s="2">
        <v>1000000000</v>
      </c>
      <c r="D66">
        <f>0.0000060343*A66^0.9710247909</f>
        <v>3310.1678461293309</v>
      </c>
      <c r="G66" s="2">
        <f>0.1963*A66^0.9332</f>
        <v>49172274.752725273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resiliance_hist_1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Windows User</cp:lastModifiedBy>
  <dcterms:created xsi:type="dcterms:W3CDTF">2018-05-15T07:35:55Z</dcterms:created>
  <dcterms:modified xsi:type="dcterms:W3CDTF">2018-05-22T05:09:35Z</dcterms:modified>
</cp:coreProperties>
</file>