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kiuru\Documents\MP\Data_diffusion\"/>
    </mc:Choice>
  </mc:AlternateContent>
  <xr:revisionPtr revIDLastSave="0" documentId="13_ncr:1_{F9552D36-5EA2-47B7-9A8F-AAB1BB3F20E5}" xr6:coauthVersionLast="47" xr6:coauthVersionMax="47" xr10:uidLastSave="{00000000-0000-0000-0000-000000000000}"/>
  <bookViews>
    <workbookView xWindow="-120" yWindow="-120" windowWidth="29040" windowHeight="15225" tabRatio="670" activeTab="2" xr2:uid="{57DBCFD0-DCEF-488D-B6D7-A931206FCB05}"/>
  </bookViews>
  <sheets>
    <sheet name="plotdata_final" sheetId="13" r:id="rId1"/>
    <sheet name="plotdata_a_final" sheetId="12" r:id="rId2"/>
    <sheet name="Tables" sheetId="6" r:id="rId3"/>
    <sheet name="Stat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1" i="2" l="1"/>
  <c r="W10" i="2"/>
  <c r="AF11" i="6"/>
  <c r="D27" i="6"/>
  <c r="E27" i="6"/>
  <c r="F27" i="6"/>
  <c r="G27" i="6"/>
  <c r="P11" i="6"/>
  <c r="O11" i="6"/>
  <c r="N11" i="6"/>
  <c r="M11" i="6"/>
  <c r="G11" i="6"/>
  <c r="F11" i="6"/>
  <c r="E11" i="6"/>
  <c r="D11" i="6"/>
  <c r="AI11" i="6"/>
  <c r="AH11" i="6"/>
  <c r="AG11" i="6"/>
  <c r="Z27" i="6"/>
  <c r="Y27" i="6"/>
  <c r="X27" i="6"/>
  <c r="W27" i="6"/>
  <c r="Z11" i="6"/>
  <c r="Y11" i="6"/>
  <c r="X11" i="6"/>
  <c r="W11" i="6"/>
  <c r="Y28" i="6" l="1"/>
  <c r="X28" i="6"/>
  <c r="Z26" i="6"/>
  <c r="Y26" i="6"/>
  <c r="X26" i="6"/>
  <c r="W26" i="6"/>
  <c r="AH12" i="6"/>
  <c r="AG12" i="6"/>
  <c r="AI10" i="6"/>
  <c r="AH10" i="6"/>
  <c r="AG10" i="6"/>
  <c r="AF10" i="6"/>
  <c r="AF13" i="6" s="1"/>
  <c r="Z10" i="6"/>
  <c r="Z13" i="6" s="1"/>
  <c r="Y10" i="6"/>
  <c r="Y13" i="6" s="1"/>
  <c r="X10" i="6"/>
  <c r="W10" i="6"/>
  <c r="W13" i="6" s="1"/>
  <c r="K11" i="2"/>
  <c r="K10" i="2"/>
  <c r="D10" i="6"/>
  <c r="D13" i="6" s="1"/>
  <c r="W29" i="6" l="1"/>
  <c r="W28" i="6"/>
  <c r="Z29" i="6"/>
  <c r="AI13" i="6"/>
  <c r="AF12" i="6"/>
  <c r="AG13" i="6"/>
  <c r="X12" i="6"/>
  <c r="Z28" i="6"/>
  <c r="X29" i="6"/>
  <c r="Y29" i="6"/>
  <c r="AI12" i="6"/>
  <c r="AH13" i="6"/>
  <c r="W12" i="6"/>
  <c r="Y12" i="6"/>
  <c r="Z12" i="6"/>
  <c r="X13" i="6"/>
  <c r="D15" i="6"/>
  <c r="D14" i="6"/>
  <c r="E10" i="6" l="1"/>
  <c r="E14" i="6" s="1"/>
  <c r="F10" i="6"/>
  <c r="F14" i="6" s="1"/>
  <c r="G10" i="6"/>
  <c r="G14" i="6" s="1"/>
  <c r="F26" i="6"/>
  <c r="F30" i="6" s="1"/>
  <c r="P10" i="6"/>
  <c r="P14" i="6" s="1"/>
  <c r="O10" i="6"/>
  <c r="O14" i="6" s="1"/>
  <c r="N10" i="6"/>
  <c r="N14" i="6" s="1"/>
  <c r="M10" i="6"/>
  <c r="M14" i="6" s="1"/>
  <c r="D12" i="6"/>
  <c r="G26" i="6"/>
  <c r="G30" i="6" s="1"/>
  <c r="E26" i="6"/>
  <c r="E30" i="6" s="1"/>
  <c r="D26" i="6"/>
  <c r="D30" i="6" s="1"/>
  <c r="F12" i="6" l="1"/>
  <c r="F13" i="6"/>
  <c r="F15" i="6"/>
  <c r="G12" i="6"/>
  <c r="G13" i="6"/>
  <c r="G15" i="6"/>
  <c r="E12" i="6"/>
  <c r="E13" i="6"/>
  <c r="E15" i="6"/>
  <c r="G28" i="6"/>
  <c r="G29" i="6"/>
  <c r="G31" i="6"/>
  <c r="D28" i="6"/>
  <c r="D29" i="6"/>
  <c r="D31" i="6"/>
  <c r="E28" i="6"/>
  <c r="E29" i="6"/>
  <c r="E31" i="6"/>
  <c r="F28" i="6"/>
  <c r="F29" i="6"/>
  <c r="F31" i="6"/>
  <c r="M12" i="6"/>
  <c r="M13" i="6"/>
  <c r="M15" i="6"/>
  <c r="N12" i="6"/>
  <c r="N13" i="6"/>
  <c r="N15" i="6"/>
  <c r="O12" i="6"/>
  <c r="O13" i="6"/>
  <c r="O15" i="6"/>
  <c r="P12" i="6"/>
  <c r="P13" i="6"/>
  <c r="P15" i="6"/>
</calcChain>
</file>

<file path=xl/sharedStrings.xml><?xml version="1.0" encoding="utf-8"?>
<sst xmlns="http://schemas.openxmlformats.org/spreadsheetml/2006/main" count="166" uniqueCount="69">
  <si>
    <t>0-5 cm</t>
  </si>
  <si>
    <t>20-25 cm</t>
  </si>
  <si>
    <t>40-45 cm</t>
  </si>
  <si>
    <t>Sample</t>
  </si>
  <si>
    <t>Dc_3kPa</t>
  </si>
  <si>
    <t>Dc_1kPa</t>
  </si>
  <si>
    <t>Dc_6kPa</t>
  </si>
  <si>
    <t>Dc_10kPa</t>
  </si>
  <si>
    <t>Df_1kPa</t>
  </si>
  <si>
    <t>Df_3kPa</t>
  </si>
  <si>
    <t>Df_6kPa</t>
  </si>
  <si>
    <t>Df_10kPa</t>
  </si>
  <si>
    <t>Depth</t>
  </si>
  <si>
    <t>Variance homogeneity</t>
  </si>
  <si>
    <t>Bartlett</t>
  </si>
  <si>
    <t>p</t>
  </si>
  <si>
    <t>log10-transform p</t>
  </si>
  <si>
    <t>Levene</t>
  </si>
  <si>
    <t>sqrt-transform p</t>
  </si>
  <si>
    <t>ANOVA</t>
  </si>
  <si>
    <t>F oneway</t>
  </si>
  <si>
    <t>Kruskal-Wallis</t>
  </si>
  <si>
    <t>Welch ANOVA</t>
  </si>
  <si>
    <t>Shapiro</t>
  </si>
  <si>
    <t>Anderson (alpha = 0.05)</t>
  </si>
  <si>
    <t>Probability plot</t>
  </si>
  <si>
    <t>(alpha = 0.05)</t>
  </si>
  <si>
    <t>Normality</t>
  </si>
  <si>
    <t>-</t>
  </si>
  <si>
    <t>+</t>
  </si>
  <si>
    <t>a_1kPa</t>
  </si>
  <si>
    <t>a_3kPa</t>
  </si>
  <si>
    <t>a_6kPa</t>
  </si>
  <si>
    <t>a_10kPa</t>
  </si>
  <si>
    <t>a_all_1kPa</t>
  </si>
  <si>
    <t>a_all_3kPa</t>
  </si>
  <si>
    <t>a_all_6kPa</t>
  </si>
  <si>
    <t>a_all_10kPa</t>
  </si>
  <si>
    <t>f_a</t>
  </si>
  <si>
    <t>D_pnm</t>
  </si>
  <si>
    <t>t</t>
  </si>
  <si>
    <t>Df=DMQ!</t>
  </si>
  <si>
    <t>Post-hoc</t>
  </si>
  <si>
    <t>Tukey</t>
  </si>
  <si>
    <t>norm + varhom</t>
  </si>
  <si>
    <t>1-2</t>
  </si>
  <si>
    <t>1-3</t>
  </si>
  <si>
    <t>2-3</t>
  </si>
  <si>
    <t>norm</t>
  </si>
  <si>
    <t>Games-Howell</t>
  </si>
  <si>
    <t>Dunn</t>
  </si>
  <si>
    <t>varhom</t>
  </si>
  <si>
    <t>Dc_1kPa w/o #1</t>
  </si>
  <si>
    <t>0.920, 0.943</t>
  </si>
  <si>
    <t>0.47, 0.69</t>
  </si>
  <si>
    <t>+, +</t>
  </si>
  <si>
    <t>d.f.</t>
  </si>
  <si>
    <t>ind. t test, 2-sided</t>
  </si>
  <si>
    <t>CV</t>
  </si>
  <si>
    <t>Air-filled</t>
  </si>
  <si>
    <t>porosity</t>
  </si>
  <si>
    <t>0.931, 0.916</t>
  </si>
  <si>
    <t>0.56, 0.47</t>
  </si>
  <si>
    <t>Welch t test</t>
  </si>
  <si>
    <t>d.f</t>
  </si>
  <si>
    <t>ind t-test 2-3 p</t>
  </si>
  <si>
    <t>Welch t-test p</t>
  </si>
  <si>
    <t>a_1kPa 20-25 vs. 40-45</t>
  </si>
  <si>
    <t>Dc_1kPa 20-25 vs. 40-45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</si>
</sst>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rgb="FF000000"/>
      <name val="Calibri"/>
      <family val="2"/>
      <scheme val="minor"/>
    </font>
    <font>
      <i/>
      <sz val="1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0" xfId="0" quotePrefix="1"/>
    <xf numFmtId="0" fontId="3" fillId="0" borderId="0" xfId="0" quotePrefix="1" applyFont="1"/>
    <xf numFmtId="0" fontId="0" fillId="0" borderId="0" xfId="0" applyFont="1"/>
    <xf numFmtId="0" fontId="4" fillId="0" borderId="0" xfId="0" applyFont="1"/>
    <xf numFmtId="11" fontId="0" fillId="0" borderId="0" xfId="0" applyNumberFormat="1" applyFont="1"/>
    <xf numFmtId="11" fontId="4" fillId="0" borderId="0" xfId="0" applyNumberFormat="1" applyFont="1"/>
    <xf numFmtId="0" fontId="5" fillId="0" borderId="0" xfId="0" applyFont="1"/>
    <xf numFmtId="0" fontId="6" fillId="0" borderId="0" xfId="0" applyFont="1"/>
    <xf numFmtId="2" fontId="0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11" fontId="10" fillId="0" borderId="0" xfId="0" applyNumberFormat="1" applyFont="1"/>
    <xf numFmtId="11" fontId="11" fillId="0" borderId="0" xfId="0" applyNumberFormat="1" applyFont="1"/>
    <xf numFmtId="16" fontId="0" fillId="0" borderId="0" xfId="0" quotePrefix="1" applyNumberFormat="1"/>
    <xf numFmtId="0" fontId="2" fillId="0" borderId="0" xfId="0" applyNumberFormat="1" applyFont="1"/>
    <xf numFmtId="0" fontId="0" fillId="0" borderId="0" xfId="0" applyNumberFormat="1"/>
    <xf numFmtId="0" fontId="3" fillId="0" borderId="0" xfId="0" applyNumberFormat="1" applyFont="1"/>
    <xf numFmtId="0" fontId="3" fillId="0" borderId="0" xfId="0" quotePrefix="1" applyNumberFormat="1" applyFont="1"/>
    <xf numFmtId="11" fontId="3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16F0-115F-43F3-A643-3F8B9A9A860B}">
  <dimension ref="A1:M22"/>
  <sheetViews>
    <sheetView zoomScale="85" zoomScaleNormal="85" workbookViewId="0">
      <selection activeCell="K16" sqref="K16:K22"/>
    </sheetView>
  </sheetViews>
  <sheetFormatPr defaultRowHeight="15" x14ac:dyDescent="0.25"/>
  <cols>
    <col min="1" max="15" width="12.7109375" customWidth="1"/>
  </cols>
  <sheetData>
    <row r="1" spans="1:13" ht="15.75" x14ac:dyDescent="0.25">
      <c r="A1" s="2"/>
      <c r="B1" s="2" t="s">
        <v>12</v>
      </c>
      <c r="C1" s="2" t="s">
        <v>3</v>
      </c>
      <c r="D1" s="2" t="s">
        <v>5</v>
      </c>
      <c r="E1" s="2" t="s">
        <v>4</v>
      </c>
      <c r="F1" s="2" t="s">
        <v>6</v>
      </c>
      <c r="G1" s="2" t="s">
        <v>7</v>
      </c>
      <c r="H1" s="17" t="s">
        <v>8</v>
      </c>
      <c r="I1" s="17" t="s">
        <v>9</v>
      </c>
      <c r="J1" s="17" t="s">
        <v>10</v>
      </c>
      <c r="K1" s="17" t="s">
        <v>11</v>
      </c>
      <c r="L1" s="2" t="s">
        <v>39</v>
      </c>
    </row>
    <row r="2" spans="1:13" ht="15.75" x14ac:dyDescent="0.25">
      <c r="A2" s="2" t="s">
        <v>0</v>
      </c>
      <c r="B2" s="2">
        <v>1</v>
      </c>
      <c r="C2" s="2">
        <v>1</v>
      </c>
      <c r="D2" s="2">
        <v>2.7577014920563778E-2</v>
      </c>
      <c r="E2" s="2"/>
      <c r="F2" s="2"/>
      <c r="G2" s="2"/>
      <c r="H2" s="17">
        <v>0.12364591562924032</v>
      </c>
      <c r="J2" s="17"/>
      <c r="K2" s="17"/>
      <c r="L2" s="2">
        <v>1.4408214974513601E-2</v>
      </c>
    </row>
    <row r="3" spans="1:13" ht="15.75" x14ac:dyDescent="0.25">
      <c r="A3" s="11" t="s">
        <v>41</v>
      </c>
      <c r="B3" s="2">
        <v>1</v>
      </c>
      <c r="C3" s="2">
        <v>2</v>
      </c>
      <c r="D3" s="2">
        <v>1.2790216407641865E-2</v>
      </c>
      <c r="E3" s="2">
        <v>1.1217025686852585E-2</v>
      </c>
      <c r="F3" s="2">
        <v>1.7163550776464684E-2</v>
      </c>
      <c r="G3" s="2">
        <v>2.0372114007697891E-2</v>
      </c>
      <c r="H3" s="17">
        <v>1.9545171277383592E-2</v>
      </c>
      <c r="I3" s="17">
        <v>2.504695155632861E-2</v>
      </c>
      <c r="J3" s="17">
        <v>3.7043218000403999E-2</v>
      </c>
      <c r="K3" s="17">
        <v>3.878765701340476E-2</v>
      </c>
      <c r="L3" s="2">
        <v>1.1994638431927832E-2</v>
      </c>
    </row>
    <row r="4" spans="1:13" ht="15.75" x14ac:dyDescent="0.25">
      <c r="A4" s="2"/>
      <c r="B4" s="2">
        <v>1</v>
      </c>
      <c r="C4" s="2">
        <v>3</v>
      </c>
      <c r="D4" s="2">
        <v>1.3092334861918376E-2</v>
      </c>
      <c r="E4" s="2">
        <v>1.3074051241337873E-2</v>
      </c>
      <c r="F4" s="2">
        <v>2.438385545034407E-2</v>
      </c>
      <c r="G4" s="2">
        <v>2.3020764092721364E-2</v>
      </c>
      <c r="H4" s="17">
        <v>1.925523239450596E-2</v>
      </c>
      <c r="I4" s="17">
        <v>2.7307624091740406E-2</v>
      </c>
      <c r="J4" s="17">
        <v>4.0388519110583498E-2</v>
      </c>
      <c r="K4" s="18">
        <v>4.7071859798108955E-2</v>
      </c>
      <c r="L4" s="2">
        <v>1.3508604506946839E-2</v>
      </c>
    </row>
    <row r="5" spans="1:13" ht="15.75" x14ac:dyDescent="0.25">
      <c r="A5" s="2"/>
      <c r="B5" s="2">
        <v>1</v>
      </c>
      <c r="C5" s="2">
        <v>4</v>
      </c>
      <c r="D5" s="2">
        <v>7.1601741935054843E-3</v>
      </c>
      <c r="E5" s="2">
        <v>7.1394226028235943E-3</v>
      </c>
      <c r="F5" s="2">
        <v>1.0928157433809494E-2</v>
      </c>
      <c r="G5" s="2"/>
      <c r="H5" s="17">
        <v>1.2632359682814802E-2</v>
      </c>
      <c r="I5" s="17">
        <v>2.1782572588395017E-2</v>
      </c>
      <c r="J5" s="17">
        <v>3.4438449141392491E-2</v>
      </c>
      <c r="K5" s="18"/>
      <c r="L5" s="2">
        <v>2.0730251807859455E-2</v>
      </c>
    </row>
    <row r="6" spans="1:13" ht="15.75" x14ac:dyDescent="0.25">
      <c r="A6" s="2"/>
      <c r="B6" s="2">
        <v>1</v>
      </c>
      <c r="C6" s="2">
        <v>5</v>
      </c>
      <c r="D6" s="2">
        <v>4.4240343246795552E-3</v>
      </c>
      <c r="E6" s="2"/>
      <c r="F6" s="2">
        <v>6.3595519795839129E-3</v>
      </c>
      <c r="G6" s="2">
        <v>1.147647099443091E-2</v>
      </c>
      <c r="H6" s="17">
        <v>6.5805954334373761E-3</v>
      </c>
      <c r="I6" s="17"/>
      <c r="J6" s="17">
        <v>1.871817849302726E-2</v>
      </c>
      <c r="K6" s="18">
        <v>2.9515910370161821E-2</v>
      </c>
      <c r="L6" s="2">
        <v>8.6519380686368996E-3</v>
      </c>
    </row>
    <row r="7" spans="1:13" ht="15.75" x14ac:dyDescent="0.25">
      <c r="A7" s="2"/>
      <c r="B7" s="2">
        <v>1</v>
      </c>
      <c r="C7" s="2">
        <v>6</v>
      </c>
      <c r="D7" s="2">
        <v>8.7833793438758488E-3</v>
      </c>
      <c r="E7" s="2">
        <v>1.0923085958783685E-2</v>
      </c>
      <c r="F7" s="2">
        <v>1.8411699572518404E-2</v>
      </c>
      <c r="G7" s="2">
        <v>2.1168883485351852E-2</v>
      </c>
      <c r="H7" s="17">
        <v>2.7168579794941115E-2</v>
      </c>
      <c r="I7" s="17">
        <v>3.9286667831632267E-2</v>
      </c>
      <c r="J7" s="17">
        <v>5.4151107264308003E-2</v>
      </c>
      <c r="K7" s="18">
        <v>6.9265065695861161E-2</v>
      </c>
      <c r="L7" s="2">
        <v>9.1129645686286228E-3</v>
      </c>
    </row>
    <row r="8" spans="1:13" ht="15.75" x14ac:dyDescent="0.25">
      <c r="A8" s="2"/>
      <c r="B8" s="2">
        <v>1</v>
      </c>
      <c r="C8" s="2">
        <v>7</v>
      </c>
      <c r="D8" s="2">
        <v>1.0096672339517464E-2</v>
      </c>
      <c r="E8" s="2"/>
      <c r="F8" s="2">
        <v>1.5867531162167343E-2</v>
      </c>
      <c r="G8" s="2">
        <v>1.984787749857455E-2</v>
      </c>
      <c r="H8" s="17">
        <v>2.8607220704771853E-3</v>
      </c>
      <c r="I8" s="17"/>
      <c r="J8" s="17">
        <v>8.0724506053357226E-3</v>
      </c>
      <c r="K8" s="18">
        <v>7.9768352711426134E-3</v>
      </c>
      <c r="L8" s="2">
        <v>6.3036706365931878E-3</v>
      </c>
    </row>
    <row r="9" spans="1:13" ht="15.75" x14ac:dyDescent="0.25">
      <c r="A9" s="2" t="s">
        <v>1</v>
      </c>
      <c r="B9" s="2">
        <v>2</v>
      </c>
      <c r="C9" s="2">
        <v>1</v>
      </c>
      <c r="D9" s="2">
        <v>4.286180835971768E-3</v>
      </c>
      <c r="E9" s="2">
        <v>6.641620727028251E-3</v>
      </c>
      <c r="F9" s="2">
        <v>9.4400810101028208E-3</v>
      </c>
      <c r="G9" s="2">
        <v>1.0854071491960856E-2</v>
      </c>
      <c r="H9" s="18">
        <v>4.0824028750441497E-3</v>
      </c>
      <c r="I9" s="17">
        <v>5.1932644315138901E-3</v>
      </c>
      <c r="J9" s="18">
        <v>9.3146988197563858E-3</v>
      </c>
      <c r="K9" s="18">
        <v>9.804864419114533E-3</v>
      </c>
      <c r="L9" s="1">
        <v>5.598717609741748E-3</v>
      </c>
    </row>
    <row r="10" spans="1:13" ht="15.75" x14ac:dyDescent="0.25">
      <c r="A10" s="2"/>
      <c r="B10" s="2">
        <v>2</v>
      </c>
      <c r="C10" s="2">
        <v>2</v>
      </c>
      <c r="D10" s="2">
        <v>4.0814758859927785E-3</v>
      </c>
      <c r="E10" s="2">
        <v>5.3082345699056168E-3</v>
      </c>
      <c r="F10" s="2">
        <v>5.0515898484506565E-3</v>
      </c>
      <c r="G10" s="2">
        <v>1.2314517492728601E-2</v>
      </c>
      <c r="H10" s="17">
        <v>1.1860177869948767E-3</v>
      </c>
      <c r="I10" s="17">
        <v>1.7268128299008604E-3</v>
      </c>
      <c r="J10" s="17">
        <v>2.9463269140262748E-3</v>
      </c>
      <c r="K10" s="18">
        <v>3.1495568778646971E-3</v>
      </c>
      <c r="L10" s="1">
        <v>7.8635491576056135E-3</v>
      </c>
    </row>
    <row r="11" spans="1:13" ht="15.75" x14ac:dyDescent="0.25">
      <c r="A11" s="2"/>
      <c r="B11" s="2">
        <v>2</v>
      </c>
      <c r="C11" s="2">
        <v>3</v>
      </c>
      <c r="D11" s="2">
        <v>5.3297453510601518E-3</v>
      </c>
      <c r="E11" s="2"/>
      <c r="F11" s="2">
        <v>6.291541065174224E-3</v>
      </c>
      <c r="G11" s="2"/>
      <c r="H11" s="17">
        <v>1.1797298760353719E-3</v>
      </c>
      <c r="I11" s="17"/>
      <c r="J11" s="18">
        <v>5.1383275378742571E-3</v>
      </c>
      <c r="K11" s="18"/>
      <c r="L11" s="1">
        <v>3.3909190254685657E-3</v>
      </c>
    </row>
    <row r="12" spans="1:13" ht="15.75" x14ac:dyDescent="0.25">
      <c r="A12" s="2"/>
      <c r="B12" s="2">
        <v>2</v>
      </c>
      <c r="C12" s="2">
        <v>4</v>
      </c>
      <c r="D12" s="2">
        <v>4.7904441561643267E-3</v>
      </c>
      <c r="E12" s="2">
        <v>4.8407196690174528E-3</v>
      </c>
      <c r="F12" s="2">
        <v>6.4518216664518676E-3</v>
      </c>
      <c r="G12" s="2">
        <v>1.1784927717019986E-2</v>
      </c>
      <c r="H12" s="17">
        <v>2.5104678669987499E-3</v>
      </c>
      <c r="I12" s="17">
        <v>3.2965527588539978E-3</v>
      </c>
      <c r="J12" s="17">
        <v>6.933265768922987E-3</v>
      </c>
      <c r="K12" s="18">
        <v>7.3872331317185709E-3</v>
      </c>
      <c r="L12" s="1">
        <v>5.5573844784489379E-3</v>
      </c>
    </row>
    <row r="13" spans="1:13" ht="15.75" x14ac:dyDescent="0.25">
      <c r="A13" s="2"/>
      <c r="B13" s="2">
        <v>2</v>
      </c>
      <c r="C13" s="2">
        <v>5</v>
      </c>
      <c r="D13" s="2">
        <v>1.8202559152920971E-3</v>
      </c>
      <c r="E13" s="2"/>
      <c r="F13" s="2">
        <v>2.9391957301985665E-3</v>
      </c>
      <c r="G13" s="2">
        <v>4.9693116344215055E-3</v>
      </c>
      <c r="H13" s="19">
        <v>3.5289079636859366E-3</v>
      </c>
      <c r="I13" s="19"/>
      <c r="J13" s="18">
        <v>1.3956249827039061E-2</v>
      </c>
      <c r="K13" s="17">
        <v>1.7716052617778876E-2</v>
      </c>
      <c r="L13" s="1">
        <v>2.1485441822643222E-4</v>
      </c>
      <c r="M13" s="1"/>
    </row>
    <row r="14" spans="1:13" ht="15.75" x14ac:dyDescent="0.25">
      <c r="A14" s="2"/>
      <c r="B14" s="2">
        <v>2</v>
      </c>
      <c r="C14" s="2">
        <v>6</v>
      </c>
      <c r="D14" s="2">
        <v>1.9635223695734284E-3</v>
      </c>
      <c r="E14" s="2"/>
      <c r="F14" s="2">
        <v>5.37918269121785E-3</v>
      </c>
      <c r="G14" s="2">
        <v>8.3064920224965276E-3</v>
      </c>
      <c r="H14" s="20">
        <v>3.5575337547268733E-4</v>
      </c>
      <c r="I14" s="17"/>
      <c r="J14" s="17">
        <v>2.100165192304678E-3</v>
      </c>
      <c r="K14" s="17">
        <v>5.9972016725352252E-3</v>
      </c>
      <c r="L14" s="1">
        <v>5.4298887512240195E-3</v>
      </c>
    </row>
    <row r="15" spans="1:13" ht="15.75" x14ac:dyDescent="0.25">
      <c r="A15" s="2"/>
      <c r="B15" s="2">
        <v>2</v>
      </c>
      <c r="C15" s="2">
        <v>7</v>
      </c>
      <c r="D15" s="2">
        <v>3.208905888182019E-3</v>
      </c>
      <c r="E15" s="2">
        <v>4.3550375242183458E-3</v>
      </c>
      <c r="F15" s="2">
        <v>3.3616645224090022E-3</v>
      </c>
      <c r="G15" s="2">
        <v>3.3812937074082627E-3</v>
      </c>
      <c r="H15" s="19">
        <v>2.6791022245159122E-4</v>
      </c>
      <c r="I15" s="17">
        <v>3.2662173604148598E-4</v>
      </c>
      <c r="J15" s="18">
        <v>1.5391988152302174E-3</v>
      </c>
      <c r="K15" s="18">
        <v>3.6114567179927649E-3</v>
      </c>
      <c r="L15" s="1">
        <v>2.7056033759443588E-5</v>
      </c>
    </row>
    <row r="16" spans="1:13" ht="15.75" x14ac:dyDescent="0.25">
      <c r="A16" s="2" t="s">
        <v>2</v>
      </c>
      <c r="B16" s="2">
        <v>3</v>
      </c>
      <c r="C16" s="2">
        <v>1</v>
      </c>
      <c r="D16" s="2">
        <v>3.0319872516457584E-3</v>
      </c>
      <c r="E16" s="2">
        <v>3.4567427337100567E-3</v>
      </c>
      <c r="F16" s="1">
        <v>6.0173190115224056E-3</v>
      </c>
      <c r="G16" s="2">
        <v>9.5102467839510221E-3</v>
      </c>
      <c r="H16" s="20">
        <v>9.2841678036383171E-5</v>
      </c>
      <c r="I16" s="18">
        <v>4.8182226988194976E-4</v>
      </c>
      <c r="J16" s="17">
        <v>2.6252612384692941E-3</v>
      </c>
      <c r="K16" s="18">
        <v>3.2514754904433268E-3</v>
      </c>
      <c r="L16" s="2">
        <v>6.8580400625986035E-3</v>
      </c>
    </row>
    <row r="17" spans="1:12" ht="15.75" x14ac:dyDescent="0.25">
      <c r="A17" s="2"/>
      <c r="B17" s="2">
        <v>3</v>
      </c>
      <c r="C17" s="2">
        <v>2</v>
      </c>
      <c r="D17" s="2">
        <v>3.53187923001722E-3</v>
      </c>
      <c r="E17" s="2">
        <v>7.6923956915327255E-3</v>
      </c>
      <c r="F17" s="1">
        <v>1.3095607731689905E-2</v>
      </c>
      <c r="G17" s="2">
        <v>1.5662653986566157E-2</v>
      </c>
      <c r="H17" s="20">
        <v>1.1283403149905439E-4</v>
      </c>
      <c r="I17" s="18">
        <v>1.0889063510014407E-3</v>
      </c>
      <c r="J17" s="18">
        <v>4.8884716141320743E-3</v>
      </c>
      <c r="K17" s="18">
        <v>7.511791515752873E-3</v>
      </c>
      <c r="L17" s="2">
        <v>1.7581716317276626E-2</v>
      </c>
    </row>
    <row r="18" spans="1:12" ht="15.75" x14ac:dyDescent="0.25">
      <c r="A18" s="2"/>
      <c r="B18" s="2">
        <v>3</v>
      </c>
      <c r="C18" s="2">
        <v>3</v>
      </c>
      <c r="D18" s="2"/>
      <c r="E18" s="2"/>
      <c r="F18" s="1">
        <v>6.7354076969024018E-3</v>
      </c>
      <c r="G18" s="2">
        <v>9.9405147581785938E-3</v>
      </c>
      <c r="H18" s="19"/>
      <c r="I18" s="18"/>
      <c r="J18" s="18">
        <v>9.2772241622015867E-4</v>
      </c>
      <c r="K18" s="18">
        <v>1.9611795374122483E-3</v>
      </c>
      <c r="L18" s="2">
        <v>4.2481951100250713E-3</v>
      </c>
    </row>
    <row r="19" spans="1:12" ht="15.75" x14ac:dyDescent="0.25">
      <c r="A19" s="2"/>
      <c r="B19" s="2">
        <v>3</v>
      </c>
      <c r="C19" s="2">
        <v>4</v>
      </c>
      <c r="D19" s="2">
        <v>4.2371049729606879E-3</v>
      </c>
      <c r="E19" s="2">
        <v>5.3450957339994396E-3</v>
      </c>
      <c r="F19" s="1">
        <v>4.5710929647502525E-3</v>
      </c>
      <c r="G19" s="2"/>
      <c r="H19" s="17">
        <v>3.3955141173470102E-4</v>
      </c>
      <c r="I19" s="18">
        <v>6.936986021216933E-4</v>
      </c>
      <c r="J19" s="17">
        <v>3.9568347352584151E-3</v>
      </c>
      <c r="K19" s="17"/>
      <c r="L19" s="2">
        <v>2.1235678760659648E-4</v>
      </c>
    </row>
    <row r="20" spans="1:12" ht="15.75" x14ac:dyDescent="0.25">
      <c r="A20" s="2"/>
      <c r="B20" s="2">
        <v>3</v>
      </c>
      <c r="C20" s="2">
        <v>5</v>
      </c>
      <c r="D20" s="2">
        <v>1.4618750901520868E-3</v>
      </c>
      <c r="E20" s="2"/>
      <c r="F20" s="1">
        <v>2.0246662698289995E-3</v>
      </c>
      <c r="G20" s="2">
        <v>5.4432895862865562E-3</v>
      </c>
      <c r="H20" s="19">
        <v>2.5323173822835299E-6</v>
      </c>
      <c r="I20" s="18"/>
      <c r="J20" s="17">
        <v>7.2869497492349816E-4</v>
      </c>
      <c r="K20" s="18">
        <v>1.5140104406033562E-3</v>
      </c>
      <c r="L20" s="2">
        <v>2.9523686747202725E-4</v>
      </c>
    </row>
    <row r="21" spans="1:12" ht="15.75" x14ac:dyDescent="0.25">
      <c r="A21" s="2"/>
      <c r="B21" s="2">
        <v>3</v>
      </c>
      <c r="C21" s="2">
        <v>6</v>
      </c>
      <c r="D21" s="2">
        <v>1.7462797905753757E-3</v>
      </c>
      <c r="E21" s="2"/>
      <c r="F21" s="1">
        <v>1.9090741231193203E-3</v>
      </c>
      <c r="G21" s="2">
        <v>2.6545067409292859E-3</v>
      </c>
      <c r="H21" s="19">
        <v>3.0265668352326965E-6</v>
      </c>
      <c r="I21" s="18"/>
      <c r="J21" s="19">
        <v>9.8092128358669086E-4</v>
      </c>
      <c r="K21" s="18">
        <v>3.0706114498076681E-3</v>
      </c>
      <c r="L21" s="2">
        <v>1.7086649907490053E-4</v>
      </c>
    </row>
    <row r="22" spans="1:12" ht="15.75" x14ac:dyDescent="0.25">
      <c r="A22" s="2"/>
      <c r="B22" s="2">
        <v>3</v>
      </c>
      <c r="C22" s="2">
        <v>7</v>
      </c>
      <c r="D22" s="2">
        <v>2.9494083603265739E-3</v>
      </c>
      <c r="E22" s="2">
        <v>2.5156138141965976E-3</v>
      </c>
      <c r="F22" s="2"/>
      <c r="G22" s="2">
        <v>6.507995679971585E-3</v>
      </c>
      <c r="H22" s="19">
        <v>8.8472307703029251E-5</v>
      </c>
      <c r="I22" s="18">
        <v>2.0068901283820057E-4</v>
      </c>
      <c r="J22" s="17"/>
      <c r="K22" s="18">
        <v>1.6676155331084993E-3</v>
      </c>
      <c r="L22" s="2">
        <v>2.9587803204040122E-4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6166-3365-458F-BB25-C8361CAB430B}">
  <dimension ref="A1:L22"/>
  <sheetViews>
    <sheetView zoomScale="85" zoomScaleNormal="85" workbookViewId="0">
      <selection activeCell="C2" sqref="C2:G22"/>
    </sheetView>
  </sheetViews>
  <sheetFormatPr defaultRowHeight="15" x14ac:dyDescent="0.25"/>
  <cols>
    <col min="1" max="11" width="12.7109375" customWidth="1"/>
  </cols>
  <sheetData>
    <row r="1" spans="1:12" ht="15.75" x14ac:dyDescent="0.25">
      <c r="A1" s="2"/>
      <c r="B1" s="2" t="s">
        <v>12</v>
      </c>
      <c r="C1" s="2" t="s">
        <v>3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s="2" t="s">
        <v>37</v>
      </c>
      <c r="L1" s="2" t="s">
        <v>38</v>
      </c>
    </row>
    <row r="2" spans="1:12" ht="15.75" x14ac:dyDescent="0.25">
      <c r="A2" s="2" t="s">
        <v>0</v>
      </c>
      <c r="B2" s="2">
        <v>1</v>
      </c>
      <c r="C2" s="2">
        <v>1</v>
      </c>
      <c r="D2" s="16">
        <v>0.60205535287610246</v>
      </c>
      <c r="E2" s="16"/>
      <c r="F2" s="16"/>
      <c r="G2" s="16"/>
      <c r="H2" s="16">
        <v>0.60205535287610246</v>
      </c>
      <c r="I2" s="16">
        <v>0.63515702689770259</v>
      </c>
      <c r="J2" s="16">
        <v>0.68368571566393754</v>
      </c>
      <c r="K2" s="16">
        <v>0.68951946569586231</v>
      </c>
      <c r="L2" s="16">
        <v>0.93521757196387489</v>
      </c>
    </row>
    <row r="3" spans="1:12" ht="15.75" x14ac:dyDescent="0.25">
      <c r="A3" s="2"/>
      <c r="B3" s="2">
        <v>1</v>
      </c>
      <c r="C3" s="2">
        <v>2</v>
      </c>
      <c r="D3" s="16">
        <v>0.31644130465494547</v>
      </c>
      <c r="E3" s="16">
        <v>0.35751190020026424</v>
      </c>
      <c r="F3" s="16">
        <v>0.43342098599671169</v>
      </c>
      <c r="G3" s="16">
        <v>0.44334593341838785</v>
      </c>
      <c r="H3" s="16">
        <v>0.31644130465494547</v>
      </c>
      <c r="I3" s="16">
        <v>0.35751190020026424</v>
      </c>
      <c r="J3" s="16">
        <v>0.43342098599671169</v>
      </c>
      <c r="K3" s="16">
        <v>0.44334593341838785</v>
      </c>
      <c r="L3" s="16">
        <v>0.91022812383253948</v>
      </c>
    </row>
    <row r="4" spans="1:12" ht="15.75" x14ac:dyDescent="0.25">
      <c r="A4" s="2"/>
      <c r="B4" s="2">
        <v>1</v>
      </c>
      <c r="C4" s="2">
        <v>3</v>
      </c>
      <c r="D4" s="16">
        <v>0.30003370390025108</v>
      </c>
      <c r="E4" s="16">
        <v>0.35898329004365659</v>
      </c>
      <c r="F4" s="16">
        <v>0.43887683660196319</v>
      </c>
      <c r="G4" s="16">
        <v>0.47477407243141512</v>
      </c>
      <c r="H4" s="16">
        <v>0.30003370390025108</v>
      </c>
      <c r="I4" s="16">
        <v>0.35898329004365659</v>
      </c>
      <c r="J4" s="16">
        <v>0.43887683660196319</v>
      </c>
      <c r="K4" s="16">
        <v>0.47477407243141512</v>
      </c>
      <c r="L4" s="16">
        <v>0.89657899591297852</v>
      </c>
    </row>
    <row r="5" spans="1:12" ht="15.75" x14ac:dyDescent="0.25">
      <c r="A5" s="2"/>
      <c r="B5" s="2">
        <v>1</v>
      </c>
      <c r="C5" s="2">
        <v>4</v>
      </c>
      <c r="D5" s="16">
        <v>0.2301999331642538</v>
      </c>
      <c r="E5" s="16">
        <v>0.30753933820854806</v>
      </c>
      <c r="F5" s="16">
        <v>0.3923368364737585</v>
      </c>
      <c r="G5" s="16"/>
      <c r="H5" s="16">
        <v>0.2301999331642538</v>
      </c>
      <c r="I5" s="16">
        <v>0.30753933820854806</v>
      </c>
      <c r="J5" s="16">
        <v>0.3923368364737585</v>
      </c>
      <c r="K5" s="16">
        <v>0.49813013571279979</v>
      </c>
      <c r="L5" s="16">
        <v>0.92605024724178175</v>
      </c>
    </row>
    <row r="6" spans="1:12" ht="15.75" x14ac:dyDescent="0.25">
      <c r="A6" s="2"/>
      <c r="B6" s="2">
        <v>1</v>
      </c>
      <c r="C6" s="2">
        <v>5</v>
      </c>
      <c r="D6" s="16">
        <v>0.1986958576320581</v>
      </c>
      <c r="E6" s="16"/>
      <c r="F6" s="16">
        <v>0.32466611710314786</v>
      </c>
      <c r="G6" s="16">
        <v>0.40210768780800255</v>
      </c>
      <c r="H6" s="16">
        <v>0.1986958576320581</v>
      </c>
      <c r="I6" s="16">
        <v>0.24221842903082857</v>
      </c>
      <c r="J6" s="16">
        <v>0.32466611710314786</v>
      </c>
      <c r="K6" s="16">
        <v>0.40210768780800255</v>
      </c>
      <c r="L6" s="16">
        <v>0.88177546413952435</v>
      </c>
    </row>
    <row r="7" spans="1:12" ht="15.75" x14ac:dyDescent="0.25">
      <c r="A7" s="2"/>
      <c r="B7" s="2">
        <v>1</v>
      </c>
      <c r="C7" s="2">
        <v>6</v>
      </c>
      <c r="D7" s="16">
        <v>0.3147943942067104</v>
      </c>
      <c r="E7" s="16">
        <v>0.3903969830214763</v>
      </c>
      <c r="F7" s="16">
        <v>0.47080135788258543</v>
      </c>
      <c r="G7" s="16">
        <v>0.54353585662964909</v>
      </c>
      <c r="H7" s="16">
        <v>0.3147943942067104</v>
      </c>
      <c r="I7" s="16">
        <v>0.3903969830214763</v>
      </c>
      <c r="J7" s="16">
        <v>0.47080135788258543</v>
      </c>
      <c r="K7" s="16">
        <v>0.54353585662964909</v>
      </c>
      <c r="L7" s="16">
        <v>0.914302490375692</v>
      </c>
    </row>
    <row r="8" spans="1:12" ht="15.75" x14ac:dyDescent="0.25">
      <c r="A8" s="2"/>
      <c r="B8" s="2">
        <v>1</v>
      </c>
      <c r="C8" s="2">
        <v>7</v>
      </c>
      <c r="D8" s="16">
        <v>0.15826945063179332</v>
      </c>
      <c r="E8" s="16"/>
      <c r="F8" s="16">
        <v>0.24694924399830265</v>
      </c>
      <c r="G8" s="16">
        <v>0.24569057062802424</v>
      </c>
      <c r="H8" s="16">
        <v>0.15826945063179332</v>
      </c>
      <c r="I8" s="16">
        <v>0.19913571485599113</v>
      </c>
      <c r="J8" s="16">
        <v>0.24694924399830265</v>
      </c>
      <c r="K8" s="16">
        <v>0.24569057062802424</v>
      </c>
      <c r="L8" s="16">
        <v>0.88272614966625995</v>
      </c>
    </row>
    <row r="9" spans="1:12" ht="15.75" x14ac:dyDescent="0.25">
      <c r="A9" s="2" t="s">
        <v>1</v>
      </c>
      <c r="B9" s="2">
        <v>2</v>
      </c>
      <c r="C9" s="2">
        <v>1</v>
      </c>
      <c r="D9" s="1">
        <v>0.1824427994665716</v>
      </c>
      <c r="E9" s="1">
        <v>0.20246726893642852</v>
      </c>
      <c r="F9" s="1">
        <v>0.26070169545591049</v>
      </c>
      <c r="G9" s="1">
        <v>0.26655163596748066</v>
      </c>
      <c r="H9" s="1">
        <v>0.1824427994665716</v>
      </c>
      <c r="I9" s="1">
        <v>0.20246726893642852</v>
      </c>
      <c r="J9" s="1">
        <v>0.26070169545591049</v>
      </c>
      <c r="K9" s="1">
        <v>0.26655163596748066</v>
      </c>
      <c r="L9" s="1">
        <v>0.90730816114328017</v>
      </c>
    </row>
    <row r="10" spans="1:12" ht="15.75" x14ac:dyDescent="0.25">
      <c r="A10" s="2"/>
      <c r="B10" s="2">
        <v>2</v>
      </c>
      <c r="C10" s="2">
        <v>2</v>
      </c>
      <c r="D10" s="1">
        <v>0.1084742482268104</v>
      </c>
      <c r="E10" s="1">
        <v>0.12747706109106227</v>
      </c>
      <c r="F10" s="1">
        <v>0.16037440379154144</v>
      </c>
      <c r="G10" s="1">
        <v>0.16503744452336877</v>
      </c>
      <c r="H10" s="1">
        <v>0.1084742482268104</v>
      </c>
      <c r="I10" s="1">
        <v>0.12747706109106227</v>
      </c>
      <c r="J10" s="1">
        <v>0.16037440379154144</v>
      </c>
      <c r="K10" s="1">
        <v>0.16503744452336877</v>
      </c>
      <c r="L10" s="1">
        <v>0.90751187947043777</v>
      </c>
    </row>
    <row r="11" spans="1:12" ht="15.75" x14ac:dyDescent="0.25">
      <c r="A11" s="2"/>
      <c r="B11" s="2">
        <v>2</v>
      </c>
      <c r="C11" s="2">
        <v>3</v>
      </c>
      <c r="D11" s="1">
        <v>0.10889149278453958</v>
      </c>
      <c r="E11" s="1"/>
      <c r="F11" s="1">
        <v>0.2045185510691625</v>
      </c>
      <c r="G11" s="1"/>
      <c r="H11" s="1">
        <v>0.10889149278453958</v>
      </c>
      <c r="I11" s="1">
        <v>0.13913252831044587</v>
      </c>
      <c r="J11" s="1">
        <v>0.2045185510691625</v>
      </c>
      <c r="K11" s="1">
        <v>0.22532973018055513</v>
      </c>
      <c r="L11" s="1">
        <v>0.90465982289023106</v>
      </c>
    </row>
    <row r="12" spans="1:12" ht="15.75" x14ac:dyDescent="0.25">
      <c r="A12" s="2"/>
      <c r="B12" s="2">
        <v>2</v>
      </c>
      <c r="C12" s="2">
        <v>4</v>
      </c>
      <c r="D12" s="1">
        <v>0.14989602120269585</v>
      </c>
      <c r="E12" s="1">
        <v>0.16849017142470568</v>
      </c>
      <c r="F12" s="1">
        <v>0.23183288097221222</v>
      </c>
      <c r="G12" s="1">
        <v>0.23823124240219629</v>
      </c>
      <c r="H12" s="1">
        <v>0.14989602120269585</v>
      </c>
      <c r="I12" s="1">
        <v>0.16849017142470568</v>
      </c>
      <c r="J12" s="1">
        <v>0.23183288097221222</v>
      </c>
      <c r="K12" s="1">
        <v>0.23823124240219629</v>
      </c>
      <c r="L12" s="1">
        <v>0.90398076179970555</v>
      </c>
    </row>
    <row r="13" spans="1:12" ht="15.75" x14ac:dyDescent="0.25">
      <c r="A13" s="2"/>
      <c r="B13" s="2">
        <v>2</v>
      </c>
      <c r="C13" s="2">
        <v>5</v>
      </c>
      <c r="D13" s="1">
        <v>0.16256524421660068</v>
      </c>
      <c r="E13" s="1"/>
      <c r="F13" s="1">
        <v>0.30008022333102635</v>
      </c>
      <c r="G13" s="1">
        <v>0.33375145631515701</v>
      </c>
      <c r="H13" s="1">
        <v>0.16256524421660068</v>
      </c>
      <c r="I13" s="1">
        <v>0.21661087865310247</v>
      </c>
      <c r="J13" s="1">
        <v>0.30008022333102635</v>
      </c>
      <c r="K13" s="1">
        <v>0.33375145631515701</v>
      </c>
      <c r="L13" s="1">
        <v>0.8924367232607735</v>
      </c>
    </row>
    <row r="14" spans="1:12" ht="15.75" x14ac:dyDescent="0.25">
      <c r="A14" s="2"/>
      <c r="B14" s="2">
        <v>2</v>
      </c>
      <c r="C14" s="2">
        <v>6</v>
      </c>
      <c r="D14" s="1">
        <v>6.5507321800608143E-2</v>
      </c>
      <c r="E14" s="1"/>
      <c r="F14" s="1">
        <v>0.13978175702808737</v>
      </c>
      <c r="G14" s="1">
        <v>0.2187624068439854</v>
      </c>
      <c r="H14" s="1">
        <v>6.5507321800608143E-2</v>
      </c>
      <c r="I14" s="1">
        <v>8.777943580279568E-2</v>
      </c>
      <c r="J14" s="1">
        <v>0.13978175702808737</v>
      </c>
      <c r="K14" s="1">
        <v>0.2187624068439854</v>
      </c>
      <c r="L14" s="1">
        <v>0.88130012137615654</v>
      </c>
    </row>
    <row r="15" spans="1:12" ht="15.75" x14ac:dyDescent="0.25">
      <c r="A15" s="2"/>
      <c r="B15" s="2">
        <v>2</v>
      </c>
      <c r="C15" s="2">
        <v>7</v>
      </c>
      <c r="D15" s="1">
        <v>5.7710242917952237E-2</v>
      </c>
      <c r="E15" s="1">
        <v>6.2818525945977033E-2</v>
      </c>
      <c r="F15" s="1">
        <v>0.12197244341050328</v>
      </c>
      <c r="G15" s="1">
        <v>0.17571158086532357</v>
      </c>
      <c r="H15" s="1">
        <v>5.7710242917952237E-2</v>
      </c>
      <c r="I15" s="1">
        <v>6.2818525945977033E-2</v>
      </c>
      <c r="J15" s="1">
        <v>0.12197244341050328</v>
      </c>
      <c r="K15" s="1">
        <v>0.17571158086532357</v>
      </c>
      <c r="L15" s="1">
        <v>0.8920971927155108</v>
      </c>
    </row>
    <row r="16" spans="1:12" ht="15.75" x14ac:dyDescent="0.25">
      <c r="A16" s="2" t="s">
        <v>2</v>
      </c>
      <c r="B16" s="2">
        <v>3</v>
      </c>
      <c r="C16" s="2">
        <v>1</v>
      </c>
      <c r="D16" s="1">
        <v>3.6299317323849167E-2</v>
      </c>
      <c r="E16" s="1">
        <v>7.3691949088990127E-2</v>
      </c>
      <c r="F16" s="1">
        <v>0.15276817036281276</v>
      </c>
      <c r="G16" s="1">
        <v>0.16748833350809134</v>
      </c>
      <c r="H16" s="1">
        <v>4.1124895198395461E-2</v>
      </c>
      <c r="I16" s="1">
        <v>7.8517526963536421E-2</v>
      </c>
      <c r="J16" s="1">
        <v>0.15759374823735905</v>
      </c>
      <c r="K16" s="1">
        <v>0.17262192699165113</v>
      </c>
      <c r="L16" s="1">
        <v>0.92279075400725974</v>
      </c>
    </row>
    <row r="17" spans="1:12" ht="15.75" x14ac:dyDescent="0.25">
      <c r="A17" s="2"/>
      <c r="B17" s="2">
        <v>3</v>
      </c>
      <c r="C17" s="2">
        <v>2</v>
      </c>
      <c r="D17" s="1">
        <v>3.9353866243286517E-2</v>
      </c>
      <c r="E17" s="1">
        <v>0.10443339202032154</v>
      </c>
      <c r="F17" s="1">
        <v>0.1993452906810208</v>
      </c>
      <c r="G17" s="1">
        <v>0.23984193657292108</v>
      </c>
      <c r="H17" s="1">
        <v>4.3962993395227801E-2</v>
      </c>
      <c r="I17" s="1">
        <v>0.10904251917226282</v>
      </c>
      <c r="J17" s="1">
        <v>0.20395441783296209</v>
      </c>
      <c r="K17" s="1">
        <v>0.2446431106895266</v>
      </c>
      <c r="L17" s="1">
        <v>0.92625396556893935</v>
      </c>
    </row>
    <row r="18" spans="1:12" ht="15.75" x14ac:dyDescent="0.25">
      <c r="A18" s="2"/>
      <c r="B18" s="2">
        <v>3</v>
      </c>
      <c r="C18" s="2">
        <v>3</v>
      </c>
      <c r="D18" s="1"/>
      <c r="E18" s="1"/>
      <c r="F18" s="1">
        <v>9.4350867310927677E-2</v>
      </c>
      <c r="G18" s="1">
        <v>0.13080833716970208</v>
      </c>
      <c r="H18" s="1">
        <v>1.9217704165021998E-2</v>
      </c>
      <c r="I18" s="1">
        <v>3.3214399661809835E-2</v>
      </c>
      <c r="J18" s="1">
        <v>9.9622079026131294E-2</v>
      </c>
      <c r="K18" s="1">
        <v>0.13618712463419547</v>
      </c>
      <c r="L18" s="1">
        <v>0.9156606125567428</v>
      </c>
    </row>
    <row r="19" spans="1:12" ht="15.75" x14ac:dyDescent="0.25">
      <c r="A19" s="2"/>
      <c r="B19" s="2">
        <v>3</v>
      </c>
      <c r="C19" s="2">
        <v>4</v>
      </c>
      <c r="D19" s="1">
        <v>6.3868788936538801E-2</v>
      </c>
      <c r="E19" s="1">
        <v>8.6753896902089345E-2</v>
      </c>
      <c r="F19" s="1">
        <v>0.18299394915007516</v>
      </c>
      <c r="G19" s="1"/>
      <c r="H19" s="1">
        <v>6.9084826938137112E-2</v>
      </c>
      <c r="I19" s="1">
        <v>9.1969934903687656E-2</v>
      </c>
      <c r="J19" s="1">
        <v>0.18820998715167347</v>
      </c>
      <c r="K19" s="1">
        <v>0.22570478457737497</v>
      </c>
      <c r="L19" s="1">
        <v>0.91654339197442591</v>
      </c>
    </row>
    <row r="20" spans="1:12" ht="15.75" x14ac:dyDescent="0.25">
      <c r="A20" s="2"/>
      <c r="B20" s="2">
        <v>3</v>
      </c>
      <c r="C20" s="2">
        <v>5</v>
      </c>
      <c r="D20" s="1">
        <v>6.7429279445787582E-3</v>
      </c>
      <c r="E20" s="1"/>
      <c r="F20" s="1">
        <v>8.234551675934465E-2</v>
      </c>
      <c r="G20" s="1">
        <v>0.11376244845810468</v>
      </c>
      <c r="H20" s="1">
        <v>1.2349426073229197E-2</v>
      </c>
      <c r="I20" s="1">
        <v>4.0649314048486263E-2</v>
      </c>
      <c r="J20" s="1">
        <v>8.7952014887995089E-2</v>
      </c>
      <c r="K20" s="1">
        <v>0.11948336491591138</v>
      </c>
      <c r="L20" s="1">
        <v>0.91029602994159209</v>
      </c>
    </row>
    <row r="21" spans="1:12" ht="15.75" x14ac:dyDescent="0.25">
      <c r="A21" s="2"/>
      <c r="B21" s="2">
        <v>3</v>
      </c>
      <c r="C21" s="2">
        <v>6</v>
      </c>
      <c r="D21" s="1">
        <v>8.3170283320544991E-3</v>
      </c>
      <c r="E21" s="1"/>
      <c r="F21" s="1">
        <v>9.9857460194257563E-2</v>
      </c>
      <c r="G21" s="1">
        <v>0.16309800408120356</v>
      </c>
      <c r="H21" s="1">
        <v>1.4080559337888987E-2</v>
      </c>
      <c r="I21" s="1">
        <v>2.7157763889632203E-2</v>
      </c>
      <c r="J21" s="1">
        <v>0.10562099120009205</v>
      </c>
      <c r="K21" s="1">
        <v>0.16886153508703805</v>
      </c>
      <c r="L21" s="1">
        <v>0.90778350390664797</v>
      </c>
    </row>
    <row r="22" spans="1:12" ht="15.75" x14ac:dyDescent="0.25">
      <c r="A22" s="2"/>
      <c r="B22" s="2">
        <v>3</v>
      </c>
      <c r="C22" s="2">
        <v>7</v>
      </c>
      <c r="D22" s="1">
        <v>3.2978660913871471E-2</v>
      </c>
      <c r="E22" s="1">
        <v>4.7281853392340811E-2</v>
      </c>
      <c r="F22" s="1"/>
      <c r="G22" s="1">
        <v>0.11999622176307945</v>
      </c>
      <c r="H22" s="1">
        <v>3.8152257597312E-2</v>
      </c>
      <c r="I22" s="1">
        <v>5.245545007578134E-2</v>
      </c>
      <c r="J22" s="1">
        <v>0.10690974715452473</v>
      </c>
      <c r="K22" s="1">
        <v>0.12527540205230447</v>
      </c>
      <c r="L22" s="1">
        <v>0.91722245306495132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15B3B-C30C-409B-9958-BF7ED4C197C1}">
  <dimension ref="A1:AL63"/>
  <sheetViews>
    <sheetView tabSelected="1" zoomScaleNormal="100" workbookViewId="0">
      <selection activeCell="AB1" sqref="AB1:AB1048576"/>
    </sheetView>
  </sheetViews>
  <sheetFormatPr defaultRowHeight="15" x14ac:dyDescent="0.25"/>
  <cols>
    <col min="1" max="1" width="9.140625" style="7"/>
    <col min="2" max="6" width="9.28515625" style="7" bestFit="1" customWidth="1"/>
    <col min="7" max="9" width="12" style="7" bestFit="1" customWidth="1"/>
    <col min="10" max="10" width="9.28515625" style="7" bestFit="1" customWidth="1"/>
    <col min="11" max="13" width="9.140625" style="7"/>
    <col min="14" max="23" width="9.28515625" style="7" bestFit="1" customWidth="1"/>
    <col min="24" max="16384" width="9.140625" style="7"/>
  </cols>
  <sheetData>
    <row r="1" spans="1:35" x14ac:dyDescent="0.25">
      <c r="B1" s="7" t="s">
        <v>12</v>
      </c>
      <c r="C1" s="7" t="s">
        <v>3</v>
      </c>
      <c r="D1" s="7" t="s">
        <v>5</v>
      </c>
      <c r="E1" s="7" t="s">
        <v>4</v>
      </c>
      <c r="F1" s="7" t="s">
        <v>6</v>
      </c>
      <c r="G1" s="7" t="s">
        <v>7</v>
      </c>
      <c r="K1" s="7" t="s">
        <v>12</v>
      </c>
      <c r="L1" s="7" t="s">
        <v>3</v>
      </c>
      <c r="M1" s="7" t="s">
        <v>5</v>
      </c>
      <c r="N1" s="7" t="s">
        <v>4</v>
      </c>
      <c r="O1" s="7" t="s">
        <v>6</v>
      </c>
      <c r="P1" s="7" t="s">
        <v>7</v>
      </c>
      <c r="R1" s="3" t="s">
        <v>59</v>
      </c>
      <c r="U1" s="7" t="s">
        <v>12</v>
      </c>
      <c r="V1" s="7" t="s">
        <v>3</v>
      </c>
      <c r="W1" s="7" t="s">
        <v>5</v>
      </c>
      <c r="X1" s="7" t="s">
        <v>4</v>
      </c>
      <c r="Y1" s="7" t="s">
        <v>6</v>
      </c>
      <c r="Z1" s="7" t="s">
        <v>7</v>
      </c>
      <c r="AD1" s="7" t="s">
        <v>12</v>
      </c>
      <c r="AE1" s="7" t="s">
        <v>3</v>
      </c>
      <c r="AF1" s="7" t="s">
        <v>5</v>
      </c>
      <c r="AG1" s="7" t="s">
        <v>4</v>
      </c>
      <c r="AH1" s="7" t="s">
        <v>6</v>
      </c>
      <c r="AI1" s="7" t="s">
        <v>7</v>
      </c>
    </row>
    <row r="2" spans="1:35" x14ac:dyDescent="0.25">
      <c r="A2" s="7" t="s">
        <v>0</v>
      </c>
      <c r="B2" s="7">
        <v>1</v>
      </c>
      <c r="C2" s="7">
        <v>1</v>
      </c>
      <c r="D2" s="3">
        <v>2.7577014920563778E-2</v>
      </c>
      <c r="H2" s="3"/>
      <c r="I2" s="3"/>
      <c r="J2" s="7" t="s">
        <v>1</v>
      </c>
      <c r="K2" s="7">
        <v>2</v>
      </c>
      <c r="L2" s="7">
        <v>1</v>
      </c>
      <c r="M2" s="7">
        <v>4.286180835971768E-3</v>
      </c>
      <c r="N2" s="7">
        <v>6.641620727028251E-3</v>
      </c>
      <c r="O2" s="7">
        <v>9.4400810101028208E-3</v>
      </c>
      <c r="P2" s="7">
        <v>1.0854071491960856E-2</v>
      </c>
      <c r="R2" s="3" t="s">
        <v>60</v>
      </c>
      <c r="T2" s="7" t="s">
        <v>0</v>
      </c>
      <c r="U2" s="7">
        <v>1</v>
      </c>
      <c r="V2" s="7">
        <v>1</v>
      </c>
      <c r="W2" s="12">
        <v>0.60205535287610246</v>
      </c>
      <c r="X2" s="12"/>
      <c r="Y2" s="12"/>
      <c r="Z2" s="12"/>
      <c r="AC2" s="7" t="s">
        <v>1</v>
      </c>
      <c r="AD2" s="7">
        <v>2</v>
      </c>
      <c r="AE2" s="7">
        <v>1</v>
      </c>
      <c r="AF2" s="12">
        <v>0.1824427994665716</v>
      </c>
      <c r="AG2" s="12">
        <v>0.20246726893642852</v>
      </c>
      <c r="AH2" s="12">
        <v>0.26070169545591049</v>
      </c>
      <c r="AI2" s="12">
        <v>0.26655163596748066</v>
      </c>
    </row>
    <row r="3" spans="1:35" x14ac:dyDescent="0.25">
      <c r="B3" s="7">
        <v>1</v>
      </c>
      <c r="C3" s="7">
        <v>2</v>
      </c>
      <c r="D3" s="7">
        <v>1.2790216407641865E-2</v>
      </c>
      <c r="E3" s="7">
        <v>1.1217025686852585E-2</v>
      </c>
      <c r="F3" s="7">
        <v>1.7163550776464684E-2</v>
      </c>
      <c r="G3" s="7">
        <v>2.0372114007697891E-2</v>
      </c>
      <c r="K3" s="7">
        <v>2</v>
      </c>
      <c r="L3" s="7">
        <v>2</v>
      </c>
      <c r="M3" s="7">
        <v>4.0814758859927785E-3</v>
      </c>
      <c r="N3" s="7">
        <v>5.3082345699056168E-3</v>
      </c>
      <c r="O3" s="7">
        <v>5.0515898484506565E-3</v>
      </c>
      <c r="P3" s="7">
        <v>1.2314517492728601E-2</v>
      </c>
      <c r="U3" s="7">
        <v>1</v>
      </c>
      <c r="V3" s="7">
        <v>2</v>
      </c>
      <c r="W3" s="12">
        <v>0.31644130465494547</v>
      </c>
      <c r="X3" s="12">
        <v>0.35751190020026424</v>
      </c>
      <c r="Y3" s="12">
        <v>0.43342098599671169</v>
      </c>
      <c r="Z3" s="12">
        <v>0.44334593341838785</v>
      </c>
      <c r="AD3" s="7">
        <v>2</v>
      </c>
      <c r="AE3" s="7">
        <v>2</v>
      </c>
      <c r="AF3" s="12">
        <v>0.1084742482268104</v>
      </c>
      <c r="AG3" s="12">
        <v>0.12747706109106227</v>
      </c>
      <c r="AH3" s="12">
        <v>0.16037440379154144</v>
      </c>
      <c r="AI3" s="12">
        <v>0.16503744452336877</v>
      </c>
    </row>
    <row r="4" spans="1:35" x14ac:dyDescent="0.25">
      <c r="B4" s="7">
        <v>1</v>
      </c>
      <c r="C4" s="7">
        <v>3</v>
      </c>
      <c r="D4" s="7">
        <v>1.3092334861918376E-2</v>
      </c>
      <c r="E4" s="7">
        <v>1.3074051241337873E-2</v>
      </c>
      <c r="F4" s="7">
        <v>2.438385545034407E-2</v>
      </c>
      <c r="G4" s="7">
        <v>2.3020764092721364E-2</v>
      </c>
      <c r="K4" s="7">
        <v>2</v>
      </c>
      <c r="L4" s="7">
        <v>3</v>
      </c>
      <c r="M4" s="7">
        <v>5.3297453510601518E-3</v>
      </c>
      <c r="O4" s="7">
        <v>6.291541065174224E-3</v>
      </c>
      <c r="U4" s="7">
        <v>1</v>
      </c>
      <c r="V4" s="7">
        <v>3</v>
      </c>
      <c r="W4" s="12">
        <v>0.30003370390025108</v>
      </c>
      <c r="X4" s="12">
        <v>0.35898329004365659</v>
      </c>
      <c r="Y4" s="12">
        <v>0.43887683660196319</v>
      </c>
      <c r="Z4" s="12">
        <v>0.47477407243141512</v>
      </c>
      <c r="AD4" s="7">
        <v>2</v>
      </c>
      <c r="AE4" s="7">
        <v>3</v>
      </c>
      <c r="AF4" s="12">
        <v>0.10889149278453958</v>
      </c>
      <c r="AG4" s="12"/>
      <c r="AH4" s="12">
        <v>0.2045185510691625</v>
      </c>
      <c r="AI4" s="12"/>
    </row>
    <row r="5" spans="1:35" x14ac:dyDescent="0.25">
      <c r="B5" s="7">
        <v>1</v>
      </c>
      <c r="C5" s="7">
        <v>4</v>
      </c>
      <c r="D5" s="7">
        <v>7.1601741935054843E-3</v>
      </c>
      <c r="E5" s="7">
        <v>7.1394226028235943E-3</v>
      </c>
      <c r="F5" s="7">
        <v>1.0928157433809494E-2</v>
      </c>
      <c r="K5" s="7">
        <v>2</v>
      </c>
      <c r="L5" s="7">
        <v>4</v>
      </c>
      <c r="M5" s="7">
        <v>4.7904441561643267E-3</v>
      </c>
      <c r="N5" s="7">
        <v>4.8407196690174528E-3</v>
      </c>
      <c r="O5" s="7">
        <v>6.4518216664518676E-3</v>
      </c>
      <c r="P5" s="7">
        <v>1.1784927717019986E-2</v>
      </c>
      <c r="U5" s="7">
        <v>1</v>
      </c>
      <c r="V5" s="7">
        <v>4</v>
      </c>
      <c r="W5" s="12">
        <v>0.2301999331642538</v>
      </c>
      <c r="X5" s="12">
        <v>0.30753933820854806</v>
      </c>
      <c r="Y5" s="12">
        <v>0.3923368364737585</v>
      </c>
      <c r="Z5" s="12"/>
      <c r="AD5" s="7">
        <v>2</v>
      </c>
      <c r="AE5" s="7">
        <v>4</v>
      </c>
      <c r="AF5" s="12">
        <v>0.14989602120269585</v>
      </c>
      <c r="AG5" s="12">
        <v>0.16849017142470568</v>
      </c>
      <c r="AH5" s="12">
        <v>0.23183288097221222</v>
      </c>
      <c r="AI5" s="12">
        <v>0.23823124240219629</v>
      </c>
    </row>
    <row r="6" spans="1:35" x14ac:dyDescent="0.25">
      <c r="B6" s="7">
        <v>1</v>
      </c>
      <c r="C6" s="7">
        <v>5</v>
      </c>
      <c r="D6" s="7">
        <v>4.4240343246795552E-3</v>
      </c>
      <c r="F6" s="7">
        <v>6.3595519795839129E-3</v>
      </c>
      <c r="G6" s="7">
        <v>1.147647099443091E-2</v>
      </c>
      <c r="K6" s="7">
        <v>2</v>
      </c>
      <c r="L6" s="7">
        <v>5</v>
      </c>
      <c r="M6" s="7">
        <v>1.8202559152920971E-3</v>
      </c>
      <c r="O6" s="7">
        <v>2.9391957301985665E-3</v>
      </c>
      <c r="P6" s="7">
        <v>4.9693116344215055E-3</v>
      </c>
      <c r="U6" s="7">
        <v>1</v>
      </c>
      <c r="V6" s="7">
        <v>5</v>
      </c>
      <c r="W6" s="12">
        <v>0.1986958576320581</v>
      </c>
      <c r="X6" s="12"/>
      <c r="Y6" s="12">
        <v>0.32466611710314786</v>
      </c>
      <c r="Z6" s="12">
        <v>0.40210768780800255</v>
      </c>
      <c r="AD6" s="7">
        <v>2</v>
      </c>
      <c r="AE6" s="7">
        <v>5</v>
      </c>
      <c r="AF6" s="12">
        <v>0.16256524421660068</v>
      </c>
      <c r="AG6" s="12"/>
      <c r="AH6" s="12">
        <v>0.30008022333102635</v>
      </c>
      <c r="AI6" s="12">
        <v>0.33375145631515701</v>
      </c>
    </row>
    <row r="7" spans="1:35" x14ac:dyDescent="0.25">
      <c r="B7" s="7">
        <v>1</v>
      </c>
      <c r="C7" s="7">
        <v>6</v>
      </c>
      <c r="D7" s="7">
        <v>8.7833793438758488E-3</v>
      </c>
      <c r="E7" s="7">
        <v>1.0923085958783685E-2</v>
      </c>
      <c r="F7" s="7">
        <v>1.8411699572518404E-2</v>
      </c>
      <c r="G7" s="7">
        <v>2.1168883485351852E-2</v>
      </c>
      <c r="K7" s="7">
        <v>2</v>
      </c>
      <c r="L7" s="7">
        <v>6</v>
      </c>
      <c r="M7" s="7">
        <v>1.9635223695734284E-3</v>
      </c>
      <c r="O7" s="7">
        <v>5.37918269121785E-3</v>
      </c>
      <c r="P7" s="7">
        <v>8.3064920224965276E-3</v>
      </c>
      <c r="U7" s="7">
        <v>1</v>
      </c>
      <c r="V7" s="7">
        <v>6</v>
      </c>
      <c r="W7" s="12">
        <v>0.3147943942067104</v>
      </c>
      <c r="X7" s="12">
        <v>0.3903969830214763</v>
      </c>
      <c r="Y7" s="12">
        <v>0.47080135788258543</v>
      </c>
      <c r="Z7" s="12">
        <v>0.54353585662964909</v>
      </c>
      <c r="AD7" s="7">
        <v>2</v>
      </c>
      <c r="AE7" s="7">
        <v>6</v>
      </c>
      <c r="AF7" s="12">
        <v>6.5507321800608143E-2</v>
      </c>
      <c r="AG7" s="12"/>
      <c r="AH7" s="12">
        <v>0.13978175702808737</v>
      </c>
      <c r="AI7" s="12">
        <v>0.2187624068439854</v>
      </c>
    </row>
    <row r="8" spans="1:35" x14ac:dyDescent="0.25">
      <c r="B8" s="7">
        <v>1</v>
      </c>
      <c r="C8" s="7">
        <v>7</v>
      </c>
      <c r="D8" s="7">
        <v>1.0096672339517464E-2</v>
      </c>
      <c r="F8" s="7">
        <v>1.5867531162167343E-2</v>
      </c>
      <c r="G8" s="7">
        <v>1.984787749857455E-2</v>
      </c>
      <c r="K8" s="7">
        <v>2</v>
      </c>
      <c r="L8" s="7">
        <v>7</v>
      </c>
      <c r="M8" s="7">
        <v>3.208905888182019E-3</v>
      </c>
      <c r="N8" s="7">
        <v>4.3550375242183458E-3</v>
      </c>
      <c r="O8" s="7">
        <v>3.3616645224090022E-3</v>
      </c>
      <c r="P8" s="7">
        <v>3.3812937074082627E-3</v>
      </c>
      <c r="U8" s="7">
        <v>1</v>
      </c>
      <c r="V8" s="7">
        <v>7</v>
      </c>
      <c r="W8" s="12">
        <v>0.15826945063179332</v>
      </c>
      <c r="X8" s="12"/>
      <c r="Y8" s="12">
        <v>0.24694924399830265</v>
      </c>
      <c r="Z8" s="12">
        <v>0.24569057062802424</v>
      </c>
      <c r="AD8" s="7">
        <v>2</v>
      </c>
      <c r="AE8" s="7">
        <v>7</v>
      </c>
      <c r="AF8" s="12">
        <v>5.7710242917952237E-2</v>
      </c>
      <c r="AG8" s="12">
        <v>6.2818525945977033E-2</v>
      </c>
      <c r="AH8" s="12">
        <v>0.12197244341050328</v>
      </c>
      <c r="AI8" s="12">
        <v>0.17571158086532357</v>
      </c>
    </row>
    <row r="9" spans="1:35" x14ac:dyDescent="0.25">
      <c r="D9" s="7">
        <v>7</v>
      </c>
      <c r="E9" s="7">
        <v>4</v>
      </c>
      <c r="F9" s="7">
        <v>6</v>
      </c>
      <c r="G9" s="7">
        <v>5</v>
      </c>
      <c r="M9" s="7">
        <v>7</v>
      </c>
      <c r="N9" s="7">
        <v>4</v>
      </c>
      <c r="O9" s="7">
        <v>7</v>
      </c>
      <c r="P9" s="7">
        <v>6</v>
      </c>
      <c r="W9" s="7">
        <v>7</v>
      </c>
      <c r="X9" s="7">
        <v>4</v>
      </c>
      <c r="Y9" s="7">
        <v>6</v>
      </c>
      <c r="Z9" s="7">
        <v>5</v>
      </c>
      <c r="AF9" s="7">
        <v>7</v>
      </c>
      <c r="AG9" s="7">
        <v>4</v>
      </c>
      <c r="AH9" s="7">
        <v>7</v>
      </c>
      <c r="AI9" s="7">
        <v>6</v>
      </c>
    </row>
    <row r="10" spans="1:35" x14ac:dyDescent="0.25">
      <c r="D10" s="3">
        <f>AVERAGE(D2:D8)</f>
        <v>1.1989118055957482E-2</v>
      </c>
      <c r="E10" s="3">
        <f>AVERAGE(E2:E8)</f>
        <v>1.0588396372449434E-2</v>
      </c>
      <c r="F10" s="3">
        <f>AVERAGE(F2:F8)</f>
        <v>1.5519057729147983E-2</v>
      </c>
      <c r="G10" s="3">
        <f>AVERAGE(G2:G8)</f>
        <v>1.9177222015755314E-2</v>
      </c>
      <c r="H10" s="3"/>
      <c r="I10" s="3"/>
      <c r="M10" s="3">
        <f>AVERAGE(M2:M8)</f>
        <v>3.6400757717480817E-3</v>
      </c>
      <c r="N10" s="3">
        <f>AVERAGE(N2:N8)</f>
        <v>5.2864031225424166E-3</v>
      </c>
      <c r="O10" s="3">
        <f>AVERAGE(O2:O8)</f>
        <v>5.5592966477149989E-3</v>
      </c>
      <c r="P10" s="3">
        <f>AVERAGE(P2:P8)</f>
        <v>8.601769011005957E-3</v>
      </c>
      <c r="W10" s="3">
        <f>AVERAGE(W2:W8)</f>
        <v>0.30292714243801638</v>
      </c>
      <c r="X10" s="3">
        <f>AVERAGE(X2:X8)</f>
        <v>0.35360787786848624</v>
      </c>
      <c r="Y10" s="3">
        <f>AVERAGE(Y2:Y8)</f>
        <v>0.38450856300941161</v>
      </c>
      <c r="Z10" s="3">
        <f>AVERAGE(Z2:Z8)</f>
        <v>0.42189082418309576</v>
      </c>
      <c r="AF10" s="3">
        <f>AVERAGE(AF2:AF8)</f>
        <v>0.11935533865939693</v>
      </c>
      <c r="AG10" s="3">
        <f>AVERAGE(AG2:AG8)</f>
        <v>0.14031325684954338</v>
      </c>
      <c r="AH10" s="3">
        <f>AVERAGE(AH2:AH8)</f>
        <v>0.20275170786549199</v>
      </c>
      <c r="AI10" s="3">
        <f>AVERAGE(AI2:AI8)</f>
        <v>0.23300762781958531</v>
      </c>
    </row>
    <row r="11" spans="1:35" x14ac:dyDescent="0.25">
      <c r="D11" s="7">
        <f>_xlfn.STDEV.P(D2:D8)</f>
        <v>6.9616159527942792E-3</v>
      </c>
      <c r="E11" s="7">
        <f>_xlfn.STDEV.P(E2:E8)</f>
        <v>2.1552895469590301E-3</v>
      </c>
      <c r="F11" s="7">
        <f>_xlfn.STDEV.P(F2:F8)</f>
        <v>5.6972320426380597E-3</v>
      </c>
      <c r="G11" s="7">
        <f>_xlfn.STDEV.P(G2:G8)</f>
        <v>3.9979655588400654E-3</v>
      </c>
      <c r="M11" s="7">
        <f>_xlfn.STDEV.P(M2:M8)</f>
        <v>1.2592004044958199E-3</v>
      </c>
      <c r="N11" s="7">
        <f>_xlfn.STDEV.P(N2:N8)</f>
        <v>8.5193412099906368E-4</v>
      </c>
      <c r="O11" s="7">
        <f>_xlfn.STDEV.P(O2:O8)</f>
        <v>2.0134544966590915E-3</v>
      </c>
      <c r="P11" s="7">
        <f>_xlfn.STDEV.P(P2:P8)</f>
        <v>3.40404574465056E-3</v>
      </c>
      <c r="W11" s="7">
        <f>_xlfn.STDEV.P(W2:W8)</f>
        <v>0.13463643001547623</v>
      </c>
      <c r="X11" s="7">
        <f>_xlfn.STDEV.P(X2:X8)</f>
        <v>2.9664309577238802E-2</v>
      </c>
      <c r="Y11" s="7">
        <f>_xlfn.STDEV.P(Y2:Y8)</f>
        <v>7.676777447516997E-2</v>
      </c>
      <c r="Z11" s="7">
        <f>_xlfn.STDEV.P(Z2:Z8)</f>
        <v>9.9491080418519645E-2</v>
      </c>
      <c r="AF11" s="7">
        <f>_xlfn.STDEV.P(AF2:AF8)</f>
        <v>4.4251672910525591E-2</v>
      </c>
      <c r="AG11" s="7">
        <f>_xlfn.STDEV.P(AG2:AG8)</f>
        <v>5.2027062604088278E-2</v>
      </c>
      <c r="AH11" s="7">
        <f>_xlfn.STDEV.P(AH2:AH8)</f>
        <v>6.0905333479277374E-2</v>
      </c>
      <c r="AI11" s="7">
        <f>_xlfn.STDEV.P(AI2:AI8)</f>
        <v>5.687341902041277E-2</v>
      </c>
    </row>
    <row r="12" spans="1:35" x14ac:dyDescent="0.25">
      <c r="D12" s="3">
        <f t="shared" ref="D12:G12" si="0">D11/SQRT(D9)</f>
        <v>2.6312435048905188E-3</v>
      </c>
      <c r="E12" s="3">
        <f t="shared" si="0"/>
        <v>1.077644773479515E-3</v>
      </c>
      <c r="F12" s="3">
        <f t="shared" si="0"/>
        <v>2.3258852417829302E-3</v>
      </c>
      <c r="G12" s="3">
        <f t="shared" si="0"/>
        <v>1.7879445522538642E-3</v>
      </c>
      <c r="H12" s="3"/>
      <c r="I12" s="3"/>
      <c r="M12" s="3">
        <f>M11/SQRT(M9)</f>
        <v>4.7593301729826828E-4</v>
      </c>
      <c r="N12" s="3">
        <f>N11/SQRT(N9)</f>
        <v>4.2596706049953184E-4</v>
      </c>
      <c r="O12" s="3">
        <f>O11/SQRT(O9)</f>
        <v>7.610142677578123E-4</v>
      </c>
      <c r="P12" s="3">
        <f>P11/SQRT(P9)</f>
        <v>1.3896958559143789E-3</v>
      </c>
      <c r="W12" s="3">
        <f t="shared" ref="W12:Z12" si="1">W11/SQRT(W9)</f>
        <v>5.0887787318643178E-2</v>
      </c>
      <c r="X12" s="3">
        <f t="shared" si="1"/>
        <v>1.4832154788619401E-2</v>
      </c>
      <c r="Y12" s="3">
        <f t="shared" si="1"/>
        <v>3.1340312692203519E-2</v>
      </c>
      <c r="Z12" s="3">
        <f t="shared" si="1"/>
        <v>4.4493763794141626E-2</v>
      </c>
      <c r="AF12" s="3">
        <f>AF11/SQRT(AF9)</f>
        <v>1.6725560231403501E-2</v>
      </c>
      <c r="AG12" s="3">
        <f>AG11/SQRT(AG9)</f>
        <v>2.6013531302044139E-2</v>
      </c>
      <c r="AH12" s="3">
        <f>AH11/SQRT(AH9)</f>
        <v>2.3020052271946315E-2</v>
      </c>
      <c r="AI12" s="3">
        <f>AI11/SQRT(AI9)</f>
        <v>2.3218476087918466E-2</v>
      </c>
    </row>
    <row r="13" spans="1:35" x14ac:dyDescent="0.25">
      <c r="C13" s="27" t="s">
        <v>58</v>
      </c>
      <c r="D13" s="27">
        <f>D11/D10</f>
        <v>0.58066122297753175</v>
      </c>
      <c r="E13" s="27">
        <f t="shared" ref="E13:G13" si="2">E11/E10</f>
        <v>0.20355202725192681</v>
      </c>
      <c r="F13" s="27">
        <f t="shared" si="2"/>
        <v>0.36711198205916112</v>
      </c>
      <c r="G13" s="27">
        <f t="shared" si="2"/>
        <v>0.2084746975112183</v>
      </c>
      <c r="H13" s="3"/>
      <c r="I13" s="3"/>
      <c r="L13" s="27" t="s">
        <v>58</v>
      </c>
      <c r="M13" s="27">
        <f>M11/M10</f>
        <v>0.34592697610003631</v>
      </c>
      <c r="N13" s="27">
        <f>N11/N10</f>
        <v>0.16115572370298895</v>
      </c>
      <c r="O13" s="27">
        <f>O11/O10</f>
        <v>0.36217792002279076</v>
      </c>
      <c r="P13" s="27">
        <f>P11/P10</f>
        <v>0.39573786976784497</v>
      </c>
      <c r="V13" s="27" t="s">
        <v>58</v>
      </c>
      <c r="W13" s="27">
        <f>W11/W10</f>
        <v>0.44445152366307006</v>
      </c>
      <c r="X13" s="27">
        <f t="shared" ref="X13:Z13" si="3">X11/X10</f>
        <v>8.3890409218404197E-2</v>
      </c>
      <c r="Y13" s="27">
        <f t="shared" si="3"/>
        <v>0.19965166412507418</v>
      </c>
      <c r="Z13" s="27">
        <f t="shared" si="3"/>
        <v>0.23582186365670202</v>
      </c>
      <c r="AE13" s="27" t="s">
        <v>58</v>
      </c>
      <c r="AF13" s="27">
        <f>AF11/AF10</f>
        <v>0.37075570651101014</v>
      </c>
      <c r="AG13" s="27">
        <f>AG11/AG10</f>
        <v>0.37079221003241641</v>
      </c>
      <c r="AH13" s="27">
        <f>AH11/AH10</f>
        <v>0.30039368901238916</v>
      </c>
      <c r="AI13" s="27">
        <f>AI11/AI10</f>
        <v>0.24408393644713253</v>
      </c>
    </row>
    <row r="14" spans="1:35" x14ac:dyDescent="0.25">
      <c r="D14" s="3">
        <f>D10*1000</f>
        <v>11.989118055957482</v>
      </c>
      <c r="E14" s="3">
        <f t="shared" ref="E14:G15" si="4">E10*1000</f>
        <v>10.588396372449434</v>
      </c>
      <c r="F14" s="3">
        <f t="shared" si="4"/>
        <v>15.519057729147983</v>
      </c>
      <c r="G14" s="3">
        <f t="shared" si="4"/>
        <v>19.177222015755316</v>
      </c>
      <c r="H14" s="3"/>
      <c r="I14" s="3"/>
      <c r="M14" s="3">
        <f t="shared" ref="M14:P15" si="5">M10*1000</f>
        <v>3.6400757717480818</v>
      </c>
      <c r="N14" s="3">
        <f t="shared" si="5"/>
        <v>5.2864031225424162</v>
      </c>
      <c r="O14" s="3">
        <f t="shared" si="5"/>
        <v>5.5592966477149988</v>
      </c>
      <c r="P14" s="3">
        <f t="shared" si="5"/>
        <v>8.6017690110059561</v>
      </c>
      <c r="W14" s="3"/>
      <c r="X14" s="3"/>
      <c r="Y14" s="3"/>
      <c r="Z14" s="3"/>
      <c r="AF14" s="3"/>
      <c r="AG14" s="3"/>
      <c r="AH14" s="3"/>
      <c r="AI14" s="3"/>
    </row>
    <row r="15" spans="1:35" x14ac:dyDescent="0.25">
      <c r="D15" s="3">
        <f>D11*1000</f>
        <v>6.9616159527942791</v>
      </c>
      <c r="E15" s="3">
        <f t="shared" si="4"/>
        <v>2.1552895469590299</v>
      </c>
      <c r="F15" s="3">
        <f t="shared" si="4"/>
        <v>5.6972320426380598</v>
      </c>
      <c r="G15" s="3">
        <f t="shared" si="4"/>
        <v>3.9979655588400655</v>
      </c>
      <c r="M15" s="3">
        <f t="shared" si="5"/>
        <v>1.2592004044958198</v>
      </c>
      <c r="N15" s="3">
        <f t="shared" si="5"/>
        <v>0.85193412099906363</v>
      </c>
      <c r="O15" s="3">
        <f t="shared" si="5"/>
        <v>2.0134544966590915</v>
      </c>
      <c r="P15" s="3">
        <f t="shared" si="5"/>
        <v>3.4040457446505599</v>
      </c>
      <c r="W15" s="3"/>
      <c r="X15" s="3"/>
      <c r="Y15" s="3"/>
      <c r="Z15" s="3"/>
      <c r="AF15" s="3"/>
      <c r="AG15" s="3"/>
      <c r="AH15" s="3"/>
      <c r="AI15" s="3"/>
    </row>
    <row r="17" spans="1:38" x14ac:dyDescent="0.25">
      <c r="B17" s="7" t="s">
        <v>12</v>
      </c>
      <c r="C17" s="7" t="s">
        <v>3</v>
      </c>
      <c r="D17" s="7" t="s">
        <v>5</v>
      </c>
      <c r="E17" s="7" t="s">
        <v>4</v>
      </c>
      <c r="F17" s="7" t="s">
        <v>6</v>
      </c>
      <c r="G17" s="7" t="s">
        <v>7</v>
      </c>
      <c r="U17" s="7" t="s">
        <v>12</v>
      </c>
      <c r="V17" s="7" t="s">
        <v>3</v>
      </c>
      <c r="W17" s="7" t="s">
        <v>5</v>
      </c>
      <c r="X17" s="7" t="s">
        <v>4</v>
      </c>
      <c r="Y17" s="7" t="s">
        <v>6</v>
      </c>
      <c r="Z17" s="7" t="s">
        <v>7</v>
      </c>
      <c r="AI17" s="12"/>
      <c r="AJ17" s="12"/>
      <c r="AK17" s="12"/>
      <c r="AL17" s="12"/>
    </row>
    <row r="18" spans="1:38" x14ac:dyDescent="0.25">
      <c r="A18" s="7" t="s">
        <v>2</v>
      </c>
      <c r="B18" s="7">
        <v>3</v>
      </c>
      <c r="C18" s="7">
        <v>1</v>
      </c>
      <c r="D18" s="7">
        <v>3.0319872516457584E-3</v>
      </c>
      <c r="E18" s="7">
        <v>3.4567427337100567E-3</v>
      </c>
      <c r="F18" s="12">
        <v>6.0173190115224056E-3</v>
      </c>
      <c r="G18" s="7">
        <v>9.5102467839510221E-3</v>
      </c>
      <c r="H18" s="10"/>
      <c r="J18" s="8"/>
      <c r="T18" s="7" t="s">
        <v>2</v>
      </c>
      <c r="U18" s="7">
        <v>3</v>
      </c>
      <c r="V18" s="7">
        <v>1</v>
      </c>
      <c r="W18" s="12">
        <v>3.6299317323849167E-2</v>
      </c>
      <c r="X18" s="12">
        <v>7.3691949088990127E-2</v>
      </c>
      <c r="Y18" s="12">
        <v>0.15276817036281276</v>
      </c>
      <c r="Z18" s="12">
        <v>0.16748833350809134</v>
      </c>
      <c r="AI18" s="12"/>
      <c r="AJ18" s="12"/>
      <c r="AK18" s="12"/>
      <c r="AL18" s="12"/>
    </row>
    <row r="19" spans="1:38" x14ac:dyDescent="0.25">
      <c r="B19" s="7">
        <v>3</v>
      </c>
      <c r="C19" s="7">
        <v>2</v>
      </c>
      <c r="D19" s="7">
        <v>3.53187923001722E-3</v>
      </c>
      <c r="E19" s="7">
        <v>7.6923956915327255E-3</v>
      </c>
      <c r="F19" s="12">
        <v>1.3095607731689905E-2</v>
      </c>
      <c r="G19" s="7">
        <v>1.5662653986566157E-2</v>
      </c>
      <c r="H19" s="10"/>
      <c r="I19" s="8"/>
      <c r="J19" s="8"/>
      <c r="U19" s="7">
        <v>3</v>
      </c>
      <c r="V19" s="7">
        <v>2</v>
      </c>
      <c r="W19" s="12">
        <v>3.9353866243286517E-2</v>
      </c>
      <c r="X19" s="12">
        <v>0.10443339202032154</v>
      </c>
      <c r="Y19" s="12">
        <v>0.1993452906810208</v>
      </c>
      <c r="Z19" s="12">
        <v>0.23984193657292108</v>
      </c>
      <c r="AI19" s="12"/>
      <c r="AJ19" s="12"/>
      <c r="AK19" s="12"/>
      <c r="AL19" s="12"/>
    </row>
    <row r="20" spans="1:38" x14ac:dyDescent="0.25">
      <c r="B20" s="7">
        <v>3</v>
      </c>
      <c r="C20" s="7">
        <v>3</v>
      </c>
      <c r="F20" s="12">
        <v>6.7354076969024018E-3</v>
      </c>
      <c r="G20" s="7">
        <v>9.9405147581785938E-3</v>
      </c>
      <c r="H20" s="9"/>
      <c r="I20" s="8"/>
      <c r="J20" s="8"/>
      <c r="U20" s="7">
        <v>3</v>
      </c>
      <c r="V20" s="7">
        <v>3</v>
      </c>
      <c r="W20" s="12"/>
      <c r="X20" s="12"/>
      <c r="Y20" s="12">
        <v>9.4350867310927677E-2</v>
      </c>
      <c r="Z20" s="12">
        <v>0.13080833716970208</v>
      </c>
      <c r="AI20" s="12"/>
      <c r="AJ20" s="12"/>
      <c r="AK20" s="12"/>
      <c r="AL20" s="12"/>
    </row>
    <row r="21" spans="1:38" x14ac:dyDescent="0.25">
      <c r="B21" s="7">
        <v>3</v>
      </c>
      <c r="C21" s="7">
        <v>4</v>
      </c>
      <c r="D21" s="7">
        <v>4.2371049729606879E-3</v>
      </c>
      <c r="E21" s="7">
        <v>5.3450957339994396E-3</v>
      </c>
      <c r="F21" s="12">
        <v>4.5710929647502525E-3</v>
      </c>
      <c r="J21" s="14"/>
      <c r="U21" s="7">
        <v>3</v>
      </c>
      <c r="V21" s="7">
        <v>4</v>
      </c>
      <c r="W21" s="12">
        <v>6.3868788936538801E-2</v>
      </c>
      <c r="X21" s="12">
        <v>8.6753896902089345E-2</v>
      </c>
      <c r="Y21" s="12">
        <v>0.18299394915007516</v>
      </c>
      <c r="Z21" s="12"/>
      <c r="AI21" s="12"/>
      <c r="AJ21" s="12"/>
      <c r="AK21" s="12"/>
      <c r="AL21" s="12"/>
    </row>
    <row r="22" spans="1:38" x14ac:dyDescent="0.25">
      <c r="B22" s="7">
        <v>3</v>
      </c>
      <c r="C22" s="7">
        <v>5</v>
      </c>
      <c r="D22" s="7">
        <v>1.4618750901520868E-3</v>
      </c>
      <c r="F22" s="12">
        <v>2.0246662698289995E-3</v>
      </c>
      <c r="G22" s="7">
        <v>5.4432895862865562E-3</v>
      </c>
      <c r="H22" s="9"/>
      <c r="J22" s="8"/>
      <c r="U22" s="7">
        <v>3</v>
      </c>
      <c r="V22" s="7">
        <v>5</v>
      </c>
      <c r="W22" s="12">
        <v>6.7429279445787582E-3</v>
      </c>
      <c r="X22" s="12"/>
      <c r="Y22" s="12">
        <v>8.234551675934465E-2</v>
      </c>
      <c r="Z22" s="12">
        <v>0.11376244845810468</v>
      </c>
      <c r="AI22" s="12"/>
      <c r="AJ22" s="12"/>
      <c r="AK22" s="12"/>
      <c r="AL22" s="12"/>
    </row>
    <row r="23" spans="1:38" x14ac:dyDescent="0.25">
      <c r="B23" s="7">
        <v>3</v>
      </c>
      <c r="C23" s="7">
        <v>6</v>
      </c>
      <c r="D23" s="7">
        <v>1.7462797905753757E-3</v>
      </c>
      <c r="F23" s="12">
        <v>1.9090741231193203E-3</v>
      </c>
      <c r="G23" s="7">
        <v>2.6545067409292859E-3</v>
      </c>
      <c r="H23" s="9"/>
      <c r="I23" s="9"/>
      <c r="J23" s="8"/>
      <c r="U23" s="7">
        <v>3</v>
      </c>
      <c r="V23" s="7">
        <v>6</v>
      </c>
      <c r="W23" s="12">
        <v>8.3170283320544991E-3</v>
      </c>
      <c r="X23" s="12"/>
      <c r="Y23" s="12">
        <v>9.9857460194257563E-2</v>
      </c>
      <c r="Z23" s="12">
        <v>0.16309800408120356</v>
      </c>
      <c r="AI23" s="12"/>
      <c r="AJ23" s="12"/>
      <c r="AK23" s="12"/>
      <c r="AL23" s="12"/>
    </row>
    <row r="24" spans="1:38" x14ac:dyDescent="0.25">
      <c r="B24" s="7">
        <v>3</v>
      </c>
      <c r="C24" s="7">
        <v>7</v>
      </c>
      <c r="D24" s="7">
        <v>2.9494083603265739E-3</v>
      </c>
      <c r="E24" s="7">
        <v>2.5156138141965976E-3</v>
      </c>
      <c r="G24" s="7">
        <v>6.507995679971585E-3</v>
      </c>
      <c r="H24" s="9"/>
      <c r="I24" s="15"/>
      <c r="J24" s="8"/>
      <c r="U24" s="7">
        <v>3</v>
      </c>
      <c r="V24" s="7">
        <v>7</v>
      </c>
      <c r="W24" s="12">
        <v>3.2978660913871471E-2</v>
      </c>
      <c r="X24" s="12">
        <v>4.7281853392340811E-2</v>
      </c>
      <c r="Y24" s="12"/>
      <c r="Z24" s="12">
        <v>0.11999622176307945</v>
      </c>
      <c r="AI24" s="12"/>
      <c r="AJ24" s="12"/>
      <c r="AK24" s="12"/>
      <c r="AL24" s="12"/>
    </row>
    <row r="25" spans="1:38" x14ac:dyDescent="0.25">
      <c r="D25" s="7">
        <v>6</v>
      </c>
      <c r="E25" s="7">
        <v>4</v>
      </c>
      <c r="F25" s="7">
        <v>6</v>
      </c>
      <c r="G25" s="7">
        <v>6</v>
      </c>
      <c r="W25" s="7">
        <v>6</v>
      </c>
      <c r="X25" s="7">
        <v>4</v>
      </c>
      <c r="Y25" s="7">
        <v>6</v>
      </c>
      <c r="Z25" s="7">
        <v>6</v>
      </c>
      <c r="AI25" s="12"/>
      <c r="AJ25" s="12"/>
      <c r="AK25" s="12"/>
      <c r="AL25" s="12"/>
    </row>
    <row r="26" spans="1:38" x14ac:dyDescent="0.25">
      <c r="D26" s="3">
        <f>AVERAGE(D18:D24)</f>
        <v>2.8264224492796173E-3</v>
      </c>
      <c r="E26" s="3">
        <f>AVERAGE(E18:E24)</f>
        <v>4.7524619933597047E-3</v>
      </c>
      <c r="F26" s="3">
        <f>AVERAGE(F18:F23)</f>
        <v>5.7255279663022138E-3</v>
      </c>
      <c r="G26" s="3">
        <f>AVERAGE(G18:G24)</f>
        <v>8.2865345893138667E-3</v>
      </c>
      <c r="H26" s="3"/>
      <c r="W26" s="3">
        <f>AVERAGE(W18:W24)</f>
        <v>3.1260098282363202E-2</v>
      </c>
      <c r="X26" s="3">
        <f>AVERAGE(X18:X24)</f>
        <v>7.8040272850935455E-2</v>
      </c>
      <c r="Y26" s="3">
        <f>AVERAGE(Y18:Y23)</f>
        <v>0.13527687574307309</v>
      </c>
      <c r="Z26" s="3">
        <f>AVERAGE(Z18:Z24)</f>
        <v>0.15583254692551704</v>
      </c>
      <c r="AI26" s="12"/>
      <c r="AJ26" s="12"/>
      <c r="AK26" s="12"/>
      <c r="AL26" s="12"/>
    </row>
    <row r="27" spans="1:38" x14ac:dyDescent="0.25">
      <c r="D27" s="7">
        <f>_xlfn.STDEV.P(D18:D24)</f>
        <v>9.6382696690937232E-4</v>
      </c>
      <c r="E27" s="7">
        <f>_xlfn.STDEV.P(E18:E24)</f>
        <v>1.9796971407673876E-3</v>
      </c>
      <c r="F27" s="7">
        <f>_xlfn.STDEV.P(F18:F24)</f>
        <v>3.7642505283013326E-3</v>
      </c>
      <c r="G27" s="7">
        <f>_xlfn.STDEV.P(G18:G24)</f>
        <v>4.1151597737529508E-3</v>
      </c>
      <c r="W27" s="7">
        <f>_xlfn.STDEV.P(W18:W24)</f>
        <v>1.9513495638353199E-2</v>
      </c>
      <c r="X27" s="7">
        <f>_xlfn.STDEV.P(X18:X24)</f>
        <v>2.0841738595447207E-2</v>
      </c>
      <c r="Y27" s="7">
        <f>_xlfn.STDEV.P(Y18:Y24)</f>
        <v>4.5495106334888465E-2</v>
      </c>
      <c r="Z27" s="7">
        <f>_xlfn.STDEV.P(Z18:Z24)</f>
        <v>4.2674286241986055E-2</v>
      </c>
      <c r="AI27" s="12"/>
      <c r="AJ27" s="12"/>
      <c r="AK27" s="12"/>
      <c r="AL27" s="12"/>
    </row>
    <row r="28" spans="1:38" x14ac:dyDescent="0.25">
      <c r="D28" s="3">
        <f t="shared" ref="D28:G28" si="6">D27/SQRT(D25)</f>
        <v>3.9348071154372155E-4</v>
      </c>
      <c r="E28" s="3">
        <f t="shared" si="6"/>
        <v>9.8984857038369382E-4</v>
      </c>
      <c r="F28" s="3">
        <f t="shared" si="6"/>
        <v>1.5367488430567124E-3</v>
      </c>
      <c r="G28" s="3">
        <f t="shared" si="6"/>
        <v>1.6800069426202997E-3</v>
      </c>
      <c r="H28" s="3"/>
      <c r="I28" s="3"/>
      <c r="W28" s="3">
        <f t="shared" ref="W28:Z28" si="7">W27/SQRT(W25)</f>
        <v>7.9663512353317419E-3</v>
      </c>
      <c r="X28" s="3">
        <f t="shared" si="7"/>
        <v>1.0420869297723604E-2</v>
      </c>
      <c r="Y28" s="3">
        <f t="shared" si="7"/>
        <v>1.8573299385689881E-2</v>
      </c>
      <c r="Z28" s="3">
        <f t="shared" si="7"/>
        <v>1.7421704405056356E-2</v>
      </c>
      <c r="AI28" s="12"/>
      <c r="AJ28" s="12"/>
      <c r="AK28" s="12"/>
      <c r="AL28" s="12"/>
    </row>
    <row r="29" spans="1:38" x14ac:dyDescent="0.25">
      <c r="C29" s="27" t="s">
        <v>58</v>
      </c>
      <c r="D29" s="27">
        <f>D27/D26</f>
        <v>0.34100598343146726</v>
      </c>
      <c r="E29" s="27">
        <f t="shared" ref="E29:G29" si="8">E27/E26</f>
        <v>0.41656243511962543</v>
      </c>
      <c r="F29" s="27">
        <f t="shared" si="8"/>
        <v>0.65745037845521925</v>
      </c>
      <c r="G29" s="27">
        <f t="shared" si="8"/>
        <v>0.496608048804837</v>
      </c>
      <c r="V29" s="27" t="s">
        <v>58</v>
      </c>
      <c r="W29" s="27">
        <f>W27/W26</f>
        <v>0.62423014355532658</v>
      </c>
      <c r="X29" s="27">
        <f t="shared" ref="X29:Z29" si="9">X27/X26</f>
        <v>0.26706388681209464</v>
      </c>
      <c r="Y29" s="27">
        <f t="shared" si="9"/>
        <v>0.3363110367901741</v>
      </c>
      <c r="Z29" s="27">
        <f t="shared" si="9"/>
        <v>0.2738470690746202</v>
      </c>
      <c r="AI29" s="12"/>
      <c r="AJ29" s="12"/>
      <c r="AK29" s="12"/>
      <c r="AL29" s="12"/>
    </row>
    <row r="30" spans="1:38" x14ac:dyDescent="0.25">
      <c r="D30" s="3">
        <f>D26*1000</f>
        <v>2.8264224492796175</v>
      </c>
      <c r="E30" s="3">
        <f t="shared" ref="E30:G30" si="10">E26*1000</f>
        <v>4.752461993359705</v>
      </c>
      <c r="F30" s="3">
        <f t="shared" si="10"/>
        <v>5.7255279663022138</v>
      </c>
      <c r="G30" s="3">
        <f t="shared" si="10"/>
        <v>8.2865345893138667</v>
      </c>
      <c r="H30" s="13"/>
      <c r="I30" s="13"/>
      <c r="J30" s="13"/>
      <c r="W30" s="3"/>
      <c r="X30" s="3"/>
      <c r="Y30" s="3"/>
      <c r="Z30" s="3"/>
      <c r="AI30" s="12"/>
      <c r="AJ30" s="12"/>
      <c r="AK30" s="12"/>
      <c r="AL30" s="12"/>
    </row>
    <row r="31" spans="1:38" x14ac:dyDescent="0.25">
      <c r="D31" s="3">
        <f>D27*1000</f>
        <v>0.96382696690937231</v>
      </c>
      <c r="E31" s="3">
        <f t="shared" ref="E31:G31" si="11">E27*1000</f>
        <v>1.9796971407673876</v>
      </c>
      <c r="F31" s="3">
        <f t="shared" si="11"/>
        <v>3.7642505283013326</v>
      </c>
      <c r="G31" s="3">
        <f t="shared" si="11"/>
        <v>4.1151597737529508</v>
      </c>
      <c r="H31" s="13"/>
      <c r="I31" s="13"/>
      <c r="J31" s="13"/>
      <c r="W31" s="3"/>
      <c r="X31" s="3"/>
      <c r="Y31" s="3"/>
      <c r="Z31" s="3"/>
      <c r="AI31" s="12"/>
      <c r="AJ31" s="12"/>
      <c r="AK31" s="12"/>
      <c r="AL31" s="12"/>
    </row>
    <row r="32" spans="1:38" x14ac:dyDescent="0.25">
      <c r="AI32" s="12"/>
      <c r="AJ32" s="12"/>
      <c r="AK32" s="12"/>
      <c r="AL32" s="12"/>
    </row>
    <row r="33" spans="1:38" x14ac:dyDescent="0.25">
      <c r="A33" s="3"/>
      <c r="AI33" s="12"/>
      <c r="AJ33" s="12"/>
      <c r="AK33" s="12"/>
      <c r="AL33" s="12"/>
    </row>
    <row r="34" spans="1:38" x14ac:dyDescent="0.25">
      <c r="AI34" s="12"/>
      <c r="AJ34" s="12"/>
      <c r="AK34" s="12"/>
      <c r="AL34" s="12"/>
    </row>
    <row r="35" spans="1:38" x14ac:dyDescent="0.25">
      <c r="AI35" s="12"/>
      <c r="AJ35" s="12"/>
      <c r="AK35" s="12"/>
      <c r="AL35" s="12"/>
    </row>
    <row r="36" spans="1:38" x14ac:dyDescent="0.25">
      <c r="D36" s="3"/>
      <c r="H36" s="3"/>
      <c r="I36" s="3"/>
      <c r="T36" s="8"/>
      <c r="V36" s="8"/>
      <c r="W36" s="8"/>
      <c r="AI36" s="12"/>
      <c r="AJ36" s="12"/>
      <c r="AK36" s="12"/>
      <c r="AL36" s="12"/>
    </row>
    <row r="37" spans="1:38" x14ac:dyDescent="0.25">
      <c r="W37" s="8"/>
      <c r="AI37" s="12"/>
      <c r="AJ37" s="12"/>
      <c r="AK37" s="12"/>
      <c r="AL37" s="12"/>
    </row>
    <row r="38" spans="1:38" x14ac:dyDescent="0.25">
      <c r="J38" s="8"/>
      <c r="V38" s="8"/>
      <c r="W38" s="8"/>
    </row>
    <row r="39" spans="1:38" x14ac:dyDescent="0.25">
      <c r="J39" s="8"/>
      <c r="W39" s="8"/>
    </row>
    <row r="40" spans="1:38" x14ac:dyDescent="0.25">
      <c r="J40" s="8"/>
      <c r="T40" s="9"/>
      <c r="U40" s="9"/>
      <c r="V40" s="8"/>
    </row>
    <row r="41" spans="1:38" x14ac:dyDescent="0.25">
      <c r="J41" s="8"/>
      <c r="T41" s="10"/>
    </row>
    <row r="42" spans="1:38" x14ac:dyDescent="0.25">
      <c r="J42" s="8"/>
      <c r="T42" s="9"/>
      <c r="V42" s="8"/>
      <c r="W42" s="8"/>
    </row>
    <row r="44" spans="1:38" x14ac:dyDescent="0.25">
      <c r="D44" s="3"/>
      <c r="E44" s="3"/>
      <c r="F44" s="3"/>
      <c r="G44" s="3"/>
      <c r="H44" s="3"/>
      <c r="I44" s="3"/>
      <c r="J44" s="3"/>
      <c r="P44" s="3"/>
      <c r="Q44" s="3"/>
      <c r="R44" s="3"/>
      <c r="S44" s="3"/>
    </row>
    <row r="46" spans="1:38" x14ac:dyDescent="0.25">
      <c r="D46" s="3"/>
      <c r="E46" s="3"/>
      <c r="F46" s="3"/>
      <c r="G46" s="3"/>
      <c r="H46" s="3"/>
      <c r="I46" s="3"/>
      <c r="J46" s="3"/>
      <c r="P46" s="3"/>
      <c r="Q46" s="3"/>
      <c r="R46" s="3"/>
      <c r="S46" s="3"/>
    </row>
    <row r="50" spans="4:10" x14ac:dyDescent="0.25">
      <c r="F50" s="12"/>
      <c r="H50" s="10"/>
      <c r="J50" s="8"/>
    </row>
    <row r="51" spans="4:10" x14ac:dyDescent="0.25">
      <c r="F51" s="12"/>
      <c r="H51" s="10"/>
      <c r="I51" s="8"/>
      <c r="J51" s="8"/>
    </row>
    <row r="52" spans="4:10" x14ac:dyDescent="0.25">
      <c r="F52" s="12"/>
      <c r="H52" s="9"/>
      <c r="I52" s="8"/>
      <c r="J52" s="8"/>
    </row>
    <row r="53" spans="4:10" x14ac:dyDescent="0.25">
      <c r="F53" s="12"/>
      <c r="J53" s="14"/>
    </row>
    <row r="54" spans="4:10" x14ac:dyDescent="0.25">
      <c r="F54" s="12"/>
      <c r="H54" s="9"/>
      <c r="J54" s="8"/>
    </row>
    <row r="55" spans="4:10" x14ac:dyDescent="0.25">
      <c r="F55" s="12"/>
      <c r="H55" s="9"/>
      <c r="I55" s="9"/>
      <c r="J55" s="8"/>
    </row>
    <row r="56" spans="4:10" x14ac:dyDescent="0.25">
      <c r="H56" s="9"/>
      <c r="I56" s="15"/>
      <c r="J56" s="8"/>
    </row>
    <row r="58" spans="4:10" x14ac:dyDescent="0.25">
      <c r="D58" s="3"/>
      <c r="E58" s="3"/>
      <c r="F58" s="3"/>
      <c r="G58" s="3"/>
      <c r="H58" s="3"/>
    </row>
    <row r="60" spans="4:10" x14ac:dyDescent="0.25">
      <c r="D60" s="3"/>
      <c r="E60" s="3"/>
      <c r="F60" s="3"/>
      <c r="G60" s="3"/>
      <c r="H60" s="3"/>
      <c r="I60" s="3"/>
    </row>
    <row r="62" spans="4:10" x14ac:dyDescent="0.25">
      <c r="H62" s="13"/>
      <c r="I62" s="13"/>
      <c r="J62" s="13"/>
    </row>
    <row r="63" spans="4:10" x14ac:dyDescent="0.25">
      <c r="H63" s="13"/>
      <c r="I63" s="13"/>
      <c r="J6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BC231-9977-4AAA-8DE7-8B84064254E8}">
  <dimension ref="A1:X49"/>
  <sheetViews>
    <sheetView zoomScale="85" zoomScaleNormal="85" workbookViewId="0">
      <selection activeCell="W5" sqref="W5"/>
    </sheetView>
  </sheetViews>
  <sheetFormatPr defaultRowHeight="15" x14ac:dyDescent="0.25"/>
  <cols>
    <col min="1" max="1" width="21.7109375" customWidth="1"/>
    <col min="2" max="6" width="15.7109375" customWidth="1"/>
    <col min="7" max="7" width="15.7109375" style="23" customWidth="1"/>
    <col min="8" max="10" width="15.7109375" customWidth="1"/>
    <col min="15" max="20" width="15.7109375" customWidth="1"/>
  </cols>
  <sheetData>
    <row r="1" spans="1:24" ht="15.75" x14ac:dyDescent="0.25">
      <c r="C1" s="2" t="s">
        <v>5</v>
      </c>
      <c r="D1" s="2" t="s">
        <v>4</v>
      </c>
      <c r="E1" s="2" t="s">
        <v>6</v>
      </c>
      <c r="F1" s="2" t="s">
        <v>7</v>
      </c>
      <c r="G1" s="22" t="s">
        <v>52</v>
      </c>
      <c r="H1" s="2"/>
      <c r="I1" s="7" t="s">
        <v>68</v>
      </c>
      <c r="J1" s="2"/>
      <c r="K1" s="7">
        <v>4.286180835971768E-3</v>
      </c>
      <c r="L1" s="7">
        <v>3.0319872516457584E-3</v>
      </c>
      <c r="O1" t="s">
        <v>30</v>
      </c>
      <c r="P1" t="s">
        <v>31</v>
      </c>
      <c r="Q1" t="s">
        <v>32</v>
      </c>
      <c r="R1" t="s">
        <v>33</v>
      </c>
      <c r="T1" s="7" t="s">
        <v>67</v>
      </c>
      <c r="W1">
        <v>0.1824427994665716</v>
      </c>
      <c r="X1">
        <v>3.6299317323849167E-2</v>
      </c>
    </row>
    <row r="2" spans="1:24" x14ac:dyDescent="0.25">
      <c r="K2" s="7">
        <v>4.0814758859927785E-3</v>
      </c>
      <c r="L2" s="7">
        <v>3.53187923001722E-3</v>
      </c>
      <c r="W2">
        <v>0.1084742482268104</v>
      </c>
      <c r="X2">
        <v>3.9353866243286517E-2</v>
      </c>
    </row>
    <row r="3" spans="1:24" x14ac:dyDescent="0.25">
      <c r="A3" s="3" t="s">
        <v>27</v>
      </c>
      <c r="K3" s="7">
        <v>5.3297453510601518E-3</v>
      </c>
      <c r="L3" s="7"/>
      <c r="W3">
        <v>0.10889149278453958</v>
      </c>
    </row>
    <row r="4" spans="1:24" x14ac:dyDescent="0.25">
      <c r="A4" t="s">
        <v>23</v>
      </c>
      <c r="C4">
        <v>0.7</v>
      </c>
      <c r="D4" s="3">
        <v>0.98</v>
      </c>
      <c r="E4" s="3">
        <v>0.96599999999999997</v>
      </c>
      <c r="F4" s="3">
        <v>0.96599999999999997</v>
      </c>
      <c r="G4" s="24">
        <v>0.96499999999999997</v>
      </c>
      <c r="I4" s="3" t="s">
        <v>53</v>
      </c>
      <c r="J4" s="4"/>
      <c r="K4" s="7">
        <v>4.7904441561643267E-3</v>
      </c>
      <c r="L4" s="7">
        <v>4.2371049729606879E-3</v>
      </c>
      <c r="O4">
        <v>0.8</v>
      </c>
      <c r="P4">
        <v>0.98</v>
      </c>
      <c r="Q4">
        <v>0.96</v>
      </c>
      <c r="R4">
        <v>0.96</v>
      </c>
      <c r="T4" s="3" t="s">
        <v>61</v>
      </c>
      <c r="W4">
        <v>0.14989602120269585</v>
      </c>
      <c r="X4">
        <v>6.3868788936538801E-2</v>
      </c>
    </row>
    <row r="5" spans="1:24" x14ac:dyDescent="0.25">
      <c r="A5" t="s">
        <v>15</v>
      </c>
      <c r="C5" s="4">
        <v>8.0500000000000005E-5</v>
      </c>
      <c r="D5" s="3">
        <v>0.99199999999999999</v>
      </c>
      <c r="E5" s="3">
        <v>0.69</v>
      </c>
      <c r="F5" s="3">
        <v>0.73699999999999999</v>
      </c>
      <c r="G5" s="24">
        <v>0.66800000000000004</v>
      </c>
      <c r="H5" s="4"/>
      <c r="I5" s="26" t="s">
        <v>54</v>
      </c>
      <c r="J5" s="4"/>
      <c r="K5" s="7">
        <v>1.8202559152920971E-3</v>
      </c>
      <c r="L5" s="7">
        <v>1.4618750901520868E-3</v>
      </c>
      <c r="O5">
        <v>8.7000000000000001E-4</v>
      </c>
      <c r="P5">
        <v>0.96</v>
      </c>
      <c r="Q5">
        <v>0.51</v>
      </c>
      <c r="R5">
        <v>0.62</v>
      </c>
      <c r="T5" s="3" t="s">
        <v>62</v>
      </c>
      <c r="W5">
        <v>0.16256524421660068</v>
      </c>
      <c r="X5">
        <v>6.7429279445787582E-3</v>
      </c>
    </row>
    <row r="6" spans="1:24" x14ac:dyDescent="0.25">
      <c r="K6" s="7">
        <v>1.9635223695734284E-3</v>
      </c>
      <c r="L6" s="7">
        <v>1.7462797905753757E-3</v>
      </c>
      <c r="W6">
        <v>6.5507321800608143E-2</v>
      </c>
      <c r="X6">
        <v>8.3170283320544991E-3</v>
      </c>
    </row>
    <row r="7" spans="1:24" x14ac:dyDescent="0.25">
      <c r="A7" t="s">
        <v>24</v>
      </c>
      <c r="C7" s="5" t="s">
        <v>28</v>
      </c>
      <c r="D7" s="6" t="s">
        <v>29</v>
      </c>
      <c r="E7" s="6" t="s">
        <v>29</v>
      </c>
      <c r="F7" s="6" t="s">
        <v>29</v>
      </c>
      <c r="G7" s="25" t="s">
        <v>29</v>
      </c>
      <c r="H7" s="5"/>
      <c r="I7" s="25" t="s">
        <v>55</v>
      </c>
      <c r="J7" s="5"/>
      <c r="K7" s="7">
        <v>3.208905888182019E-3</v>
      </c>
      <c r="L7" s="7">
        <v>2.9494083603265739E-3</v>
      </c>
      <c r="O7" t="s">
        <v>28</v>
      </c>
      <c r="P7" t="s">
        <v>29</v>
      </c>
      <c r="Q7" t="s">
        <v>29</v>
      </c>
      <c r="R7" t="s">
        <v>29</v>
      </c>
      <c r="T7" s="6" t="s">
        <v>55</v>
      </c>
      <c r="W7">
        <v>5.7710242917952237E-2</v>
      </c>
      <c r="X7">
        <v>3.2978660913871471E-2</v>
      </c>
    </row>
    <row r="8" spans="1:24" x14ac:dyDescent="0.25">
      <c r="D8" s="3"/>
      <c r="E8" s="3"/>
      <c r="F8" s="3"/>
      <c r="I8" s="5"/>
    </row>
    <row r="9" spans="1:24" x14ac:dyDescent="0.25">
      <c r="A9" t="s">
        <v>25</v>
      </c>
      <c r="C9" s="5" t="s">
        <v>28</v>
      </c>
      <c r="D9" s="6" t="s">
        <v>29</v>
      </c>
      <c r="E9" s="6" t="s">
        <v>29</v>
      </c>
      <c r="F9" s="6" t="s">
        <v>29</v>
      </c>
      <c r="G9" s="25" t="s">
        <v>29</v>
      </c>
      <c r="H9" s="5"/>
      <c r="I9" s="5"/>
      <c r="J9" s="5"/>
      <c r="O9" t="s">
        <v>28</v>
      </c>
      <c r="P9" t="s">
        <v>29</v>
      </c>
      <c r="Q9" t="s">
        <v>29</v>
      </c>
      <c r="R9" t="s">
        <v>29</v>
      </c>
      <c r="T9" s="6" t="s">
        <v>55</v>
      </c>
    </row>
    <row r="10" spans="1:24" x14ac:dyDescent="0.25">
      <c r="A10" t="s">
        <v>26</v>
      </c>
      <c r="K10" s="3">
        <f>_xlfn.T.TEST(K1:K7,L1:L7,2,2)</f>
        <v>0.25988553053568686</v>
      </c>
      <c r="W10" s="3">
        <f>_xlfn.T.TEST(W1:W7,X1:X7,2,2)</f>
        <v>1.6086194696156135E-3</v>
      </c>
    </row>
    <row r="11" spans="1:24" x14ac:dyDescent="0.25">
      <c r="K11">
        <f>_xlfn.T.TEST(K1:K7,L1:L7,2,3)</f>
        <v>0.25076607947544238</v>
      </c>
      <c r="W11">
        <f>_xlfn.T.TEST(W1:W7,X1:X7,2,3)</f>
        <v>1.9627121035349551E-3</v>
      </c>
    </row>
    <row r="13" spans="1:24" x14ac:dyDescent="0.25">
      <c r="A13" s="3" t="s">
        <v>13</v>
      </c>
    </row>
    <row r="14" spans="1:24" x14ac:dyDescent="0.25">
      <c r="A14" t="s">
        <v>14</v>
      </c>
      <c r="C14">
        <v>21.6</v>
      </c>
      <c r="D14">
        <v>2.12</v>
      </c>
      <c r="E14">
        <v>5.09</v>
      </c>
      <c r="F14">
        <v>0.19500000000000001</v>
      </c>
      <c r="G14" s="23">
        <v>7.26</v>
      </c>
      <c r="I14">
        <v>0.312</v>
      </c>
      <c r="O14">
        <v>15.6</v>
      </c>
      <c r="P14">
        <v>2.21</v>
      </c>
      <c r="Q14">
        <v>1.23</v>
      </c>
      <c r="R14">
        <v>3.3</v>
      </c>
      <c r="T14">
        <v>2.82</v>
      </c>
    </row>
    <row r="15" spans="1:24" x14ac:dyDescent="0.25">
      <c r="A15" t="s">
        <v>15</v>
      </c>
      <c r="C15" s="4">
        <v>2.0800000000000001E-5</v>
      </c>
      <c r="D15" s="3">
        <v>0.35</v>
      </c>
      <c r="E15" s="3">
        <v>7.8E-2</v>
      </c>
      <c r="F15" s="3">
        <v>0.90700000000000003</v>
      </c>
      <c r="G15" s="23">
        <v>2.7E-2</v>
      </c>
      <c r="H15" s="4"/>
      <c r="I15" s="24">
        <v>0.57599999999999996</v>
      </c>
      <c r="J15" s="4"/>
      <c r="O15">
        <v>4.0900000000000002E-4</v>
      </c>
      <c r="P15">
        <v>0.33</v>
      </c>
      <c r="Q15">
        <v>0.54</v>
      </c>
      <c r="R15">
        <v>0.19</v>
      </c>
      <c r="T15">
        <v>9.2999999999999999E-2</v>
      </c>
    </row>
    <row r="16" spans="1:24" x14ac:dyDescent="0.25">
      <c r="A16" t="s">
        <v>16</v>
      </c>
    </row>
    <row r="18" spans="1:20" x14ac:dyDescent="0.25">
      <c r="A18" t="s">
        <v>17</v>
      </c>
      <c r="C18">
        <v>2.61</v>
      </c>
      <c r="D18">
        <v>0.8</v>
      </c>
      <c r="E18">
        <v>1.71</v>
      </c>
      <c r="F18">
        <v>0.129</v>
      </c>
      <c r="G18" s="23">
        <v>4.3</v>
      </c>
      <c r="I18">
        <v>0.42799999999999999</v>
      </c>
      <c r="O18">
        <v>2.4300000000000002</v>
      </c>
      <c r="P18">
        <v>1.55</v>
      </c>
      <c r="Q18">
        <v>0.39800000000000002</v>
      </c>
      <c r="R18">
        <v>0.88</v>
      </c>
      <c r="T18">
        <v>3.21</v>
      </c>
    </row>
    <row r="19" spans="1:20" x14ac:dyDescent="0.25">
      <c r="A19" t="s">
        <v>15</v>
      </c>
      <c r="C19">
        <v>0.10199999999999999</v>
      </c>
      <c r="D19" s="3">
        <v>0.47899999999999998</v>
      </c>
      <c r="E19" s="3">
        <v>0.21199999999999999</v>
      </c>
      <c r="F19" s="3">
        <v>0.88</v>
      </c>
      <c r="G19" s="24">
        <v>3.2000000000000001E-2</v>
      </c>
      <c r="I19" s="24">
        <v>0.52600000000000002</v>
      </c>
      <c r="O19">
        <v>0.12</v>
      </c>
      <c r="P19">
        <v>0.26</v>
      </c>
      <c r="Q19">
        <v>0.67</v>
      </c>
      <c r="R19">
        <v>0.43</v>
      </c>
      <c r="T19">
        <v>0.10100000000000001</v>
      </c>
    </row>
    <row r="20" spans="1:20" x14ac:dyDescent="0.25">
      <c r="A20" t="s">
        <v>16</v>
      </c>
    </row>
    <row r="21" spans="1:20" x14ac:dyDescent="0.25">
      <c r="A21" t="s">
        <v>18</v>
      </c>
    </row>
    <row r="23" spans="1:20" x14ac:dyDescent="0.25">
      <c r="A23" s="3" t="s">
        <v>19</v>
      </c>
      <c r="H23" s="3" t="s">
        <v>57</v>
      </c>
      <c r="S23" s="3" t="s">
        <v>57</v>
      </c>
    </row>
    <row r="24" spans="1:20" x14ac:dyDescent="0.25">
      <c r="A24" t="s">
        <v>20</v>
      </c>
      <c r="C24">
        <v>8.32</v>
      </c>
      <c r="D24">
        <v>10.1</v>
      </c>
      <c r="E24">
        <v>10.4</v>
      </c>
      <c r="F24">
        <v>11.3</v>
      </c>
      <c r="G24" s="23">
        <v>17.25</v>
      </c>
      <c r="H24" t="s">
        <v>40</v>
      </c>
      <c r="I24">
        <v>1.1879999999999999</v>
      </c>
      <c r="O24">
        <v>15.1</v>
      </c>
      <c r="P24">
        <v>46.7</v>
      </c>
      <c r="Q24">
        <v>21.8</v>
      </c>
      <c r="R24">
        <v>17.600000000000001</v>
      </c>
      <c r="S24" t="s">
        <v>40</v>
      </c>
      <c r="T24">
        <v>4.1500000000000004</v>
      </c>
    </row>
    <row r="25" spans="1:20" x14ac:dyDescent="0.25">
      <c r="A25" t="s">
        <v>15</v>
      </c>
      <c r="C25">
        <v>3.0000000000000001E-3</v>
      </c>
      <c r="D25">
        <v>5.0000000000000001E-3</v>
      </c>
      <c r="E25">
        <v>1.2999999999999999E-3</v>
      </c>
      <c r="F25">
        <v>1.1999999999999999E-3</v>
      </c>
      <c r="G25" s="23">
        <v>1E-4</v>
      </c>
      <c r="H25" t="s">
        <v>15</v>
      </c>
      <c r="I25">
        <v>0.26</v>
      </c>
      <c r="O25">
        <v>2.0000000000000001E-4</v>
      </c>
      <c r="P25">
        <v>2.0000000000000002E-5</v>
      </c>
      <c r="Q25">
        <v>3.0000000000000001E-5</v>
      </c>
      <c r="R25">
        <v>1.4999999999999999E-4</v>
      </c>
      <c r="S25" t="s">
        <v>15</v>
      </c>
      <c r="T25">
        <v>1.6000000000000001E-3</v>
      </c>
    </row>
    <row r="26" spans="1:20" x14ac:dyDescent="0.25">
      <c r="H26" t="s">
        <v>56</v>
      </c>
      <c r="I26">
        <v>11</v>
      </c>
      <c r="S26" t="s">
        <v>56</v>
      </c>
      <c r="T26">
        <v>11</v>
      </c>
    </row>
    <row r="28" spans="1:20" x14ac:dyDescent="0.25">
      <c r="A28" t="s">
        <v>21</v>
      </c>
      <c r="C28">
        <v>12.9</v>
      </c>
      <c r="D28">
        <v>6.5</v>
      </c>
      <c r="E28">
        <v>8.9</v>
      </c>
      <c r="F28">
        <v>8.1999999999999993</v>
      </c>
      <c r="G28" s="23">
        <v>11.7</v>
      </c>
      <c r="O28">
        <v>15.8</v>
      </c>
      <c r="P28">
        <v>8.35</v>
      </c>
      <c r="Q28">
        <v>12.4</v>
      </c>
      <c r="R28">
        <v>11.3</v>
      </c>
      <c r="S28" t="s">
        <v>63</v>
      </c>
    </row>
    <row r="29" spans="1:20" x14ac:dyDescent="0.25">
      <c r="A29" t="s">
        <v>15</v>
      </c>
      <c r="C29">
        <v>1.6000000000000001E-3</v>
      </c>
      <c r="D29">
        <v>3.9E-2</v>
      </c>
      <c r="E29">
        <v>1.2E-2</v>
      </c>
      <c r="F29">
        <v>1.7000000000000001E-2</v>
      </c>
      <c r="G29" s="23">
        <v>3.0000000000000001E-3</v>
      </c>
      <c r="O29">
        <v>4.0000000000000002E-4</v>
      </c>
      <c r="P29">
        <v>1.4999999999999999E-2</v>
      </c>
      <c r="Q29">
        <v>2E-3</v>
      </c>
      <c r="R29">
        <v>4.0000000000000001E-3</v>
      </c>
      <c r="S29" t="s">
        <v>40</v>
      </c>
      <c r="T29">
        <v>4.3899999999999997</v>
      </c>
    </row>
    <row r="30" spans="1:20" x14ac:dyDescent="0.25">
      <c r="S30" t="s">
        <v>15</v>
      </c>
      <c r="T30">
        <v>1.9599999999999999E-3</v>
      </c>
    </row>
    <row r="31" spans="1:20" x14ac:dyDescent="0.25">
      <c r="A31" t="s">
        <v>22</v>
      </c>
      <c r="C31">
        <v>5.16</v>
      </c>
      <c r="D31">
        <v>7.39</v>
      </c>
      <c r="E31">
        <v>6.49</v>
      </c>
      <c r="F31">
        <v>9.93</v>
      </c>
      <c r="G31" s="23">
        <v>9.9</v>
      </c>
      <c r="O31">
        <v>18.899999999999999</v>
      </c>
      <c r="P31">
        <v>77.599999999999994</v>
      </c>
      <c r="Q31">
        <v>18.3</v>
      </c>
      <c r="R31">
        <v>12.4</v>
      </c>
      <c r="S31" t="s">
        <v>64</v>
      </c>
      <c r="T31">
        <v>8.5670000000000002</v>
      </c>
    </row>
    <row r="32" spans="1:20" x14ac:dyDescent="0.25">
      <c r="A32" t="s">
        <v>15</v>
      </c>
      <c r="C32">
        <v>2.7699999999999999E-2</v>
      </c>
      <c r="D32">
        <v>3.2000000000000001E-2</v>
      </c>
      <c r="E32">
        <v>0.02</v>
      </c>
      <c r="F32">
        <v>5.0000000000000001E-3</v>
      </c>
      <c r="G32" s="23">
        <v>5.0000000000000001E-3</v>
      </c>
      <c r="O32">
        <v>5.0000000000000001E-4</v>
      </c>
      <c r="P32">
        <v>1E-4</v>
      </c>
      <c r="Q32">
        <v>4.0000000000000002E-4</v>
      </c>
      <c r="R32">
        <v>4.0000000000000001E-3</v>
      </c>
    </row>
    <row r="35" spans="1:18" x14ac:dyDescent="0.25">
      <c r="A35" s="3" t="s">
        <v>42</v>
      </c>
    </row>
    <row r="36" spans="1:18" x14ac:dyDescent="0.25">
      <c r="A36" t="s">
        <v>43</v>
      </c>
      <c r="B36" s="21" t="s">
        <v>45</v>
      </c>
      <c r="C36">
        <v>1E-3</v>
      </c>
      <c r="D36">
        <v>1.2999999999999999E-2</v>
      </c>
      <c r="E36">
        <v>2E-3</v>
      </c>
      <c r="F36">
        <v>3.0000000000000001E-3</v>
      </c>
      <c r="G36" s="23">
        <v>1E-3</v>
      </c>
      <c r="O36">
        <v>4.0000000000000001E-3</v>
      </c>
      <c r="P36">
        <v>1E-3</v>
      </c>
      <c r="Q36">
        <v>1E-3</v>
      </c>
      <c r="R36">
        <v>3.0000000000000001E-3</v>
      </c>
    </row>
    <row r="37" spans="1:18" x14ac:dyDescent="0.25">
      <c r="A37" t="s">
        <v>44</v>
      </c>
      <c r="B37" s="5" t="s">
        <v>46</v>
      </c>
      <c r="C37">
        <v>6.0000000000000001E-3</v>
      </c>
      <c r="D37">
        <v>7.0000000000000001E-3</v>
      </c>
      <c r="E37">
        <v>3.0000000000000001E-3</v>
      </c>
      <c r="F37">
        <v>2E-3</v>
      </c>
      <c r="G37" s="23">
        <v>1E-3</v>
      </c>
      <c r="O37">
        <v>1E-3</v>
      </c>
      <c r="P37">
        <v>1E-3</v>
      </c>
      <c r="Q37">
        <v>1E-3</v>
      </c>
      <c r="R37">
        <v>1E-3</v>
      </c>
    </row>
    <row r="38" spans="1:18" x14ac:dyDescent="0.25">
      <c r="B38" s="5" t="s">
        <v>47</v>
      </c>
      <c r="C38" s="3">
        <v>0.9</v>
      </c>
      <c r="D38" s="3">
        <v>0.9</v>
      </c>
      <c r="E38" s="3">
        <v>0.9</v>
      </c>
      <c r="F38" s="3">
        <v>0.9</v>
      </c>
      <c r="G38" s="24">
        <v>0.76</v>
      </c>
      <c r="O38" s="3">
        <v>0.224</v>
      </c>
      <c r="P38" s="3">
        <v>0.14799999999999999</v>
      </c>
      <c r="Q38" s="3">
        <v>0.20599999999999999</v>
      </c>
      <c r="R38" s="3">
        <v>0.216</v>
      </c>
    </row>
    <row r="40" spans="1:18" x14ac:dyDescent="0.25">
      <c r="A40" t="s">
        <v>49</v>
      </c>
      <c r="B40" s="21" t="s">
        <v>45</v>
      </c>
      <c r="C40" s="3">
        <v>5.8000000000000003E-2</v>
      </c>
      <c r="D40">
        <v>3.6999999999999998E-2</v>
      </c>
      <c r="E40">
        <v>2.3E-2</v>
      </c>
      <c r="F40">
        <v>8.0000000000000002E-3</v>
      </c>
      <c r="G40" s="23">
        <v>1.6E-2</v>
      </c>
      <c r="O40">
        <v>3.5000000000000003E-2</v>
      </c>
      <c r="P40">
        <v>4.4000000000000003E-3</v>
      </c>
      <c r="Q40">
        <v>5.0000000000000001E-3</v>
      </c>
      <c r="R40">
        <v>3.3799999999999997E-2</v>
      </c>
    </row>
    <row r="41" spans="1:18" x14ac:dyDescent="0.25">
      <c r="A41" t="s">
        <v>48</v>
      </c>
      <c r="B41" s="5" t="s">
        <v>46</v>
      </c>
      <c r="C41">
        <v>4.1000000000000002E-2</v>
      </c>
      <c r="D41">
        <v>3.2000000000000001E-2</v>
      </c>
      <c r="E41">
        <v>2.7E-2</v>
      </c>
      <c r="F41">
        <v>8.0000000000000002E-3</v>
      </c>
      <c r="G41" s="23">
        <v>8.9999999999999993E-3</v>
      </c>
      <c r="O41">
        <v>6.0000000000000001E-3</v>
      </c>
      <c r="P41">
        <v>1E-3</v>
      </c>
      <c r="Q41">
        <v>1E-3</v>
      </c>
      <c r="R41">
        <v>8.9999999999999993E-3</v>
      </c>
    </row>
    <row r="42" spans="1:18" x14ac:dyDescent="0.25">
      <c r="B42" s="5" t="s">
        <v>47</v>
      </c>
      <c r="C42" s="3">
        <v>0.47199999999999998</v>
      </c>
      <c r="D42" s="3">
        <v>0.9</v>
      </c>
      <c r="E42" s="3">
        <v>0.9</v>
      </c>
      <c r="F42" s="3">
        <v>0.9</v>
      </c>
      <c r="G42" s="24">
        <v>0.47199999999999998</v>
      </c>
      <c r="O42">
        <v>5.0000000000000001E-3</v>
      </c>
      <c r="P42" s="3">
        <v>0.247</v>
      </c>
      <c r="Q42" s="3">
        <v>0.13600000000000001</v>
      </c>
      <c r="R42" s="3">
        <v>0.09</v>
      </c>
    </row>
    <row r="44" spans="1:18" x14ac:dyDescent="0.25">
      <c r="A44" t="s">
        <v>50</v>
      </c>
      <c r="B44" s="21" t="s">
        <v>45</v>
      </c>
      <c r="C44">
        <v>2.3E-2</v>
      </c>
      <c r="D44" s="3">
        <v>7.1999999999999995E-2</v>
      </c>
      <c r="E44">
        <v>2.7E-2</v>
      </c>
      <c r="F44">
        <v>3.5999999999999997E-2</v>
      </c>
      <c r="G44" s="23">
        <v>3.5000000000000003E-2</v>
      </c>
      <c r="O44">
        <v>7.4999999999999997E-2</v>
      </c>
      <c r="P44" s="3">
        <v>0.125</v>
      </c>
      <c r="Q44">
        <v>4.9700000000000001E-2</v>
      </c>
      <c r="R44" s="3">
        <v>0.13400000000000001</v>
      </c>
    </row>
    <row r="45" spans="1:18" x14ac:dyDescent="0.25">
      <c r="A45" t="s">
        <v>51</v>
      </c>
      <c r="B45" s="5" t="s">
        <v>46</v>
      </c>
      <c r="C45">
        <v>2E-3</v>
      </c>
      <c r="D45" s="3">
        <v>7.1999999999999995E-2</v>
      </c>
      <c r="E45">
        <v>2.7E-2</v>
      </c>
      <c r="F45">
        <v>2.5000000000000001E-2</v>
      </c>
      <c r="G45" s="23">
        <v>2E-3</v>
      </c>
      <c r="O45">
        <v>2.0000000000000001E-4</v>
      </c>
      <c r="P45">
        <v>1.2999999999999999E-2</v>
      </c>
      <c r="Q45">
        <v>1E-3</v>
      </c>
      <c r="R45">
        <v>2E-3</v>
      </c>
    </row>
    <row r="46" spans="1:18" x14ac:dyDescent="0.25">
      <c r="B46" s="5" t="s">
        <v>47</v>
      </c>
      <c r="C46" s="3">
        <v>0.30399999999999999</v>
      </c>
      <c r="D46" s="3">
        <v>0.92200000000000004</v>
      </c>
      <c r="E46" s="3">
        <v>0.89700000000000002</v>
      </c>
      <c r="F46" s="3">
        <v>0.77500000000000002</v>
      </c>
      <c r="G46" s="24">
        <v>0.28000000000000003</v>
      </c>
      <c r="O46">
        <v>7.4999999999999997E-2</v>
      </c>
      <c r="P46" s="3">
        <v>0.32700000000000001</v>
      </c>
      <c r="Q46" s="3">
        <v>0.16900000000000001</v>
      </c>
      <c r="R46" s="3">
        <v>0.13400000000000001</v>
      </c>
    </row>
    <row r="48" spans="1:18" x14ac:dyDescent="0.25">
      <c r="N48" t="s">
        <v>65</v>
      </c>
      <c r="P48" s="3">
        <v>0.10299999999999999</v>
      </c>
      <c r="Q48" s="3">
        <v>6.4600000000000005E-2</v>
      </c>
      <c r="R48" s="7">
        <v>3.56E-2</v>
      </c>
    </row>
    <row r="49" spans="14:18" x14ac:dyDescent="0.25">
      <c r="N49" t="s">
        <v>66</v>
      </c>
      <c r="P49">
        <v>0.128</v>
      </c>
      <c r="Q49">
        <v>5.9900000000000002E-2</v>
      </c>
      <c r="R49" s="7">
        <v>3.7400000000000003E-2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plotdata_final</vt:lpstr>
      <vt:lpstr>plotdata_a_final</vt:lpstr>
      <vt:lpstr>Tables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Kiuru</dc:creator>
  <cp:lastModifiedBy>Petri Kiuru</cp:lastModifiedBy>
  <dcterms:created xsi:type="dcterms:W3CDTF">2021-10-11T09:45:32Z</dcterms:created>
  <dcterms:modified xsi:type="dcterms:W3CDTF">2022-03-10T14:53:43Z</dcterms:modified>
</cp:coreProperties>
</file>