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iuru\Documents\MP\Data\"/>
    </mc:Choice>
  </mc:AlternateContent>
  <xr:revisionPtr revIDLastSave="0" documentId="13_ncr:1_{5FDACA8E-3D5B-4D31-B97F-BC61E19BA767}" xr6:coauthVersionLast="45" xr6:coauthVersionMax="46" xr10:uidLastSave="{00000000-0000-0000-0000-000000000000}"/>
  <bookViews>
    <workbookView xWindow="345" yWindow="240" windowWidth="22395" windowHeight="14745" xr2:uid="{5482A6E4-FE20-4E83-8D8E-FC799CD3999E}"/>
  </bookViews>
  <sheets>
    <sheet name="Sheet1" sheetId="1" r:id="rId1"/>
  </sheets>
  <definedNames>
    <definedName name="_xlchart.v1.0" hidden="1">Sheet1!$G$71</definedName>
    <definedName name="_xlchart.v1.1" hidden="1">Sheet1!$G$72:$G$85</definedName>
    <definedName name="_xlchart.v1.10" hidden="1">Sheet1!$C$4:$C$24</definedName>
    <definedName name="_xlchart.v1.11" hidden="1">Sheet1!$D$3</definedName>
    <definedName name="_xlchart.v1.12" hidden="1">Sheet1!$D$4:$D$24</definedName>
    <definedName name="_xlchart.v1.13" hidden="1">Sheet1!$E$3</definedName>
    <definedName name="_xlchart.v1.14" hidden="1">Sheet1!$E$4:$E$24</definedName>
    <definedName name="_xlchart.v1.15" hidden="1">Sheet1!$S$29:$S$70</definedName>
    <definedName name="_xlchart.v1.16" hidden="1">Sheet1!$T$28</definedName>
    <definedName name="_xlchart.v1.17" hidden="1">Sheet1!$T$29:$T$70</definedName>
    <definedName name="_xlchart.v1.18" hidden="1">Sheet1!$U$28</definedName>
    <definedName name="_xlchart.v1.19" hidden="1">Sheet1!$U$29:$U$70</definedName>
    <definedName name="_xlchart.v1.2" hidden="1">Sheet1!$H$71</definedName>
    <definedName name="_xlchart.v1.20" hidden="1">Sheet1!$A$4:$A$24</definedName>
    <definedName name="_xlchart.v1.21" hidden="1">Sheet1!$B$3</definedName>
    <definedName name="_xlchart.v1.22" hidden="1">Sheet1!$B$4:$B$24</definedName>
    <definedName name="_xlchart.v1.23" hidden="1">Sheet1!$E$3</definedName>
    <definedName name="_xlchart.v1.24" hidden="1">Sheet1!$E$4:$E$24</definedName>
    <definedName name="_xlchart.v1.3" hidden="1">Sheet1!$H$72:$H$85</definedName>
    <definedName name="_xlchart.v1.4" hidden="1">Sheet1!$F$71</definedName>
    <definedName name="_xlchart.v1.5" hidden="1">Sheet1!$F$72:$F$85</definedName>
    <definedName name="_xlchart.v1.6" hidden="1">Sheet1!$A$4:$A$24</definedName>
    <definedName name="_xlchart.v1.7" hidden="1">Sheet1!$B$3</definedName>
    <definedName name="_xlchart.v1.8" hidden="1">Sheet1!$B$4:$B$24</definedName>
    <definedName name="_xlchart.v1.9" hidden="1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5" i="1" l="1"/>
  <c r="AE19" i="1"/>
  <c r="AC19" i="1" s="1"/>
  <c r="AE20" i="1"/>
  <c r="AC20" i="1" s="1"/>
  <c r="AE21" i="1"/>
  <c r="AC21" i="1" s="1"/>
  <c r="AE22" i="1"/>
  <c r="AC22" i="1" s="1"/>
  <c r="AE23" i="1"/>
  <c r="AC23" i="1" s="1"/>
  <c r="AE24" i="1"/>
  <c r="AC24" i="1" s="1"/>
  <c r="AE18" i="1"/>
  <c r="AG15" i="1"/>
  <c r="AE25" i="1" l="1"/>
  <c r="H80" i="1" l="1"/>
  <c r="H81" i="1"/>
  <c r="H82" i="1"/>
  <c r="H83" i="1"/>
  <c r="H84" i="1"/>
  <c r="H85" i="1"/>
  <c r="H79" i="1"/>
  <c r="H73" i="1"/>
  <c r="H74" i="1"/>
  <c r="H75" i="1"/>
  <c r="H76" i="1"/>
  <c r="H77" i="1"/>
  <c r="H78" i="1"/>
  <c r="H72" i="1"/>
  <c r="G80" i="1"/>
  <c r="G81" i="1"/>
  <c r="G82" i="1"/>
  <c r="G83" i="1"/>
  <c r="G84" i="1"/>
  <c r="G85" i="1"/>
  <c r="G79" i="1"/>
  <c r="G73" i="1"/>
  <c r="G74" i="1"/>
  <c r="G75" i="1"/>
  <c r="G76" i="1"/>
  <c r="G77" i="1"/>
  <c r="G78" i="1"/>
  <c r="G72" i="1"/>
  <c r="F85" i="1"/>
  <c r="F80" i="1"/>
  <c r="F81" i="1"/>
  <c r="F82" i="1"/>
  <c r="F83" i="1"/>
  <c r="F84" i="1"/>
  <c r="F79" i="1"/>
  <c r="F73" i="1"/>
  <c r="F74" i="1"/>
  <c r="F75" i="1"/>
  <c r="F76" i="1"/>
  <c r="F77" i="1"/>
  <c r="F78" i="1"/>
  <c r="F72" i="1"/>
  <c r="D87" i="1"/>
  <c r="E87" i="1"/>
  <c r="D88" i="1"/>
  <c r="E88" i="1"/>
  <c r="D89" i="1"/>
  <c r="E89" i="1"/>
  <c r="D90" i="1"/>
  <c r="E90" i="1"/>
  <c r="D91" i="1"/>
  <c r="E91" i="1"/>
  <c r="D92" i="1"/>
  <c r="E92" i="1"/>
  <c r="E86" i="1"/>
  <c r="D86" i="1"/>
  <c r="D80" i="1"/>
  <c r="E80" i="1"/>
  <c r="D81" i="1"/>
  <c r="E81" i="1"/>
  <c r="E82" i="1"/>
  <c r="D83" i="1"/>
  <c r="E83" i="1"/>
  <c r="E84" i="1"/>
  <c r="D85" i="1"/>
  <c r="E85" i="1"/>
  <c r="E79" i="1"/>
  <c r="E72" i="1"/>
  <c r="E73" i="1"/>
  <c r="E74" i="1"/>
  <c r="E75" i="1"/>
  <c r="E76" i="1"/>
  <c r="E77" i="1"/>
  <c r="E78" i="1"/>
  <c r="D73" i="1"/>
  <c r="D74" i="1"/>
  <c r="D75" i="1"/>
  <c r="D76" i="1"/>
  <c r="D77" i="1"/>
  <c r="D78" i="1"/>
  <c r="D72" i="1"/>
  <c r="F5" i="1" l="1"/>
  <c r="F6" i="1"/>
  <c r="F7" i="1"/>
  <c r="F8" i="1"/>
  <c r="F9" i="1"/>
  <c r="F16" i="1"/>
  <c r="F17" i="1"/>
  <c r="F18" i="1"/>
  <c r="F21" i="1"/>
  <c r="F4" i="1"/>
  <c r="F15" i="1"/>
  <c r="F14" i="1"/>
  <c r="F13" i="1"/>
  <c r="F12" i="1"/>
  <c r="F11" i="1"/>
  <c r="F10" i="1"/>
  <c r="F24" i="1"/>
  <c r="F23" i="1"/>
  <c r="F22" i="1"/>
  <c r="F20" i="1"/>
  <c r="F19" i="1"/>
  <c r="AC18" i="1" l="1"/>
  <c r="AC28" i="1" l="1"/>
  <c r="AC25" i="1"/>
  <c r="AC26" i="1"/>
  <c r="AC30" i="1" l="1"/>
</calcChain>
</file>

<file path=xl/sharedStrings.xml><?xml version="1.0" encoding="utf-8"?>
<sst xmlns="http://schemas.openxmlformats.org/spreadsheetml/2006/main" count="157" uniqueCount="53">
  <si>
    <t>Vertical</t>
  </si>
  <si>
    <t>Horizontal 1</t>
  </si>
  <si>
    <t>Horizontal 2</t>
  </si>
  <si>
    <t>40-45 cm</t>
  </si>
  <si>
    <t>0-5 cm</t>
  </si>
  <si>
    <t>20-25 cm</t>
  </si>
  <si>
    <t>Paired tests</t>
  </si>
  <si>
    <t>Normality of difference</t>
  </si>
  <si>
    <t>Shapiro p</t>
  </si>
  <si>
    <t>Anderson</t>
  </si>
  <si>
    <t>+</t>
  </si>
  <si>
    <t>PP</t>
  </si>
  <si>
    <t>D</t>
  </si>
  <si>
    <t>Paired t-test applicable</t>
  </si>
  <si>
    <t>Wilcoxon s.r.t.</t>
  </si>
  <si>
    <t>Variance equivalence</t>
  </si>
  <si>
    <t>Horizontal vs. combined vertical</t>
  </si>
  <si>
    <t>Bartlett p</t>
  </si>
  <si>
    <t>Levene p</t>
  </si>
  <si>
    <t>Independent t-test</t>
  </si>
  <si>
    <t>Normal</t>
  </si>
  <si>
    <t>Welch (uneq. var.)</t>
  </si>
  <si>
    <t>all values</t>
  </si>
  <si>
    <t>Horizontal</t>
  </si>
  <si>
    <t>No outliers (no z-score &gt; 3)</t>
  </si>
  <si>
    <t>(Wilcoxon only applcable if n &gt; 4)</t>
  </si>
  <si>
    <t>Normality</t>
  </si>
  <si>
    <t>Shapiro</t>
  </si>
  <si>
    <t>Residual Shapiro</t>
  </si>
  <si>
    <t>0-5 cm V</t>
  </si>
  <si>
    <t>20-25 cm V</t>
  </si>
  <si>
    <t>40-45 cm V</t>
  </si>
  <si>
    <t>0-5 cm H</t>
  </si>
  <si>
    <t>40-45 cm H</t>
  </si>
  <si>
    <t>Residual PP (.935)</t>
  </si>
  <si>
    <t>PP (.897)</t>
  </si>
  <si>
    <t>Horis. res</t>
  </si>
  <si>
    <t>Vert. res.</t>
  </si>
  <si>
    <t>0-5 cm copy</t>
  </si>
  <si>
    <t>20-25 cm copy</t>
  </si>
  <si>
    <t>40-45 cm copy</t>
  </si>
  <si>
    <t>20-25 cm H (all)</t>
  </si>
  <si>
    <t>(all horiz. values included)</t>
  </si>
  <si>
    <t>Katsotaan, kuinka eroaa yksi- ja kaksihäntäinen parittainen testi.</t>
  </si>
  <si>
    <t>Asetetaan toiset arvot ja sitten määritetään erotukset normaalijakauman perusteella.</t>
  </si>
  <si>
    <t>Nollahypoteesi, keskiarvot ovat yhtä suuret, pidetään voimassa, jos p &gt; 0.05.</t>
  </si>
  <si>
    <t>Paired t-test p value</t>
  </si>
  <si>
    <t>t-statistic</t>
  </si>
  <si>
    <t>Difference mean</t>
  </si>
  <si>
    <t>Confid. int.</t>
  </si>
  <si>
    <t>0.15441, 0.04688</t>
  </si>
  <si>
    <t>1.64503, -0.100905</t>
  </si>
  <si>
    <t>0.633246, -0.126266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</si>
</sst>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  <cx:data id="1">
      <cx:strDim type="cat">
        <cx:f>_xlchart.v1.6</cx:f>
      </cx:strDim>
      <cx:numDim type="val">
        <cx:f>_xlchart.v1.10</cx:f>
      </cx:numDim>
    </cx:data>
    <cx:data id="2">
      <cx:strDim type="cat">
        <cx:f>_xlchart.v1.6</cx:f>
      </cx:strDim>
      <cx:numDim type="val">
        <cx:f>_xlchart.v1.12</cx:f>
      </cx:numDim>
    </cx:data>
    <cx:data id="3">
      <cx:strDim type="cat">
        <cx:f>_xlchart.v1.6</cx:f>
      </cx:strDim>
      <cx:numDim type="val">
        <cx:f>_xlchart.v1.14</cx:f>
      </cx:numDim>
    </cx:data>
  </cx:chartData>
  <cx:chart>
    <cx:title pos="t" align="ctr" overlay="0">
      <cx:tx>
        <cx:txData>
          <cx:v>Tortuosity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Tortuosity</a:t>
          </a:r>
        </a:p>
      </cx:txPr>
    </cx:title>
    <cx:plotArea>
      <cx:plotAreaRegion>
        <cx:series layoutId="boxWhisker" uniqueId="{3BB77DC1-D8D0-467E-87E3-7196DE2F66D4}">
          <cx:tx>
            <cx:txData>
              <cx:f>_xlchart.v1.7</cx:f>
              <cx:v>Vertical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3F247A3-1136-43CB-9F32-ED0528D0285C}">
          <cx:tx>
            <cx:txData>
              <cx:f>_xlchart.v1.9</cx:f>
              <cx:v>Horizontal 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149BDB-779B-4AA4-84FC-8BA569A2BD4E}">
          <cx:tx>
            <cx:txData>
              <cx:f>_xlchart.v1.11</cx:f>
              <cx:v>Horizontal 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75DABFF-6829-4492-8293-F1B98B820248}">
          <cx:tx>
            <cx:txData>
              <cx:f>_xlchart.v1.13</cx:f>
              <cx:v>Horizontal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title pos="t" align="ctr" overlay="0"/>
    <cx:plotArea>
      <cx:plotAreaRegion>
        <cx:series layoutId="boxWhisker" uniqueId="{586F1543-D6CC-458A-AEA1-4FBBA1E4BC2D}">
          <cx:tx>
            <cx:txData>
              <cx:f>_xlchart.v1.16</cx:f>
              <cx:v>Vertical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B8B162-66C8-47CF-B54A-1A9E80FA6A43}">
          <cx:tx>
            <cx:txData>
              <cx:f>_xlchart.v1.18</cx:f>
              <cx:v>Horizontal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  <cx:data id="1">
      <cx:strDim type="cat">
        <cx:f>_xlchart.v1.20</cx:f>
      </cx:strDim>
      <cx:numDim type="val">
        <cx:f>_xlchart.v1.24</cx:f>
      </cx:numDim>
    </cx:data>
  </cx:chartData>
  <cx:chart>
    <cx:title pos="t" align="ctr" overlay="0"/>
    <cx:plotArea>
      <cx:plotAreaRegion>
        <cx:series layoutId="boxWhisker" uniqueId="{DE438A90-73CA-49EB-8C6E-64149CD21BF5}">
          <cx:tx>
            <cx:txData>
              <cx:f>_xlchart.v1.21</cx:f>
              <cx:v>Vertical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EAFF8B-E947-41E5-9853-7F000EE6498B}">
          <cx:tx>
            <cx:txData>
              <cx:f>_xlchart.v1.23</cx:f>
              <cx:v>Horizontal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8AA1D2F-5687-40C1-8E72-C0EC067A108E}">
          <cx:tx>
            <cx:txData>
              <cx:f>_xlchart.v1.4</cx:f>
              <cx:v>0-5 cm copy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7804EB7-DBD9-466F-9888-C21D3DB17028}">
          <cx:tx>
            <cx:txData>
              <cx:f>_xlchart.v1.0</cx:f>
              <cx:v>20-25 cm copy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29121C9-F00F-4AFF-94D6-7180E3D1AA4A}">
          <cx:tx>
            <cx:txData>
              <cx:f>_xlchart.v1.2</cx:f>
              <cx:v>40-45 cm copy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142874</xdr:rowOff>
    </xdr:from>
    <xdr:to>
      <xdr:col>16</xdr:col>
      <xdr:colOff>561974</xdr:colOff>
      <xdr:row>22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CBC0A1-2AB9-47B1-A215-47ED215DC0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4625" y="333374"/>
              <a:ext cx="7400924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466725</xdr:colOff>
      <xdr:row>46</xdr:row>
      <xdr:rowOff>47624</xdr:rowOff>
    </xdr:from>
    <xdr:to>
      <xdr:col>13</xdr:col>
      <xdr:colOff>447675</xdr:colOff>
      <xdr:row>57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E7DB11-B7BF-469F-BE00-2219FA95F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3100" y="8810624"/>
              <a:ext cx="2419350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57151</xdr:colOff>
      <xdr:row>23</xdr:row>
      <xdr:rowOff>47624</xdr:rowOff>
    </xdr:from>
    <xdr:to>
      <xdr:col>16</xdr:col>
      <xdr:colOff>247651</xdr:colOff>
      <xdr:row>44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0547CA2-561B-4603-88E5-217AA71B4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5776" y="4429124"/>
              <a:ext cx="5505450" cy="401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828674</xdr:colOff>
      <xdr:row>66</xdr:row>
      <xdr:rowOff>161925</xdr:rowOff>
    </xdr:from>
    <xdr:to>
      <xdr:col>15</xdr:col>
      <xdr:colOff>209549</xdr:colOff>
      <xdr:row>78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6EEFD07-87E9-403E-A4B6-198FF3E3F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7299" y="12734925"/>
              <a:ext cx="4086225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82</xdr:row>
      <xdr:rowOff>0</xdr:rowOff>
    </xdr:from>
    <xdr:to>
      <xdr:col>15</xdr:col>
      <xdr:colOff>428625</xdr:colOff>
      <xdr:row>93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981B90C-D1CD-4CF4-AE68-D85A4A3E3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6375" y="15621000"/>
              <a:ext cx="4086225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95</xdr:row>
      <xdr:rowOff>0</xdr:rowOff>
    </xdr:from>
    <xdr:to>
      <xdr:col>15</xdr:col>
      <xdr:colOff>428625</xdr:colOff>
      <xdr:row>106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47DF4E3-36AF-4A70-A595-B6B2D0072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6375" y="18097500"/>
              <a:ext cx="4086225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C917-B518-4DDC-85DE-D56922DC6C8A}">
  <dimension ref="A3:AG92"/>
  <sheetViews>
    <sheetView tabSelected="1" zoomScaleNormal="100" workbookViewId="0">
      <selection activeCell="D71" sqref="D71"/>
    </sheetView>
  </sheetViews>
  <sheetFormatPr defaultRowHeight="15" x14ac:dyDescent="0.25"/>
  <cols>
    <col min="1" max="1" width="10.7109375" customWidth="1"/>
    <col min="2" max="9" width="15.7109375" customWidth="1"/>
    <col min="19" max="23" width="12.7109375" customWidth="1"/>
  </cols>
  <sheetData>
    <row r="3" spans="1:33" x14ac:dyDescent="0.25">
      <c r="B3" t="s">
        <v>0</v>
      </c>
      <c r="C3" t="s">
        <v>1</v>
      </c>
      <c r="D3" t="s">
        <v>2</v>
      </c>
      <c r="E3" t="s">
        <v>23</v>
      </c>
      <c r="F3" t="s">
        <v>12</v>
      </c>
    </row>
    <row r="4" spans="1:33" x14ac:dyDescent="0.25">
      <c r="A4" t="s">
        <v>4</v>
      </c>
      <c r="B4">
        <v>1.5626329999999999</v>
      </c>
      <c r="C4">
        <v>1.4132199999999999</v>
      </c>
      <c r="D4">
        <v>1.4321999999999999</v>
      </c>
      <c r="E4">
        <v>1.4232682352941175</v>
      </c>
      <c r="F4">
        <f>B4-E4</f>
        <v>0.13936476470588244</v>
      </c>
    </row>
    <row r="5" spans="1:33" x14ac:dyDescent="0.25">
      <c r="A5" t="s">
        <v>4</v>
      </c>
      <c r="B5">
        <v>1.8230500000000001</v>
      </c>
      <c r="C5">
        <v>1.68848</v>
      </c>
      <c r="D5">
        <v>1.5770200000000001</v>
      </c>
      <c r="E5">
        <v>1.6300961904761906</v>
      </c>
      <c r="F5">
        <f t="shared" ref="F5:F24" si="0">B5-E5</f>
        <v>0.19295380952380947</v>
      </c>
    </row>
    <row r="6" spans="1:33" x14ac:dyDescent="0.25">
      <c r="A6" t="s">
        <v>4</v>
      </c>
      <c r="B6">
        <v>1.585486</v>
      </c>
      <c r="C6">
        <v>1.4584600000000001</v>
      </c>
      <c r="D6">
        <v>1.52149</v>
      </c>
      <c r="E6">
        <v>1.489454090909091</v>
      </c>
      <c r="F6">
        <f t="shared" si="0"/>
        <v>9.6031909090908973E-2</v>
      </c>
    </row>
    <row r="7" spans="1:33" x14ac:dyDescent="0.25">
      <c r="A7" t="s">
        <v>4</v>
      </c>
      <c r="B7">
        <v>1.3860189999999999</v>
      </c>
      <c r="C7">
        <v>1.3913899999999999</v>
      </c>
      <c r="D7">
        <v>1.3846700000000001</v>
      </c>
      <c r="E7">
        <v>1.3880321013133208</v>
      </c>
      <c r="F7">
        <f t="shared" si="0"/>
        <v>-2.0131013133208864E-3</v>
      </c>
    </row>
    <row r="8" spans="1:33" x14ac:dyDescent="0.25">
      <c r="A8" t="s">
        <v>4</v>
      </c>
      <c r="B8">
        <v>1.4507289999999999</v>
      </c>
      <c r="C8">
        <v>1.4275500000000001</v>
      </c>
      <c r="D8">
        <v>1.44689</v>
      </c>
      <c r="E8">
        <v>1.4378758297258296</v>
      </c>
      <c r="F8">
        <f t="shared" si="0"/>
        <v>1.2853170274170322E-2</v>
      </c>
    </row>
    <row r="9" spans="1:33" x14ac:dyDescent="0.25">
      <c r="A9" t="s">
        <v>4</v>
      </c>
      <c r="B9">
        <v>1.7081440000000001</v>
      </c>
      <c r="C9">
        <v>1.55141</v>
      </c>
      <c r="D9">
        <v>1.5493399999999999</v>
      </c>
      <c r="E9">
        <v>1.550338908886389</v>
      </c>
      <c r="F9">
        <f t="shared" si="0"/>
        <v>0.15780509111361107</v>
      </c>
      <c r="AC9" t="s">
        <v>43</v>
      </c>
    </row>
    <row r="10" spans="1:33" x14ac:dyDescent="0.25">
      <c r="A10" t="s">
        <v>4</v>
      </c>
      <c r="B10">
        <v>1.6577900000000001</v>
      </c>
      <c r="C10">
        <v>1.59667</v>
      </c>
      <c r="D10">
        <v>1.5035000000000001</v>
      </c>
      <c r="E10">
        <v>1.5502657752657332</v>
      </c>
      <c r="F10">
        <f t="shared" si="0"/>
        <v>0.10752422473426693</v>
      </c>
      <c r="AC10" t="s">
        <v>44</v>
      </c>
    </row>
    <row r="11" spans="1:33" x14ac:dyDescent="0.25">
      <c r="A11" t="s">
        <v>5</v>
      </c>
      <c r="B11" s="2"/>
      <c r="C11">
        <v>2.3067099999999998</v>
      </c>
      <c r="D11">
        <v>1.7134100000000001</v>
      </c>
      <c r="E11">
        <v>2.0131221935483872</v>
      </c>
      <c r="F11">
        <f t="shared" si="0"/>
        <v>-2.0131221935483872</v>
      </c>
    </row>
    <row r="12" spans="1:33" x14ac:dyDescent="0.25">
      <c r="A12" t="s">
        <v>5</v>
      </c>
      <c r="B12">
        <v>1.873966</v>
      </c>
      <c r="C12">
        <v>1.86528</v>
      </c>
      <c r="D12">
        <v>1.8751500000000001</v>
      </c>
      <c r="E12">
        <v>1.8666124975891996</v>
      </c>
      <c r="F12">
        <f t="shared" si="0"/>
        <v>7.353502410800461E-3</v>
      </c>
      <c r="AC12" t="s">
        <v>45</v>
      </c>
    </row>
    <row r="13" spans="1:33" x14ac:dyDescent="0.25">
      <c r="A13" t="s">
        <v>5</v>
      </c>
      <c r="B13">
        <v>3.1003479999999999</v>
      </c>
      <c r="C13">
        <v>1.6244000000000001</v>
      </c>
      <c r="D13">
        <v>2.04373</v>
      </c>
      <c r="E13">
        <v>1.7361814825374198</v>
      </c>
      <c r="F13">
        <f t="shared" si="0"/>
        <v>1.3641665174625801</v>
      </c>
    </row>
    <row r="14" spans="1:33" x14ac:dyDescent="0.25">
      <c r="A14" t="s">
        <v>5</v>
      </c>
      <c r="B14" s="2"/>
      <c r="C14">
        <v>2.0664400000000001</v>
      </c>
      <c r="D14">
        <v>1.87599</v>
      </c>
      <c r="E14">
        <v>1.9974897363796136</v>
      </c>
      <c r="F14">
        <f t="shared" si="0"/>
        <v>-1.9974897363796136</v>
      </c>
    </row>
    <row r="15" spans="1:33" x14ac:dyDescent="0.25">
      <c r="A15" t="s">
        <v>5</v>
      </c>
      <c r="B15">
        <v>3.4570180000000001</v>
      </c>
      <c r="C15">
        <v>1.8290500000000001</v>
      </c>
      <c r="D15">
        <v>1.6552199999999999</v>
      </c>
      <c r="E15">
        <v>1.7530075487312768</v>
      </c>
      <c r="F15">
        <f t="shared" si="0"/>
        <v>1.7040104512687233</v>
      </c>
      <c r="AE15">
        <v>0.1</v>
      </c>
      <c r="AF15">
        <v>0.08</v>
      </c>
      <c r="AG15">
        <f ca="1">_xlfn.NORM.INV(RAND(),$AE$15,$AF$15)</f>
        <v>8.6727429170145462E-2</v>
      </c>
    </row>
    <row r="16" spans="1:33" x14ac:dyDescent="0.25">
      <c r="A16" t="s">
        <v>5</v>
      </c>
      <c r="B16" s="2"/>
      <c r="C16">
        <v>2.7380499999999999</v>
      </c>
      <c r="D16">
        <v>1.8989799999999999</v>
      </c>
      <c r="E16">
        <v>2.2960313683010263</v>
      </c>
      <c r="F16">
        <f t="shared" si="0"/>
        <v>-2.2960313683010263</v>
      </c>
    </row>
    <row r="17" spans="1:33" x14ac:dyDescent="0.25">
      <c r="A17" t="s">
        <v>5</v>
      </c>
      <c r="B17">
        <v>2.2667329999999999</v>
      </c>
      <c r="C17">
        <v>2.2657799999999999</v>
      </c>
      <c r="D17">
        <v>2.2411599999999998</v>
      </c>
      <c r="E17">
        <v>2.2540093556701031</v>
      </c>
      <c r="F17">
        <f t="shared" si="0"/>
        <v>1.272364432989681E-2</v>
      </c>
    </row>
    <row r="18" spans="1:33" x14ac:dyDescent="0.25">
      <c r="A18" t="s">
        <v>3</v>
      </c>
      <c r="B18">
        <v>2.3027899999999999</v>
      </c>
      <c r="C18">
        <v>1.7214400000000001</v>
      </c>
      <c r="D18">
        <v>1.9399500000000001</v>
      </c>
      <c r="E18">
        <v>1.8434280920935215</v>
      </c>
      <c r="F18">
        <f t="shared" si="0"/>
        <v>0.45936190790647835</v>
      </c>
      <c r="AC18">
        <f ca="1">AD18+AE18</f>
        <v>1.5558688482142156</v>
      </c>
      <c r="AD18">
        <v>1.4219999999999999</v>
      </c>
      <c r="AE18">
        <f ca="1">_xlfn.NORM.INV(RAND(),$AE$15,$AF$15)</f>
        <v>0.13386884821421555</v>
      </c>
    </row>
    <row r="19" spans="1:33" x14ac:dyDescent="0.25">
      <c r="A19" t="s">
        <v>3</v>
      </c>
      <c r="B19">
        <v>1.96418</v>
      </c>
      <c r="C19">
        <v>1.93753</v>
      </c>
      <c r="D19">
        <v>2.0220600000000002</v>
      </c>
      <c r="E19">
        <v>1.9857290960646159</v>
      </c>
      <c r="F19">
        <f t="shared" si="0"/>
        <v>-2.1549096064615858E-2</v>
      </c>
      <c r="AC19">
        <f t="shared" ref="AC19:AC24" ca="1" si="1">AD19+AE19</f>
        <v>1.7023018289870422</v>
      </c>
      <c r="AD19">
        <v>1.63</v>
      </c>
      <c r="AE19">
        <f t="shared" ref="AE19:AE24" ca="1" si="2">_xlfn.NORM.INV(RAND(),$AE$15,$AF$15)</f>
        <v>7.2301828987042197E-2</v>
      </c>
    </row>
    <row r="20" spans="1:33" x14ac:dyDescent="0.25">
      <c r="A20" t="s">
        <v>3</v>
      </c>
      <c r="B20">
        <v>2.2664580000000001</v>
      </c>
      <c r="C20">
        <v>2.9976099999999999</v>
      </c>
      <c r="D20">
        <v>2.2417899999999999</v>
      </c>
      <c r="E20">
        <v>2.7031346753246752</v>
      </c>
      <c r="F20">
        <f t="shared" si="0"/>
        <v>-0.43667667532467513</v>
      </c>
      <c r="AC20">
        <f t="shared" ca="1" si="1"/>
        <v>1.4814774770922599</v>
      </c>
      <c r="AD20">
        <v>1.49</v>
      </c>
      <c r="AE20">
        <f t="shared" ca="1" si="2"/>
        <v>-8.5225229077401099E-3</v>
      </c>
    </row>
    <row r="21" spans="1:33" x14ac:dyDescent="0.25">
      <c r="A21" t="s">
        <v>3</v>
      </c>
      <c r="B21">
        <v>3.0051999999999999</v>
      </c>
      <c r="C21">
        <v>2.01857</v>
      </c>
      <c r="D21">
        <v>1.9238599999999999</v>
      </c>
      <c r="E21">
        <v>1.9645953946561541</v>
      </c>
      <c r="F21">
        <f t="shared" si="0"/>
        <v>1.0406046053438458</v>
      </c>
      <c r="AC21">
        <f t="shared" ca="1" si="1"/>
        <v>1.4855262817772794</v>
      </c>
      <c r="AD21">
        <v>1.3879999999999999</v>
      </c>
      <c r="AE21">
        <f t="shared" ca="1" si="2"/>
        <v>9.7526281777279539E-2</v>
      </c>
    </row>
    <row r="22" spans="1:33" x14ac:dyDescent="0.25">
      <c r="A22" t="s">
        <v>3</v>
      </c>
      <c r="B22">
        <v>2.6207799999999999</v>
      </c>
      <c r="C22">
        <v>1.86904</v>
      </c>
      <c r="D22">
        <v>2.1008599999999999</v>
      </c>
      <c r="E22">
        <v>2.0185562145871008</v>
      </c>
      <c r="F22">
        <f t="shared" si="0"/>
        <v>0.60222378541289912</v>
      </c>
      <c r="AC22">
        <f t="shared" ca="1" si="1"/>
        <v>1.5318990374456358</v>
      </c>
      <c r="AD22">
        <v>1.4370000000000001</v>
      </c>
      <c r="AE22">
        <f t="shared" ca="1" si="2"/>
        <v>9.4899037445635867E-2</v>
      </c>
    </row>
    <row r="23" spans="1:33" x14ac:dyDescent="0.25">
      <c r="A23" t="s">
        <v>3</v>
      </c>
      <c r="B23">
        <v>2.0809980000000001</v>
      </c>
      <c r="C23">
        <v>1.654023</v>
      </c>
      <c r="D23">
        <v>1.798206</v>
      </c>
      <c r="E23">
        <v>1.7239762930940132</v>
      </c>
      <c r="F23">
        <f t="shared" si="0"/>
        <v>0.35702170690598689</v>
      </c>
      <c r="AC23">
        <f t="shared" ca="1" si="1"/>
        <v>1.5517360546807142</v>
      </c>
      <c r="AD23">
        <v>1.55</v>
      </c>
      <c r="AE23">
        <f t="shared" ca="1" si="2"/>
        <v>1.7360546807142219E-3</v>
      </c>
    </row>
    <row r="24" spans="1:33" x14ac:dyDescent="0.25">
      <c r="A24" t="s">
        <v>3</v>
      </c>
      <c r="B24" s="1">
        <v>2.1618200000000001</v>
      </c>
      <c r="C24">
        <v>3.34639</v>
      </c>
      <c r="D24">
        <v>2.2999800000000001</v>
      </c>
      <c r="E24">
        <v>2.3883778880675819</v>
      </c>
      <c r="F24">
        <f t="shared" si="0"/>
        <v>-0.22655788806758181</v>
      </c>
      <c r="AC24">
        <f t="shared" ca="1" si="1"/>
        <v>1.5995405375469942</v>
      </c>
      <c r="AD24">
        <v>1.55</v>
      </c>
      <c r="AE24">
        <f t="shared" ca="1" si="2"/>
        <v>4.9540537546994237E-2</v>
      </c>
      <c r="AG24">
        <v>0</v>
      </c>
    </row>
    <row r="25" spans="1:33" x14ac:dyDescent="0.25">
      <c r="AC25">
        <f ca="1">AVERAGE(AC18:AC24)</f>
        <v>1.5583357236777344</v>
      </c>
      <c r="AD25">
        <f>AVERAGE(AD18:AD24)</f>
        <v>1.4952857142857143</v>
      </c>
      <c r="AE25">
        <f ca="1">AVERAGE(AE18:AE24)</f>
        <v>6.3050009392020226E-2</v>
      </c>
      <c r="AG25">
        <v>0</v>
      </c>
    </row>
    <row r="26" spans="1:33" x14ac:dyDescent="0.25">
      <c r="AC26">
        <f ca="1">_xlfn.T.TEST(AC18:AC24,AD18:AD24,2,1)</f>
        <v>1.874636811467649E-2</v>
      </c>
    </row>
    <row r="27" spans="1:33" x14ac:dyDescent="0.25">
      <c r="A27" t="s">
        <v>6</v>
      </c>
    </row>
    <row r="28" spans="1:33" x14ac:dyDescent="0.25">
      <c r="A28" t="s">
        <v>7</v>
      </c>
      <c r="C28" t="s">
        <v>16</v>
      </c>
      <c r="T28" t="s">
        <v>0</v>
      </c>
      <c r="U28" t="s">
        <v>23</v>
      </c>
      <c r="AC28">
        <f ca="1">_xlfn.T.TEST(AC18:AC24,AD18:AD24,1,1)</f>
        <v>9.3731840573382449E-3</v>
      </c>
    </row>
    <row r="29" spans="1:33" x14ac:dyDescent="0.25">
      <c r="B29" t="s">
        <v>8</v>
      </c>
      <c r="C29" t="s">
        <v>9</v>
      </c>
      <c r="D29" t="s">
        <v>11</v>
      </c>
      <c r="S29" t="s">
        <v>4</v>
      </c>
      <c r="T29">
        <v>1.5626329999999999</v>
      </c>
      <c r="U29">
        <v>1.4132199999999999</v>
      </c>
    </row>
    <row r="30" spans="1:33" x14ac:dyDescent="0.25">
      <c r="A30" t="s">
        <v>4</v>
      </c>
      <c r="B30">
        <v>0.56000000000000005</v>
      </c>
      <c r="C30" s="3" t="s">
        <v>10</v>
      </c>
      <c r="D30" s="3" t="s">
        <v>10</v>
      </c>
      <c r="S30" t="s">
        <v>4</v>
      </c>
      <c r="T30">
        <v>1.8230500000000001</v>
      </c>
      <c r="U30">
        <v>1.68848</v>
      </c>
      <c r="AC30">
        <f ca="1">AC26/AC28</f>
        <v>2</v>
      </c>
    </row>
    <row r="31" spans="1:33" x14ac:dyDescent="0.25">
      <c r="A31" t="s">
        <v>5</v>
      </c>
      <c r="B31">
        <v>0.13</v>
      </c>
      <c r="C31" s="3" t="s">
        <v>10</v>
      </c>
      <c r="D31" s="3" t="s">
        <v>10</v>
      </c>
      <c r="S31" t="s">
        <v>4</v>
      </c>
      <c r="T31">
        <v>1.585486</v>
      </c>
      <c r="U31">
        <v>1.4584600000000001</v>
      </c>
    </row>
    <row r="32" spans="1:33" x14ac:dyDescent="0.25">
      <c r="A32" t="s">
        <v>3</v>
      </c>
      <c r="B32">
        <v>0.92</v>
      </c>
      <c r="C32" s="3" t="s">
        <v>10</v>
      </c>
      <c r="D32" s="3" t="s">
        <v>10</v>
      </c>
      <c r="S32" t="s">
        <v>4</v>
      </c>
      <c r="T32">
        <v>1.3860189999999999</v>
      </c>
      <c r="U32">
        <v>1.3913899999999999</v>
      </c>
    </row>
    <row r="33" spans="1:21" x14ac:dyDescent="0.25">
      <c r="S33" t="s">
        <v>4</v>
      </c>
      <c r="T33">
        <v>1.4507289999999999</v>
      </c>
      <c r="U33">
        <v>1.4275500000000001</v>
      </c>
    </row>
    <row r="34" spans="1:21" x14ac:dyDescent="0.25">
      <c r="A34" t="s">
        <v>24</v>
      </c>
      <c r="S34" t="s">
        <v>4</v>
      </c>
      <c r="T34">
        <v>1.7081440000000001</v>
      </c>
      <c r="U34">
        <v>1.55141</v>
      </c>
    </row>
    <row r="35" spans="1:21" x14ac:dyDescent="0.25">
      <c r="S35" t="s">
        <v>4</v>
      </c>
      <c r="T35">
        <v>1.6577900000000001</v>
      </c>
      <c r="U35">
        <v>1.59667</v>
      </c>
    </row>
    <row r="36" spans="1:21" x14ac:dyDescent="0.25">
      <c r="A36" t="s">
        <v>13</v>
      </c>
      <c r="S36" t="s">
        <v>4</v>
      </c>
      <c r="U36">
        <v>1.4321999999999999</v>
      </c>
    </row>
    <row r="37" spans="1:21" x14ac:dyDescent="0.25">
      <c r="B37" t="s">
        <v>46</v>
      </c>
      <c r="C37" t="s">
        <v>47</v>
      </c>
      <c r="D37" t="s">
        <v>48</v>
      </c>
      <c r="E37" t="s">
        <v>49</v>
      </c>
      <c r="F37" t="s">
        <v>14</v>
      </c>
      <c r="G37" t="s">
        <v>25</v>
      </c>
      <c r="S37" t="s">
        <v>4</v>
      </c>
      <c r="U37">
        <v>1.5770200000000001</v>
      </c>
    </row>
    <row r="38" spans="1:21" x14ac:dyDescent="0.25">
      <c r="A38" t="s">
        <v>4</v>
      </c>
      <c r="B38">
        <v>1.0465199999999999E-2</v>
      </c>
      <c r="C38">
        <v>3.6691189999999998</v>
      </c>
      <c r="D38">
        <v>0.100646</v>
      </c>
      <c r="E38" t="s">
        <v>50</v>
      </c>
      <c r="F38">
        <v>3.1300000000000001E-2</v>
      </c>
      <c r="S38" t="s">
        <v>4</v>
      </c>
      <c r="U38">
        <v>1.52149</v>
      </c>
    </row>
    <row r="39" spans="1:21" x14ac:dyDescent="0.25">
      <c r="A39" t="s">
        <v>5</v>
      </c>
      <c r="B39">
        <v>0.18140000000000001</v>
      </c>
      <c r="C39">
        <v>1.733447</v>
      </c>
      <c r="D39">
        <v>0.77206399999999997</v>
      </c>
      <c r="E39" t="s">
        <v>51</v>
      </c>
      <c r="F39" s="2">
        <v>0.125</v>
      </c>
      <c r="S39" t="s">
        <v>4</v>
      </c>
      <c r="U39">
        <v>1.3846700000000001</v>
      </c>
    </row>
    <row r="40" spans="1:21" x14ac:dyDescent="0.25">
      <c r="A40" t="s">
        <v>3</v>
      </c>
      <c r="B40">
        <v>0.23860000000000001</v>
      </c>
      <c r="C40">
        <v>1.308314</v>
      </c>
      <c r="D40">
        <v>0.25348999999999999</v>
      </c>
      <c r="E40" t="s">
        <v>52</v>
      </c>
      <c r="F40">
        <v>0.29699999999999999</v>
      </c>
      <c r="S40" t="s">
        <v>4</v>
      </c>
      <c r="U40">
        <v>1.44689</v>
      </c>
    </row>
    <row r="41" spans="1:21" x14ac:dyDescent="0.25">
      <c r="S41" t="s">
        <v>4</v>
      </c>
      <c r="U41">
        <v>1.5493399999999999</v>
      </c>
    </row>
    <row r="42" spans="1:21" x14ac:dyDescent="0.25">
      <c r="A42" t="s">
        <v>15</v>
      </c>
      <c r="C42" t="s">
        <v>16</v>
      </c>
      <c r="S42" t="s">
        <v>4</v>
      </c>
      <c r="U42">
        <v>1.5035000000000001</v>
      </c>
    </row>
    <row r="43" spans="1:21" x14ac:dyDescent="0.25">
      <c r="B43" t="s">
        <v>17</v>
      </c>
      <c r="C43" t="s">
        <v>18</v>
      </c>
      <c r="S43" t="s">
        <v>5</v>
      </c>
      <c r="T43">
        <v>1.873966</v>
      </c>
      <c r="U43">
        <v>2.3067099999999998</v>
      </c>
    </row>
    <row r="44" spans="1:21" x14ac:dyDescent="0.25">
      <c r="A44" t="s">
        <v>4</v>
      </c>
      <c r="B44">
        <v>0.20200000000000001</v>
      </c>
      <c r="C44">
        <v>0.25700000000000001</v>
      </c>
      <c r="S44" t="s">
        <v>5</v>
      </c>
      <c r="T44">
        <v>3.1003479999999999</v>
      </c>
      <c r="U44">
        <v>1.86528</v>
      </c>
    </row>
    <row r="45" spans="1:21" x14ac:dyDescent="0.25">
      <c r="A45" t="s">
        <v>5</v>
      </c>
      <c r="B45">
        <v>0.10299999999999999</v>
      </c>
      <c r="C45">
        <v>2.1399999999999999E-2</v>
      </c>
      <c r="S45" t="s">
        <v>5</v>
      </c>
      <c r="T45" s="2"/>
      <c r="U45">
        <v>1.6244000000000001</v>
      </c>
    </row>
    <row r="46" spans="1:21" x14ac:dyDescent="0.25">
      <c r="A46" t="s">
        <v>22</v>
      </c>
      <c r="B46">
        <v>2.2599999999999999E-2</v>
      </c>
      <c r="C46">
        <v>2.0000000000000001E-4</v>
      </c>
      <c r="S46" t="s">
        <v>5</v>
      </c>
      <c r="T46">
        <v>3.4570180000000001</v>
      </c>
      <c r="U46">
        <v>2.0664400000000001</v>
      </c>
    </row>
    <row r="47" spans="1:21" x14ac:dyDescent="0.25">
      <c r="A47" t="s">
        <v>3</v>
      </c>
      <c r="B47">
        <v>0.90200000000000002</v>
      </c>
      <c r="C47">
        <v>0.88400000000000001</v>
      </c>
      <c r="S47" t="s">
        <v>5</v>
      </c>
      <c r="T47" s="2"/>
      <c r="U47">
        <v>1.8290500000000001</v>
      </c>
    </row>
    <row r="48" spans="1:21" x14ac:dyDescent="0.25">
      <c r="S48" t="s">
        <v>5</v>
      </c>
      <c r="T48">
        <v>2.2667329999999999</v>
      </c>
      <c r="U48">
        <v>2.7380499999999999</v>
      </c>
    </row>
    <row r="49" spans="1:21" x14ac:dyDescent="0.25">
      <c r="A49" t="s">
        <v>26</v>
      </c>
      <c r="S49" t="s">
        <v>5</v>
      </c>
      <c r="U49">
        <v>2.2657799999999999</v>
      </c>
    </row>
    <row r="50" spans="1:21" x14ac:dyDescent="0.25">
      <c r="B50" t="s">
        <v>27</v>
      </c>
      <c r="C50" t="s">
        <v>35</v>
      </c>
      <c r="D50" t="s">
        <v>28</v>
      </c>
      <c r="E50" t="s">
        <v>34</v>
      </c>
      <c r="S50" t="s">
        <v>5</v>
      </c>
      <c r="U50">
        <v>1.7134100000000001</v>
      </c>
    </row>
    <row r="51" spans="1:21" x14ac:dyDescent="0.25">
      <c r="A51" t="s">
        <v>29</v>
      </c>
      <c r="B51">
        <v>0.97399999999999998</v>
      </c>
      <c r="C51">
        <v>0.98799999999999999</v>
      </c>
      <c r="D51">
        <v>0.99980000000000002</v>
      </c>
      <c r="E51">
        <v>0.99099999999999999</v>
      </c>
      <c r="S51" t="s">
        <v>5</v>
      </c>
      <c r="U51">
        <v>1.8751500000000001</v>
      </c>
    </row>
    <row r="52" spans="1:21" x14ac:dyDescent="0.25">
      <c r="A52" t="s">
        <v>30</v>
      </c>
      <c r="B52">
        <v>0.77100000000000002</v>
      </c>
      <c r="C52">
        <v>0.95799999999999996</v>
      </c>
      <c r="D52">
        <v>0.89900000000000002</v>
      </c>
      <c r="E52">
        <v>0.96899999999999997</v>
      </c>
      <c r="F52" t="s">
        <v>42</v>
      </c>
      <c r="S52" t="s">
        <v>5</v>
      </c>
      <c r="U52">
        <v>2.04373</v>
      </c>
    </row>
    <row r="53" spans="1:21" x14ac:dyDescent="0.25">
      <c r="A53" t="s">
        <v>31</v>
      </c>
      <c r="B53">
        <v>0.64900000000000002</v>
      </c>
      <c r="C53">
        <v>0.92900000000000005</v>
      </c>
      <c r="D53">
        <v>0.10299999999999999</v>
      </c>
      <c r="E53">
        <v>0.91</v>
      </c>
      <c r="S53" t="s">
        <v>5</v>
      </c>
      <c r="U53">
        <v>1.87599</v>
      </c>
    </row>
    <row r="54" spans="1:21" x14ac:dyDescent="0.25">
      <c r="A54" t="s">
        <v>32</v>
      </c>
      <c r="B54">
        <v>0.41399999999999998</v>
      </c>
      <c r="C54">
        <v>0.96399999999999997</v>
      </c>
      <c r="S54" t="s">
        <v>5</v>
      </c>
      <c r="U54">
        <v>1.6552199999999999</v>
      </c>
    </row>
    <row r="55" spans="1:21" x14ac:dyDescent="0.25">
      <c r="A55" t="s">
        <v>41</v>
      </c>
      <c r="B55">
        <v>0.55900000000000005</v>
      </c>
      <c r="C55">
        <v>0.94</v>
      </c>
      <c r="S55" t="s">
        <v>5</v>
      </c>
      <c r="U55">
        <v>1.8989799999999999</v>
      </c>
    </row>
    <row r="56" spans="1:21" x14ac:dyDescent="0.25">
      <c r="A56" t="s">
        <v>33</v>
      </c>
      <c r="B56">
        <v>0.432</v>
      </c>
      <c r="C56">
        <v>0.91200000000000003</v>
      </c>
      <c r="S56" t="s">
        <v>5</v>
      </c>
      <c r="U56">
        <v>2.2411599999999998</v>
      </c>
    </row>
    <row r="57" spans="1:21" x14ac:dyDescent="0.25">
      <c r="S57" t="s">
        <v>3</v>
      </c>
      <c r="T57">
        <v>2.3027899999999999</v>
      </c>
      <c r="U57">
        <v>1.7214400000000001</v>
      </c>
    </row>
    <row r="58" spans="1:21" x14ac:dyDescent="0.25">
      <c r="S58" t="s">
        <v>3</v>
      </c>
      <c r="T58">
        <v>1.96418</v>
      </c>
      <c r="U58">
        <v>1.93753</v>
      </c>
    </row>
    <row r="59" spans="1:21" x14ac:dyDescent="0.25">
      <c r="S59" t="s">
        <v>3</v>
      </c>
      <c r="T59">
        <v>2.2664580000000001</v>
      </c>
      <c r="U59">
        <v>2.9976099999999999</v>
      </c>
    </row>
    <row r="60" spans="1:21" x14ac:dyDescent="0.25">
      <c r="A60" t="s">
        <v>19</v>
      </c>
      <c r="S60" t="s">
        <v>3</v>
      </c>
      <c r="T60">
        <v>3.0051999999999999</v>
      </c>
      <c r="U60">
        <v>2.01857</v>
      </c>
    </row>
    <row r="61" spans="1:21" x14ac:dyDescent="0.25">
      <c r="B61" t="s">
        <v>20</v>
      </c>
      <c r="C61" t="s">
        <v>21</v>
      </c>
      <c r="S61" t="s">
        <v>3</v>
      </c>
      <c r="T61">
        <v>2.6207799999999999</v>
      </c>
      <c r="U61">
        <v>1.86904</v>
      </c>
    </row>
    <row r="62" spans="1:21" x14ac:dyDescent="0.25">
      <c r="A62" t="s">
        <v>4</v>
      </c>
      <c r="B62">
        <v>0.14899999999999999</v>
      </c>
      <c r="C62">
        <v>0.155</v>
      </c>
      <c r="S62" t="s">
        <v>3</v>
      </c>
      <c r="T62">
        <v>2.0809980000000001</v>
      </c>
      <c r="U62">
        <v>1.654023</v>
      </c>
    </row>
    <row r="63" spans="1:21" x14ac:dyDescent="0.25">
      <c r="A63" t="s">
        <v>5</v>
      </c>
      <c r="B63">
        <v>9.1499999999999998E-2</v>
      </c>
      <c r="C63">
        <v>0.122</v>
      </c>
      <c r="S63" t="s">
        <v>3</v>
      </c>
      <c r="T63" s="1">
        <v>2.1618200000000001</v>
      </c>
      <c r="U63">
        <v>3.34639</v>
      </c>
    </row>
    <row r="64" spans="1:21" x14ac:dyDescent="0.25">
      <c r="A64" t="s">
        <v>22</v>
      </c>
      <c r="B64">
        <v>4.1000000000000002E-2</v>
      </c>
      <c r="C64">
        <v>0.155</v>
      </c>
      <c r="S64" t="s">
        <v>3</v>
      </c>
      <c r="U64">
        <v>1.9399500000000001</v>
      </c>
    </row>
    <row r="65" spans="1:21" x14ac:dyDescent="0.25">
      <c r="A65" t="s">
        <v>3</v>
      </c>
      <c r="B65">
        <v>0.19900000000000001</v>
      </c>
      <c r="C65">
        <v>0.19900000000000001</v>
      </c>
      <c r="S65" t="s">
        <v>3</v>
      </c>
      <c r="U65">
        <v>2.0220600000000002</v>
      </c>
    </row>
    <row r="66" spans="1:21" x14ac:dyDescent="0.25">
      <c r="S66" t="s">
        <v>3</v>
      </c>
      <c r="U66">
        <v>2.2417899999999999</v>
      </c>
    </row>
    <row r="67" spans="1:21" x14ac:dyDescent="0.25">
      <c r="S67" t="s">
        <v>3</v>
      </c>
      <c r="U67">
        <v>1.9238599999999999</v>
      </c>
    </row>
    <row r="68" spans="1:21" x14ac:dyDescent="0.25">
      <c r="S68" t="s">
        <v>3</v>
      </c>
      <c r="U68">
        <v>2.1008599999999999</v>
      </c>
    </row>
    <row r="69" spans="1:21" x14ac:dyDescent="0.25">
      <c r="S69" t="s">
        <v>3</v>
      </c>
      <c r="U69">
        <v>1.798206</v>
      </c>
    </row>
    <row r="70" spans="1:21" x14ac:dyDescent="0.25">
      <c r="S70" t="s">
        <v>3</v>
      </c>
      <c r="U70">
        <v>2.2999800000000001</v>
      </c>
    </row>
    <row r="71" spans="1:21" x14ac:dyDescent="0.25">
      <c r="B71" t="s">
        <v>0</v>
      </c>
      <c r="C71" t="s">
        <v>23</v>
      </c>
      <c r="D71" t="s">
        <v>37</v>
      </c>
      <c r="E71" t="s">
        <v>36</v>
      </c>
      <c r="F71" t="s">
        <v>38</v>
      </c>
      <c r="G71" t="s">
        <v>39</v>
      </c>
      <c r="H71" t="s">
        <v>40</v>
      </c>
    </row>
    <row r="72" spans="1:21" x14ac:dyDescent="0.25">
      <c r="A72" t="s">
        <v>4</v>
      </c>
      <c r="B72">
        <v>1.5626329999999999</v>
      </c>
      <c r="C72">
        <v>1.4232682352941175</v>
      </c>
      <c r="D72" s="4">
        <f>B72-AVERAGE(B$72:B$78)</f>
        <v>-3.3631428571428756E-2</v>
      </c>
      <c r="E72" s="4">
        <f>C72-AVERAGE(C$72:C$78)</f>
        <v>-7.2350497830264038E-2</v>
      </c>
      <c r="F72" s="4">
        <f>D72</f>
        <v>-3.3631428571428756E-2</v>
      </c>
      <c r="G72" s="4">
        <f>D79</f>
        <v>0</v>
      </c>
      <c r="H72" s="4">
        <f>D86</f>
        <v>-4.0385142857142675E-2</v>
      </c>
    </row>
    <row r="73" spans="1:21" x14ac:dyDescent="0.25">
      <c r="A73" t="s">
        <v>4</v>
      </c>
      <c r="B73">
        <v>1.8230500000000001</v>
      </c>
      <c r="C73">
        <v>1.6300961904761906</v>
      </c>
      <c r="D73" s="4">
        <f t="shared" ref="D73:E78" si="3">B73-AVERAGE(B$72:B$78)</f>
        <v>0.22678557142857136</v>
      </c>
      <c r="E73" s="4">
        <f t="shared" si="3"/>
        <v>0.13447745735180905</v>
      </c>
      <c r="F73" s="4">
        <f t="shared" ref="F73:F78" si="4">D73</f>
        <v>0.22678557142857136</v>
      </c>
      <c r="G73" s="4">
        <f t="shared" ref="G73:G78" si="5">D80</f>
        <v>-0.80055024999999991</v>
      </c>
      <c r="H73" s="4">
        <f t="shared" ref="H73:H78" si="6">D87</f>
        <v>-0.37899514285714253</v>
      </c>
    </row>
    <row r="74" spans="1:21" x14ac:dyDescent="0.25">
      <c r="A74" t="s">
        <v>4</v>
      </c>
      <c r="B74">
        <v>1.585486</v>
      </c>
      <c r="C74">
        <v>1.489454090909091</v>
      </c>
      <c r="D74" s="4">
        <f t="shared" si="3"/>
        <v>-1.0778428571428744E-2</v>
      </c>
      <c r="E74" s="4">
        <f t="shared" si="3"/>
        <v>-6.1646422152905611E-3</v>
      </c>
      <c r="F74" s="4">
        <f t="shared" si="4"/>
        <v>-1.0778428571428744E-2</v>
      </c>
      <c r="G74" s="4">
        <f t="shared" si="5"/>
        <v>0.42583174999999995</v>
      </c>
      <c r="H74" s="4">
        <f t="shared" si="6"/>
        <v>-7.6717142857142484E-2</v>
      </c>
    </row>
    <row r="75" spans="1:21" x14ac:dyDescent="0.25">
      <c r="A75" t="s">
        <v>4</v>
      </c>
      <c r="B75">
        <v>1.3860189999999999</v>
      </c>
      <c r="C75">
        <v>1.3880321013133208</v>
      </c>
      <c r="D75" s="4">
        <f t="shared" si="3"/>
        <v>-0.21024542857142881</v>
      </c>
      <c r="E75" s="4">
        <f t="shared" si="3"/>
        <v>-0.10758663181106076</v>
      </c>
      <c r="F75" s="4">
        <f t="shared" si="4"/>
        <v>-0.21024542857142881</v>
      </c>
      <c r="G75" s="4">
        <f t="shared" si="5"/>
        <v>0</v>
      </c>
      <c r="H75" s="4">
        <f t="shared" si="6"/>
        <v>0.6620248571428573</v>
      </c>
    </row>
    <row r="76" spans="1:21" x14ac:dyDescent="0.25">
      <c r="A76" t="s">
        <v>4</v>
      </c>
      <c r="B76">
        <v>1.4507289999999999</v>
      </c>
      <c r="C76">
        <v>1.4378758297258296</v>
      </c>
      <c r="D76" s="4">
        <f t="shared" si="3"/>
        <v>-0.14553542857142876</v>
      </c>
      <c r="E76" s="4">
        <f t="shared" si="3"/>
        <v>-5.7742903398551926E-2</v>
      </c>
      <c r="F76" s="4">
        <f t="shared" si="4"/>
        <v>-0.14553542857142876</v>
      </c>
      <c r="G76" s="4">
        <f t="shared" si="5"/>
        <v>0.78250175000000022</v>
      </c>
      <c r="H76" s="4">
        <f t="shared" si="6"/>
        <v>0.27760485714285732</v>
      </c>
    </row>
    <row r="77" spans="1:21" x14ac:dyDescent="0.25">
      <c r="A77" t="s">
        <v>4</v>
      </c>
      <c r="B77">
        <v>1.7081440000000001</v>
      </c>
      <c r="C77">
        <v>1.550338908886389</v>
      </c>
      <c r="D77" s="4">
        <f t="shared" si="3"/>
        <v>0.11187957142857141</v>
      </c>
      <c r="E77" s="4">
        <f t="shared" si="3"/>
        <v>5.4720175762007495E-2</v>
      </c>
      <c r="F77" s="4">
        <f t="shared" si="4"/>
        <v>0.11187957142857141</v>
      </c>
      <c r="G77" s="4">
        <f t="shared" si="5"/>
        <v>0</v>
      </c>
      <c r="H77" s="4">
        <f t="shared" si="6"/>
        <v>-0.26217714285714244</v>
      </c>
    </row>
    <row r="78" spans="1:21" x14ac:dyDescent="0.25">
      <c r="A78" t="s">
        <v>4</v>
      </c>
      <c r="B78">
        <v>1.6577900000000001</v>
      </c>
      <c r="C78">
        <v>1.5502657752657332</v>
      </c>
      <c r="D78" s="4">
        <f t="shared" si="3"/>
        <v>6.1525571428571402E-2</v>
      </c>
      <c r="E78" s="4">
        <f t="shared" si="3"/>
        <v>5.4647042141351632E-2</v>
      </c>
      <c r="F78" s="4">
        <f t="shared" si="4"/>
        <v>6.1525571428571402E-2</v>
      </c>
      <c r="G78" s="4">
        <f t="shared" si="5"/>
        <v>-0.40778325000000004</v>
      </c>
      <c r="H78" s="4">
        <f t="shared" si="6"/>
        <v>-0.18135514285714249</v>
      </c>
    </row>
    <row r="79" spans="1:21" x14ac:dyDescent="0.25">
      <c r="A79" t="s">
        <v>5</v>
      </c>
      <c r="B79" s="2"/>
      <c r="C79">
        <v>2.0131221935483872</v>
      </c>
      <c r="D79" s="4"/>
      <c r="E79" s="4">
        <f>C79-AVERAGE(C$79:C$85)</f>
        <v>2.5057310297383228E-2</v>
      </c>
      <c r="F79" s="4">
        <f>E72</f>
        <v>-7.2350497830264038E-2</v>
      </c>
      <c r="G79" s="4">
        <f>E79</f>
        <v>2.5057310297383228E-2</v>
      </c>
      <c r="H79" s="4">
        <f>E86</f>
        <v>-0.24625728703328731</v>
      </c>
    </row>
    <row r="80" spans="1:21" x14ac:dyDescent="0.25">
      <c r="A80" t="s">
        <v>5</v>
      </c>
      <c r="B80">
        <v>1.873966</v>
      </c>
      <c r="C80">
        <v>1.8666124975891996</v>
      </c>
      <c r="D80" s="4">
        <f t="shared" ref="D80:D85" si="7">B80-AVERAGE(B$79:B$85)</f>
        <v>-0.80055024999999991</v>
      </c>
      <c r="E80" s="4">
        <f t="shared" ref="E80:E85" si="8">C80-AVERAGE(C$79:C$85)</f>
        <v>-0.12145238566180439</v>
      </c>
      <c r="F80" s="4">
        <f t="shared" ref="F80:F84" si="9">E73</f>
        <v>0.13447745735180905</v>
      </c>
      <c r="G80" s="4">
        <f t="shared" ref="G80:G85" si="10">E80</f>
        <v>-0.12145238566180439</v>
      </c>
      <c r="H80" s="4">
        <f t="shared" ref="H80:H85" si="11">E87</f>
        <v>-0.10395628306219296</v>
      </c>
    </row>
    <row r="81" spans="1:8" x14ac:dyDescent="0.25">
      <c r="A81" t="s">
        <v>5</v>
      </c>
      <c r="B81">
        <v>3.1003479999999999</v>
      </c>
      <c r="C81">
        <v>1.7361814825374198</v>
      </c>
      <c r="D81" s="4">
        <f t="shared" si="7"/>
        <v>0.42583174999999995</v>
      </c>
      <c r="E81" s="4">
        <f t="shared" si="8"/>
        <v>-0.25188340071358417</v>
      </c>
      <c r="F81" s="4">
        <f t="shared" si="9"/>
        <v>-6.1646422152905611E-3</v>
      </c>
      <c r="G81" s="4">
        <f t="shared" si="10"/>
        <v>-0.25188340071358417</v>
      </c>
      <c r="H81" s="4">
        <f t="shared" si="11"/>
        <v>0.61344929619786637</v>
      </c>
    </row>
    <row r="82" spans="1:8" x14ac:dyDescent="0.25">
      <c r="A82" t="s">
        <v>5</v>
      </c>
      <c r="B82" s="2"/>
      <c r="C82">
        <v>1.9974897363796136</v>
      </c>
      <c r="D82" s="4"/>
      <c r="E82" s="4">
        <f t="shared" si="8"/>
        <v>9.4248531286096338E-3</v>
      </c>
      <c r="F82" s="4">
        <f t="shared" si="9"/>
        <v>-0.10758663181106076</v>
      </c>
      <c r="G82" s="4">
        <f t="shared" si="10"/>
        <v>9.4248531286096338E-3</v>
      </c>
      <c r="H82" s="4">
        <f t="shared" si="11"/>
        <v>-0.12508998447065478</v>
      </c>
    </row>
    <row r="83" spans="1:8" x14ac:dyDescent="0.25">
      <c r="A83" t="s">
        <v>5</v>
      </c>
      <c r="B83">
        <v>3.4570180000000001</v>
      </c>
      <c r="C83">
        <v>1.7530075487312768</v>
      </c>
      <c r="D83" s="4">
        <f t="shared" si="7"/>
        <v>0.78250175000000022</v>
      </c>
      <c r="E83" s="4">
        <f t="shared" si="8"/>
        <v>-0.2350573345197271</v>
      </c>
      <c r="F83" s="4">
        <f t="shared" si="9"/>
        <v>-5.7742903398551926E-2</v>
      </c>
      <c r="G83" s="4">
        <f t="shared" si="10"/>
        <v>-0.2350573345197271</v>
      </c>
      <c r="H83" s="4">
        <f t="shared" si="11"/>
        <v>-7.1129164539708079E-2</v>
      </c>
    </row>
    <row r="84" spans="1:8" x14ac:dyDescent="0.25">
      <c r="A84" t="s">
        <v>5</v>
      </c>
      <c r="B84" s="2"/>
      <c r="C84">
        <v>2.2960313683010263</v>
      </c>
      <c r="D84" s="4"/>
      <c r="E84" s="4">
        <f t="shared" si="8"/>
        <v>0.30796648505002233</v>
      </c>
      <c r="F84" s="4">
        <f t="shared" si="9"/>
        <v>5.4720175762007495E-2</v>
      </c>
      <c r="G84" s="4">
        <f t="shared" si="10"/>
        <v>0.30796648505002233</v>
      </c>
      <c r="H84" s="4">
        <f t="shared" si="11"/>
        <v>-0.36570908603279562</v>
      </c>
    </row>
    <row r="85" spans="1:8" x14ac:dyDescent="0.25">
      <c r="A85" t="s">
        <v>5</v>
      </c>
      <c r="B85">
        <v>2.2667329999999999</v>
      </c>
      <c r="C85">
        <v>2.2540093556701031</v>
      </c>
      <c r="D85" s="4">
        <f t="shared" si="7"/>
        <v>-0.40778325000000004</v>
      </c>
      <c r="E85" s="4">
        <f t="shared" si="8"/>
        <v>0.26594447241909913</v>
      </c>
      <c r="F85" s="4">
        <f>E78</f>
        <v>5.4647042141351632E-2</v>
      </c>
      <c r="G85" s="4">
        <f t="shared" si="10"/>
        <v>0.26594447241909913</v>
      </c>
      <c r="H85" s="4">
        <f t="shared" si="11"/>
        <v>0.29869250894077304</v>
      </c>
    </row>
    <row r="86" spans="1:8" x14ac:dyDescent="0.25">
      <c r="A86" t="s">
        <v>3</v>
      </c>
      <c r="B86">
        <v>2.3027899999999999</v>
      </c>
      <c r="C86">
        <v>1.8434280920935215</v>
      </c>
      <c r="D86" s="4">
        <f>B86-AVERAGE(B$86:B$92)</f>
        <v>-4.0385142857142675E-2</v>
      </c>
      <c r="E86" s="4">
        <f>C86-AVERAGE(C$86:C$92)</f>
        <v>-0.24625728703328731</v>
      </c>
    </row>
    <row r="87" spans="1:8" x14ac:dyDescent="0.25">
      <c r="A87" t="s">
        <v>3</v>
      </c>
      <c r="B87">
        <v>1.96418</v>
      </c>
      <c r="C87">
        <v>1.9857290960646159</v>
      </c>
      <c r="D87" s="4">
        <f t="shared" ref="D87:D92" si="12">B87-AVERAGE(B$86:B$92)</f>
        <v>-0.37899514285714253</v>
      </c>
      <c r="E87" s="4">
        <f t="shared" ref="E87:E92" si="13">C87-AVERAGE(C$86:C$92)</f>
        <v>-0.10395628306219296</v>
      </c>
    </row>
    <row r="88" spans="1:8" x14ac:dyDescent="0.25">
      <c r="A88" t="s">
        <v>3</v>
      </c>
      <c r="B88">
        <v>2.2664580000000001</v>
      </c>
      <c r="C88">
        <v>2.7031346753246752</v>
      </c>
      <c r="D88" s="4">
        <f t="shared" si="12"/>
        <v>-7.6717142857142484E-2</v>
      </c>
      <c r="E88" s="4">
        <f t="shared" si="13"/>
        <v>0.61344929619786637</v>
      </c>
    </row>
    <row r="89" spans="1:8" x14ac:dyDescent="0.25">
      <c r="A89" t="s">
        <v>3</v>
      </c>
      <c r="B89">
        <v>3.0051999999999999</v>
      </c>
      <c r="C89">
        <v>1.9645953946561541</v>
      </c>
      <c r="D89" s="4">
        <f t="shared" si="12"/>
        <v>0.6620248571428573</v>
      </c>
      <c r="E89" s="4">
        <f t="shared" si="13"/>
        <v>-0.12508998447065478</v>
      </c>
    </row>
    <row r="90" spans="1:8" x14ac:dyDescent="0.25">
      <c r="A90" t="s">
        <v>3</v>
      </c>
      <c r="B90">
        <v>2.6207799999999999</v>
      </c>
      <c r="C90">
        <v>2.0185562145871008</v>
      </c>
      <c r="D90" s="4">
        <f t="shared" si="12"/>
        <v>0.27760485714285732</v>
      </c>
      <c r="E90" s="4">
        <f t="shared" si="13"/>
        <v>-7.1129164539708079E-2</v>
      </c>
    </row>
    <row r="91" spans="1:8" x14ac:dyDescent="0.25">
      <c r="A91" t="s">
        <v>3</v>
      </c>
      <c r="B91">
        <v>2.0809980000000001</v>
      </c>
      <c r="C91">
        <v>1.7239762930940132</v>
      </c>
      <c r="D91" s="4">
        <f t="shared" si="12"/>
        <v>-0.26217714285714244</v>
      </c>
      <c r="E91" s="4">
        <f t="shared" si="13"/>
        <v>-0.36570908603279562</v>
      </c>
    </row>
    <row r="92" spans="1:8" x14ac:dyDescent="0.25">
      <c r="A92" t="s">
        <v>3</v>
      </c>
      <c r="B92" s="1">
        <v>2.1618200000000001</v>
      </c>
      <c r="C92">
        <v>2.3883778880675819</v>
      </c>
      <c r="D92" s="4">
        <f t="shared" si="12"/>
        <v>-0.18135514285714249</v>
      </c>
      <c r="E92" s="4">
        <f t="shared" si="13"/>
        <v>0.29869250894077304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Kiuru</dc:creator>
  <cp:lastModifiedBy>Petri Kiuru</cp:lastModifiedBy>
  <dcterms:created xsi:type="dcterms:W3CDTF">2021-01-05T11:47:13Z</dcterms:created>
  <dcterms:modified xsi:type="dcterms:W3CDTF">2021-05-10T14:52:07Z</dcterms:modified>
</cp:coreProperties>
</file>