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451224/Documents/PK/Personal/dev/react-ppt-from-xls/client/src/profiles/Womens/"/>
    </mc:Choice>
  </mc:AlternateContent>
  <xr:revisionPtr revIDLastSave="0" documentId="13_ncr:1_{EC17EC5D-BA0B-E54D-AD29-C56C87871CE1}" xr6:coauthVersionLast="44" xr6:coauthVersionMax="44" xr10:uidLastSave="{00000000-0000-0000-0000-000000000000}"/>
  <bookViews>
    <workbookView xWindow="320" yWindow="460" windowWidth="28480" windowHeight="16060" xr2:uid="{4F312823-1CB1-A841-8B82-981B1C5088FC}"/>
  </bookViews>
  <sheets>
    <sheet name="MTPL Reg" sheetId="1" r:id="rId1"/>
    <sheet name="MTBC statistics" sheetId="2" r:id="rId2"/>
    <sheet name="Final" sheetId="3" r:id="rId3"/>
    <sheet name="ONWER_RETAINED_PLAYER" sheetId="4" r:id="rId4"/>
    <sheet name="Orig_Ext_Player" sheetId="5" r:id="rId5"/>
  </sheets>
  <definedNames>
    <definedName name="_xlnm._FilterDatabase" localSheetId="4" hidden="1">Orig_Ext_Player!$A$1:$I$90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  <c r="U14" i="1"/>
  <c r="U5" i="1"/>
  <c r="U15" i="1"/>
  <c r="U8" i="1"/>
  <c r="U10" i="1"/>
  <c r="U22" i="1"/>
  <c r="U21" i="1"/>
  <c r="U18" i="1"/>
  <c r="U12" i="1"/>
  <c r="U23" i="1"/>
  <c r="U3" i="1"/>
  <c r="U6" i="1"/>
  <c r="U11" i="1"/>
  <c r="U9" i="1"/>
  <c r="U20" i="1"/>
  <c r="U17" i="1"/>
  <c r="U16" i="1"/>
  <c r="U2" i="1"/>
  <c r="U7" i="1"/>
  <c r="U19" i="1"/>
  <c r="U4" i="1"/>
  <c r="T13" i="1"/>
  <c r="T14" i="1"/>
  <c r="T5" i="1"/>
  <c r="T15" i="1"/>
  <c r="T8" i="1"/>
  <c r="T10" i="1"/>
  <c r="T22" i="1"/>
  <c r="T21" i="1"/>
  <c r="T18" i="1"/>
  <c r="T12" i="1"/>
  <c r="T23" i="1"/>
  <c r="T3" i="1"/>
  <c r="T6" i="1"/>
  <c r="T11" i="1"/>
  <c r="T9" i="1"/>
  <c r="T20" i="1"/>
  <c r="T17" i="1"/>
  <c r="T16" i="1"/>
  <c r="T2" i="1"/>
  <c r="T7" i="1"/>
  <c r="T19" i="1"/>
  <c r="T4" i="1"/>
  <c r="S13" i="1"/>
  <c r="S14" i="1"/>
  <c r="S5" i="1"/>
  <c r="S15" i="1"/>
  <c r="S8" i="1"/>
  <c r="S10" i="1"/>
  <c r="S22" i="1"/>
  <c r="S21" i="1"/>
  <c r="S18" i="1"/>
  <c r="S12" i="1"/>
  <c r="S23" i="1"/>
  <c r="S3" i="1"/>
  <c r="S6" i="1"/>
  <c r="S11" i="1"/>
  <c r="S9" i="1"/>
  <c r="S20" i="1"/>
  <c r="S17" i="1"/>
  <c r="S16" i="1"/>
  <c r="S2" i="1"/>
  <c r="S7" i="1"/>
  <c r="S19" i="1"/>
  <c r="S4" i="1"/>
  <c r="R13" i="1"/>
  <c r="R14" i="1"/>
  <c r="R5" i="1"/>
  <c r="R15" i="1"/>
  <c r="R8" i="1"/>
  <c r="R10" i="1"/>
  <c r="R22" i="1"/>
  <c r="R21" i="1"/>
  <c r="R18" i="1"/>
  <c r="R12" i="1"/>
  <c r="R23" i="1"/>
  <c r="R3" i="1"/>
  <c r="R6" i="1"/>
  <c r="R11" i="1"/>
  <c r="R9" i="1"/>
  <c r="R20" i="1"/>
  <c r="R17" i="1"/>
  <c r="R16" i="1"/>
  <c r="R2" i="1"/>
  <c r="R7" i="1"/>
  <c r="R19" i="1"/>
  <c r="R4" i="1"/>
  <c r="Q13" i="1"/>
  <c r="Q14" i="1"/>
  <c r="Q25" i="1"/>
  <c r="Q5" i="1"/>
  <c r="Q15" i="1"/>
  <c r="Q8" i="1"/>
  <c r="Q10" i="1"/>
  <c r="Q22" i="1"/>
  <c r="Q21" i="1"/>
  <c r="Q18" i="1"/>
  <c r="Q12" i="1"/>
  <c r="Q26" i="1"/>
  <c r="Q27" i="1"/>
  <c r="Q23" i="1"/>
  <c r="Q3" i="1"/>
  <c r="Q6" i="1"/>
  <c r="Q11" i="1"/>
  <c r="Q28" i="1"/>
  <c r="Q29" i="1"/>
  <c r="Q9" i="1"/>
  <c r="Q20" i="1"/>
  <c r="Q17" i="1"/>
  <c r="Q16" i="1"/>
  <c r="Q2" i="1"/>
  <c r="Q7" i="1"/>
  <c r="Q19" i="1"/>
  <c r="Q4" i="1"/>
  <c r="Q24" i="1"/>
  <c r="P13" i="1"/>
  <c r="P14" i="1"/>
  <c r="P25" i="1"/>
  <c r="P5" i="1"/>
  <c r="P15" i="1"/>
  <c r="P8" i="1"/>
  <c r="P10" i="1"/>
  <c r="P22" i="1"/>
  <c r="P21" i="1"/>
  <c r="P18" i="1"/>
  <c r="P12" i="1"/>
  <c r="P26" i="1"/>
  <c r="P27" i="1"/>
  <c r="P23" i="1"/>
  <c r="P3" i="1"/>
  <c r="P6" i="1"/>
  <c r="P11" i="1"/>
  <c r="P28" i="1"/>
  <c r="P29" i="1"/>
  <c r="P9" i="1"/>
  <c r="P20" i="1"/>
  <c r="P17" i="1"/>
  <c r="P16" i="1"/>
  <c r="P2" i="1"/>
  <c r="P7" i="1"/>
  <c r="P19" i="1"/>
  <c r="P4" i="1"/>
  <c r="P24" i="1"/>
  <c r="O13" i="1"/>
  <c r="O14" i="1"/>
  <c r="O25" i="1"/>
  <c r="O5" i="1"/>
  <c r="O15" i="1"/>
  <c r="O8" i="1"/>
  <c r="O10" i="1"/>
  <c r="O22" i="1"/>
  <c r="O21" i="1"/>
  <c r="O18" i="1"/>
  <c r="O12" i="1"/>
  <c r="O26" i="1"/>
  <c r="O27" i="1"/>
  <c r="O23" i="1"/>
  <c r="O3" i="1"/>
  <c r="O6" i="1"/>
  <c r="O11" i="1"/>
  <c r="O28" i="1"/>
  <c r="O29" i="1"/>
  <c r="O9" i="1"/>
  <c r="O20" i="1"/>
  <c r="O17" i="1"/>
  <c r="O16" i="1"/>
  <c r="O2" i="1"/>
  <c r="O7" i="1"/>
  <c r="O19" i="1"/>
  <c r="O4" i="1"/>
  <c r="O24" i="1"/>
  <c r="N13" i="1"/>
  <c r="N14" i="1"/>
  <c r="N25" i="1"/>
  <c r="N5" i="1"/>
  <c r="N15" i="1"/>
  <c r="N8" i="1"/>
  <c r="N10" i="1"/>
  <c r="N22" i="1"/>
  <c r="N21" i="1"/>
  <c r="N18" i="1"/>
  <c r="N12" i="1"/>
  <c r="N26" i="1"/>
  <c r="N27" i="1"/>
  <c r="N23" i="1"/>
  <c r="N3" i="1"/>
  <c r="N6" i="1"/>
  <c r="N11" i="1"/>
  <c r="N28" i="1"/>
  <c r="N29" i="1"/>
  <c r="N9" i="1"/>
  <c r="N20" i="1"/>
  <c r="N17" i="1"/>
  <c r="N16" i="1"/>
  <c r="N2" i="1"/>
  <c r="N7" i="1"/>
  <c r="N19" i="1"/>
  <c r="N4" i="1"/>
  <c r="N24" i="1"/>
  <c r="M13" i="1"/>
  <c r="M14" i="1"/>
  <c r="M25" i="1"/>
  <c r="M5" i="1"/>
  <c r="M15" i="1"/>
  <c r="M8" i="1"/>
  <c r="M10" i="1"/>
  <c r="M22" i="1"/>
  <c r="M21" i="1"/>
  <c r="M18" i="1"/>
  <c r="M12" i="1"/>
  <c r="M26" i="1"/>
  <c r="M27" i="1"/>
  <c r="M23" i="1"/>
  <c r="M3" i="1"/>
  <c r="M6" i="1"/>
  <c r="M11" i="1"/>
  <c r="M28" i="1"/>
  <c r="M29" i="1"/>
  <c r="M9" i="1"/>
  <c r="M20" i="1"/>
  <c r="M17" i="1"/>
  <c r="M16" i="1"/>
  <c r="M2" i="1"/>
  <c r="M7" i="1"/>
  <c r="M19" i="1"/>
  <c r="M4" i="1"/>
  <c r="M24" i="1"/>
  <c r="L13" i="1"/>
  <c r="L14" i="1"/>
  <c r="L25" i="1"/>
  <c r="L5" i="1"/>
  <c r="L15" i="1"/>
  <c r="L8" i="1"/>
  <c r="L10" i="1"/>
  <c r="L22" i="1"/>
  <c r="L21" i="1"/>
  <c r="L18" i="1"/>
  <c r="L12" i="1"/>
  <c r="L26" i="1"/>
  <c r="L27" i="1"/>
  <c r="L23" i="1"/>
  <c r="L3" i="1"/>
  <c r="L6" i="1"/>
  <c r="L11" i="1"/>
  <c r="L28" i="1"/>
  <c r="L29" i="1"/>
  <c r="L9" i="1"/>
  <c r="L20" i="1"/>
  <c r="L17" i="1"/>
  <c r="L16" i="1"/>
  <c r="L2" i="1"/>
  <c r="L7" i="1"/>
  <c r="L19" i="1"/>
  <c r="L4" i="1"/>
  <c r="L24" i="1"/>
  <c r="K13" i="1"/>
  <c r="K14" i="1"/>
  <c r="K25" i="1"/>
  <c r="K5" i="1"/>
  <c r="K15" i="1"/>
  <c r="K8" i="1"/>
  <c r="K10" i="1"/>
  <c r="K22" i="1"/>
  <c r="K21" i="1"/>
  <c r="K18" i="1"/>
  <c r="K12" i="1"/>
  <c r="K26" i="1"/>
  <c r="K27" i="1"/>
  <c r="K23" i="1"/>
  <c r="K3" i="1"/>
  <c r="K6" i="1"/>
  <c r="K11" i="1"/>
  <c r="K28" i="1"/>
  <c r="K29" i="1"/>
  <c r="K9" i="1"/>
  <c r="K20" i="1"/>
  <c r="K17" i="1"/>
  <c r="K16" i="1"/>
  <c r="K2" i="1"/>
  <c r="K7" i="1"/>
  <c r="K19" i="1"/>
  <c r="K4" i="1"/>
  <c r="K24" i="1"/>
  <c r="J13" i="1"/>
  <c r="J14" i="1"/>
  <c r="J25" i="1"/>
  <c r="J5" i="1"/>
  <c r="J15" i="1"/>
  <c r="J8" i="1"/>
  <c r="J10" i="1"/>
  <c r="J22" i="1"/>
  <c r="J21" i="1"/>
  <c r="J18" i="1"/>
  <c r="J12" i="1"/>
  <c r="J26" i="1"/>
  <c r="J27" i="1"/>
  <c r="J23" i="1"/>
  <c r="J3" i="1"/>
  <c r="J6" i="1"/>
  <c r="J11" i="1"/>
  <c r="J28" i="1"/>
  <c r="J29" i="1"/>
  <c r="J9" i="1"/>
  <c r="J20" i="1"/>
  <c r="J17" i="1"/>
  <c r="J16" i="1"/>
  <c r="J2" i="1"/>
  <c r="J7" i="1"/>
  <c r="J19" i="1"/>
  <c r="J4" i="1"/>
  <c r="J24" i="1"/>
  <c r="I13" i="1"/>
  <c r="I14" i="1"/>
  <c r="I25" i="1"/>
  <c r="I5" i="1"/>
  <c r="I15" i="1"/>
  <c r="I8" i="1"/>
  <c r="I10" i="1"/>
  <c r="I22" i="1"/>
  <c r="I21" i="1"/>
  <c r="I18" i="1"/>
  <c r="I12" i="1"/>
  <c r="I26" i="1"/>
  <c r="I27" i="1"/>
  <c r="I23" i="1"/>
  <c r="I3" i="1"/>
  <c r="I6" i="1"/>
  <c r="I11" i="1"/>
  <c r="I28" i="1"/>
  <c r="I29" i="1"/>
  <c r="I9" i="1"/>
  <c r="I20" i="1"/>
  <c r="I17" i="1"/>
  <c r="I16" i="1"/>
  <c r="I2" i="1"/>
  <c r="I7" i="1"/>
  <c r="I19" i="1"/>
  <c r="I4" i="1"/>
  <c r="I24" i="1"/>
  <c r="H13" i="1"/>
  <c r="H14" i="1"/>
  <c r="H25" i="1"/>
  <c r="H5" i="1"/>
  <c r="H15" i="1"/>
  <c r="H8" i="1"/>
  <c r="H10" i="1"/>
  <c r="H22" i="1"/>
  <c r="H21" i="1"/>
  <c r="H18" i="1"/>
  <c r="H12" i="1"/>
  <c r="H26" i="1"/>
  <c r="H27" i="1"/>
  <c r="H23" i="1"/>
  <c r="H3" i="1"/>
  <c r="H6" i="1"/>
  <c r="H11" i="1"/>
  <c r="H28" i="1"/>
  <c r="H29" i="1"/>
  <c r="H9" i="1"/>
  <c r="H20" i="1"/>
  <c r="H17" i="1"/>
  <c r="H16" i="1"/>
  <c r="H2" i="1"/>
  <c r="H7" i="1"/>
  <c r="H19" i="1"/>
  <c r="H4" i="1"/>
  <c r="H24" i="1"/>
  <c r="G13" i="1"/>
  <c r="G14" i="1"/>
  <c r="G25" i="1"/>
  <c r="G5" i="1"/>
  <c r="G15" i="1"/>
  <c r="G8" i="1"/>
  <c r="G10" i="1"/>
  <c r="G22" i="1"/>
  <c r="G21" i="1"/>
  <c r="G18" i="1"/>
  <c r="G12" i="1"/>
  <c r="G26" i="1"/>
  <c r="G27" i="1"/>
  <c r="G23" i="1"/>
  <c r="G3" i="1"/>
  <c r="G6" i="1"/>
  <c r="G11" i="1"/>
  <c r="G28" i="1"/>
  <c r="G29" i="1"/>
  <c r="G9" i="1"/>
  <c r="G20" i="1"/>
  <c r="G17" i="1"/>
  <c r="G16" i="1"/>
  <c r="G2" i="1"/>
  <c r="G7" i="1"/>
  <c r="G19" i="1"/>
  <c r="G4" i="1"/>
  <c r="G24" i="1"/>
  <c r="F13" i="1"/>
  <c r="F14" i="1"/>
  <c r="F25" i="1"/>
  <c r="F5" i="1"/>
  <c r="F15" i="1"/>
  <c r="F8" i="1"/>
  <c r="F10" i="1"/>
  <c r="F22" i="1"/>
  <c r="F21" i="1"/>
  <c r="F18" i="1"/>
  <c r="F12" i="1"/>
  <c r="F26" i="1"/>
  <c r="F27" i="1"/>
  <c r="F23" i="1"/>
  <c r="F3" i="1"/>
  <c r="F6" i="1"/>
  <c r="F11" i="1"/>
  <c r="F28" i="1"/>
  <c r="F29" i="1"/>
  <c r="F9" i="1"/>
  <c r="F20" i="1"/>
  <c r="F17" i="1"/>
  <c r="F16" i="1"/>
  <c r="F2" i="1"/>
  <c r="F7" i="1"/>
  <c r="F19" i="1"/>
  <c r="F4" i="1"/>
  <c r="F24" i="1"/>
  <c r="E6" i="3" l="1"/>
  <c r="E7" i="3" s="1"/>
  <c r="E5" i="3"/>
  <c r="E4" i="3"/>
  <c r="X24" i="1" l="1"/>
  <c r="X13" i="1"/>
  <c r="X14" i="1"/>
  <c r="X25" i="1"/>
  <c r="X5" i="1"/>
  <c r="X15" i="1"/>
  <c r="X8" i="1"/>
  <c r="X10" i="1"/>
  <c r="X22" i="1"/>
  <c r="X21" i="1"/>
  <c r="X18" i="1"/>
  <c r="X12" i="1"/>
  <c r="X26" i="1"/>
  <c r="X27" i="1"/>
  <c r="X23" i="1"/>
  <c r="X3" i="1"/>
  <c r="X6" i="1"/>
  <c r="X11" i="1"/>
  <c r="X28" i="1"/>
  <c r="X29" i="1"/>
  <c r="X9" i="1"/>
  <c r="X20" i="1"/>
  <c r="X17" i="1"/>
  <c r="X16" i="1"/>
  <c r="X2" i="1"/>
  <c r="X7" i="1"/>
  <c r="X19" i="1"/>
  <c r="X4" i="1"/>
  <c r="W24" i="1"/>
  <c r="W13" i="1"/>
  <c r="W14" i="1"/>
  <c r="W25" i="1"/>
  <c r="W5" i="1"/>
  <c r="W15" i="1"/>
  <c r="W8" i="1"/>
  <c r="W10" i="1"/>
  <c r="W22" i="1"/>
  <c r="W21" i="1"/>
  <c r="W18" i="1"/>
  <c r="W12" i="1"/>
  <c r="W26" i="1"/>
  <c r="W27" i="1"/>
  <c r="W23" i="1"/>
  <c r="W3" i="1"/>
  <c r="W6" i="1"/>
  <c r="W11" i="1"/>
  <c r="W28" i="1"/>
  <c r="W29" i="1"/>
  <c r="W9" i="1"/>
  <c r="W20" i="1"/>
  <c r="W17" i="1"/>
  <c r="W16" i="1"/>
  <c r="W2" i="1"/>
  <c r="W7" i="1"/>
  <c r="W19" i="1"/>
  <c r="W4" i="1"/>
  <c r="V24" i="1" l="1"/>
  <c r="V13" i="1"/>
  <c r="V14" i="1"/>
  <c r="V25" i="1"/>
  <c r="V5" i="1"/>
  <c r="V15" i="1"/>
  <c r="V8" i="1"/>
  <c r="V10" i="1"/>
  <c r="V22" i="1"/>
  <c r="V21" i="1"/>
  <c r="V18" i="1"/>
  <c r="V12" i="1"/>
  <c r="V26" i="1"/>
  <c r="V27" i="1"/>
  <c r="V23" i="1"/>
  <c r="V3" i="1"/>
  <c r="V6" i="1"/>
  <c r="V11" i="1"/>
  <c r="V28" i="1"/>
  <c r="V29" i="1"/>
  <c r="V9" i="1"/>
  <c r="V20" i="1"/>
  <c r="V17" i="1"/>
  <c r="V16" i="1"/>
  <c r="V2" i="1"/>
  <c r="V7" i="1"/>
  <c r="V19" i="1"/>
  <c r="V4" i="1"/>
  <c r="D4" i="3" l="1"/>
  <c r="D5" i="3"/>
  <c r="D6" i="3"/>
  <c r="D7" i="3"/>
  <c r="D3" i="3"/>
  <c r="C2" i="3"/>
  <c r="D8" i="3" l="1"/>
</calcChain>
</file>

<file path=xl/sharedStrings.xml><?xml version="1.0" encoding="utf-8"?>
<sst xmlns="http://schemas.openxmlformats.org/spreadsheetml/2006/main" count="493" uniqueCount="265">
  <si>
    <t>full_name</t>
  </si>
  <si>
    <t>email</t>
  </si>
  <si>
    <t>contact</t>
  </si>
  <si>
    <t>team</t>
  </si>
  <si>
    <t>Victors</t>
  </si>
  <si>
    <t>league_name</t>
  </si>
  <si>
    <t>team_name</t>
  </si>
  <si>
    <t>player_id</t>
  </si>
  <si>
    <t>f_name</t>
  </si>
  <si>
    <t>l_name</t>
  </si>
  <si>
    <t>match_count</t>
  </si>
  <si>
    <t>bat_runs</t>
  </si>
  <si>
    <t>balls_faced</t>
  </si>
  <si>
    <t>bat_SR</t>
  </si>
  <si>
    <t>bowl_econ</t>
  </si>
  <si>
    <t>Netto</t>
  </si>
  <si>
    <t>Gajway</t>
  </si>
  <si>
    <t>P</t>
  </si>
  <si>
    <t>Mani</t>
  </si>
  <si>
    <t>Chariots Of Fire</t>
  </si>
  <si>
    <t>Bharath</t>
  </si>
  <si>
    <t>Madhavaram</t>
  </si>
  <si>
    <t>Dhandapani</t>
  </si>
  <si>
    <t>Balasubramanian</t>
  </si>
  <si>
    <t>Kundavaram</t>
  </si>
  <si>
    <t>N</t>
  </si>
  <si>
    <t>Podduturi</t>
  </si>
  <si>
    <t>A</t>
  </si>
  <si>
    <t>Epic</t>
  </si>
  <si>
    <t>Sastri</t>
  </si>
  <si>
    <t>Penkar</t>
  </si>
  <si>
    <t>Gopinath</t>
  </si>
  <si>
    <t>Syed</t>
  </si>
  <si>
    <t>Ramesh</t>
  </si>
  <si>
    <t>Bobbala</t>
  </si>
  <si>
    <t>Rayadurgam</t>
  </si>
  <si>
    <t>Nair</t>
  </si>
  <si>
    <t>Gunasekaran</t>
  </si>
  <si>
    <t>Balu</t>
  </si>
  <si>
    <t>H</t>
  </si>
  <si>
    <t>Runs</t>
  </si>
  <si>
    <t>Balls Faced</t>
  </si>
  <si>
    <t>Bat SR</t>
  </si>
  <si>
    <t>Matches</t>
  </si>
  <si>
    <t>Wickets</t>
  </si>
  <si>
    <t>Economy</t>
  </si>
  <si>
    <t>Bowl Overs</t>
  </si>
  <si>
    <t>HS</t>
  </si>
  <si>
    <t>series_id</t>
  </si>
  <si>
    <t>match_type</t>
  </si>
  <si>
    <t>bat_inns</t>
  </si>
  <si>
    <t>not_outs</t>
  </si>
  <si>
    <t>4s</t>
  </si>
  <si>
    <t>6s</t>
  </si>
  <si>
    <t>bat_hs</t>
  </si>
  <si>
    <t>bat_avg</t>
  </si>
  <si>
    <t>bowl_inns</t>
  </si>
  <si>
    <t>balls_bowled</t>
  </si>
  <si>
    <t>runs_given</t>
  </si>
  <si>
    <t>wkts</t>
  </si>
  <si>
    <t>bowl_avg</t>
  </si>
  <si>
    <t>best_bowl</t>
  </si>
  <si>
    <t>maidens</t>
  </si>
  <si>
    <t>wides</t>
  </si>
  <si>
    <t>no_balls</t>
  </si>
  <si>
    <t>hat_tricks</t>
  </si>
  <si>
    <t>catches</t>
  </si>
  <si>
    <t>stumpings</t>
  </si>
  <si>
    <t>wktkpr_catches</t>
  </si>
  <si>
    <t>direct_runouts</t>
  </si>
  <si>
    <t>indirect_runouts</t>
  </si>
  <si>
    <t>total_points</t>
  </si>
  <si>
    <t>bat_pts</t>
  </si>
  <si>
    <t>bowl_pts</t>
  </si>
  <si>
    <t>field_pts</t>
  </si>
  <si>
    <t>l</t>
  </si>
  <si>
    <t>Bat Average</t>
  </si>
  <si>
    <t>Best Bowl</t>
  </si>
  <si>
    <t>Hat_Trick</t>
  </si>
  <si>
    <t>Total_Points</t>
  </si>
  <si>
    <t>Bat_Points</t>
  </si>
  <si>
    <t>Bowl_Points</t>
  </si>
  <si>
    <t>Field_Points</t>
  </si>
  <si>
    <t>50K</t>
  </si>
  <si>
    <t>40K</t>
  </si>
  <si>
    <t>30K</t>
  </si>
  <si>
    <t>20K</t>
  </si>
  <si>
    <t>10K</t>
  </si>
  <si>
    <t>Bat_Rank</t>
  </si>
  <si>
    <t>Bowl_Rank</t>
  </si>
  <si>
    <t>overall_rank</t>
  </si>
  <si>
    <t>externalPlayer</t>
  </si>
  <si>
    <t>isRetained_Player</t>
  </si>
  <si>
    <t>isOwner_Player</t>
  </si>
  <si>
    <t>NAME</t>
  </si>
  <si>
    <t>IS_RETAINED</t>
  </si>
  <si>
    <t>IS_OWNER_PLAYER</t>
  </si>
  <si>
    <t>Player Full Name:</t>
  </si>
  <si>
    <t>MTBC Team Name:</t>
  </si>
  <si>
    <t>Are you available on all MTPL date(s) ? Sept 14, 15, 21 &amp; 22 2019</t>
  </si>
  <si>
    <t>Are you part of any other cricket league in MN ?</t>
  </si>
  <si>
    <t>If you have answered Yes above, please provide links to other leagues you are part of ?</t>
  </si>
  <si>
    <t>Other League(s) Player ID:</t>
  </si>
  <si>
    <t>Email Address</t>
  </si>
  <si>
    <t>Column1</t>
  </si>
  <si>
    <t>Column3</t>
  </si>
  <si>
    <t>Column4</t>
  </si>
  <si>
    <t>Column5</t>
  </si>
  <si>
    <t>isExternalPlayer</t>
  </si>
  <si>
    <t>IS_ADDED_IN_REG</t>
  </si>
  <si>
    <t>MTBC 2019 Women's League</t>
  </si>
  <si>
    <t>Dexy</t>
  </si>
  <si>
    <t>Chacko</t>
  </si>
  <si>
    <t>Harika</t>
  </si>
  <si>
    <t>Jansi</t>
  </si>
  <si>
    <t>Jemima</t>
  </si>
  <si>
    <t>Munnangi</t>
  </si>
  <si>
    <t>Kaushalya</t>
  </si>
  <si>
    <t>Mithra</t>
  </si>
  <si>
    <t>Jampana</t>
  </si>
  <si>
    <t>Prasanna</t>
  </si>
  <si>
    <t>L</t>
  </si>
  <si>
    <t>Preethi</t>
  </si>
  <si>
    <t>Priya</t>
  </si>
  <si>
    <t>Rama</t>
  </si>
  <si>
    <t>U</t>
  </si>
  <si>
    <t>Revathy</t>
  </si>
  <si>
    <t>Palanikumar</t>
  </si>
  <si>
    <t>Suneela</t>
  </si>
  <si>
    <t>Dronavalli</t>
  </si>
  <si>
    <t>Swetha</t>
  </si>
  <si>
    <t>Cutie Minns</t>
  </si>
  <si>
    <t>Anusha</t>
  </si>
  <si>
    <t>Sabhapathi</t>
  </si>
  <si>
    <t>Aswini</t>
  </si>
  <si>
    <t>Ranam</t>
  </si>
  <si>
    <t>Balaa</t>
  </si>
  <si>
    <t>Gudimetla</t>
  </si>
  <si>
    <t>Deepthi</t>
  </si>
  <si>
    <t>Ghadiyaram</t>
  </si>
  <si>
    <t>Jyothi</t>
  </si>
  <si>
    <t>Manasa</t>
  </si>
  <si>
    <t>Marilyn</t>
  </si>
  <si>
    <t>Alexander</t>
  </si>
  <si>
    <t>Pranathi</t>
  </si>
  <si>
    <t>Srimeerjanallaparaju</t>
  </si>
  <si>
    <t>Priyanka</t>
  </si>
  <si>
    <t>Pedapudi</t>
  </si>
  <si>
    <t>Sarika</t>
  </si>
  <si>
    <t>Shabana</t>
  </si>
  <si>
    <t>Suneetha</t>
  </si>
  <si>
    <t>Geddam</t>
  </si>
  <si>
    <t>Ravipudi</t>
  </si>
  <si>
    <t>Uma</t>
  </si>
  <si>
    <t>Meenakshisundaram</t>
  </si>
  <si>
    <t>Vani</t>
  </si>
  <si>
    <t>Bhudaraju</t>
  </si>
  <si>
    <t>Amita</t>
  </si>
  <si>
    <t>Anjali</t>
  </si>
  <si>
    <t>Limaye</t>
  </si>
  <si>
    <t>Archana</t>
  </si>
  <si>
    <t>Madhavi</t>
  </si>
  <si>
    <t>Shirole</t>
  </si>
  <si>
    <t>Prabha</t>
  </si>
  <si>
    <t>Cheepuru</t>
  </si>
  <si>
    <t>Murhari</t>
  </si>
  <si>
    <t>Ghosh</t>
  </si>
  <si>
    <t>Raga</t>
  </si>
  <si>
    <t>Yeruvuri</t>
  </si>
  <si>
    <t>Rasika</t>
  </si>
  <si>
    <t>Vaidya</t>
  </si>
  <si>
    <t>Seema</t>
  </si>
  <si>
    <t>Shilpa</t>
  </si>
  <si>
    <t>Sneha</t>
  </si>
  <si>
    <t>Patil</t>
  </si>
  <si>
    <t>Vandana</t>
  </si>
  <si>
    <t>Vimala</t>
  </si>
  <si>
    <t>Anandaraj</t>
  </si>
  <si>
    <t>Team Legend</t>
  </si>
  <si>
    <t>Alicia</t>
  </si>
  <si>
    <t>Ami</t>
  </si>
  <si>
    <t>Mcclure</t>
  </si>
  <si>
    <t>Ashley</t>
  </si>
  <si>
    <t>Hager</t>
  </si>
  <si>
    <t>Clarissa</t>
  </si>
  <si>
    <t>Haley</t>
  </si>
  <si>
    <t>Justine</t>
  </si>
  <si>
    <t>Wermick</t>
  </si>
  <si>
    <t>Sara</t>
  </si>
  <si>
    <t>Bohn</t>
  </si>
  <si>
    <t>Sukanya</t>
  </si>
  <si>
    <t>Grish</t>
  </si>
  <si>
    <t>Yogita</t>
  </si>
  <si>
    <t>Gayathri</t>
  </si>
  <si>
    <t>Jeevitha</t>
  </si>
  <si>
    <t>Kalaivani</t>
  </si>
  <si>
    <t>Maheswari</t>
  </si>
  <si>
    <t>Karuppasamy</t>
  </si>
  <si>
    <t>Nivitha</t>
  </si>
  <si>
    <t>Parvathi</t>
  </si>
  <si>
    <t>Tejaswini</t>
  </si>
  <si>
    <t>Remya</t>
  </si>
  <si>
    <t>Shubangi</t>
  </si>
  <si>
    <t>Khandare</t>
  </si>
  <si>
    <t>Ponnusamy</t>
  </si>
  <si>
    <t>Srujana</t>
  </si>
  <si>
    <t>Harshada Chavan</t>
  </si>
  <si>
    <r>
      <rPr>
        <u/>
        <sz val="10"/>
        <color rgb="FF000000"/>
        <rFont val="Helvetica Neue"/>
        <family val="2"/>
      </rPr>
      <t>chavan.harshada@gmail.com</t>
    </r>
  </si>
  <si>
    <t>Suneetha Ravipudi</t>
  </si>
  <si>
    <r>
      <rPr>
        <u/>
        <sz val="10"/>
        <color rgb="FF000000"/>
        <rFont val="Helvetica Neue"/>
        <family val="2"/>
      </rPr>
      <t>sunitha.it50@gmail.com</t>
    </r>
  </si>
  <si>
    <r>
      <rPr>
        <u/>
        <sz val="10"/>
        <color rgb="FF000000"/>
        <rFont val="Helvetica Neue"/>
        <family val="2"/>
      </rPr>
      <t>vimala.anadhraj@gmail.com</t>
    </r>
  </si>
  <si>
    <t>KanthiPriya Dasari</t>
  </si>
  <si>
    <r>
      <rPr>
        <u/>
        <sz val="10"/>
        <color rgb="FF000000"/>
        <rFont val="Helvetica Neue"/>
        <family val="2"/>
      </rPr>
      <t>kanthipriys.dasari@gmail.com</t>
    </r>
  </si>
  <si>
    <t>Desigals</t>
  </si>
  <si>
    <r>
      <rPr>
        <u/>
        <sz val="10"/>
        <color rgb="FF000000"/>
        <rFont val="Helvetica Neue"/>
        <family val="2"/>
      </rPr>
      <t>prabhapalakonda@gmail.com</t>
    </r>
  </si>
  <si>
    <t>Vandana Bharath</t>
  </si>
  <si>
    <r>
      <rPr>
        <u/>
        <sz val="10"/>
        <color rgb="FF000000"/>
        <rFont val="Helvetica Neue"/>
        <family val="2"/>
      </rPr>
      <t>vandybarry@gmail.com</t>
    </r>
  </si>
  <si>
    <t>Prasanna Lakshmi Meka</t>
  </si>
  <si>
    <r>
      <rPr>
        <u/>
        <sz val="10"/>
        <color rgb="FF000000"/>
        <rFont val="Helvetica Neue"/>
        <family val="2"/>
      </rPr>
      <t>mekaprasannalakshmi@gmail.com</t>
    </r>
  </si>
  <si>
    <t>Sukanya Annapoorni</t>
  </si>
  <si>
    <r>
      <rPr>
        <u/>
        <sz val="10"/>
        <color rgb="FF000000"/>
        <rFont val="Helvetica Neue"/>
        <family val="2"/>
      </rPr>
      <t>sukanyacsa@gmail.com</t>
    </r>
  </si>
  <si>
    <t>Revathy Palanikumar</t>
  </si>
  <si>
    <r>
      <rPr>
        <u/>
        <sz val="10"/>
        <color rgb="FF000000"/>
        <rFont val="Helvetica Neue"/>
        <family val="2"/>
      </rPr>
      <t>saiirevathy@gmail.com</t>
    </r>
  </si>
  <si>
    <t>651-706-7482</t>
  </si>
  <si>
    <t>Seema Gopinath</t>
  </si>
  <si>
    <r>
      <rPr>
        <u/>
        <sz val="10"/>
        <color rgb="FF000000"/>
        <rFont val="Helvetica Neue"/>
        <family val="2"/>
      </rPr>
      <t>gopalan.seema@gmail.com</t>
    </r>
  </si>
  <si>
    <t xml:space="preserve">Archana Balasubramanian </t>
  </si>
  <si>
    <r>
      <rPr>
        <u/>
        <sz val="10"/>
        <color rgb="FF000000"/>
        <rFont val="Helvetica Neue"/>
        <family val="2"/>
      </rPr>
      <t>archana.balasubramanian@gmail.com</t>
    </r>
  </si>
  <si>
    <t xml:space="preserve">Parvathi Tejaswini Rathnagiri </t>
  </si>
  <si>
    <r>
      <rPr>
        <u/>
        <sz val="10"/>
        <color rgb="FF000000"/>
        <rFont val="Helvetica Neue"/>
        <family val="2"/>
      </rPr>
      <t>rptejaswini@gmail.com</t>
    </r>
  </si>
  <si>
    <t>victors</t>
  </si>
  <si>
    <t>Anna Netto</t>
  </si>
  <si>
    <r>
      <rPr>
        <u/>
        <sz val="10"/>
        <color rgb="FF000000"/>
        <rFont val="Helvetica Neue"/>
        <family val="2"/>
      </rPr>
      <t>alinetto2000@yahoo.com</t>
    </r>
  </si>
  <si>
    <t>612-432-4717</t>
  </si>
  <si>
    <t>Divya Vijay</t>
  </si>
  <si>
    <r>
      <rPr>
        <u/>
        <sz val="10"/>
        <color rgb="FF000000"/>
        <rFont val="Helvetica Neue"/>
        <family val="2"/>
      </rPr>
      <t>divyavijays@gmail.com</t>
    </r>
  </si>
  <si>
    <t>612-850-3838</t>
  </si>
  <si>
    <t>MN Rockers</t>
  </si>
  <si>
    <t>Clarissa Netto</t>
  </si>
  <si>
    <t>Haley Netto</t>
  </si>
  <si>
    <r>
      <rPr>
        <u/>
        <sz val="10"/>
        <color rgb="FF000000"/>
        <rFont val="Helvetica Neue"/>
        <family val="2"/>
      </rPr>
      <t>alibetto2009@yahoo.com</t>
    </r>
  </si>
  <si>
    <t>612-227-0865</t>
  </si>
  <si>
    <t>Alicia Netto</t>
  </si>
  <si>
    <t>Maheswari Karuppasamy</t>
  </si>
  <si>
    <r>
      <rPr>
        <u/>
        <sz val="10"/>
        <color rgb="FF000000"/>
        <rFont val="Helvetica Neue"/>
        <family val="2"/>
      </rPr>
      <t>maheswari.ke@gmail.con</t>
    </r>
  </si>
  <si>
    <t>Kanchan Mishra</t>
  </si>
  <si>
    <r>
      <rPr>
        <u/>
        <sz val="10"/>
        <color rgb="FF000000"/>
        <rFont val="Helvetica Neue"/>
        <family val="2"/>
      </rPr>
      <t>kmishrain@gmail.com</t>
    </r>
  </si>
  <si>
    <t>612-384-7625</t>
  </si>
  <si>
    <t>Srujana Anishetty</t>
  </si>
  <si>
    <r>
      <rPr>
        <u/>
        <sz val="10"/>
        <color rgb="FF000000"/>
        <rFont val="Helvetica Neue"/>
        <family val="2"/>
      </rPr>
      <t>anishetti@gmail.com</t>
    </r>
  </si>
  <si>
    <t>Shilpa Sastri</t>
  </si>
  <si>
    <r>
      <rPr>
        <u/>
        <sz val="10"/>
        <color rgb="FF000000"/>
        <rFont val="Helvetica Neue"/>
        <family val="2"/>
      </rPr>
      <t>shilpasastri23@gmail.com</t>
    </r>
  </si>
  <si>
    <t>Sneha Ponnusamy</t>
  </si>
  <si>
    <r>
      <rPr>
        <u/>
        <sz val="10"/>
        <color rgb="FF000000"/>
        <rFont val="Helvetica Neue"/>
        <family val="2"/>
      </rPr>
      <t>snehaponnusamy@gmail.com</t>
    </r>
  </si>
  <si>
    <t>Shubhangi Siddharth Khandare</t>
  </si>
  <si>
    <r>
      <rPr>
        <u/>
        <sz val="10"/>
        <color rgb="FF000000"/>
        <rFont val="Helvetica Neue"/>
        <family val="2"/>
      </rPr>
      <t>shubh.sidd@gmail.com</t>
    </r>
  </si>
  <si>
    <t>Ashley Hager</t>
  </si>
  <si>
    <r>
      <rPr>
        <u/>
        <sz val="10"/>
        <color rgb="FF000000"/>
        <rFont val="Helvetica Neue"/>
        <family val="2"/>
      </rPr>
      <t>ashleyhager13@gmail.com</t>
    </r>
  </si>
  <si>
    <t>Madhavi Shirole</t>
  </si>
  <si>
    <r>
      <rPr>
        <u/>
        <sz val="10"/>
        <color rgb="FF000000"/>
        <rFont val="Helvetica Neue"/>
        <family val="2"/>
      </rPr>
      <t>shirole10@yahoo.com</t>
    </r>
  </si>
  <si>
    <t>Raga Yeruvuri</t>
  </si>
  <si>
    <r>
      <rPr>
        <u/>
        <sz val="10"/>
        <color rgb="FF000000"/>
        <rFont val="Helvetica Neue"/>
        <family val="2"/>
      </rPr>
      <t>yragajyo@gmail.com</t>
    </r>
  </si>
  <si>
    <t>Anjali Limaye</t>
  </si>
  <si>
    <r>
      <rPr>
        <u/>
        <sz val="10"/>
        <color rgb="FF000000"/>
        <rFont val="Helvetica Neue"/>
        <family val="2"/>
      </rPr>
      <t>anjali_limaye@yahoo.com</t>
    </r>
  </si>
  <si>
    <t>Nadhiya Mathialagan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</si>
</sst>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Times New Roman"/>
      <family val="1"/>
    </font>
    <font>
      <sz val="12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05496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4" tint="-0.499984740745262"/>
      <name val="Times New Roman"/>
      <family val="1"/>
    </font>
    <font>
      <u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0" fontId="1" fillId="0" borderId="0" xfId="0" applyFont="1" applyBorder="1"/>
    <xf numFmtId="0" fontId="6" fillId="2" borderId="0" xfId="0" applyFont="1" applyFill="1"/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9" fillId="0" borderId="2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" fontId="0" fillId="0" borderId="0" xfId="0" applyNumberFormat="1"/>
    <xf numFmtId="17" fontId="0" fillId="0" borderId="0" xfId="0" applyNumberFormat="1"/>
    <xf numFmtId="0" fontId="0" fillId="0" borderId="9" xfId="0" applyBorder="1" applyAlignment="1">
      <alignment vertical="top"/>
    </xf>
    <xf numFmtId="49" fontId="0" fillId="0" borderId="9" xfId="0" applyNumberFormat="1" applyBorder="1" applyAlignment="1">
      <alignment vertical="top"/>
    </xf>
    <xf numFmtId="49" fontId="11" fillId="0" borderId="9" xfId="0" applyNumberFormat="1" applyFont="1" applyBorder="1" applyAlignment="1">
      <alignment vertical="top"/>
    </xf>
    <xf numFmtId="0" fontId="0" fillId="0" borderId="9" xfId="0" applyBorder="1" applyAlignment="1">
      <alignment horizontal="right" vertical="top"/>
    </xf>
    <xf numFmtId="49" fontId="0" fillId="0" borderId="9" xfId="0" applyNumberFormat="1" applyBorder="1" applyAlignment="1">
      <alignment horizontal="right" vertical="top"/>
    </xf>
    <xf numFmtId="1" fontId="0" fillId="0" borderId="9" xfId="0" applyNumberFormat="1" applyBorder="1" applyAlignment="1">
      <alignment horizontal="right" vertical="top"/>
    </xf>
    <xf numFmtId="0" fontId="0" fillId="0" borderId="9" xfId="0" applyBorder="1"/>
    <xf numFmtId="0" fontId="0" fillId="0" borderId="0" xfId="0" applyBorder="1" applyAlignment="1">
      <alignment vertical="top"/>
    </xf>
  </cellXfs>
  <cellStyles count="2">
    <cellStyle name="Hyperlink" xfId="1" builtinId="8"/>
    <cellStyle name="Normal" xfId="0" builtinId="0"/>
  </cellStyles>
  <dxfs count="4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/d;@"/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164" formatCode="m/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4" tint="-0.49998474074526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74F16-EFA1-CB4C-8157-BFA2BF499F93}" name="MTPL_Registrations" displayName="MTPL_Registrations" ref="A1:AA239" totalsRowShown="0" headerRowDxfId="47" dataDxfId="45" headerRowBorderDxfId="46" tableBorderDxfId="44" totalsRowBorderDxfId="43">
  <autoFilter ref="A1:AA239" xr:uid="{07FB8A49-AEA1-2546-9958-7291D1A26462}"/>
  <sortState xmlns:xlrd2="http://schemas.microsoft.com/office/spreadsheetml/2017/richdata2" ref="A2:AA239">
    <sortCondition ref="Y1:Y239"/>
  </sortState>
  <tableColumns count="27">
    <tableColumn id="1" xr3:uid="{F60BBF9C-F25A-6C4F-803E-99076BDC1F60}" name="player_id" dataDxfId="42"/>
    <tableColumn id="2" xr3:uid="{31F4EE58-FC54-FA44-81EA-B74F04C2915C}" name="full_name" dataDxfId="41"/>
    <tableColumn id="3" xr3:uid="{01141233-6EB0-8C4F-BDB7-A522C3181DB6}" name="email" dataDxfId="40"/>
    <tableColumn id="4" xr3:uid="{B43B98AB-FA91-2646-A133-AD9BEF209735}" name="contact" dataDxfId="39"/>
    <tableColumn id="5" xr3:uid="{E496FCFC-A497-DD45-A652-1F8A929856F4}" name="team" dataDxfId="38"/>
    <tableColumn id="9" xr3:uid="{F027074E-DA82-EE4D-8E0D-9086B8961296}" name="Matches" dataDxfId="37">
      <calculatedColumnFormula>VLOOKUP(MTPL_Registrations[[#This Row],[player_id]],'MTBC statistics'!$A$1:$AK$1195,8,0)</calculatedColumnFormula>
    </tableColumn>
    <tableColumn id="6" xr3:uid="{3B1BC8C5-34DD-BB4A-B640-43AA5A76DD30}" name="Runs" dataDxfId="36">
      <calculatedColumnFormula>VLOOKUP(MTPL_Registrations[[#This Row],[player_id]],'MTBC statistics'!$A$1:$AK$1195,11,0)</calculatedColumnFormula>
    </tableColumn>
    <tableColumn id="7" xr3:uid="{DC43C6BA-F7B4-BB48-9441-6320F87A6822}" name="Balls Faced" dataDxfId="35">
      <calculatedColumnFormula>VLOOKUP(MTPL_Registrations[[#This Row],[player_id]],'MTBC statistics'!$A$1:$AK$1195,12,0)</calculatedColumnFormula>
    </tableColumn>
    <tableColumn id="8" xr3:uid="{8C93D807-C1EA-E24C-8B73-00BE81AB3BB5}" name="Bat SR" dataDxfId="34">
      <calculatedColumnFormula>VLOOKUP(MTPL_Registrations[[#This Row],[player_id]],'MTBC statistics'!$A$1:$AK$1195,17,0)</calculatedColumnFormula>
    </tableColumn>
    <tableColumn id="10" xr3:uid="{87276159-97FF-F74B-8F39-0D9616B8B576}" name="Wickets" dataDxfId="33">
      <calculatedColumnFormula>VLOOKUP(MTPL_Registrations[[#This Row],[player_id]],'MTBC statistics'!$A$1:$AK$1195,21,0)</calculatedColumnFormula>
    </tableColumn>
    <tableColumn id="11" xr3:uid="{8E6D54FA-08E7-8842-9592-ABCFBAFBA7FE}" name="Economy" dataDxfId="32">
      <calculatedColumnFormula>VLOOKUP(MTPL_Registrations[[#This Row],[player_id]],'MTBC statistics'!$A$1:$AK$1195,23,0)</calculatedColumnFormula>
    </tableColumn>
    <tableColumn id="13" xr3:uid="{C7F5516E-B31D-C746-8B65-31CB8BDCF576}" name="Bowl Overs" dataDxfId="31">
      <calculatedColumnFormula>ROUND(VLOOKUP(MTPL_Registrations[[#This Row],[player_id]],'MTBC statistics'!$A$1:$AK$1195,19,0)/6,0)</calculatedColumnFormula>
    </tableColumn>
    <tableColumn id="14" xr3:uid="{164B7053-3D86-804B-847A-E4E908E0DB64}" name="Bat Average" dataDxfId="30">
      <calculatedColumnFormula>VLOOKUP(MTPL_Registrations[[#This Row],[player_id]],'MTBC statistics'!$A$1:$AK$1195,16,0)</calculatedColumnFormula>
    </tableColumn>
    <tableColumn id="15" xr3:uid="{759AC2C3-540F-9C4A-88F2-95609CC44B73}" name="HS" dataDxfId="29">
      <calculatedColumnFormula>VLOOKUP(MTPL_Registrations[[#This Row],[player_id]],'MTBC statistics'!$A$1:$AK$1195,15,0)</calculatedColumnFormula>
    </tableColumn>
    <tableColumn id="16" xr3:uid="{E7D14A4D-4FF6-3541-9CEA-5C7D2801F2BA}" name="Best Bowl" dataDxfId="28">
      <calculatedColumnFormula>VLOOKUP(MTPL_Registrations[[#This Row],[player_id]],'MTBC statistics'!$A$1:$AK$1195,24,0)</calculatedColumnFormula>
    </tableColumn>
    <tableColumn id="17" xr3:uid="{2746A156-1E8B-1F43-B6DB-0CBE3F3F81BF}" name="Hat_Trick" dataDxfId="27">
      <calculatedColumnFormula>VLOOKUP(MTPL_Registrations[[#This Row],[player_id]],'MTBC statistics'!$A$1:$AK$1195,28,0)</calculatedColumnFormula>
    </tableColumn>
    <tableColumn id="18" xr3:uid="{CDDCC2CE-0FE8-984A-8CD0-5AEFA1555F83}" name="catches" dataDxfId="26">
      <calculatedColumnFormula>VLOOKUP(MTPL_Registrations[[#This Row],[player_id]],'MTBC statistics'!$A$1:$AK$1195,29,0)</calculatedColumnFormula>
    </tableColumn>
    <tableColumn id="20" xr3:uid="{4DA42C34-34D7-F347-BFA4-015104C2017A}" name="Total_Points" dataDxfId="25">
      <calculatedColumnFormula>VLOOKUP(MTPL_Registrations[[#This Row],[player_id]],'MTBC statistics'!$A$1:$AK$1195,34,0)</calculatedColumnFormula>
    </tableColumn>
    <tableColumn id="21" xr3:uid="{129ECCBC-F55C-D342-8060-6DAEE6EA0E87}" name="Bat_Points" dataDxfId="24">
      <calculatedColumnFormula>VLOOKUP(MTPL_Registrations[[#This Row],[player_id]],'MTBC statistics'!$A$1:$AK$1195,35,0)</calculatedColumnFormula>
    </tableColumn>
    <tableColumn id="22" xr3:uid="{4B1374FE-89B7-FF44-9FB8-F6EF5B186026}" name="Bowl_Points" dataDxfId="23">
      <calculatedColumnFormula>VLOOKUP(MTPL_Registrations[[#This Row],[player_id]],'MTBC statistics'!$A$1:$AK$1195,36,0)</calculatedColumnFormula>
    </tableColumn>
    <tableColumn id="23" xr3:uid="{452FC9FC-1ACD-9744-A5FE-777852A9ABE5}" name="Field_Points" dataDxfId="22">
      <calculatedColumnFormula>VLOOKUP(MTPL_Registrations[[#This Row],[player_id]],'MTBC statistics'!$A$1:$AK$1195,37,0)</calculatedColumnFormula>
    </tableColumn>
    <tableColumn id="29" xr3:uid="{35F063B0-C74F-2F47-8835-4D759A84CAFF}" name="externalPlayer" dataDxfId="21">
      <calculatedColumnFormula>IFERROR(VLOOKUP(MTPL_Registrations[[#This Row],[player_id]],Table6[#All],10,0),FALSE)</calculatedColumnFormula>
    </tableColumn>
    <tableColumn id="30" xr3:uid="{E1988032-6B44-3C43-85CB-9C5E922770D1}" name="isRetained_Player" dataDxfId="20">
      <calculatedColumnFormula>IFERROR(VLOOKUP(MTPL_Registrations[[#This Row],[player_id]],ONWER_RETAINED_PLAYER!$A$1:$M$25,3,0),FALSE)</calculatedColumnFormula>
    </tableColumn>
    <tableColumn id="31" xr3:uid="{4987A92C-D8D4-D849-A054-2A5A28D75A07}" name="isOwner_Player" dataDxfId="19">
      <calculatedColumnFormula>IFERROR(VLOOKUP(MTPL_Registrations[[#This Row],[player_id]],ONWER_RETAINED_PLAYER!$A$1:$M$25,4,0),FALSE)</calculatedColumnFormula>
    </tableColumn>
    <tableColumn id="26" xr3:uid="{2C9ABA44-CEFD-7048-8D0D-20A37B16ADAA}" name="overall_rank" dataDxfId="18"/>
    <tableColumn id="24" xr3:uid="{E129829E-7FC9-FB47-BDCF-11591655F02C}" name="Bat_Rank" dataDxfId="17"/>
    <tableColumn id="25" xr3:uid="{742DC18D-ED31-DD4B-9E12-B89D2BC73C16}" name="Bowl_Rank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ECB9-7CB7-4E45-8EEB-22979A9AA4B1}" name="MTBC_2019_Records" displayName="MTBC_2019_Records" ref="A1:AK1195" totalsRowShown="0">
  <autoFilter ref="A1:AK1195" xr:uid="{9D1ACB7F-E1A3-734B-8458-4069E4BDDABF}"/>
  <tableColumns count="37">
    <tableColumn id="1" xr3:uid="{403A91CD-1C56-5445-BE87-9A247BEA5FF2}" name="player_id"/>
    <tableColumn id="2" xr3:uid="{0DD486AE-9C38-764B-9C1C-A684C46925FC}" name="league_name"/>
    <tableColumn id="3" xr3:uid="{A9FE9CB8-4F51-DF4B-A62B-318556C5D150}" name="series_id"/>
    <tableColumn id="4" xr3:uid="{26B6891A-7E6E-D945-AC96-08ACAB19D015}" name="team_name"/>
    <tableColumn id="6" xr3:uid="{942DCE31-3BBC-544A-B3CA-C4B212B1C495}" name="f_name"/>
    <tableColumn id="7" xr3:uid="{47520F02-625D-F44D-BAED-0A9F5846EF37}" name="l_name"/>
    <tableColumn id="8" xr3:uid="{FAABD908-8037-CC41-BFCC-B29D037F7010}" name="match_type"/>
    <tableColumn id="9" xr3:uid="{2B729230-71C5-1F47-920C-949B4F4AA469}" name="match_count"/>
    <tableColumn id="10" xr3:uid="{C21EC0D7-B12F-204B-B4F3-9A799E144D3D}" name="bat_inns"/>
    <tableColumn id="11" xr3:uid="{B7118A93-821D-5F45-BB33-6A5B3381C160}" name="not_outs"/>
    <tableColumn id="12" xr3:uid="{B7A4297B-0581-6046-8F60-518FF94E5C96}" name="bat_runs"/>
    <tableColumn id="13" xr3:uid="{C51CDA02-40BC-4F44-9C84-8E45D700BA12}" name="balls_faced"/>
    <tableColumn id="14" xr3:uid="{669DE24C-2891-504A-A48A-6804E57977A4}" name="4s"/>
    <tableColumn id="15" xr3:uid="{A6D9AF71-5AE3-5340-8F91-D702EFC8871B}" name="6s"/>
    <tableColumn id="16" xr3:uid="{4A4A119E-B0AE-934C-A4C1-534F92C73578}" name="bat_hs"/>
    <tableColumn id="17" xr3:uid="{4522B90A-AD12-104C-B203-C7B719AB0C61}" name="bat_avg"/>
    <tableColumn id="18" xr3:uid="{7E318CE4-EC68-8E43-BE96-903033C22869}" name="bat_SR"/>
    <tableColumn id="19" xr3:uid="{5D7A8762-7576-F448-93CE-249E97C07C23}" name="bowl_inns"/>
    <tableColumn id="20" xr3:uid="{B42E8D0C-2D7C-F444-B85F-4C08AE44A785}" name="balls_bowled"/>
    <tableColumn id="21" xr3:uid="{BDA85F41-11A9-7748-B173-F84B4D0BDC6A}" name="runs_given"/>
    <tableColumn id="22" xr3:uid="{DBD926D2-EC54-F140-815C-DBEDC0D8AA98}" name="wkts"/>
    <tableColumn id="23" xr3:uid="{E67EB517-3929-5D42-B66C-89EBF0433542}" name="bowl_avg"/>
    <tableColumn id="24" xr3:uid="{62DFE7E3-2C57-CC48-8988-84947B95752F}" name="bowl_econ"/>
    <tableColumn id="25" xr3:uid="{5BC86915-B7B0-0F4C-846E-AEBD405B2C1B}" name="best_bowl" dataDxfId="15"/>
    <tableColumn id="26" xr3:uid="{595C6527-1AF9-644B-B1C7-D471C926579D}" name="maidens"/>
    <tableColumn id="27" xr3:uid="{5FDBC26B-E9CC-DE4D-9C54-67D51F75D986}" name="wides"/>
    <tableColumn id="28" xr3:uid="{88A362AA-7491-8F45-9F7E-11D521063564}" name="no_balls"/>
    <tableColumn id="29" xr3:uid="{E953E6A2-6A68-904A-A9A2-B6516FEAA752}" name="hat_tricks"/>
    <tableColumn id="30" xr3:uid="{F6271111-72E9-074C-AE5C-680C6E22BA20}" name="catches"/>
    <tableColumn id="31" xr3:uid="{ED466952-3B49-5148-9777-39D8E030716F}" name="stumpings"/>
    <tableColumn id="32" xr3:uid="{C07A0816-50F0-8246-812D-8246740E0A72}" name="wktkpr_catches"/>
    <tableColumn id="33" xr3:uid="{2F3682C8-C9B4-8D49-8305-0053C28A51F5}" name="direct_runouts"/>
    <tableColumn id="34" xr3:uid="{999130EC-308D-8445-A3F6-B2E4447286C6}" name="indirect_runouts"/>
    <tableColumn id="35" xr3:uid="{BB31921E-7A55-824E-A841-DFF51B466EE6}" name="total_points"/>
    <tableColumn id="36" xr3:uid="{6367BE01-33EF-7B4E-98BD-303974F4A560}" name="bat_pts"/>
    <tableColumn id="37" xr3:uid="{E8A36416-4B4B-F546-8932-5A4F18C538E2}" name="bowl_pts"/>
    <tableColumn id="38" xr3:uid="{A8F8E1AF-CFEF-ED49-AF47-E2C71A886243}" name="field_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291C8-BA62-E546-B6D5-4B901FFB270E}" name="Table4" displayName="Table4" ref="A1:E25" totalsRowShown="0">
  <autoFilter ref="A1:E25" xr:uid="{C212CE13-E507-C54A-BFDA-67C602FC5A20}"/>
  <tableColumns count="5">
    <tableColumn id="1" xr3:uid="{7375C7BA-6E86-1146-B70F-CE0BC4465F3C}" name="player_id"/>
    <tableColumn id="2" xr3:uid="{814FE8A5-A8A5-2D48-9050-51CB885FA55C}" name="NAME"/>
    <tableColumn id="3" xr3:uid="{593869D8-5210-F742-B89D-056D4A9FEA57}" name="IS_RETAINED"/>
    <tableColumn id="4" xr3:uid="{1E1E822A-1F50-BA41-AD06-DFF7498E0B19}" name="IS_OWNER_PLAYER"/>
    <tableColumn id="5" xr3:uid="{DBE7F385-8F08-7F41-AC23-0529BFC382A9}" name="IS_ADDED_IN_REG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5C138A-9DEB-BB4B-BCC3-748DE47E841A}" name="Table6" displayName="Table6" ref="A1:M228" totalsRowShown="0" headerRowDxfId="14" dataDxfId="13">
  <autoFilter ref="A1:M228" xr:uid="{12633FA2-E016-6445-A203-52A845E9B4BB}"/>
  <tableColumns count="13">
    <tableColumn id="1" xr3:uid="{F8DE137B-26F5-D941-8EB7-A6C40F70783D}" name="player_id" dataDxfId="12"/>
    <tableColumn id="2" xr3:uid="{5B795CCB-9044-1D46-B31A-6C6863743C33}" name="Player Full Name:" dataDxfId="11"/>
    <tableColumn id="3" xr3:uid="{78DEF36A-F779-0E46-9403-6B17D7542F76}" name="MTBC Team Name:" dataDxfId="10"/>
    <tableColumn id="4" xr3:uid="{76AEC396-D5C1-D54F-8173-98305CA3DC8C}" name="Are you available on all MTPL date(s) ? Sept 14, 15, 21 &amp; 22 2019" dataDxfId="9"/>
    <tableColumn id="5" xr3:uid="{DBEE2D93-FAD6-D848-A945-B7BF8FE52E7D}" name="Are you part of any other cricket league in MN ?" dataDxfId="8"/>
    <tableColumn id="6" xr3:uid="{9CD7BAEB-A57D-CC4E-BBAF-76500ED83C35}" name="Column1" dataDxfId="7"/>
    <tableColumn id="7" xr3:uid="{7C3CC426-3D75-2C49-944B-59305B6D673A}" name="If you have answered Yes above, please provide links to other leagues you are part of ?" dataDxfId="6"/>
    <tableColumn id="8" xr3:uid="{C4482F5F-691F-FB49-A512-1CB6B595DB76}" name="Other League(s) Player ID:" dataDxfId="5"/>
    <tableColumn id="9" xr3:uid="{A2099318-DFBE-884E-BDAC-63A6E041BC95}" name="Email Address" dataDxfId="4"/>
    <tableColumn id="10" xr3:uid="{37115E44-EABD-FD4D-BB48-41A6C45E5338}" name="isExternalPlayer" dataDxfId="3"/>
    <tableColumn id="11" xr3:uid="{2E8D16F1-0CAD-574D-AD04-9D38ADE22679}" name="Column3" dataDxfId="2"/>
    <tableColumn id="12" xr3:uid="{F3DD6CDB-DA59-FC4D-B1D7-D16394727B6F}" name="Column4" dataDxfId="1"/>
    <tableColumn id="13" xr3:uid="{446F5868-8398-F448-B338-8A88DCC0BB09}" name="Column5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kanyacsa@gmail.com" TargetMode="External"/><Relationship Id="rId13" Type="http://schemas.openxmlformats.org/officeDocument/2006/relationships/hyperlink" Target="mailto:alinetto2000@yahoo.com" TargetMode="External"/><Relationship Id="rId18" Type="http://schemas.openxmlformats.org/officeDocument/2006/relationships/hyperlink" Target="mailto:maheswari.ke@gmail.con" TargetMode="External"/><Relationship Id="rId26" Type="http://schemas.openxmlformats.org/officeDocument/2006/relationships/hyperlink" Target="mailto:yragajyo@gmail.com" TargetMode="External"/><Relationship Id="rId3" Type="http://schemas.openxmlformats.org/officeDocument/2006/relationships/hyperlink" Target="mailto:vimala.anadhraj@gmail.com" TargetMode="External"/><Relationship Id="rId21" Type="http://schemas.openxmlformats.org/officeDocument/2006/relationships/hyperlink" Target="mailto:shilpasastri23@gmail.com" TargetMode="External"/><Relationship Id="rId7" Type="http://schemas.openxmlformats.org/officeDocument/2006/relationships/hyperlink" Target="mailto:mekaprasannalakshmi@gmail.com" TargetMode="External"/><Relationship Id="rId12" Type="http://schemas.openxmlformats.org/officeDocument/2006/relationships/hyperlink" Target="mailto:rptejaswini@gmail.com" TargetMode="External"/><Relationship Id="rId17" Type="http://schemas.openxmlformats.org/officeDocument/2006/relationships/hyperlink" Target="mailto:alinetto2000@yahoo.com" TargetMode="External"/><Relationship Id="rId25" Type="http://schemas.openxmlformats.org/officeDocument/2006/relationships/hyperlink" Target="mailto:shirole10@yahoo.com" TargetMode="External"/><Relationship Id="rId2" Type="http://schemas.openxmlformats.org/officeDocument/2006/relationships/hyperlink" Target="mailto:sunitha.it50@gmail.com" TargetMode="External"/><Relationship Id="rId16" Type="http://schemas.openxmlformats.org/officeDocument/2006/relationships/hyperlink" Target="mailto:alibetto2009@yahoo.com" TargetMode="External"/><Relationship Id="rId20" Type="http://schemas.openxmlformats.org/officeDocument/2006/relationships/hyperlink" Target="mailto:anishetti@gmail.com" TargetMode="External"/><Relationship Id="rId1" Type="http://schemas.openxmlformats.org/officeDocument/2006/relationships/hyperlink" Target="mailto:chavan.harshada@gmail.com" TargetMode="External"/><Relationship Id="rId6" Type="http://schemas.openxmlformats.org/officeDocument/2006/relationships/hyperlink" Target="mailto:vandybarry@gmail.com" TargetMode="External"/><Relationship Id="rId11" Type="http://schemas.openxmlformats.org/officeDocument/2006/relationships/hyperlink" Target="mailto:archana.balasubramanian@gmail.com" TargetMode="External"/><Relationship Id="rId24" Type="http://schemas.openxmlformats.org/officeDocument/2006/relationships/hyperlink" Target="mailto:ashleyhager13@gmail.com" TargetMode="External"/><Relationship Id="rId5" Type="http://schemas.openxmlformats.org/officeDocument/2006/relationships/hyperlink" Target="mailto:prabhapalakonda@gmail.com" TargetMode="External"/><Relationship Id="rId15" Type="http://schemas.openxmlformats.org/officeDocument/2006/relationships/hyperlink" Target="mailto:alinetto2000@yahoo.com" TargetMode="External"/><Relationship Id="rId23" Type="http://schemas.openxmlformats.org/officeDocument/2006/relationships/hyperlink" Target="mailto:shubh.sidd@gmail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gopalan.seema@gmail.com" TargetMode="External"/><Relationship Id="rId19" Type="http://schemas.openxmlformats.org/officeDocument/2006/relationships/hyperlink" Target="mailto:kmishrain@gmail.com" TargetMode="External"/><Relationship Id="rId4" Type="http://schemas.openxmlformats.org/officeDocument/2006/relationships/hyperlink" Target="mailto:kanthipriys.dasari@gmail.com" TargetMode="External"/><Relationship Id="rId9" Type="http://schemas.openxmlformats.org/officeDocument/2006/relationships/hyperlink" Target="mailto:saiirevathy@gmail.com" TargetMode="External"/><Relationship Id="rId14" Type="http://schemas.openxmlformats.org/officeDocument/2006/relationships/hyperlink" Target="mailto:divyavijays@gmail.com" TargetMode="External"/><Relationship Id="rId22" Type="http://schemas.openxmlformats.org/officeDocument/2006/relationships/hyperlink" Target="mailto:snehaponnusamy@gmail.com" TargetMode="External"/><Relationship Id="rId27" Type="http://schemas.openxmlformats.org/officeDocument/2006/relationships/hyperlink" Target="mailto:anjali_limaye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BB80-5CF6-2A4B-B70C-C4B646C0622E}">
  <dimension ref="A1:AD239"/>
  <sheetViews>
    <sheetView tabSelected="1" zoomScale="90" workbookViewId="0">
      <selection activeCell="J22" sqref="J22"/>
    </sheetView>
  </sheetViews>
  <sheetFormatPr baseColWidth="10" defaultRowHeight="22" customHeight="1" x14ac:dyDescent="0.2"/>
  <cols>
    <col min="1" max="1" width="13.83203125" style="11" bestFit="1" customWidth="1"/>
    <col min="2" max="2" width="32.1640625" style="19" bestFit="1" customWidth="1"/>
    <col min="3" max="3" width="32.6640625" style="19" bestFit="1" customWidth="1"/>
    <col min="4" max="4" width="15.5" style="19" customWidth="1"/>
    <col min="5" max="5" width="20" style="19" bestFit="1" customWidth="1"/>
    <col min="6" max="6" width="10.6640625" style="19" bestFit="1" customWidth="1"/>
    <col min="7" max="7" width="7.6640625" style="19" bestFit="1" customWidth="1"/>
    <col min="8" max="8" width="13" style="19" bestFit="1" customWidth="1"/>
    <col min="9" max="9" width="9.5" style="19" customWidth="1"/>
    <col min="10" max="12" width="10.83203125" style="19"/>
    <col min="13" max="13" width="12.6640625" style="19" bestFit="1" customWidth="1"/>
    <col min="14" max="14" width="10.83203125" style="19"/>
    <col min="15" max="15" width="10.83203125" style="25"/>
    <col min="16" max="16" width="10.83203125" style="26"/>
    <col min="17" max="17" width="10.5" style="19" bestFit="1" customWidth="1"/>
    <col min="18" max="21" width="10.83203125" style="19"/>
    <col min="22" max="22" width="17.83203125" style="19" bestFit="1" customWidth="1"/>
    <col min="23" max="23" width="20.5" style="19" bestFit="1" customWidth="1"/>
    <col min="24" max="24" width="18.5" style="19" bestFit="1" customWidth="1"/>
    <col min="25" max="25" width="14.6640625" style="19" bestFit="1" customWidth="1"/>
    <col min="26" max="27" width="10.83203125" style="19"/>
    <col min="28" max="30" width="10.83203125" style="27"/>
    <col min="31" max="16384" width="10.83203125" style="19"/>
  </cols>
  <sheetData>
    <row r="1" spans="1:30" s="35" customFormat="1" ht="22" customHeight="1" x14ac:dyDescent="0.2">
      <c r="A1" s="28" t="s">
        <v>7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43</v>
      </c>
      <c r="G1" s="29" t="s">
        <v>40</v>
      </c>
      <c r="H1" s="29" t="s">
        <v>41</v>
      </c>
      <c r="I1" s="29" t="s">
        <v>42</v>
      </c>
      <c r="J1" s="29" t="s">
        <v>44</v>
      </c>
      <c r="K1" s="29" t="s">
        <v>45</v>
      </c>
      <c r="L1" s="29" t="s">
        <v>46</v>
      </c>
      <c r="M1" s="29" t="s">
        <v>76</v>
      </c>
      <c r="N1" s="29" t="s">
        <v>47</v>
      </c>
      <c r="O1" s="30" t="s">
        <v>77</v>
      </c>
      <c r="P1" s="31" t="s">
        <v>78</v>
      </c>
      <c r="Q1" s="29" t="s">
        <v>66</v>
      </c>
      <c r="R1" s="29" t="s">
        <v>79</v>
      </c>
      <c r="S1" s="29" t="s">
        <v>80</v>
      </c>
      <c r="T1" s="29" t="s">
        <v>81</v>
      </c>
      <c r="U1" s="29" t="s">
        <v>82</v>
      </c>
      <c r="V1" s="32" t="s">
        <v>91</v>
      </c>
      <c r="W1" s="33" t="s">
        <v>92</v>
      </c>
      <c r="X1" s="33" t="s">
        <v>93</v>
      </c>
      <c r="Y1" s="29" t="s">
        <v>90</v>
      </c>
      <c r="Z1" s="29" t="s">
        <v>88</v>
      </c>
      <c r="AA1" s="34" t="s">
        <v>89</v>
      </c>
    </row>
    <row r="2" spans="1:30" ht="22" customHeight="1" x14ac:dyDescent="0.2">
      <c r="A2" s="38">
        <v>573626</v>
      </c>
      <c r="B2" s="39" t="s">
        <v>256</v>
      </c>
      <c r="C2" s="40" t="s">
        <v>257</v>
      </c>
      <c r="D2" s="41">
        <v>7155584274</v>
      </c>
      <c r="E2" s="39" t="s">
        <v>178</v>
      </c>
      <c r="F2" s="13">
        <f>VLOOKUP(MTPL_Registrations[[#This Row],[player_id]],'MTBC statistics'!$A$1:$AK$1195,8,0)</f>
        <v>4</v>
      </c>
      <c r="G2" s="13">
        <f>VLOOKUP(MTPL_Registrations[[#This Row],[player_id]],'MTBC statistics'!$A$1:$AK$1195,11,0)</f>
        <v>147</v>
      </c>
      <c r="H2" s="13">
        <f>VLOOKUP(MTPL_Registrations[[#This Row],[player_id]],'MTBC statistics'!$A$1:$AK$1195,12,0)</f>
        <v>70</v>
      </c>
      <c r="I2" s="14">
        <f>VLOOKUP(MTPL_Registrations[[#This Row],[player_id]],'MTBC statistics'!$A$1:$AK$1195,17,0)</f>
        <v>210</v>
      </c>
      <c r="J2" s="15">
        <f>VLOOKUP(MTPL_Registrations[[#This Row],[player_id]],'MTBC statistics'!$A$1:$AK$1195,21,0)</f>
        <v>0</v>
      </c>
      <c r="K2" s="14">
        <f>VLOOKUP(MTPL_Registrations[[#This Row],[player_id]],'MTBC statistics'!$A$1:$AK$1195,23,0)</f>
        <v>10</v>
      </c>
      <c r="L2" s="15">
        <f>ROUND(VLOOKUP(MTPL_Registrations[[#This Row],[player_id]],'MTBC statistics'!$A$1:$AK$1195,19,0)/6,0)</f>
        <v>1</v>
      </c>
      <c r="M2" s="15">
        <f>VLOOKUP(MTPL_Registrations[[#This Row],[player_id]],'MTBC statistics'!$A$1:$AK$1195,16,0)</f>
        <v>36.75</v>
      </c>
      <c r="N2" s="15">
        <f>VLOOKUP(MTPL_Registrations[[#This Row],[player_id]],'MTBC statistics'!$A$1:$AK$1195,15,0)</f>
        <v>112</v>
      </c>
      <c r="O2" s="16">
        <f>VLOOKUP(MTPL_Registrations[[#This Row],[player_id]],'MTBC statistics'!$A$1:$AK$1195,24,0)</f>
        <v>0</v>
      </c>
      <c r="P2" s="17">
        <f>VLOOKUP(MTPL_Registrations[[#This Row],[player_id]],'MTBC statistics'!$A$1:$AK$1195,28,0)</f>
        <v>0</v>
      </c>
      <c r="Q2" s="13">
        <f>VLOOKUP(MTPL_Registrations[[#This Row],[player_id]],'MTBC statistics'!$A$1:$AK$1195,29,0)</f>
        <v>6</v>
      </c>
      <c r="R2" s="13">
        <f>VLOOKUP(MTPL_Registrations[[#This Row],[player_id]],'MTBC statistics'!$A$1:$AK$1195,34,0)</f>
        <v>629</v>
      </c>
      <c r="S2" s="13">
        <f>VLOOKUP(MTPL_Registrations[[#This Row],[player_id]],'MTBC statistics'!$A$1:$AK$1195,35,0)</f>
        <v>539</v>
      </c>
      <c r="T2" s="13">
        <f>VLOOKUP(MTPL_Registrations[[#This Row],[player_id]],'MTBC statistics'!$A$1:$AK$1195,36,0)</f>
        <v>0</v>
      </c>
      <c r="U2" s="13">
        <f>VLOOKUP(MTPL_Registrations[[#This Row],[player_id]],'MTBC statistics'!$A$1:$AK$1195,37,0)</f>
        <v>90</v>
      </c>
      <c r="V2" s="15" t="b">
        <f>IFERROR(VLOOKUP(MTPL_Registrations[[#This Row],[player_id]],Table6[#All],10,0),FALSE)</f>
        <v>0</v>
      </c>
      <c r="W2" s="15" t="b">
        <f>IFERROR(VLOOKUP(MTPL_Registrations[[#This Row],[player_id]],ONWER_RETAINED_PLAYER!$A$1:$M$25,3,0),FALSE)</f>
        <v>0</v>
      </c>
      <c r="X2" s="15" t="b">
        <f>IFERROR(VLOOKUP(MTPL_Registrations[[#This Row],[player_id]],ONWER_RETAINED_PLAYER!$A$1:$M$25,4,0),FALSE)</f>
        <v>0</v>
      </c>
      <c r="Y2" s="15">
        <v>1</v>
      </c>
      <c r="Z2" s="15">
        <v>1</v>
      </c>
      <c r="AA2" s="18">
        <v>15</v>
      </c>
      <c r="AB2" s="19"/>
      <c r="AC2" s="19"/>
      <c r="AD2" s="19"/>
    </row>
    <row r="3" spans="1:30" ht="22" customHeight="1" x14ac:dyDescent="0.2">
      <c r="A3" s="38">
        <v>573573</v>
      </c>
      <c r="B3" s="39" t="s">
        <v>239</v>
      </c>
      <c r="C3" s="40" t="s">
        <v>240</v>
      </c>
      <c r="D3" s="42" t="s">
        <v>241</v>
      </c>
      <c r="E3" s="39" t="s">
        <v>178</v>
      </c>
      <c r="F3" s="13">
        <f>VLOOKUP(MTPL_Registrations[[#This Row],[player_id]],'MTBC statistics'!$A$1:$AK$1195,8,0)</f>
        <v>4</v>
      </c>
      <c r="G3" s="13">
        <f>VLOOKUP(MTPL_Registrations[[#This Row],[player_id]],'MTBC statistics'!$A$1:$AK$1195,11,0)</f>
        <v>108</v>
      </c>
      <c r="H3" s="13">
        <f>VLOOKUP(MTPL_Registrations[[#This Row],[player_id]],'MTBC statistics'!$A$1:$AK$1195,12,0)</f>
        <v>79</v>
      </c>
      <c r="I3" s="14">
        <f>VLOOKUP(MTPL_Registrations[[#This Row],[player_id]],'MTBC statistics'!$A$1:$AK$1195,17,0)</f>
        <v>136.7089</v>
      </c>
      <c r="J3" s="15">
        <f>VLOOKUP(MTPL_Registrations[[#This Row],[player_id]],'MTBC statistics'!$A$1:$AK$1195,21,0)</f>
        <v>6</v>
      </c>
      <c r="K3" s="14">
        <f>VLOOKUP(MTPL_Registrations[[#This Row],[player_id]],'MTBC statistics'!$A$1:$AK$1195,23,0)</f>
        <v>3.5806</v>
      </c>
      <c r="L3" s="15">
        <f>ROUND(VLOOKUP(MTPL_Registrations[[#This Row],[player_id]],'MTBC statistics'!$A$1:$AK$1195,19,0)/6,0)</f>
        <v>10</v>
      </c>
      <c r="M3" s="15">
        <f>VLOOKUP(MTPL_Registrations[[#This Row],[player_id]],'MTBC statistics'!$A$1:$AK$1195,16,0)</f>
        <v>27</v>
      </c>
      <c r="N3" s="15">
        <f>VLOOKUP(MTPL_Registrations[[#This Row],[player_id]],'MTBC statistics'!$A$1:$AK$1195,15,0)</f>
        <v>72</v>
      </c>
      <c r="O3" s="16">
        <f>VLOOKUP(MTPL_Registrations[[#This Row],[player_id]],'MTBC statistics'!$A$1:$AK$1195,24,0)</f>
        <v>43504</v>
      </c>
      <c r="P3" s="17">
        <f>VLOOKUP(MTPL_Registrations[[#This Row],[player_id]],'MTBC statistics'!$A$1:$AK$1195,28,0)</f>
        <v>0</v>
      </c>
      <c r="Q3" s="13">
        <f>VLOOKUP(MTPL_Registrations[[#This Row],[player_id]],'MTBC statistics'!$A$1:$AK$1195,29,0)</f>
        <v>2</v>
      </c>
      <c r="R3" s="13">
        <f>VLOOKUP(MTPL_Registrations[[#This Row],[player_id]],'MTBC statistics'!$A$1:$AK$1195,34,0)</f>
        <v>581</v>
      </c>
      <c r="S3" s="13">
        <f>VLOOKUP(MTPL_Registrations[[#This Row],[player_id]],'MTBC statistics'!$A$1:$AK$1195,35,0)</f>
        <v>351</v>
      </c>
      <c r="T3" s="13">
        <f>VLOOKUP(MTPL_Registrations[[#This Row],[player_id]],'MTBC statistics'!$A$1:$AK$1195,36,0)</f>
        <v>210</v>
      </c>
      <c r="U3" s="13">
        <f>VLOOKUP(MTPL_Registrations[[#This Row],[player_id]],'MTBC statistics'!$A$1:$AK$1195,37,0)</f>
        <v>20</v>
      </c>
      <c r="V3" s="15" t="b">
        <f>IFERROR(VLOOKUP(MTPL_Registrations[[#This Row],[player_id]],Table6[#All],10,0),FALSE)</f>
        <v>0</v>
      </c>
      <c r="W3" s="15" t="b">
        <f>IFERROR(VLOOKUP(MTPL_Registrations[[#This Row],[player_id]],ONWER_RETAINED_PLAYER!$A$1:$M$25,3,0),FALSE)</f>
        <v>0</v>
      </c>
      <c r="X3" s="15" t="b">
        <f>IFERROR(VLOOKUP(MTPL_Registrations[[#This Row],[player_id]],ONWER_RETAINED_PLAYER!$A$1:$M$25,4,0),FALSE)</f>
        <v>0</v>
      </c>
      <c r="Y3" s="15">
        <v>2</v>
      </c>
      <c r="Z3" s="15">
        <v>2</v>
      </c>
      <c r="AA3" s="18">
        <v>1</v>
      </c>
      <c r="AB3" s="19"/>
      <c r="AC3" s="19"/>
      <c r="AD3" s="19"/>
    </row>
    <row r="4" spans="1:30" ht="22" customHeight="1" x14ac:dyDescent="0.2">
      <c r="A4" s="38">
        <v>573348</v>
      </c>
      <c r="B4" s="39" t="s">
        <v>262</v>
      </c>
      <c r="C4" s="40" t="s">
        <v>263</v>
      </c>
      <c r="D4" s="41">
        <v>8587743079</v>
      </c>
      <c r="E4" s="39" t="s">
        <v>28</v>
      </c>
      <c r="F4" s="13">
        <f>VLOOKUP(MTPL_Registrations[[#This Row],[player_id]],'MTBC statistics'!$A$1:$AK$1195,8,0)</f>
        <v>4</v>
      </c>
      <c r="G4" s="13">
        <f>VLOOKUP(MTPL_Registrations[[#This Row],[player_id]],'MTBC statistics'!$A$1:$AK$1195,11,0)</f>
        <v>94</v>
      </c>
      <c r="H4" s="13">
        <f>VLOOKUP(MTPL_Registrations[[#This Row],[player_id]],'MTBC statistics'!$A$1:$AK$1195,12,0)</f>
        <v>67</v>
      </c>
      <c r="I4" s="14">
        <f>VLOOKUP(MTPL_Registrations[[#This Row],[player_id]],'MTBC statistics'!$A$1:$AK$1195,17,0)</f>
        <v>140.29849999999999</v>
      </c>
      <c r="J4" s="15">
        <f>VLOOKUP(MTPL_Registrations[[#This Row],[player_id]],'MTBC statistics'!$A$1:$AK$1195,21,0)</f>
        <v>3</v>
      </c>
      <c r="K4" s="14">
        <f>VLOOKUP(MTPL_Registrations[[#This Row],[player_id]],'MTBC statistics'!$A$1:$AK$1195,23,0)</f>
        <v>3.4443999999999999</v>
      </c>
      <c r="L4" s="15">
        <f>ROUND(VLOOKUP(MTPL_Registrations[[#This Row],[player_id]],'MTBC statistics'!$A$1:$AK$1195,19,0)/6,0)</f>
        <v>9</v>
      </c>
      <c r="M4" s="15">
        <f>VLOOKUP(MTPL_Registrations[[#This Row],[player_id]],'MTBC statistics'!$A$1:$AK$1195,16,0)</f>
        <v>23.5</v>
      </c>
      <c r="N4" s="15">
        <f>VLOOKUP(MTPL_Registrations[[#This Row],[player_id]],'MTBC statistics'!$A$1:$AK$1195,15,0)</f>
        <v>53</v>
      </c>
      <c r="O4" s="16">
        <f>VLOOKUP(MTPL_Registrations[[#This Row],[player_id]],'MTBC statistics'!$A$1:$AK$1195,24,0)</f>
        <v>43479</v>
      </c>
      <c r="P4" s="17">
        <f>VLOOKUP(MTPL_Registrations[[#This Row],[player_id]],'MTBC statistics'!$A$1:$AK$1195,28,0)</f>
        <v>0</v>
      </c>
      <c r="Q4" s="13">
        <f>VLOOKUP(MTPL_Registrations[[#This Row],[player_id]],'MTBC statistics'!$A$1:$AK$1195,29,0)</f>
        <v>3</v>
      </c>
      <c r="R4" s="13">
        <f>VLOOKUP(MTPL_Registrations[[#This Row],[player_id]],'MTBC statistics'!$A$1:$AK$1195,34,0)</f>
        <v>490</v>
      </c>
      <c r="S4" s="13">
        <f>VLOOKUP(MTPL_Registrations[[#This Row],[player_id]],'MTBC statistics'!$A$1:$AK$1195,35,0)</f>
        <v>330</v>
      </c>
      <c r="T4" s="13">
        <f>VLOOKUP(MTPL_Registrations[[#This Row],[player_id]],'MTBC statistics'!$A$1:$AK$1195,36,0)</f>
        <v>110</v>
      </c>
      <c r="U4" s="13">
        <f>VLOOKUP(MTPL_Registrations[[#This Row],[player_id]],'MTBC statistics'!$A$1:$AK$1195,37,0)</f>
        <v>50</v>
      </c>
      <c r="V4" s="15" t="b">
        <f>IFERROR(VLOOKUP(MTPL_Registrations[[#This Row],[player_id]],Table6[#All],10,0),FALSE)</f>
        <v>0</v>
      </c>
      <c r="W4" s="15" t="b">
        <f>IFERROR(VLOOKUP(MTPL_Registrations[[#This Row],[player_id]],ONWER_RETAINED_PLAYER!$A$1:$M$25,3,0),FALSE)</f>
        <v>0</v>
      </c>
      <c r="X4" s="15" t="b">
        <f>IFERROR(VLOOKUP(MTPL_Registrations[[#This Row],[player_id]],ONWER_RETAINED_PLAYER!$A$1:$M$25,4,0),FALSE)</f>
        <v>0</v>
      </c>
      <c r="Y4" s="15">
        <v>3</v>
      </c>
      <c r="Z4" s="15">
        <v>3</v>
      </c>
      <c r="AA4" s="18">
        <v>4</v>
      </c>
      <c r="AB4" s="19"/>
      <c r="AC4" s="19"/>
      <c r="AD4" s="19"/>
    </row>
    <row r="5" spans="1:30" ht="22" customHeight="1" x14ac:dyDescent="0.2">
      <c r="A5" s="38">
        <v>896865</v>
      </c>
      <c r="B5" s="39" t="s">
        <v>163</v>
      </c>
      <c r="C5" s="40" t="s">
        <v>214</v>
      </c>
      <c r="D5" s="41">
        <v>6127878831</v>
      </c>
      <c r="E5" s="39" t="s">
        <v>28</v>
      </c>
      <c r="F5" s="13">
        <f>VLOOKUP(MTPL_Registrations[[#This Row],[player_id]],'MTBC statistics'!$A$1:$AK$1195,8,0)</f>
        <v>4</v>
      </c>
      <c r="G5" s="13">
        <f>VLOOKUP(MTPL_Registrations[[#This Row],[player_id]],'MTBC statistics'!$A$1:$AK$1195,11,0)</f>
        <v>112</v>
      </c>
      <c r="H5" s="13">
        <f>VLOOKUP(MTPL_Registrations[[#This Row],[player_id]],'MTBC statistics'!$A$1:$AK$1195,12,0)</f>
        <v>125</v>
      </c>
      <c r="I5" s="14">
        <f>VLOOKUP(MTPL_Registrations[[#This Row],[player_id]],'MTBC statistics'!$A$1:$AK$1195,17,0)</f>
        <v>89.6</v>
      </c>
      <c r="J5" s="15">
        <f>VLOOKUP(MTPL_Registrations[[#This Row],[player_id]],'MTBC statistics'!$A$1:$AK$1195,21,0)</f>
        <v>3</v>
      </c>
      <c r="K5" s="14">
        <f>VLOOKUP(MTPL_Registrations[[#This Row],[player_id]],'MTBC statistics'!$A$1:$AK$1195,23,0)</f>
        <v>6.5713999999999997</v>
      </c>
      <c r="L5" s="15">
        <f>ROUND(VLOOKUP(MTPL_Registrations[[#This Row],[player_id]],'MTBC statistics'!$A$1:$AK$1195,19,0)/6,0)</f>
        <v>7</v>
      </c>
      <c r="M5" s="15">
        <f>VLOOKUP(MTPL_Registrations[[#This Row],[player_id]],'MTBC statistics'!$A$1:$AK$1195,16,0)</f>
        <v>28</v>
      </c>
      <c r="N5" s="15">
        <f>VLOOKUP(MTPL_Registrations[[#This Row],[player_id]],'MTBC statistics'!$A$1:$AK$1195,15,0)</f>
        <v>31</v>
      </c>
      <c r="O5" s="16">
        <f>VLOOKUP(MTPL_Registrations[[#This Row],[player_id]],'MTBC statistics'!$A$1:$AK$1195,24,0)</f>
        <v>43537</v>
      </c>
      <c r="P5" s="17">
        <f>VLOOKUP(MTPL_Registrations[[#This Row],[player_id]],'MTBC statistics'!$A$1:$AK$1195,28,0)</f>
        <v>0</v>
      </c>
      <c r="Q5" s="13">
        <f>VLOOKUP(MTPL_Registrations[[#This Row],[player_id]],'MTBC statistics'!$A$1:$AK$1195,29,0)</f>
        <v>1</v>
      </c>
      <c r="R5" s="13">
        <f>VLOOKUP(MTPL_Registrations[[#This Row],[player_id]],'MTBC statistics'!$A$1:$AK$1195,34,0)</f>
        <v>332</v>
      </c>
      <c r="S5" s="13">
        <f>VLOOKUP(MTPL_Registrations[[#This Row],[player_id]],'MTBC statistics'!$A$1:$AK$1195,35,0)</f>
        <v>222</v>
      </c>
      <c r="T5" s="13">
        <f>VLOOKUP(MTPL_Registrations[[#This Row],[player_id]],'MTBC statistics'!$A$1:$AK$1195,36,0)</f>
        <v>80</v>
      </c>
      <c r="U5" s="13">
        <f>VLOOKUP(MTPL_Registrations[[#This Row],[player_id]],'MTBC statistics'!$A$1:$AK$1195,37,0)</f>
        <v>30</v>
      </c>
      <c r="V5" s="15" t="b">
        <f>IFERROR(VLOOKUP(MTPL_Registrations[[#This Row],[player_id]],Table6[#All],10,0),FALSE)</f>
        <v>0</v>
      </c>
      <c r="W5" s="15" t="b">
        <f>IFERROR(VLOOKUP(MTPL_Registrations[[#This Row],[player_id]],ONWER_RETAINED_PLAYER!$A$1:$M$25,3,0),FALSE)</f>
        <v>0</v>
      </c>
      <c r="X5" s="15" t="b">
        <f>IFERROR(VLOOKUP(MTPL_Registrations[[#This Row],[player_id]],ONWER_RETAINED_PLAYER!$A$1:$M$25,4,0),FALSE)</f>
        <v>0</v>
      </c>
      <c r="Y5" s="15">
        <v>4</v>
      </c>
      <c r="Z5" s="15">
        <v>4</v>
      </c>
      <c r="AA5" s="18">
        <v>6</v>
      </c>
      <c r="AB5" s="19"/>
      <c r="AC5" s="19"/>
      <c r="AD5" s="19"/>
    </row>
    <row r="6" spans="1:30" ht="22" customHeight="1" x14ac:dyDescent="0.2">
      <c r="A6" s="38">
        <v>573340</v>
      </c>
      <c r="B6" s="39" t="s">
        <v>242</v>
      </c>
      <c r="C6" s="40" t="s">
        <v>232</v>
      </c>
      <c r="D6" s="42" t="s">
        <v>233</v>
      </c>
      <c r="E6" s="39" t="s">
        <v>178</v>
      </c>
      <c r="F6" s="13">
        <f>VLOOKUP(MTPL_Registrations[[#This Row],[player_id]],'MTBC statistics'!$A$1:$AK$1195,8,0)</f>
        <v>4</v>
      </c>
      <c r="G6" s="13">
        <f>VLOOKUP(MTPL_Registrations[[#This Row],[player_id]],'MTBC statistics'!$A$1:$AK$1195,11,0)</f>
        <v>52</v>
      </c>
      <c r="H6" s="13">
        <f>VLOOKUP(MTPL_Registrations[[#This Row],[player_id]],'MTBC statistics'!$A$1:$AK$1195,12,0)</f>
        <v>60</v>
      </c>
      <c r="I6" s="14">
        <f>VLOOKUP(MTPL_Registrations[[#This Row],[player_id]],'MTBC statistics'!$A$1:$AK$1195,17,0)</f>
        <v>86.666700000000006</v>
      </c>
      <c r="J6" s="15">
        <f>VLOOKUP(MTPL_Registrations[[#This Row],[player_id]],'MTBC statistics'!$A$1:$AK$1195,21,0)</f>
        <v>4</v>
      </c>
      <c r="K6" s="14">
        <f>VLOOKUP(MTPL_Registrations[[#This Row],[player_id]],'MTBC statistics'!$A$1:$AK$1195,23,0)</f>
        <v>3.8094999999999999</v>
      </c>
      <c r="L6" s="15">
        <f>ROUND(VLOOKUP(MTPL_Registrations[[#This Row],[player_id]],'MTBC statistics'!$A$1:$AK$1195,19,0)/6,0)</f>
        <v>11</v>
      </c>
      <c r="M6" s="15">
        <f>VLOOKUP(MTPL_Registrations[[#This Row],[player_id]],'MTBC statistics'!$A$1:$AK$1195,16,0)</f>
        <v>17.333300000000001</v>
      </c>
      <c r="N6" s="15">
        <f>VLOOKUP(MTPL_Registrations[[#This Row],[player_id]],'MTBC statistics'!$A$1:$AK$1195,15,0)</f>
        <v>34</v>
      </c>
      <c r="O6" s="16">
        <f>VLOOKUP(MTPL_Registrations[[#This Row],[player_id]],'MTBC statistics'!$A$1:$AK$1195,24,0)</f>
        <v>43529</v>
      </c>
      <c r="P6" s="17">
        <f>VLOOKUP(MTPL_Registrations[[#This Row],[player_id]],'MTBC statistics'!$A$1:$AK$1195,28,0)</f>
        <v>0</v>
      </c>
      <c r="Q6" s="13">
        <f>VLOOKUP(MTPL_Registrations[[#This Row],[player_id]],'MTBC statistics'!$A$1:$AK$1195,29,0)</f>
        <v>3</v>
      </c>
      <c r="R6" s="13">
        <f>VLOOKUP(MTPL_Registrations[[#This Row],[player_id]],'MTBC statistics'!$A$1:$AK$1195,34,0)</f>
        <v>288</v>
      </c>
      <c r="S6" s="13">
        <f>VLOOKUP(MTPL_Registrations[[#This Row],[player_id]],'MTBC statistics'!$A$1:$AK$1195,35,0)</f>
        <v>98</v>
      </c>
      <c r="T6" s="13">
        <f>VLOOKUP(MTPL_Registrations[[#This Row],[player_id]],'MTBC statistics'!$A$1:$AK$1195,36,0)</f>
        <v>160</v>
      </c>
      <c r="U6" s="13">
        <f>VLOOKUP(MTPL_Registrations[[#This Row],[player_id]],'MTBC statistics'!$A$1:$AK$1195,37,0)</f>
        <v>30</v>
      </c>
      <c r="V6" s="15" t="b">
        <f>IFERROR(VLOOKUP(MTPL_Registrations[[#This Row],[player_id]],Table6[#All],10,0),FALSE)</f>
        <v>0</v>
      </c>
      <c r="W6" s="15" t="b">
        <f>IFERROR(VLOOKUP(MTPL_Registrations[[#This Row],[player_id]],ONWER_RETAINED_PLAYER!$A$1:$M$25,3,0),FALSE)</f>
        <v>0</v>
      </c>
      <c r="X6" s="15" t="b">
        <f>IFERROR(VLOOKUP(MTPL_Registrations[[#This Row],[player_id]],ONWER_RETAINED_PLAYER!$A$1:$M$25,4,0),FALSE)</f>
        <v>0</v>
      </c>
      <c r="Y6" s="15">
        <v>5</v>
      </c>
      <c r="Z6" s="15">
        <v>5</v>
      </c>
      <c r="AA6" s="18">
        <v>2</v>
      </c>
      <c r="AB6" s="19"/>
      <c r="AC6" s="19"/>
      <c r="AD6" s="19"/>
    </row>
    <row r="7" spans="1:30" ht="22" customHeight="1" x14ac:dyDescent="0.2">
      <c r="A7" s="38">
        <v>573366</v>
      </c>
      <c r="B7" s="39" t="s">
        <v>258</v>
      </c>
      <c r="C7" s="40" t="s">
        <v>259</v>
      </c>
      <c r="D7" s="41">
        <v>9522000967</v>
      </c>
      <c r="E7" s="39" t="s">
        <v>28</v>
      </c>
      <c r="F7" s="13">
        <f>VLOOKUP(MTPL_Registrations[[#This Row],[player_id]],'MTBC statistics'!$A$1:$AK$1195,8,0)</f>
        <v>4</v>
      </c>
      <c r="G7" s="13">
        <f>VLOOKUP(MTPL_Registrations[[#This Row],[player_id]],'MTBC statistics'!$A$1:$AK$1195,11,0)</f>
        <v>1</v>
      </c>
      <c r="H7" s="13">
        <f>VLOOKUP(MTPL_Registrations[[#This Row],[player_id]],'MTBC statistics'!$A$1:$AK$1195,12,0)</f>
        <v>1</v>
      </c>
      <c r="I7" s="14">
        <f>VLOOKUP(MTPL_Registrations[[#This Row],[player_id]],'MTBC statistics'!$A$1:$AK$1195,17,0)</f>
        <v>100</v>
      </c>
      <c r="J7" s="15">
        <f>VLOOKUP(MTPL_Registrations[[#This Row],[player_id]],'MTBC statistics'!$A$1:$AK$1195,21,0)</f>
        <v>6</v>
      </c>
      <c r="K7" s="14">
        <f>VLOOKUP(MTPL_Registrations[[#This Row],[player_id]],'MTBC statistics'!$A$1:$AK$1195,23,0)</f>
        <v>6.2222</v>
      </c>
      <c r="L7" s="15">
        <f>ROUND(VLOOKUP(MTPL_Registrations[[#This Row],[player_id]],'MTBC statistics'!$A$1:$AK$1195,19,0)/6,0)</f>
        <v>9</v>
      </c>
      <c r="M7" s="15">
        <f>VLOOKUP(MTPL_Registrations[[#This Row],[player_id]],'MTBC statistics'!$A$1:$AK$1195,16,0)</f>
        <v>1</v>
      </c>
      <c r="N7" s="15">
        <f>VLOOKUP(MTPL_Registrations[[#This Row],[player_id]],'MTBC statistics'!$A$1:$AK$1195,15,0)</f>
        <v>1</v>
      </c>
      <c r="O7" s="16">
        <f>VLOOKUP(MTPL_Registrations[[#This Row],[player_id]],'MTBC statistics'!$A$1:$AK$1195,24,0)</f>
        <v>43534</v>
      </c>
      <c r="P7" s="17">
        <f>VLOOKUP(MTPL_Registrations[[#This Row],[player_id]],'MTBC statistics'!$A$1:$AK$1195,28,0)</f>
        <v>0</v>
      </c>
      <c r="Q7" s="13">
        <f>VLOOKUP(MTPL_Registrations[[#This Row],[player_id]],'MTBC statistics'!$A$1:$AK$1195,29,0)</f>
        <v>0</v>
      </c>
      <c r="R7" s="13">
        <f>VLOOKUP(MTPL_Registrations[[#This Row],[player_id]],'MTBC statistics'!$A$1:$AK$1195,34,0)</f>
        <v>181</v>
      </c>
      <c r="S7" s="13">
        <f>VLOOKUP(MTPL_Registrations[[#This Row],[player_id]],'MTBC statistics'!$A$1:$AK$1195,35,0)</f>
        <v>1</v>
      </c>
      <c r="T7" s="13">
        <f>VLOOKUP(MTPL_Registrations[[#This Row],[player_id]],'MTBC statistics'!$A$1:$AK$1195,36,0)</f>
        <v>160</v>
      </c>
      <c r="U7" s="13">
        <f>VLOOKUP(MTPL_Registrations[[#This Row],[player_id]],'MTBC statistics'!$A$1:$AK$1195,37,0)</f>
        <v>20</v>
      </c>
      <c r="V7" s="15" t="b">
        <f>IFERROR(VLOOKUP(MTPL_Registrations[[#This Row],[player_id]],Table6[#All],10,0),FALSE)</f>
        <v>0</v>
      </c>
      <c r="W7" s="15" t="b">
        <f>IFERROR(VLOOKUP(MTPL_Registrations[[#This Row],[player_id]],ONWER_RETAINED_PLAYER!$A$1:$M$25,3,0),FALSE)</f>
        <v>0</v>
      </c>
      <c r="X7" s="15" t="b">
        <f>IFERROR(VLOOKUP(MTPL_Registrations[[#This Row],[player_id]],ONWER_RETAINED_PLAYER!$A$1:$M$25,4,0),FALSE)</f>
        <v>0</v>
      </c>
      <c r="Y7" s="15">
        <v>6</v>
      </c>
      <c r="Z7" s="15">
        <v>15</v>
      </c>
      <c r="AA7" s="18">
        <v>3</v>
      </c>
      <c r="AB7" s="19"/>
      <c r="AC7" s="19"/>
      <c r="AD7" s="19"/>
    </row>
    <row r="8" spans="1:30" ht="22" customHeight="1" x14ac:dyDescent="0.2">
      <c r="A8" s="38">
        <v>1316945</v>
      </c>
      <c r="B8" s="39" t="s">
        <v>217</v>
      </c>
      <c r="C8" s="40" t="s">
        <v>218</v>
      </c>
      <c r="D8" s="41">
        <v>5138840114</v>
      </c>
      <c r="E8" s="39" t="s">
        <v>19</v>
      </c>
      <c r="F8" s="13">
        <f>VLOOKUP(MTPL_Registrations[[#This Row],[player_id]],'MTBC statistics'!$A$1:$AK$1195,8,0)</f>
        <v>4</v>
      </c>
      <c r="G8" s="13">
        <f>VLOOKUP(MTPL_Registrations[[#This Row],[player_id]],'MTBC statistics'!$A$1:$AK$1195,11,0)</f>
        <v>38</v>
      </c>
      <c r="H8" s="13">
        <f>VLOOKUP(MTPL_Registrations[[#This Row],[player_id]],'MTBC statistics'!$A$1:$AK$1195,12,0)</f>
        <v>46</v>
      </c>
      <c r="I8" s="14">
        <f>VLOOKUP(MTPL_Registrations[[#This Row],[player_id]],'MTBC statistics'!$A$1:$AK$1195,17,0)</f>
        <v>82.608699999999999</v>
      </c>
      <c r="J8" s="15">
        <f>VLOOKUP(MTPL_Registrations[[#This Row],[player_id]],'MTBC statistics'!$A$1:$AK$1195,21,0)</f>
        <v>3</v>
      </c>
      <c r="K8" s="14">
        <f>VLOOKUP(MTPL_Registrations[[#This Row],[player_id]],'MTBC statistics'!$A$1:$AK$1195,23,0)</f>
        <v>8.5945999999999998</v>
      </c>
      <c r="L8" s="15">
        <f>ROUND(VLOOKUP(MTPL_Registrations[[#This Row],[player_id]],'MTBC statistics'!$A$1:$AK$1195,19,0)/6,0)</f>
        <v>6</v>
      </c>
      <c r="M8" s="15">
        <f>VLOOKUP(MTPL_Registrations[[#This Row],[player_id]],'MTBC statistics'!$A$1:$AK$1195,16,0)</f>
        <v>9.5</v>
      </c>
      <c r="N8" s="15">
        <f>VLOOKUP(MTPL_Registrations[[#This Row],[player_id]],'MTBC statistics'!$A$1:$AK$1195,15,0)</f>
        <v>20</v>
      </c>
      <c r="O8" s="16">
        <f>VLOOKUP(MTPL_Registrations[[#This Row],[player_id]],'MTBC statistics'!$A$1:$AK$1195,24,0)</f>
        <v>43517</v>
      </c>
      <c r="P8" s="17">
        <f>VLOOKUP(MTPL_Registrations[[#This Row],[player_id]],'MTBC statistics'!$A$1:$AK$1195,28,0)</f>
        <v>0</v>
      </c>
      <c r="Q8" s="13">
        <f>VLOOKUP(MTPL_Registrations[[#This Row],[player_id]],'MTBC statistics'!$A$1:$AK$1195,29,0)</f>
        <v>2</v>
      </c>
      <c r="R8" s="13">
        <f>VLOOKUP(MTPL_Registrations[[#This Row],[player_id]],'MTBC statistics'!$A$1:$AK$1195,34,0)</f>
        <v>161</v>
      </c>
      <c r="S8" s="13">
        <f>VLOOKUP(MTPL_Registrations[[#This Row],[player_id]],'MTBC statistics'!$A$1:$AK$1195,35,0)</f>
        <v>81</v>
      </c>
      <c r="T8" s="13">
        <f>VLOOKUP(MTPL_Registrations[[#This Row],[player_id]],'MTBC statistics'!$A$1:$AK$1195,36,0)</f>
        <v>60</v>
      </c>
      <c r="U8" s="13">
        <f>VLOOKUP(MTPL_Registrations[[#This Row],[player_id]],'MTBC statistics'!$A$1:$AK$1195,37,0)</f>
        <v>20</v>
      </c>
      <c r="V8" s="15" t="b">
        <f>IFERROR(VLOOKUP(MTPL_Registrations[[#This Row],[player_id]],Table6[#All],10,0),FALSE)</f>
        <v>0</v>
      </c>
      <c r="W8" s="15" t="b">
        <f>IFERROR(VLOOKUP(MTPL_Registrations[[#This Row],[player_id]],ONWER_RETAINED_PLAYER!$A$1:$M$25,3,0),FALSE)</f>
        <v>0</v>
      </c>
      <c r="X8" s="15" t="b">
        <f>IFERROR(VLOOKUP(MTPL_Registrations[[#This Row],[player_id]],ONWER_RETAINED_PLAYER!$A$1:$M$25,4,0),FALSE)</f>
        <v>0</v>
      </c>
      <c r="Y8" s="15">
        <v>7</v>
      </c>
      <c r="Z8" s="15">
        <v>7</v>
      </c>
      <c r="AA8" s="18">
        <v>7</v>
      </c>
      <c r="AB8" s="19"/>
      <c r="AC8" s="19"/>
      <c r="AD8" s="19"/>
    </row>
    <row r="9" spans="1:30" ht="22" customHeight="1" x14ac:dyDescent="0.2">
      <c r="A9" s="38">
        <v>573438</v>
      </c>
      <c r="B9" s="39" t="s">
        <v>248</v>
      </c>
      <c r="C9" s="40" t="s">
        <v>249</v>
      </c>
      <c r="D9" s="41">
        <v>8315126607</v>
      </c>
      <c r="E9" s="39" t="s">
        <v>230</v>
      </c>
      <c r="F9" s="13">
        <f>VLOOKUP(MTPL_Registrations[[#This Row],[player_id]],'MTBC statistics'!$A$1:$AK$1195,8,0)</f>
        <v>4</v>
      </c>
      <c r="G9" s="13">
        <f>VLOOKUP(MTPL_Registrations[[#This Row],[player_id]],'MTBC statistics'!$A$1:$AK$1195,11,0)</f>
        <v>29</v>
      </c>
      <c r="H9" s="13">
        <f>VLOOKUP(MTPL_Registrations[[#This Row],[player_id]],'MTBC statistics'!$A$1:$AK$1195,12,0)</f>
        <v>40</v>
      </c>
      <c r="I9" s="14">
        <f>VLOOKUP(MTPL_Registrations[[#This Row],[player_id]],'MTBC statistics'!$A$1:$AK$1195,17,0)</f>
        <v>72.5</v>
      </c>
      <c r="J9" s="15">
        <f>VLOOKUP(MTPL_Registrations[[#This Row],[player_id]],'MTBC statistics'!$A$1:$AK$1195,21,0)</f>
        <v>3</v>
      </c>
      <c r="K9" s="14">
        <f>VLOOKUP(MTPL_Registrations[[#This Row],[player_id]],'MTBC statistics'!$A$1:$AK$1195,23,0)</f>
        <v>8</v>
      </c>
      <c r="L9" s="15">
        <f>ROUND(VLOOKUP(MTPL_Registrations[[#This Row],[player_id]],'MTBC statistics'!$A$1:$AK$1195,19,0)/6,0)</f>
        <v>10</v>
      </c>
      <c r="M9" s="15">
        <f>VLOOKUP(MTPL_Registrations[[#This Row],[player_id]],'MTBC statistics'!$A$1:$AK$1195,16,0)</f>
        <v>7.25</v>
      </c>
      <c r="N9" s="15">
        <f>VLOOKUP(MTPL_Registrations[[#This Row],[player_id]],'MTBC statistics'!$A$1:$AK$1195,15,0)</f>
        <v>19</v>
      </c>
      <c r="O9" s="16">
        <f>VLOOKUP(MTPL_Registrations[[#This Row],[player_id]],'MTBC statistics'!$A$1:$AK$1195,24,0)</f>
        <v>43511</v>
      </c>
      <c r="P9" s="17">
        <f>VLOOKUP(MTPL_Registrations[[#This Row],[player_id]],'MTBC statistics'!$A$1:$AK$1195,28,0)</f>
        <v>0</v>
      </c>
      <c r="Q9" s="13">
        <f>VLOOKUP(MTPL_Registrations[[#This Row],[player_id]],'MTBC statistics'!$A$1:$AK$1195,29,0)</f>
        <v>3</v>
      </c>
      <c r="R9" s="13">
        <f>VLOOKUP(MTPL_Registrations[[#This Row],[player_id]],'MTBC statistics'!$A$1:$AK$1195,34,0)</f>
        <v>122</v>
      </c>
      <c r="S9" s="13">
        <f>VLOOKUP(MTPL_Registrations[[#This Row],[player_id]],'MTBC statistics'!$A$1:$AK$1195,35,0)</f>
        <v>42</v>
      </c>
      <c r="T9" s="13">
        <f>VLOOKUP(MTPL_Registrations[[#This Row],[player_id]],'MTBC statistics'!$A$1:$AK$1195,36,0)</f>
        <v>40</v>
      </c>
      <c r="U9" s="13">
        <f>VLOOKUP(MTPL_Registrations[[#This Row],[player_id]],'MTBC statistics'!$A$1:$AK$1195,37,0)</f>
        <v>40</v>
      </c>
      <c r="V9" s="15" t="b">
        <f>IFERROR(VLOOKUP(MTPL_Registrations[[#This Row],[player_id]],Table6[#All],10,0),FALSE)</f>
        <v>0</v>
      </c>
      <c r="W9" s="15" t="b">
        <f>IFERROR(VLOOKUP(MTPL_Registrations[[#This Row],[player_id]],ONWER_RETAINED_PLAYER!$A$1:$M$25,3,0),FALSE)</f>
        <v>0</v>
      </c>
      <c r="X9" s="15" t="b">
        <f>IFERROR(VLOOKUP(MTPL_Registrations[[#This Row],[player_id]],ONWER_RETAINED_PLAYER!$A$1:$M$25,4,0),FALSE)</f>
        <v>0</v>
      </c>
      <c r="Y9" s="15">
        <v>8</v>
      </c>
      <c r="Z9" s="15">
        <v>9</v>
      </c>
      <c r="AA9" s="18">
        <v>11</v>
      </c>
      <c r="AB9" s="19"/>
      <c r="AC9" s="19"/>
      <c r="AD9" s="19"/>
    </row>
    <row r="10" spans="1:30" ht="22" customHeight="1" x14ac:dyDescent="0.2">
      <c r="A10" s="38">
        <v>894778</v>
      </c>
      <c r="B10" s="39" t="s">
        <v>219</v>
      </c>
      <c r="C10" s="40" t="s">
        <v>220</v>
      </c>
      <c r="D10" s="41">
        <v>8505664844</v>
      </c>
      <c r="E10" s="39" t="s">
        <v>178</v>
      </c>
      <c r="F10" s="13">
        <f>VLOOKUP(MTPL_Registrations[[#This Row],[player_id]],'MTBC statistics'!$A$1:$AK$1195,8,0)</f>
        <v>4</v>
      </c>
      <c r="G10" s="13">
        <f>VLOOKUP(MTPL_Registrations[[#This Row],[player_id]],'MTBC statistics'!$A$1:$AK$1195,11,0)</f>
        <v>0</v>
      </c>
      <c r="H10" s="13">
        <f>VLOOKUP(MTPL_Registrations[[#This Row],[player_id]],'MTBC statistics'!$A$1:$AK$1195,12,0)</f>
        <v>0</v>
      </c>
      <c r="I10" s="14">
        <f>VLOOKUP(MTPL_Registrations[[#This Row],[player_id]],'MTBC statistics'!$A$1:$AK$1195,17,0)</f>
        <v>0</v>
      </c>
      <c r="J10" s="15">
        <f>VLOOKUP(MTPL_Registrations[[#This Row],[player_id]],'MTBC statistics'!$A$1:$AK$1195,21,0)</f>
        <v>5</v>
      </c>
      <c r="K10" s="14">
        <f>VLOOKUP(MTPL_Registrations[[#This Row],[player_id]],'MTBC statistics'!$A$1:$AK$1195,23,0)</f>
        <v>7.9</v>
      </c>
      <c r="L10" s="15">
        <f>ROUND(VLOOKUP(MTPL_Registrations[[#This Row],[player_id]],'MTBC statistics'!$A$1:$AK$1195,19,0)/6,0)</f>
        <v>10</v>
      </c>
      <c r="M10" s="15">
        <f>VLOOKUP(MTPL_Registrations[[#This Row],[player_id]],'MTBC statistics'!$A$1:$AK$1195,16,0)</f>
        <v>0</v>
      </c>
      <c r="N10" s="15">
        <f>VLOOKUP(MTPL_Registrations[[#This Row],[player_id]],'MTBC statistics'!$A$1:$AK$1195,15,0)</f>
        <v>0</v>
      </c>
      <c r="O10" s="16">
        <f>VLOOKUP(MTPL_Registrations[[#This Row],[player_id]],'MTBC statistics'!$A$1:$AK$1195,24,0)</f>
        <v>47150</v>
      </c>
      <c r="P10" s="17">
        <f>VLOOKUP(MTPL_Registrations[[#This Row],[player_id]],'MTBC statistics'!$A$1:$AK$1195,28,0)</f>
        <v>0</v>
      </c>
      <c r="Q10" s="13">
        <f>VLOOKUP(MTPL_Registrations[[#This Row],[player_id]],'MTBC statistics'!$A$1:$AK$1195,29,0)</f>
        <v>1</v>
      </c>
      <c r="R10" s="13">
        <f>VLOOKUP(MTPL_Registrations[[#This Row],[player_id]],'MTBC statistics'!$A$1:$AK$1195,34,0)</f>
        <v>110</v>
      </c>
      <c r="S10" s="13">
        <f>VLOOKUP(MTPL_Registrations[[#This Row],[player_id]],'MTBC statistics'!$A$1:$AK$1195,35,0)</f>
        <v>0</v>
      </c>
      <c r="T10" s="13">
        <f>VLOOKUP(MTPL_Registrations[[#This Row],[player_id]],'MTBC statistics'!$A$1:$AK$1195,36,0)</f>
        <v>100</v>
      </c>
      <c r="U10" s="13">
        <f>VLOOKUP(MTPL_Registrations[[#This Row],[player_id]],'MTBC statistics'!$A$1:$AK$1195,37,0)</f>
        <v>10</v>
      </c>
      <c r="V10" s="15" t="b">
        <f>IFERROR(VLOOKUP(MTPL_Registrations[[#This Row],[player_id]],Table6[#All],10,0),FALSE)</f>
        <v>0</v>
      </c>
      <c r="W10" s="15" t="b">
        <f>IFERROR(VLOOKUP(MTPL_Registrations[[#This Row],[player_id]],ONWER_RETAINED_PLAYER!$A$1:$M$25,3,0),FALSE)</f>
        <v>0</v>
      </c>
      <c r="X10" s="15" t="b">
        <f>IFERROR(VLOOKUP(MTPL_Registrations[[#This Row],[player_id]],ONWER_RETAINED_PLAYER!$A$1:$M$25,4,0),FALSE)</f>
        <v>0</v>
      </c>
      <c r="Y10" s="15">
        <v>9</v>
      </c>
      <c r="Z10" s="15">
        <v>18</v>
      </c>
      <c r="AA10" s="18">
        <v>5</v>
      </c>
      <c r="AB10" s="19"/>
      <c r="AC10" s="19"/>
      <c r="AD10" s="19"/>
    </row>
    <row r="11" spans="1:30" ht="22" customHeight="1" x14ac:dyDescent="0.2">
      <c r="A11" s="38">
        <v>573433</v>
      </c>
      <c r="B11" s="39" t="s">
        <v>243</v>
      </c>
      <c r="C11" s="40" t="s">
        <v>244</v>
      </c>
      <c r="D11" s="41">
        <v>17632459381</v>
      </c>
      <c r="E11" s="39" t="s">
        <v>230</v>
      </c>
      <c r="F11" s="13">
        <f>VLOOKUP(MTPL_Registrations[[#This Row],[player_id]],'MTBC statistics'!$A$1:$AK$1195,8,0)</f>
        <v>4</v>
      </c>
      <c r="G11" s="13">
        <f>VLOOKUP(MTPL_Registrations[[#This Row],[player_id]],'MTBC statistics'!$A$1:$AK$1195,11,0)</f>
        <v>38</v>
      </c>
      <c r="H11" s="13">
        <f>VLOOKUP(MTPL_Registrations[[#This Row],[player_id]],'MTBC statistics'!$A$1:$AK$1195,12,0)</f>
        <v>42</v>
      </c>
      <c r="I11" s="14">
        <f>VLOOKUP(MTPL_Registrations[[#This Row],[player_id]],'MTBC statistics'!$A$1:$AK$1195,17,0)</f>
        <v>90.476200000000006</v>
      </c>
      <c r="J11" s="15">
        <f>VLOOKUP(MTPL_Registrations[[#This Row],[player_id]],'MTBC statistics'!$A$1:$AK$1195,21,0)</f>
        <v>0</v>
      </c>
      <c r="K11" s="14">
        <f>VLOOKUP(MTPL_Registrations[[#This Row],[player_id]],'MTBC statistics'!$A$1:$AK$1195,23,0)</f>
        <v>0</v>
      </c>
      <c r="L11" s="15">
        <f>ROUND(VLOOKUP(MTPL_Registrations[[#This Row],[player_id]],'MTBC statistics'!$A$1:$AK$1195,19,0)/6,0)</f>
        <v>0</v>
      </c>
      <c r="M11" s="15">
        <f>VLOOKUP(MTPL_Registrations[[#This Row],[player_id]],'MTBC statistics'!$A$1:$AK$1195,16,0)</f>
        <v>9.5</v>
      </c>
      <c r="N11" s="15">
        <f>VLOOKUP(MTPL_Registrations[[#This Row],[player_id]],'MTBC statistics'!$A$1:$AK$1195,15,0)</f>
        <v>20</v>
      </c>
      <c r="O11" s="16">
        <f>VLOOKUP(MTPL_Registrations[[#This Row],[player_id]],'MTBC statistics'!$A$1:$AK$1195,24,0)</f>
        <v>0</v>
      </c>
      <c r="P11" s="17">
        <f>VLOOKUP(MTPL_Registrations[[#This Row],[player_id]],'MTBC statistics'!$A$1:$AK$1195,28,0)</f>
        <v>0</v>
      </c>
      <c r="Q11" s="13">
        <f>VLOOKUP(MTPL_Registrations[[#This Row],[player_id]],'MTBC statistics'!$A$1:$AK$1195,29,0)</f>
        <v>0</v>
      </c>
      <c r="R11" s="13">
        <f>VLOOKUP(MTPL_Registrations[[#This Row],[player_id]],'MTBC statistics'!$A$1:$AK$1195,34,0)</f>
        <v>92</v>
      </c>
      <c r="S11" s="13">
        <f>VLOOKUP(MTPL_Registrations[[#This Row],[player_id]],'MTBC statistics'!$A$1:$AK$1195,35,0)</f>
        <v>82</v>
      </c>
      <c r="T11" s="13">
        <f>VLOOKUP(MTPL_Registrations[[#This Row],[player_id]],'MTBC statistics'!$A$1:$AK$1195,36,0)</f>
        <v>0</v>
      </c>
      <c r="U11" s="13">
        <f>VLOOKUP(MTPL_Registrations[[#This Row],[player_id]],'MTBC statistics'!$A$1:$AK$1195,37,0)</f>
        <v>10</v>
      </c>
      <c r="V11" s="15" t="b">
        <f>IFERROR(VLOOKUP(MTPL_Registrations[[#This Row],[player_id]],Table6[#All],10,0),FALSE)</f>
        <v>0</v>
      </c>
      <c r="W11" s="15" t="b">
        <f>IFERROR(VLOOKUP(MTPL_Registrations[[#This Row],[player_id]],ONWER_RETAINED_PLAYER!$A$1:$M$25,3,0),FALSE)</f>
        <v>0</v>
      </c>
      <c r="X11" s="15" t="b">
        <f>IFERROR(VLOOKUP(MTPL_Registrations[[#This Row],[player_id]],ONWER_RETAINED_PLAYER!$A$1:$M$25,4,0),FALSE)</f>
        <v>0</v>
      </c>
      <c r="Y11" s="15">
        <v>10</v>
      </c>
      <c r="Z11" s="15">
        <v>6</v>
      </c>
      <c r="AA11" s="18">
        <v>16</v>
      </c>
      <c r="AB11" s="19"/>
      <c r="AC11" s="19"/>
      <c r="AD11" s="19"/>
    </row>
    <row r="12" spans="1:30" ht="22" customHeight="1" x14ac:dyDescent="0.2">
      <c r="A12" s="45">
        <v>573444</v>
      </c>
      <c r="B12" s="39" t="s">
        <v>228</v>
      </c>
      <c r="C12" s="40" t="s">
        <v>229</v>
      </c>
      <c r="D12" s="41">
        <v>6122958817</v>
      </c>
      <c r="E12" s="39" t="s">
        <v>230</v>
      </c>
      <c r="F12" s="13">
        <f>VLOOKUP(MTPL_Registrations[[#This Row],[player_id]],'MTBC statistics'!$A$1:$AK$1195,8,0)</f>
        <v>4</v>
      </c>
      <c r="G12" s="13">
        <f>VLOOKUP(MTPL_Registrations[[#This Row],[player_id]],'MTBC statistics'!$A$1:$AK$1195,11,0)</f>
        <v>1</v>
      </c>
      <c r="H12" s="13">
        <f>VLOOKUP(MTPL_Registrations[[#This Row],[player_id]],'MTBC statistics'!$A$1:$AK$1195,12,0)</f>
        <v>1</v>
      </c>
      <c r="I12" s="14">
        <f>VLOOKUP(MTPL_Registrations[[#This Row],[player_id]],'MTBC statistics'!$A$1:$AK$1195,17,0)</f>
        <v>100</v>
      </c>
      <c r="J12" s="15">
        <f>VLOOKUP(MTPL_Registrations[[#This Row],[player_id]],'MTBC statistics'!$A$1:$AK$1195,21,0)</f>
        <v>2</v>
      </c>
      <c r="K12" s="14">
        <f>VLOOKUP(MTPL_Registrations[[#This Row],[player_id]],'MTBC statistics'!$A$1:$AK$1195,23,0)</f>
        <v>11</v>
      </c>
      <c r="L12" s="15">
        <f>ROUND(VLOOKUP(MTPL_Registrations[[#This Row],[player_id]],'MTBC statistics'!$A$1:$AK$1195,19,0)/6,0)</f>
        <v>2</v>
      </c>
      <c r="M12" s="15">
        <f>VLOOKUP(MTPL_Registrations[[#This Row],[player_id]],'MTBC statistics'!$A$1:$AK$1195,16,0)</f>
        <v>1</v>
      </c>
      <c r="N12" s="15">
        <f>VLOOKUP(MTPL_Registrations[[#This Row],[player_id]],'MTBC statistics'!$A$1:$AK$1195,15,0)</f>
        <v>1</v>
      </c>
      <c r="O12" s="16">
        <f>VLOOKUP(MTPL_Registrations[[#This Row],[player_id]],'MTBC statistics'!$A$1:$AK$1195,24,0)</f>
        <v>43499</v>
      </c>
      <c r="P12" s="17">
        <f>VLOOKUP(MTPL_Registrations[[#This Row],[player_id]],'MTBC statistics'!$A$1:$AK$1195,28,0)</f>
        <v>0</v>
      </c>
      <c r="Q12" s="13">
        <f>VLOOKUP(MTPL_Registrations[[#This Row],[player_id]],'MTBC statistics'!$A$1:$AK$1195,29,0)</f>
        <v>2</v>
      </c>
      <c r="R12" s="13">
        <f>VLOOKUP(MTPL_Registrations[[#This Row],[player_id]],'MTBC statistics'!$A$1:$AK$1195,34,0)</f>
        <v>91</v>
      </c>
      <c r="S12" s="13">
        <f>VLOOKUP(MTPL_Registrations[[#This Row],[player_id]],'MTBC statistics'!$A$1:$AK$1195,35,0)</f>
        <v>1</v>
      </c>
      <c r="T12" s="13">
        <f>VLOOKUP(MTPL_Registrations[[#This Row],[player_id]],'MTBC statistics'!$A$1:$AK$1195,36,0)</f>
        <v>50</v>
      </c>
      <c r="U12" s="13">
        <f>VLOOKUP(MTPL_Registrations[[#This Row],[player_id]],'MTBC statistics'!$A$1:$AK$1195,37,0)</f>
        <v>40</v>
      </c>
      <c r="V12" s="15" t="b">
        <f>IFERROR(VLOOKUP(MTPL_Registrations[[#This Row],[player_id]],Table6[#All],10,0),FALSE)</f>
        <v>0</v>
      </c>
      <c r="W12" s="15" t="b">
        <f>IFERROR(VLOOKUP(MTPL_Registrations[[#This Row],[player_id]],ONWER_RETAINED_PLAYER!$A$1:$M$25,3,0),FALSE)</f>
        <v>0</v>
      </c>
      <c r="X12" s="15" t="b">
        <f>IFERROR(VLOOKUP(MTPL_Registrations[[#This Row],[player_id]],ONWER_RETAINED_PLAYER!$A$1:$M$25,4,0),FALSE)</f>
        <v>0</v>
      </c>
      <c r="Y12" s="15">
        <v>11</v>
      </c>
      <c r="Z12" s="15">
        <v>16</v>
      </c>
      <c r="AA12" s="18">
        <v>10</v>
      </c>
      <c r="AB12" s="19"/>
      <c r="AC12" s="19"/>
      <c r="AD12" s="19"/>
    </row>
    <row r="13" spans="1:30" ht="22" customHeight="1" x14ac:dyDescent="0.2">
      <c r="A13" s="38">
        <v>1301294</v>
      </c>
      <c r="B13" s="39" t="s">
        <v>208</v>
      </c>
      <c r="C13" s="40" t="s">
        <v>209</v>
      </c>
      <c r="D13" s="41">
        <v>6122128866</v>
      </c>
      <c r="E13" s="39" t="s">
        <v>131</v>
      </c>
      <c r="F13" s="13">
        <f>VLOOKUP(MTPL_Registrations[[#This Row],[player_id]],'MTBC statistics'!$A$1:$AK$1195,8,0)</f>
        <v>4</v>
      </c>
      <c r="G13" s="13">
        <f>VLOOKUP(MTPL_Registrations[[#This Row],[player_id]],'MTBC statistics'!$A$1:$AK$1195,11,0)</f>
        <v>23</v>
      </c>
      <c r="H13" s="13">
        <f>VLOOKUP(MTPL_Registrations[[#This Row],[player_id]],'MTBC statistics'!$A$1:$AK$1195,12,0)</f>
        <v>48</v>
      </c>
      <c r="I13" s="14">
        <f>VLOOKUP(MTPL_Registrations[[#This Row],[player_id]],'MTBC statistics'!$A$1:$AK$1195,17,0)</f>
        <v>47.916699999999999</v>
      </c>
      <c r="J13" s="15">
        <f>VLOOKUP(MTPL_Registrations[[#This Row],[player_id]],'MTBC statistics'!$A$1:$AK$1195,21,0)</f>
        <v>2</v>
      </c>
      <c r="K13" s="14">
        <f>VLOOKUP(MTPL_Registrations[[#This Row],[player_id]],'MTBC statistics'!$A$1:$AK$1195,23,0)</f>
        <v>6.5</v>
      </c>
      <c r="L13" s="15">
        <f>ROUND(VLOOKUP(MTPL_Registrations[[#This Row],[player_id]],'MTBC statistics'!$A$1:$AK$1195,19,0)/6,0)</f>
        <v>10</v>
      </c>
      <c r="M13" s="15">
        <f>VLOOKUP(MTPL_Registrations[[#This Row],[player_id]],'MTBC statistics'!$A$1:$AK$1195,16,0)</f>
        <v>5.75</v>
      </c>
      <c r="N13" s="15">
        <f>VLOOKUP(MTPL_Registrations[[#This Row],[player_id]],'MTBC statistics'!$A$1:$AK$1195,15,0)</f>
        <v>10</v>
      </c>
      <c r="O13" s="16">
        <f>VLOOKUP(MTPL_Registrations[[#This Row],[player_id]],'MTBC statistics'!$A$1:$AK$1195,24,0)</f>
        <v>43484</v>
      </c>
      <c r="P13" s="17">
        <f>VLOOKUP(MTPL_Registrations[[#This Row],[player_id]],'MTBC statistics'!$A$1:$AK$1195,28,0)</f>
        <v>0</v>
      </c>
      <c r="Q13" s="13">
        <f>VLOOKUP(MTPL_Registrations[[#This Row],[player_id]],'MTBC statistics'!$A$1:$AK$1195,29,0)</f>
        <v>0</v>
      </c>
      <c r="R13" s="13">
        <f>VLOOKUP(MTPL_Registrations[[#This Row],[player_id]],'MTBC statistics'!$A$1:$AK$1195,34,0)</f>
        <v>73</v>
      </c>
      <c r="S13" s="13">
        <f>VLOOKUP(MTPL_Registrations[[#This Row],[player_id]],'MTBC statistics'!$A$1:$AK$1195,35,0)</f>
        <v>23</v>
      </c>
      <c r="T13" s="13">
        <f>VLOOKUP(MTPL_Registrations[[#This Row],[player_id]],'MTBC statistics'!$A$1:$AK$1195,36,0)</f>
        <v>50</v>
      </c>
      <c r="U13" s="13">
        <f>VLOOKUP(MTPL_Registrations[[#This Row],[player_id]],'MTBC statistics'!$A$1:$AK$1195,37,0)</f>
        <v>0</v>
      </c>
      <c r="V13" s="15" t="b">
        <f>IFERROR(VLOOKUP(MTPL_Registrations[[#This Row],[player_id]],Table6[#All],10,0),FALSE)</f>
        <v>0</v>
      </c>
      <c r="W13" s="15" t="b">
        <f>IFERROR(VLOOKUP(MTPL_Registrations[[#This Row],[player_id]],ONWER_RETAINED_PLAYER!$A$1:$M$25,3,0),FALSE)</f>
        <v>0</v>
      </c>
      <c r="X13" s="15" t="b">
        <f>IFERROR(VLOOKUP(MTPL_Registrations[[#This Row],[player_id]],ONWER_RETAINED_PLAYER!$A$1:$M$25,4,0),FALSE)</f>
        <v>0</v>
      </c>
      <c r="Y13" s="15">
        <v>12</v>
      </c>
      <c r="Z13" s="15">
        <v>10</v>
      </c>
      <c r="AA13" s="18">
        <v>9</v>
      </c>
      <c r="AB13" s="19"/>
      <c r="AC13" s="19"/>
      <c r="AD13" s="19"/>
    </row>
    <row r="14" spans="1:30" ht="22" customHeight="1" x14ac:dyDescent="0.2">
      <c r="A14" s="38">
        <v>896864</v>
      </c>
      <c r="B14" s="39" t="s">
        <v>176</v>
      </c>
      <c r="C14" s="40" t="s">
        <v>210</v>
      </c>
      <c r="D14" s="41">
        <v>0</v>
      </c>
      <c r="E14" s="39" t="s">
        <v>28</v>
      </c>
      <c r="F14" s="13">
        <f>VLOOKUP(MTPL_Registrations[[#This Row],[player_id]],'MTBC statistics'!$A$1:$AK$1195,8,0)</f>
        <v>4</v>
      </c>
      <c r="G14" s="13">
        <f>VLOOKUP(MTPL_Registrations[[#This Row],[player_id]],'MTBC statistics'!$A$1:$AK$1195,11,0)</f>
        <v>0</v>
      </c>
      <c r="H14" s="13">
        <f>VLOOKUP(MTPL_Registrations[[#This Row],[player_id]],'MTBC statistics'!$A$1:$AK$1195,12,0)</f>
        <v>0</v>
      </c>
      <c r="I14" s="14">
        <f>VLOOKUP(MTPL_Registrations[[#This Row],[player_id]],'MTBC statistics'!$A$1:$AK$1195,17,0)</f>
        <v>0</v>
      </c>
      <c r="J14" s="15">
        <f>VLOOKUP(MTPL_Registrations[[#This Row],[player_id]],'MTBC statistics'!$A$1:$AK$1195,21,0)</f>
        <v>2</v>
      </c>
      <c r="K14" s="14">
        <f>VLOOKUP(MTPL_Registrations[[#This Row],[player_id]],'MTBC statistics'!$A$1:$AK$1195,23,0)</f>
        <v>6.1111000000000004</v>
      </c>
      <c r="L14" s="15">
        <f>ROUND(VLOOKUP(MTPL_Registrations[[#This Row],[player_id]],'MTBC statistics'!$A$1:$AK$1195,19,0)/6,0)</f>
        <v>9</v>
      </c>
      <c r="M14" s="15">
        <f>VLOOKUP(MTPL_Registrations[[#This Row],[player_id]],'MTBC statistics'!$A$1:$AK$1195,16,0)</f>
        <v>0</v>
      </c>
      <c r="N14" s="15">
        <f>VLOOKUP(MTPL_Registrations[[#This Row],[player_id]],'MTBC statistics'!$A$1:$AK$1195,15,0)</f>
        <v>0</v>
      </c>
      <c r="O14" s="16">
        <f>VLOOKUP(MTPL_Registrations[[#This Row],[player_id]],'MTBC statistics'!$A$1:$AK$1195,24,0)</f>
        <v>43515</v>
      </c>
      <c r="P14" s="17">
        <f>VLOOKUP(MTPL_Registrations[[#This Row],[player_id]],'MTBC statistics'!$A$1:$AK$1195,28,0)</f>
        <v>0</v>
      </c>
      <c r="Q14" s="13">
        <f>VLOOKUP(MTPL_Registrations[[#This Row],[player_id]],'MTBC statistics'!$A$1:$AK$1195,29,0)</f>
        <v>1</v>
      </c>
      <c r="R14" s="13">
        <f>VLOOKUP(MTPL_Registrations[[#This Row],[player_id]],'MTBC statistics'!$A$1:$AK$1195,34,0)</f>
        <v>70</v>
      </c>
      <c r="S14" s="13">
        <f>VLOOKUP(MTPL_Registrations[[#This Row],[player_id]],'MTBC statistics'!$A$1:$AK$1195,35,0)</f>
        <v>0</v>
      </c>
      <c r="T14" s="13">
        <f>VLOOKUP(MTPL_Registrations[[#This Row],[player_id]],'MTBC statistics'!$A$1:$AK$1195,36,0)</f>
        <v>60</v>
      </c>
      <c r="U14" s="13">
        <f>VLOOKUP(MTPL_Registrations[[#This Row],[player_id]],'MTBC statistics'!$A$1:$AK$1195,37,0)</f>
        <v>10</v>
      </c>
      <c r="V14" s="15" t="b">
        <f>IFERROR(VLOOKUP(MTPL_Registrations[[#This Row],[player_id]],Table6[#All],10,0),FALSE)</f>
        <v>0</v>
      </c>
      <c r="W14" s="15" t="b">
        <f>IFERROR(VLOOKUP(MTPL_Registrations[[#This Row],[player_id]],ONWER_RETAINED_PLAYER!$A$1:$M$25,3,0),FALSE)</f>
        <v>0</v>
      </c>
      <c r="X14" s="15" t="b">
        <f>IFERROR(VLOOKUP(MTPL_Registrations[[#This Row],[player_id]],ONWER_RETAINED_PLAYER!$A$1:$M$25,4,0),FALSE)</f>
        <v>0</v>
      </c>
      <c r="Y14" s="15">
        <v>13</v>
      </c>
      <c r="Z14" s="15">
        <v>19</v>
      </c>
      <c r="AA14" s="18">
        <v>8</v>
      </c>
      <c r="AB14" s="19"/>
      <c r="AC14" s="19"/>
      <c r="AD14" s="19"/>
    </row>
    <row r="15" spans="1:30" ht="22" customHeight="1" x14ac:dyDescent="0.2">
      <c r="A15" s="38">
        <v>896465</v>
      </c>
      <c r="B15" s="39" t="s">
        <v>215</v>
      </c>
      <c r="C15" s="40" t="s">
        <v>216</v>
      </c>
      <c r="D15" s="41">
        <v>6183035171</v>
      </c>
      <c r="E15" s="39" t="s">
        <v>28</v>
      </c>
      <c r="F15" s="13">
        <f>VLOOKUP(MTPL_Registrations[[#This Row],[player_id]],'MTBC statistics'!$A$1:$AK$1195,8,0)</f>
        <v>4</v>
      </c>
      <c r="G15" s="13">
        <f>VLOOKUP(MTPL_Registrations[[#This Row],[player_id]],'MTBC statistics'!$A$1:$AK$1195,11,0)</f>
        <v>14</v>
      </c>
      <c r="H15" s="13">
        <f>VLOOKUP(MTPL_Registrations[[#This Row],[player_id]],'MTBC statistics'!$A$1:$AK$1195,12,0)</f>
        <v>35</v>
      </c>
      <c r="I15" s="14">
        <f>VLOOKUP(MTPL_Registrations[[#This Row],[player_id]],'MTBC statistics'!$A$1:$AK$1195,17,0)</f>
        <v>40</v>
      </c>
      <c r="J15" s="15">
        <f>VLOOKUP(MTPL_Registrations[[#This Row],[player_id]],'MTBC statistics'!$A$1:$AK$1195,21,0)</f>
        <v>1</v>
      </c>
      <c r="K15" s="14">
        <f>VLOOKUP(MTPL_Registrations[[#This Row],[player_id]],'MTBC statistics'!$A$1:$AK$1195,23,0)</f>
        <v>7</v>
      </c>
      <c r="L15" s="15">
        <f>ROUND(VLOOKUP(MTPL_Registrations[[#This Row],[player_id]],'MTBC statistics'!$A$1:$AK$1195,19,0)/6,0)</f>
        <v>2</v>
      </c>
      <c r="M15" s="15">
        <f>VLOOKUP(MTPL_Registrations[[#This Row],[player_id]],'MTBC statistics'!$A$1:$AK$1195,16,0)</f>
        <v>4.6666999999999996</v>
      </c>
      <c r="N15" s="15">
        <f>VLOOKUP(MTPL_Registrations[[#This Row],[player_id]],'MTBC statistics'!$A$1:$AK$1195,15,0)</f>
        <v>9</v>
      </c>
      <c r="O15" s="16">
        <f>VLOOKUP(MTPL_Registrations[[#This Row],[player_id]],'MTBC statistics'!$A$1:$AK$1195,24,0)</f>
        <v>43472</v>
      </c>
      <c r="P15" s="17">
        <f>VLOOKUP(MTPL_Registrations[[#This Row],[player_id]],'MTBC statistics'!$A$1:$AK$1195,28,0)</f>
        <v>0</v>
      </c>
      <c r="Q15" s="13">
        <f>VLOOKUP(MTPL_Registrations[[#This Row],[player_id]],'MTBC statistics'!$A$1:$AK$1195,29,0)</f>
        <v>3</v>
      </c>
      <c r="R15" s="13">
        <f>VLOOKUP(MTPL_Registrations[[#This Row],[player_id]],'MTBC statistics'!$A$1:$AK$1195,34,0)</f>
        <v>64</v>
      </c>
      <c r="S15" s="13">
        <f>VLOOKUP(MTPL_Registrations[[#This Row],[player_id]],'MTBC statistics'!$A$1:$AK$1195,35,0)</f>
        <v>-6</v>
      </c>
      <c r="T15" s="13">
        <f>VLOOKUP(MTPL_Registrations[[#This Row],[player_id]],'MTBC statistics'!$A$1:$AK$1195,36,0)</f>
        <v>20</v>
      </c>
      <c r="U15" s="13">
        <f>VLOOKUP(MTPL_Registrations[[#This Row],[player_id]],'MTBC statistics'!$A$1:$AK$1195,37,0)</f>
        <v>50</v>
      </c>
      <c r="V15" s="15" t="b">
        <f>IFERROR(VLOOKUP(MTPL_Registrations[[#This Row],[player_id]],Table6[#All],10,0),FALSE)</f>
        <v>0</v>
      </c>
      <c r="W15" s="15" t="b">
        <f>IFERROR(VLOOKUP(MTPL_Registrations[[#This Row],[player_id]],ONWER_RETAINED_PLAYER!$A$1:$M$25,3,0),FALSE)</f>
        <v>0</v>
      </c>
      <c r="X15" s="15" t="b">
        <f>IFERROR(VLOOKUP(MTPL_Registrations[[#This Row],[player_id]],ONWER_RETAINED_PLAYER!$A$1:$M$25,4,0),FALSE)</f>
        <v>0</v>
      </c>
      <c r="Y15" s="15">
        <v>14</v>
      </c>
      <c r="Z15" s="15">
        <v>21</v>
      </c>
      <c r="AA15" s="18">
        <v>14</v>
      </c>
      <c r="AB15" s="19"/>
      <c r="AC15" s="19"/>
      <c r="AD15" s="19"/>
    </row>
    <row r="16" spans="1:30" ht="22" customHeight="1" x14ac:dyDescent="0.2">
      <c r="A16" s="38">
        <v>1301336</v>
      </c>
      <c r="B16" s="39" t="s">
        <v>254</v>
      </c>
      <c r="C16" s="40" t="s">
        <v>255</v>
      </c>
      <c r="D16" s="41">
        <v>6514470405</v>
      </c>
      <c r="E16" s="39" t="s">
        <v>230</v>
      </c>
      <c r="F16" s="13">
        <f>VLOOKUP(MTPL_Registrations[[#This Row],[player_id]],'MTBC statistics'!$A$1:$AK$1195,8,0)</f>
        <v>3</v>
      </c>
      <c r="G16" s="13">
        <f>VLOOKUP(MTPL_Registrations[[#This Row],[player_id]],'MTBC statistics'!$A$1:$AK$1195,11,0)</f>
        <v>26</v>
      </c>
      <c r="H16" s="13">
        <f>VLOOKUP(MTPL_Registrations[[#This Row],[player_id]],'MTBC statistics'!$A$1:$AK$1195,12,0)</f>
        <v>32</v>
      </c>
      <c r="I16" s="14">
        <f>VLOOKUP(MTPL_Registrations[[#This Row],[player_id]],'MTBC statistics'!$A$1:$AK$1195,17,0)</f>
        <v>81.25</v>
      </c>
      <c r="J16" s="15">
        <f>VLOOKUP(MTPL_Registrations[[#This Row],[player_id]],'MTBC statistics'!$A$1:$AK$1195,21,0)</f>
        <v>0</v>
      </c>
      <c r="K16" s="14">
        <f>VLOOKUP(MTPL_Registrations[[#This Row],[player_id]],'MTBC statistics'!$A$1:$AK$1195,23,0)</f>
        <v>0</v>
      </c>
      <c r="L16" s="15">
        <f>ROUND(VLOOKUP(MTPL_Registrations[[#This Row],[player_id]],'MTBC statistics'!$A$1:$AK$1195,19,0)/6,0)</f>
        <v>0</v>
      </c>
      <c r="M16" s="15">
        <f>VLOOKUP(MTPL_Registrations[[#This Row],[player_id]],'MTBC statistics'!$A$1:$AK$1195,16,0)</f>
        <v>13</v>
      </c>
      <c r="N16" s="15">
        <f>VLOOKUP(MTPL_Registrations[[#This Row],[player_id]],'MTBC statistics'!$A$1:$AK$1195,15,0)</f>
        <v>14</v>
      </c>
      <c r="O16" s="16">
        <f>VLOOKUP(MTPL_Registrations[[#This Row],[player_id]],'MTBC statistics'!$A$1:$AK$1195,24,0)</f>
        <v>0</v>
      </c>
      <c r="P16" s="17">
        <f>VLOOKUP(MTPL_Registrations[[#This Row],[player_id]],'MTBC statistics'!$A$1:$AK$1195,28,0)</f>
        <v>0</v>
      </c>
      <c r="Q16" s="13">
        <f>VLOOKUP(MTPL_Registrations[[#This Row],[player_id]],'MTBC statistics'!$A$1:$AK$1195,29,0)</f>
        <v>0</v>
      </c>
      <c r="R16" s="13">
        <f>VLOOKUP(MTPL_Registrations[[#This Row],[player_id]],'MTBC statistics'!$A$1:$AK$1195,34,0)</f>
        <v>58</v>
      </c>
      <c r="S16" s="13">
        <f>VLOOKUP(MTPL_Registrations[[#This Row],[player_id]],'MTBC statistics'!$A$1:$AK$1195,35,0)</f>
        <v>48</v>
      </c>
      <c r="T16" s="13">
        <f>VLOOKUP(MTPL_Registrations[[#This Row],[player_id]],'MTBC statistics'!$A$1:$AK$1195,36,0)</f>
        <v>0</v>
      </c>
      <c r="U16" s="13">
        <f>VLOOKUP(MTPL_Registrations[[#This Row],[player_id]],'MTBC statistics'!$A$1:$AK$1195,37,0)</f>
        <v>10</v>
      </c>
      <c r="V16" s="15" t="b">
        <f>IFERROR(VLOOKUP(MTPL_Registrations[[#This Row],[player_id]],Table6[#All],10,0),FALSE)</f>
        <v>0</v>
      </c>
      <c r="W16" s="15" t="b">
        <f>IFERROR(VLOOKUP(MTPL_Registrations[[#This Row],[player_id]],ONWER_RETAINED_PLAYER!$A$1:$M$25,3,0),FALSE)</f>
        <v>0</v>
      </c>
      <c r="X16" s="15" t="b">
        <f>IFERROR(VLOOKUP(MTPL_Registrations[[#This Row],[player_id]],ONWER_RETAINED_PLAYER!$A$1:$M$25,4,0),FALSE)</f>
        <v>0</v>
      </c>
      <c r="Y16" s="15">
        <v>15</v>
      </c>
      <c r="Z16" s="15">
        <v>8</v>
      </c>
      <c r="AA16" s="18">
        <v>17</v>
      </c>
      <c r="AB16" s="19"/>
      <c r="AC16" s="19"/>
      <c r="AD16" s="19"/>
    </row>
    <row r="17" spans="1:30" ht="22" customHeight="1" x14ac:dyDescent="0.2">
      <c r="A17" s="38">
        <v>894631</v>
      </c>
      <c r="B17" s="39" t="s">
        <v>252</v>
      </c>
      <c r="C17" s="40" t="s">
        <v>253</v>
      </c>
      <c r="D17" s="41">
        <v>6512027088</v>
      </c>
      <c r="E17" s="39" t="s">
        <v>230</v>
      </c>
      <c r="F17" s="13">
        <f>VLOOKUP(MTPL_Registrations[[#This Row],[player_id]],'MTBC statistics'!$A$1:$AK$1195,8,0)</f>
        <v>4</v>
      </c>
      <c r="G17" s="13">
        <f>VLOOKUP(MTPL_Registrations[[#This Row],[player_id]],'MTBC statistics'!$A$1:$AK$1195,11,0)</f>
        <v>17</v>
      </c>
      <c r="H17" s="13">
        <f>VLOOKUP(MTPL_Registrations[[#This Row],[player_id]],'MTBC statistics'!$A$1:$AK$1195,12,0)</f>
        <v>23</v>
      </c>
      <c r="I17" s="14">
        <f>VLOOKUP(MTPL_Registrations[[#This Row],[player_id]],'MTBC statistics'!$A$1:$AK$1195,17,0)</f>
        <v>73.912999999999997</v>
      </c>
      <c r="J17" s="15">
        <f>VLOOKUP(MTPL_Registrations[[#This Row],[player_id]],'MTBC statistics'!$A$1:$AK$1195,21,0)</f>
        <v>0</v>
      </c>
      <c r="K17" s="14">
        <f>VLOOKUP(MTPL_Registrations[[#This Row],[player_id]],'MTBC statistics'!$A$1:$AK$1195,23,0)</f>
        <v>17</v>
      </c>
      <c r="L17" s="15">
        <f>ROUND(VLOOKUP(MTPL_Registrations[[#This Row],[player_id]],'MTBC statistics'!$A$1:$AK$1195,19,0)/6,0)</f>
        <v>1</v>
      </c>
      <c r="M17" s="15">
        <f>VLOOKUP(MTPL_Registrations[[#This Row],[player_id]],'MTBC statistics'!$A$1:$AK$1195,16,0)</f>
        <v>5.6666999999999996</v>
      </c>
      <c r="N17" s="15">
        <f>VLOOKUP(MTPL_Registrations[[#This Row],[player_id]],'MTBC statistics'!$A$1:$AK$1195,15,0)</f>
        <v>14</v>
      </c>
      <c r="O17" s="16">
        <f>VLOOKUP(MTPL_Registrations[[#This Row],[player_id]],'MTBC statistics'!$A$1:$AK$1195,24,0)</f>
        <v>0</v>
      </c>
      <c r="P17" s="17">
        <f>VLOOKUP(MTPL_Registrations[[#This Row],[player_id]],'MTBC statistics'!$A$1:$AK$1195,28,0)</f>
        <v>0</v>
      </c>
      <c r="Q17" s="13">
        <f>VLOOKUP(MTPL_Registrations[[#This Row],[player_id]],'MTBC statistics'!$A$1:$AK$1195,29,0)</f>
        <v>2</v>
      </c>
      <c r="R17" s="13">
        <f>VLOOKUP(MTPL_Registrations[[#This Row],[player_id]],'MTBC statistics'!$A$1:$AK$1195,34,0)</f>
        <v>57</v>
      </c>
      <c r="S17" s="13">
        <f>VLOOKUP(MTPL_Registrations[[#This Row],[player_id]],'MTBC statistics'!$A$1:$AK$1195,35,0)</f>
        <v>17</v>
      </c>
      <c r="T17" s="13">
        <f>VLOOKUP(MTPL_Registrations[[#This Row],[player_id]],'MTBC statistics'!$A$1:$AK$1195,36,0)</f>
        <v>0</v>
      </c>
      <c r="U17" s="13">
        <f>VLOOKUP(MTPL_Registrations[[#This Row],[player_id]],'MTBC statistics'!$A$1:$AK$1195,37,0)</f>
        <v>40</v>
      </c>
      <c r="V17" s="15" t="b">
        <f>IFERROR(VLOOKUP(MTPL_Registrations[[#This Row],[player_id]],Table6[#All],10,0),FALSE)</f>
        <v>0</v>
      </c>
      <c r="W17" s="15" t="b">
        <f>IFERROR(VLOOKUP(MTPL_Registrations[[#This Row],[player_id]],ONWER_RETAINED_PLAYER!$A$1:$M$25,3,0),FALSE)</f>
        <v>0</v>
      </c>
      <c r="X17" s="15" t="b">
        <f>IFERROR(VLOOKUP(MTPL_Registrations[[#This Row],[player_id]],ONWER_RETAINED_PLAYER!$A$1:$M$25,4,0),FALSE)</f>
        <v>0</v>
      </c>
      <c r="Y17" s="15">
        <v>16</v>
      </c>
      <c r="Z17" s="15">
        <v>11</v>
      </c>
      <c r="AA17" s="18">
        <v>18</v>
      </c>
      <c r="AB17" s="19"/>
      <c r="AC17" s="19"/>
      <c r="AD17" s="19"/>
    </row>
    <row r="18" spans="1:30" ht="22" customHeight="1" x14ac:dyDescent="0.2">
      <c r="A18" s="44">
        <v>573357</v>
      </c>
      <c r="B18" s="39" t="s">
        <v>226</v>
      </c>
      <c r="C18" s="40" t="s">
        <v>227</v>
      </c>
      <c r="D18" s="41">
        <v>6516210669</v>
      </c>
      <c r="E18" s="39" t="s">
        <v>28</v>
      </c>
      <c r="F18" s="13">
        <f>VLOOKUP(MTPL_Registrations[[#This Row],[player_id]],'MTBC statistics'!$A$1:$AK$1195,8,0)</f>
        <v>3</v>
      </c>
      <c r="G18" s="13">
        <f>VLOOKUP(MTPL_Registrations[[#This Row],[player_id]],'MTBC statistics'!$A$1:$AK$1195,11,0)</f>
        <v>6</v>
      </c>
      <c r="H18" s="13">
        <f>VLOOKUP(MTPL_Registrations[[#This Row],[player_id]],'MTBC statistics'!$A$1:$AK$1195,12,0)</f>
        <v>14</v>
      </c>
      <c r="I18" s="14">
        <f>VLOOKUP(MTPL_Registrations[[#This Row],[player_id]],'MTBC statistics'!$A$1:$AK$1195,17,0)</f>
        <v>42.857100000000003</v>
      </c>
      <c r="J18" s="15">
        <f>VLOOKUP(MTPL_Registrations[[#This Row],[player_id]],'MTBC statistics'!$A$1:$AK$1195,21,0)</f>
        <v>1</v>
      </c>
      <c r="K18" s="14">
        <f>VLOOKUP(MTPL_Registrations[[#This Row],[player_id]],'MTBC statistics'!$A$1:$AK$1195,23,0)</f>
        <v>5.6666999999999996</v>
      </c>
      <c r="L18" s="15">
        <f>ROUND(VLOOKUP(MTPL_Registrations[[#This Row],[player_id]],'MTBC statistics'!$A$1:$AK$1195,19,0)/6,0)</f>
        <v>3</v>
      </c>
      <c r="M18" s="15">
        <f>VLOOKUP(MTPL_Registrations[[#This Row],[player_id]],'MTBC statistics'!$A$1:$AK$1195,16,0)</f>
        <v>3</v>
      </c>
      <c r="N18" s="15">
        <f>VLOOKUP(MTPL_Registrations[[#This Row],[player_id]],'MTBC statistics'!$A$1:$AK$1195,15,0)</f>
        <v>3</v>
      </c>
      <c r="O18" s="16">
        <f>VLOOKUP(MTPL_Registrations[[#This Row],[player_id]],'MTBC statistics'!$A$1:$AK$1195,24,0)</f>
        <v>43479</v>
      </c>
      <c r="P18" s="17">
        <f>VLOOKUP(MTPL_Registrations[[#This Row],[player_id]],'MTBC statistics'!$A$1:$AK$1195,28,0)</f>
        <v>0</v>
      </c>
      <c r="Q18" s="13">
        <f>VLOOKUP(MTPL_Registrations[[#This Row],[player_id]],'MTBC statistics'!$A$1:$AK$1195,29,0)</f>
        <v>2</v>
      </c>
      <c r="R18" s="13">
        <f>VLOOKUP(MTPL_Registrations[[#This Row],[player_id]],'MTBC statistics'!$A$1:$AK$1195,34,0)</f>
        <v>46</v>
      </c>
      <c r="S18" s="13">
        <f>VLOOKUP(MTPL_Registrations[[#This Row],[player_id]],'MTBC statistics'!$A$1:$AK$1195,35,0)</f>
        <v>6</v>
      </c>
      <c r="T18" s="13">
        <f>VLOOKUP(MTPL_Registrations[[#This Row],[player_id]],'MTBC statistics'!$A$1:$AK$1195,36,0)</f>
        <v>20</v>
      </c>
      <c r="U18" s="13">
        <f>VLOOKUP(MTPL_Registrations[[#This Row],[player_id]],'MTBC statistics'!$A$1:$AK$1195,37,0)</f>
        <v>20</v>
      </c>
      <c r="V18" s="15" t="b">
        <f>IFERROR(VLOOKUP(MTPL_Registrations[[#This Row],[player_id]],Table6[#All],10,0),FALSE)</f>
        <v>0</v>
      </c>
      <c r="W18" s="15" t="b">
        <f>IFERROR(VLOOKUP(MTPL_Registrations[[#This Row],[player_id]],ONWER_RETAINED_PLAYER!$A$1:$M$25,3,0),FALSE)</f>
        <v>0</v>
      </c>
      <c r="X18" s="15" t="b">
        <f>IFERROR(VLOOKUP(MTPL_Registrations[[#This Row],[player_id]],ONWER_RETAINED_PLAYER!$A$1:$M$25,4,0),FALSE)</f>
        <v>0</v>
      </c>
      <c r="Y18" s="15">
        <v>17</v>
      </c>
      <c r="Z18" s="15">
        <v>13</v>
      </c>
      <c r="AA18" s="18">
        <v>13</v>
      </c>
      <c r="AB18" s="19"/>
      <c r="AC18" s="19"/>
      <c r="AD18" s="19"/>
    </row>
    <row r="19" spans="1:30" ht="22" customHeight="1" x14ac:dyDescent="0.2">
      <c r="A19" s="38">
        <v>896861</v>
      </c>
      <c r="B19" s="39" t="s">
        <v>260</v>
      </c>
      <c r="C19" s="40" t="s">
        <v>261</v>
      </c>
      <c r="D19" s="43">
        <v>16129869349</v>
      </c>
      <c r="E19" s="39" t="s">
        <v>28</v>
      </c>
      <c r="F19" s="13">
        <f>VLOOKUP(MTPL_Registrations[[#This Row],[player_id]],'MTBC statistics'!$A$1:$AK$1195,8,0)</f>
        <v>4</v>
      </c>
      <c r="G19" s="13">
        <f>VLOOKUP(MTPL_Registrations[[#This Row],[player_id]],'MTBC statistics'!$A$1:$AK$1195,11,0)</f>
        <v>0</v>
      </c>
      <c r="H19" s="13">
        <f>VLOOKUP(MTPL_Registrations[[#This Row],[player_id]],'MTBC statistics'!$A$1:$AK$1195,12,0)</f>
        <v>0</v>
      </c>
      <c r="I19" s="14">
        <f>VLOOKUP(MTPL_Registrations[[#This Row],[player_id]],'MTBC statistics'!$A$1:$AK$1195,17,0)</f>
        <v>0</v>
      </c>
      <c r="J19" s="15">
        <f>VLOOKUP(MTPL_Registrations[[#This Row],[player_id]],'MTBC statistics'!$A$1:$AK$1195,21,0)</f>
        <v>2</v>
      </c>
      <c r="K19" s="14">
        <f>VLOOKUP(MTPL_Registrations[[#This Row],[player_id]],'MTBC statistics'!$A$1:$AK$1195,23,0)</f>
        <v>8.6</v>
      </c>
      <c r="L19" s="15">
        <f>ROUND(VLOOKUP(MTPL_Registrations[[#This Row],[player_id]],'MTBC statistics'!$A$1:$AK$1195,19,0)/6,0)</f>
        <v>5</v>
      </c>
      <c r="M19" s="15">
        <f>VLOOKUP(MTPL_Registrations[[#This Row],[player_id]],'MTBC statistics'!$A$1:$AK$1195,16,0)</f>
        <v>0</v>
      </c>
      <c r="N19" s="15">
        <f>VLOOKUP(MTPL_Registrations[[#This Row],[player_id]],'MTBC statistics'!$A$1:$AK$1195,15,0)</f>
        <v>0</v>
      </c>
      <c r="O19" s="16">
        <f>VLOOKUP(MTPL_Registrations[[#This Row],[player_id]],'MTBC statistics'!$A$1:$AK$1195,24,0)</f>
        <v>43510</v>
      </c>
      <c r="P19" s="17">
        <f>VLOOKUP(MTPL_Registrations[[#This Row],[player_id]],'MTBC statistics'!$A$1:$AK$1195,28,0)</f>
        <v>0</v>
      </c>
      <c r="Q19" s="13">
        <f>VLOOKUP(MTPL_Registrations[[#This Row],[player_id]],'MTBC statistics'!$A$1:$AK$1195,29,0)</f>
        <v>0</v>
      </c>
      <c r="R19" s="13">
        <f>VLOOKUP(MTPL_Registrations[[#This Row],[player_id]],'MTBC statistics'!$A$1:$AK$1195,34,0)</f>
        <v>30</v>
      </c>
      <c r="S19" s="13">
        <f>VLOOKUP(MTPL_Registrations[[#This Row],[player_id]],'MTBC statistics'!$A$1:$AK$1195,35,0)</f>
        <v>0</v>
      </c>
      <c r="T19" s="13">
        <f>VLOOKUP(MTPL_Registrations[[#This Row],[player_id]],'MTBC statistics'!$A$1:$AK$1195,36,0)</f>
        <v>30</v>
      </c>
      <c r="U19" s="13">
        <f>VLOOKUP(MTPL_Registrations[[#This Row],[player_id]],'MTBC statistics'!$A$1:$AK$1195,37,0)</f>
        <v>0</v>
      </c>
      <c r="V19" s="15" t="b">
        <f>IFERROR(VLOOKUP(MTPL_Registrations[[#This Row],[player_id]],Table6[#All],10,0),FALSE)</f>
        <v>0</v>
      </c>
      <c r="W19" s="15" t="b">
        <f>IFERROR(VLOOKUP(MTPL_Registrations[[#This Row],[player_id]],ONWER_RETAINED_PLAYER!$A$1:$M$25,3,0),FALSE)</f>
        <v>0</v>
      </c>
      <c r="X19" s="15" t="b">
        <f>IFERROR(VLOOKUP(MTPL_Registrations[[#This Row],[player_id]],ONWER_RETAINED_PLAYER!$A$1:$M$25,4,0),FALSE)</f>
        <v>0</v>
      </c>
      <c r="Y19" s="15">
        <v>18</v>
      </c>
      <c r="Z19" s="15">
        <v>20</v>
      </c>
      <c r="AA19" s="18">
        <v>12</v>
      </c>
      <c r="AB19" s="19"/>
      <c r="AC19" s="19"/>
      <c r="AD19" s="19"/>
    </row>
    <row r="20" spans="1:30" ht="22" customHeight="1" x14ac:dyDescent="0.2">
      <c r="A20" s="38">
        <v>573367</v>
      </c>
      <c r="B20" s="39" t="s">
        <v>250</v>
      </c>
      <c r="C20" s="40" t="s">
        <v>251</v>
      </c>
      <c r="D20" s="41">
        <v>9524571570</v>
      </c>
      <c r="E20" s="39" t="s">
        <v>28</v>
      </c>
      <c r="F20" s="13">
        <f>VLOOKUP(MTPL_Registrations[[#This Row],[player_id]],'MTBC statistics'!$A$1:$AK$1195,8,0)</f>
        <v>3</v>
      </c>
      <c r="G20" s="13">
        <f>VLOOKUP(MTPL_Registrations[[#This Row],[player_id]],'MTBC statistics'!$A$1:$AK$1195,11,0)</f>
        <v>10</v>
      </c>
      <c r="H20" s="13">
        <f>VLOOKUP(MTPL_Registrations[[#This Row],[player_id]],'MTBC statistics'!$A$1:$AK$1195,12,0)</f>
        <v>24</v>
      </c>
      <c r="I20" s="14">
        <f>VLOOKUP(MTPL_Registrations[[#This Row],[player_id]],'MTBC statistics'!$A$1:$AK$1195,17,0)</f>
        <v>41.666699999999999</v>
      </c>
      <c r="J20" s="15">
        <f>VLOOKUP(MTPL_Registrations[[#This Row],[player_id]],'MTBC statistics'!$A$1:$AK$1195,21,0)</f>
        <v>0</v>
      </c>
      <c r="K20" s="14">
        <f>VLOOKUP(MTPL_Registrations[[#This Row],[player_id]],'MTBC statistics'!$A$1:$AK$1195,23,0)</f>
        <v>0</v>
      </c>
      <c r="L20" s="15">
        <f>ROUND(VLOOKUP(MTPL_Registrations[[#This Row],[player_id]],'MTBC statistics'!$A$1:$AK$1195,19,0)/6,0)</f>
        <v>0</v>
      </c>
      <c r="M20" s="15">
        <f>VLOOKUP(MTPL_Registrations[[#This Row],[player_id]],'MTBC statistics'!$A$1:$AK$1195,16,0)</f>
        <v>5</v>
      </c>
      <c r="N20" s="15">
        <f>VLOOKUP(MTPL_Registrations[[#This Row],[player_id]],'MTBC statistics'!$A$1:$AK$1195,15,0)</f>
        <v>7</v>
      </c>
      <c r="O20" s="16">
        <f>VLOOKUP(MTPL_Registrations[[#This Row],[player_id]],'MTBC statistics'!$A$1:$AK$1195,24,0)</f>
        <v>0</v>
      </c>
      <c r="P20" s="17">
        <f>VLOOKUP(MTPL_Registrations[[#This Row],[player_id]],'MTBC statistics'!$A$1:$AK$1195,28,0)</f>
        <v>0</v>
      </c>
      <c r="Q20" s="13">
        <f>VLOOKUP(MTPL_Registrations[[#This Row],[player_id]],'MTBC statistics'!$A$1:$AK$1195,29,0)</f>
        <v>0</v>
      </c>
      <c r="R20" s="13">
        <f>VLOOKUP(MTPL_Registrations[[#This Row],[player_id]],'MTBC statistics'!$A$1:$AK$1195,34,0)</f>
        <v>11</v>
      </c>
      <c r="S20" s="13">
        <f>VLOOKUP(MTPL_Registrations[[#This Row],[player_id]],'MTBC statistics'!$A$1:$AK$1195,35,0)</f>
        <v>1</v>
      </c>
      <c r="T20" s="13">
        <f>VLOOKUP(MTPL_Registrations[[#This Row],[player_id]],'MTBC statistics'!$A$1:$AK$1195,36,0)</f>
        <v>0</v>
      </c>
      <c r="U20" s="13">
        <f>VLOOKUP(MTPL_Registrations[[#This Row],[player_id]],'MTBC statistics'!$A$1:$AK$1195,37,0)</f>
        <v>10</v>
      </c>
      <c r="V20" s="15" t="b">
        <f>IFERROR(VLOOKUP(MTPL_Registrations[[#This Row],[player_id]],Table6[#All],10,0),FALSE)</f>
        <v>0</v>
      </c>
      <c r="W20" s="15" t="b">
        <f>IFERROR(VLOOKUP(MTPL_Registrations[[#This Row],[player_id]],ONWER_RETAINED_PLAYER!$A$1:$M$25,3,0),FALSE)</f>
        <v>0</v>
      </c>
      <c r="X20" s="15" t="b">
        <f>IFERROR(VLOOKUP(MTPL_Registrations[[#This Row],[player_id]],ONWER_RETAINED_PLAYER!$A$1:$M$25,4,0),FALSE)</f>
        <v>0</v>
      </c>
      <c r="Y20" s="15">
        <v>19</v>
      </c>
      <c r="Z20" s="15">
        <v>17</v>
      </c>
      <c r="AA20" s="18">
        <v>21</v>
      </c>
      <c r="AB20" s="19"/>
      <c r="AC20" s="19"/>
      <c r="AD20" s="19"/>
    </row>
    <row r="21" spans="1:30" ht="22" customHeight="1" x14ac:dyDescent="0.2">
      <c r="A21" s="45">
        <v>1312075</v>
      </c>
      <c r="B21" s="39" t="s">
        <v>224</v>
      </c>
      <c r="C21" s="40" t="s">
        <v>225</v>
      </c>
      <c r="D21" s="41">
        <v>16126662030</v>
      </c>
      <c r="E21" s="39" t="s">
        <v>28</v>
      </c>
      <c r="F21" s="13">
        <f>VLOOKUP(MTPL_Registrations[[#This Row],[player_id]],'MTBC statistics'!$A$1:$AK$1195,8,0)</f>
        <v>4</v>
      </c>
      <c r="G21" s="13">
        <f>VLOOKUP(MTPL_Registrations[[#This Row],[player_id]],'MTBC statistics'!$A$1:$AK$1195,11,0)</f>
        <v>17</v>
      </c>
      <c r="H21" s="13">
        <f>VLOOKUP(MTPL_Registrations[[#This Row],[player_id]],'MTBC statistics'!$A$1:$AK$1195,12,0)</f>
        <v>33</v>
      </c>
      <c r="I21" s="14">
        <f>VLOOKUP(MTPL_Registrations[[#This Row],[player_id]],'MTBC statistics'!$A$1:$AK$1195,17,0)</f>
        <v>51.5152</v>
      </c>
      <c r="J21" s="15">
        <f>VLOOKUP(MTPL_Registrations[[#This Row],[player_id]],'MTBC statistics'!$A$1:$AK$1195,21,0)</f>
        <v>0</v>
      </c>
      <c r="K21" s="14">
        <f>VLOOKUP(MTPL_Registrations[[#This Row],[player_id]],'MTBC statistics'!$A$1:$AK$1195,23,0)</f>
        <v>0</v>
      </c>
      <c r="L21" s="15">
        <f>ROUND(VLOOKUP(MTPL_Registrations[[#This Row],[player_id]],'MTBC statistics'!$A$1:$AK$1195,19,0)/6,0)</f>
        <v>0</v>
      </c>
      <c r="M21" s="15">
        <f>VLOOKUP(MTPL_Registrations[[#This Row],[player_id]],'MTBC statistics'!$A$1:$AK$1195,16,0)</f>
        <v>5.6666999999999996</v>
      </c>
      <c r="N21" s="15">
        <f>VLOOKUP(MTPL_Registrations[[#This Row],[player_id]],'MTBC statistics'!$A$1:$AK$1195,15,0)</f>
        <v>9</v>
      </c>
      <c r="O21" s="16">
        <f>VLOOKUP(MTPL_Registrations[[#This Row],[player_id]],'MTBC statistics'!$A$1:$AK$1195,24,0)</f>
        <v>0</v>
      </c>
      <c r="P21" s="17">
        <f>VLOOKUP(MTPL_Registrations[[#This Row],[player_id]],'MTBC statistics'!$A$1:$AK$1195,28,0)</f>
        <v>0</v>
      </c>
      <c r="Q21" s="13">
        <f>VLOOKUP(MTPL_Registrations[[#This Row],[player_id]],'MTBC statistics'!$A$1:$AK$1195,29,0)</f>
        <v>0</v>
      </c>
      <c r="R21" s="13">
        <f>VLOOKUP(MTPL_Registrations[[#This Row],[player_id]],'MTBC statistics'!$A$1:$AK$1195,34,0)</f>
        <v>7</v>
      </c>
      <c r="S21" s="13">
        <f>VLOOKUP(MTPL_Registrations[[#This Row],[player_id]],'MTBC statistics'!$A$1:$AK$1195,35,0)</f>
        <v>7</v>
      </c>
      <c r="T21" s="13">
        <f>VLOOKUP(MTPL_Registrations[[#This Row],[player_id]],'MTBC statistics'!$A$1:$AK$1195,36,0)</f>
        <v>0</v>
      </c>
      <c r="U21" s="13">
        <f>VLOOKUP(MTPL_Registrations[[#This Row],[player_id]],'MTBC statistics'!$A$1:$AK$1195,37,0)</f>
        <v>0</v>
      </c>
      <c r="V21" s="15" t="b">
        <f>IFERROR(VLOOKUP(MTPL_Registrations[[#This Row],[player_id]],Table6[#All],10,0),FALSE)</f>
        <v>0</v>
      </c>
      <c r="W21" s="15" t="b">
        <f>IFERROR(VLOOKUP(MTPL_Registrations[[#This Row],[player_id]],ONWER_RETAINED_PLAYER!$A$1:$M$25,3,0),FALSE)</f>
        <v>0</v>
      </c>
      <c r="X21" s="15" t="b">
        <f>IFERROR(VLOOKUP(MTPL_Registrations[[#This Row],[player_id]],ONWER_RETAINED_PLAYER!$A$1:$M$25,4,0),FALSE)</f>
        <v>0</v>
      </c>
      <c r="Y21" s="15">
        <v>20</v>
      </c>
      <c r="Z21" s="15">
        <v>12</v>
      </c>
      <c r="AA21" s="18">
        <v>19</v>
      </c>
      <c r="AB21" s="19"/>
      <c r="AC21" s="19"/>
      <c r="AD21" s="19"/>
    </row>
    <row r="22" spans="1:30" ht="22" customHeight="1" x14ac:dyDescent="0.2">
      <c r="A22" s="38">
        <v>1316959</v>
      </c>
      <c r="B22" s="39" t="s">
        <v>221</v>
      </c>
      <c r="C22" s="40" t="s">
        <v>222</v>
      </c>
      <c r="D22" s="42" t="s">
        <v>223</v>
      </c>
      <c r="E22" s="39" t="s">
        <v>19</v>
      </c>
      <c r="F22" s="13">
        <f>VLOOKUP(MTPL_Registrations[[#This Row],[player_id]],'MTBC statistics'!$A$1:$AK$1195,8,0)</f>
        <v>4</v>
      </c>
      <c r="G22" s="13">
        <f>VLOOKUP(MTPL_Registrations[[#This Row],[player_id]],'MTBC statistics'!$A$1:$AK$1195,11,0)</f>
        <v>3</v>
      </c>
      <c r="H22" s="13">
        <f>VLOOKUP(MTPL_Registrations[[#This Row],[player_id]],'MTBC statistics'!$A$1:$AK$1195,12,0)</f>
        <v>3</v>
      </c>
      <c r="I22" s="14">
        <f>VLOOKUP(MTPL_Registrations[[#This Row],[player_id]],'MTBC statistics'!$A$1:$AK$1195,17,0)</f>
        <v>100</v>
      </c>
      <c r="J22" s="15">
        <f>VLOOKUP(MTPL_Registrations[[#This Row],[player_id]],'MTBC statistics'!$A$1:$AK$1195,21,0)</f>
        <v>0</v>
      </c>
      <c r="K22" s="14">
        <f>VLOOKUP(MTPL_Registrations[[#This Row],[player_id]],'MTBC statistics'!$A$1:$AK$1195,23,0)</f>
        <v>0</v>
      </c>
      <c r="L22" s="15">
        <f>ROUND(VLOOKUP(MTPL_Registrations[[#This Row],[player_id]],'MTBC statistics'!$A$1:$AK$1195,19,0)/6,0)</f>
        <v>0</v>
      </c>
      <c r="M22" s="15">
        <f>VLOOKUP(MTPL_Registrations[[#This Row],[player_id]],'MTBC statistics'!$A$1:$AK$1195,16,0)</f>
        <v>1.5</v>
      </c>
      <c r="N22" s="15">
        <f>VLOOKUP(MTPL_Registrations[[#This Row],[player_id]],'MTBC statistics'!$A$1:$AK$1195,15,0)</f>
        <v>2</v>
      </c>
      <c r="O22" s="16">
        <f>VLOOKUP(MTPL_Registrations[[#This Row],[player_id]],'MTBC statistics'!$A$1:$AK$1195,24,0)</f>
        <v>0</v>
      </c>
      <c r="P22" s="17">
        <f>VLOOKUP(MTPL_Registrations[[#This Row],[player_id]],'MTBC statistics'!$A$1:$AK$1195,28,0)</f>
        <v>0</v>
      </c>
      <c r="Q22" s="13">
        <f>VLOOKUP(MTPL_Registrations[[#This Row],[player_id]],'MTBC statistics'!$A$1:$AK$1195,29,0)</f>
        <v>0</v>
      </c>
      <c r="R22" s="13">
        <f>VLOOKUP(MTPL_Registrations[[#This Row],[player_id]],'MTBC statistics'!$A$1:$AK$1195,34,0)</f>
        <v>3</v>
      </c>
      <c r="S22" s="13">
        <f>VLOOKUP(MTPL_Registrations[[#This Row],[player_id]],'MTBC statistics'!$A$1:$AK$1195,35,0)</f>
        <v>3</v>
      </c>
      <c r="T22" s="13">
        <f>VLOOKUP(MTPL_Registrations[[#This Row],[player_id]],'MTBC statistics'!$A$1:$AK$1195,36,0)</f>
        <v>0</v>
      </c>
      <c r="U22" s="13">
        <f>VLOOKUP(MTPL_Registrations[[#This Row],[player_id]],'MTBC statistics'!$A$1:$AK$1195,37,0)</f>
        <v>0</v>
      </c>
      <c r="V22" s="15" t="b">
        <f>IFERROR(VLOOKUP(MTPL_Registrations[[#This Row],[player_id]],Table6[#All],10,0),FALSE)</f>
        <v>0</v>
      </c>
      <c r="W22" s="15" t="b">
        <f>IFERROR(VLOOKUP(MTPL_Registrations[[#This Row],[player_id]],ONWER_RETAINED_PLAYER!$A$1:$M$25,3,0),FALSE)</f>
        <v>0</v>
      </c>
      <c r="X22" s="15" t="b">
        <f>IFERROR(VLOOKUP(MTPL_Registrations[[#This Row],[player_id]],ONWER_RETAINED_PLAYER!$A$1:$M$25,4,0),FALSE)</f>
        <v>0</v>
      </c>
      <c r="Y22" s="15">
        <v>21</v>
      </c>
      <c r="Z22" s="15">
        <v>14</v>
      </c>
      <c r="AA22" s="18">
        <v>20</v>
      </c>
      <c r="AB22" s="19"/>
      <c r="AC22" s="19"/>
      <c r="AD22" s="19"/>
    </row>
    <row r="23" spans="1:30" ht="22" customHeight="1" x14ac:dyDescent="0.2">
      <c r="A23" s="38">
        <v>573574</v>
      </c>
      <c r="B23" s="39" t="s">
        <v>238</v>
      </c>
      <c r="C23" s="40" t="s">
        <v>232</v>
      </c>
      <c r="D23" s="42" t="s">
        <v>233</v>
      </c>
      <c r="E23" s="39" t="s">
        <v>178</v>
      </c>
      <c r="F23" s="13">
        <f>VLOOKUP(MTPL_Registrations[[#This Row],[player_id]],'MTBC statistics'!$A$1:$AK$1195,8,0)</f>
        <v>2</v>
      </c>
      <c r="G23" s="13">
        <f>VLOOKUP(MTPL_Registrations[[#This Row],[player_id]],'MTBC statistics'!$A$1:$AK$1195,11,0)</f>
        <v>0</v>
      </c>
      <c r="H23" s="13">
        <f>VLOOKUP(MTPL_Registrations[[#This Row],[player_id]],'MTBC statistics'!$A$1:$AK$1195,12,0)</f>
        <v>1</v>
      </c>
      <c r="I23" s="14">
        <f>VLOOKUP(MTPL_Registrations[[#This Row],[player_id]],'MTBC statistics'!$A$1:$AK$1195,17,0)</f>
        <v>0</v>
      </c>
      <c r="J23" s="15">
        <f>VLOOKUP(MTPL_Registrations[[#This Row],[player_id]],'MTBC statistics'!$A$1:$AK$1195,21,0)</f>
        <v>0</v>
      </c>
      <c r="K23" s="14">
        <f>VLOOKUP(MTPL_Registrations[[#This Row],[player_id]],'MTBC statistics'!$A$1:$AK$1195,23,0)</f>
        <v>0</v>
      </c>
      <c r="L23" s="15">
        <f>ROUND(VLOOKUP(MTPL_Registrations[[#This Row],[player_id]],'MTBC statistics'!$A$1:$AK$1195,19,0)/6,0)</f>
        <v>0</v>
      </c>
      <c r="M23" s="15">
        <f>VLOOKUP(MTPL_Registrations[[#This Row],[player_id]],'MTBC statistics'!$A$1:$AK$1195,16,0)</f>
        <v>0</v>
      </c>
      <c r="N23" s="15">
        <f>VLOOKUP(MTPL_Registrations[[#This Row],[player_id]],'MTBC statistics'!$A$1:$AK$1195,15,0)</f>
        <v>0</v>
      </c>
      <c r="O23" s="16">
        <f>VLOOKUP(MTPL_Registrations[[#This Row],[player_id]],'MTBC statistics'!$A$1:$AK$1195,24,0)</f>
        <v>0</v>
      </c>
      <c r="P23" s="17">
        <f>VLOOKUP(MTPL_Registrations[[#This Row],[player_id]],'MTBC statistics'!$A$1:$AK$1195,28,0)</f>
        <v>0</v>
      </c>
      <c r="Q23" s="13">
        <f>VLOOKUP(MTPL_Registrations[[#This Row],[player_id]],'MTBC statistics'!$A$1:$AK$1195,29,0)</f>
        <v>0</v>
      </c>
      <c r="R23" s="13">
        <f>VLOOKUP(MTPL_Registrations[[#This Row],[player_id]],'MTBC statistics'!$A$1:$AK$1195,34,0)</f>
        <v>-10</v>
      </c>
      <c r="S23" s="13">
        <f>VLOOKUP(MTPL_Registrations[[#This Row],[player_id]],'MTBC statistics'!$A$1:$AK$1195,35,0)</f>
        <v>-10</v>
      </c>
      <c r="T23" s="13">
        <f>VLOOKUP(MTPL_Registrations[[#This Row],[player_id]],'MTBC statistics'!$A$1:$AK$1195,36,0)</f>
        <v>0</v>
      </c>
      <c r="U23" s="13">
        <f>VLOOKUP(MTPL_Registrations[[#This Row],[player_id]],'MTBC statistics'!$A$1:$AK$1195,37,0)</f>
        <v>0</v>
      </c>
      <c r="V23" s="15" t="b">
        <f>IFERROR(VLOOKUP(MTPL_Registrations[[#This Row],[player_id]],Table6[#All],10,0),FALSE)</f>
        <v>0</v>
      </c>
      <c r="W23" s="15" t="b">
        <f>IFERROR(VLOOKUP(MTPL_Registrations[[#This Row],[player_id]],ONWER_RETAINED_PLAYER!$A$1:$M$25,3,0),FALSE)</f>
        <v>0</v>
      </c>
      <c r="X23" s="15" t="b">
        <f>IFERROR(VLOOKUP(MTPL_Registrations[[#This Row],[player_id]],ONWER_RETAINED_PLAYER!$A$1:$M$25,4,0),FALSE)</f>
        <v>0</v>
      </c>
      <c r="Y23" s="15">
        <v>22</v>
      </c>
      <c r="Z23" s="15">
        <v>22</v>
      </c>
      <c r="AA23" s="18">
        <v>22</v>
      </c>
      <c r="AB23" s="19"/>
      <c r="AC23" s="19"/>
      <c r="AD23" s="19"/>
    </row>
    <row r="24" spans="1:30" ht="22" customHeight="1" x14ac:dyDescent="0.2">
      <c r="A24" s="38">
        <v>573359</v>
      </c>
      <c r="B24" s="39" t="s">
        <v>206</v>
      </c>
      <c r="C24" s="40" t="s">
        <v>207</v>
      </c>
      <c r="D24" s="41">
        <v>7017305841</v>
      </c>
      <c r="E24" s="39" t="s">
        <v>28</v>
      </c>
      <c r="F24" s="13">
        <f>VLOOKUP(MTPL_Registrations[[#This Row],[player_id]],'MTBC statistics'!$A$1:$AK$1195,8,0)</f>
        <v>0</v>
      </c>
      <c r="G24" s="13">
        <f>VLOOKUP(MTPL_Registrations[[#This Row],[player_id]],'MTBC statistics'!$A$1:$AK$1195,11,0)</f>
        <v>0</v>
      </c>
      <c r="H24" s="13">
        <f>VLOOKUP(MTPL_Registrations[[#This Row],[player_id]],'MTBC statistics'!$A$1:$AK$1195,12,0)</f>
        <v>0</v>
      </c>
      <c r="I24" s="14">
        <f>VLOOKUP(MTPL_Registrations[[#This Row],[player_id]],'MTBC statistics'!$A$1:$AK$1195,17,0)</f>
        <v>0</v>
      </c>
      <c r="J24" s="15">
        <f>VLOOKUP(MTPL_Registrations[[#This Row],[player_id]],'MTBC statistics'!$A$1:$AK$1195,21,0)</f>
        <v>0</v>
      </c>
      <c r="K24" s="14">
        <f>VLOOKUP(MTPL_Registrations[[#This Row],[player_id]],'MTBC statistics'!$A$1:$AK$1195,23,0)</f>
        <v>0</v>
      </c>
      <c r="L24" s="15">
        <f>ROUND(VLOOKUP(MTPL_Registrations[[#This Row],[player_id]],'MTBC statistics'!$A$1:$AK$1195,19,0)/6,0)</f>
        <v>0</v>
      </c>
      <c r="M24" s="15">
        <f>VLOOKUP(MTPL_Registrations[[#This Row],[player_id]],'MTBC statistics'!$A$1:$AK$1195,16,0)</f>
        <v>0</v>
      </c>
      <c r="N24" s="15">
        <f>VLOOKUP(MTPL_Registrations[[#This Row],[player_id]],'MTBC statistics'!$A$1:$AK$1195,15,0)</f>
        <v>0</v>
      </c>
      <c r="O24" s="16">
        <f>VLOOKUP(MTPL_Registrations[[#This Row],[player_id]],'MTBC statistics'!$A$1:$AK$1195,24,0)</f>
        <v>0</v>
      </c>
      <c r="P24" s="17">
        <f>VLOOKUP(MTPL_Registrations[[#This Row],[player_id]],'MTBC statistics'!$A$1:$AK$1195,28,0)</f>
        <v>0</v>
      </c>
      <c r="Q24" s="13">
        <f>VLOOKUP(MTPL_Registrations[[#This Row],[player_id]],'MTBC statistics'!$A$1:$AK$1195,29,0)</f>
        <v>0</v>
      </c>
      <c r="R24" s="13">
        <v>-300</v>
      </c>
      <c r="S24" s="13">
        <v>-300</v>
      </c>
      <c r="T24" s="13">
        <v>-300</v>
      </c>
      <c r="U24" s="13">
        <v>-300</v>
      </c>
      <c r="V24" s="15" t="b">
        <f>IFERROR(VLOOKUP(MTPL_Registrations[[#This Row],[player_id]],Table6[#All],10,0),FALSE)</f>
        <v>0</v>
      </c>
      <c r="W24" s="15" t="b">
        <f>IFERROR(VLOOKUP(MTPL_Registrations[[#This Row],[player_id]],ONWER_RETAINED_PLAYER!$A$1:$M$25,3,0),FALSE)</f>
        <v>0</v>
      </c>
      <c r="X24" s="15" t="b">
        <f>IFERROR(VLOOKUP(MTPL_Registrations[[#This Row],[player_id]],ONWER_RETAINED_PLAYER!$A$1:$M$25,4,0),FALSE)</f>
        <v>0</v>
      </c>
      <c r="Y24" s="15">
        <v>23</v>
      </c>
      <c r="Z24" s="15">
        <v>23</v>
      </c>
      <c r="AA24" s="18">
        <v>23</v>
      </c>
      <c r="AB24" s="19"/>
      <c r="AC24" s="19"/>
      <c r="AD24" s="19"/>
    </row>
    <row r="25" spans="1:30" ht="22" customHeight="1" x14ac:dyDescent="0.2">
      <c r="A25" s="38">
        <v>576622</v>
      </c>
      <c r="B25" s="39" t="s">
        <v>211</v>
      </c>
      <c r="C25" s="40" t="s">
        <v>212</v>
      </c>
      <c r="D25" s="41">
        <v>7632032096</v>
      </c>
      <c r="E25" s="39" t="s">
        <v>213</v>
      </c>
      <c r="F25" s="13">
        <f>VLOOKUP(MTPL_Registrations[[#This Row],[player_id]],'MTBC statistics'!$A$1:$AK$1195,8,0)</f>
        <v>0</v>
      </c>
      <c r="G25" s="13">
        <f>VLOOKUP(MTPL_Registrations[[#This Row],[player_id]],'MTBC statistics'!$A$1:$AK$1195,11,0)</f>
        <v>0</v>
      </c>
      <c r="H25" s="13">
        <f>VLOOKUP(MTPL_Registrations[[#This Row],[player_id]],'MTBC statistics'!$A$1:$AK$1195,12,0)</f>
        <v>0</v>
      </c>
      <c r="I25" s="14">
        <f>VLOOKUP(MTPL_Registrations[[#This Row],[player_id]],'MTBC statistics'!$A$1:$AK$1195,17,0)</f>
        <v>0</v>
      </c>
      <c r="J25" s="15">
        <f>VLOOKUP(MTPL_Registrations[[#This Row],[player_id]],'MTBC statistics'!$A$1:$AK$1195,21,0)</f>
        <v>0</v>
      </c>
      <c r="K25" s="14">
        <f>VLOOKUP(MTPL_Registrations[[#This Row],[player_id]],'MTBC statistics'!$A$1:$AK$1195,23,0)</f>
        <v>0</v>
      </c>
      <c r="L25" s="15">
        <f>ROUND(VLOOKUP(MTPL_Registrations[[#This Row],[player_id]],'MTBC statistics'!$A$1:$AK$1195,19,0)/6,0)</f>
        <v>0</v>
      </c>
      <c r="M25" s="15">
        <f>VLOOKUP(MTPL_Registrations[[#This Row],[player_id]],'MTBC statistics'!$A$1:$AK$1195,16,0)</f>
        <v>0</v>
      </c>
      <c r="N25" s="15">
        <f>VLOOKUP(MTPL_Registrations[[#This Row],[player_id]],'MTBC statistics'!$A$1:$AK$1195,15,0)</f>
        <v>0</v>
      </c>
      <c r="O25" s="16">
        <f>VLOOKUP(MTPL_Registrations[[#This Row],[player_id]],'MTBC statistics'!$A$1:$AK$1195,24,0)</f>
        <v>0</v>
      </c>
      <c r="P25" s="17">
        <f>VLOOKUP(MTPL_Registrations[[#This Row],[player_id]],'MTBC statistics'!$A$1:$AK$1195,28,0)</f>
        <v>0</v>
      </c>
      <c r="Q25" s="13">
        <f>VLOOKUP(MTPL_Registrations[[#This Row],[player_id]],'MTBC statistics'!$A$1:$AK$1195,29,0)</f>
        <v>0</v>
      </c>
      <c r="R25" s="13">
        <v>-310</v>
      </c>
      <c r="S25" s="13">
        <v>-310</v>
      </c>
      <c r="T25" s="13">
        <v>-310</v>
      </c>
      <c r="U25" s="13">
        <v>-310</v>
      </c>
      <c r="V25" s="15" t="b">
        <f>IFERROR(VLOOKUP(MTPL_Registrations[[#This Row],[player_id]],Table6[#All],10,0),FALSE)</f>
        <v>0</v>
      </c>
      <c r="W25" s="15" t="b">
        <f>IFERROR(VLOOKUP(MTPL_Registrations[[#This Row],[player_id]],ONWER_RETAINED_PLAYER!$A$1:$M$25,3,0),FALSE)</f>
        <v>0</v>
      </c>
      <c r="X25" s="15" t="b">
        <f>IFERROR(VLOOKUP(MTPL_Registrations[[#This Row],[player_id]],ONWER_RETAINED_PLAYER!$A$1:$M$25,4,0),FALSE)</f>
        <v>0</v>
      </c>
      <c r="Y25" s="15">
        <v>24</v>
      </c>
      <c r="Z25" s="15">
        <v>24</v>
      </c>
      <c r="AA25" s="18">
        <v>24</v>
      </c>
      <c r="AB25" s="19"/>
      <c r="AC25" s="19"/>
      <c r="AD25" s="19"/>
    </row>
    <row r="26" spans="1:30" ht="22" customHeight="1" x14ac:dyDescent="0.2">
      <c r="A26" s="38">
        <v>9999990</v>
      </c>
      <c r="B26" s="39" t="s">
        <v>231</v>
      </c>
      <c r="C26" s="40" t="s">
        <v>232</v>
      </c>
      <c r="D26" s="42" t="s">
        <v>233</v>
      </c>
      <c r="E26" s="39" t="s">
        <v>178</v>
      </c>
      <c r="F26" s="13">
        <f>VLOOKUP(MTPL_Registrations[[#This Row],[player_id]],'MTBC statistics'!$A$1:$AK$1195,8,0)</f>
        <v>0</v>
      </c>
      <c r="G26" s="13">
        <f>VLOOKUP(MTPL_Registrations[[#This Row],[player_id]],'MTBC statistics'!$A$1:$AK$1195,11,0)</f>
        <v>0</v>
      </c>
      <c r="H26" s="13">
        <f>VLOOKUP(MTPL_Registrations[[#This Row],[player_id]],'MTBC statistics'!$A$1:$AK$1195,12,0)</f>
        <v>0</v>
      </c>
      <c r="I26" s="14">
        <f>VLOOKUP(MTPL_Registrations[[#This Row],[player_id]],'MTBC statistics'!$A$1:$AK$1195,17,0)</f>
        <v>0</v>
      </c>
      <c r="J26" s="15">
        <f>VLOOKUP(MTPL_Registrations[[#This Row],[player_id]],'MTBC statistics'!$A$1:$AK$1195,21,0)</f>
        <v>0</v>
      </c>
      <c r="K26" s="14">
        <f>VLOOKUP(MTPL_Registrations[[#This Row],[player_id]],'MTBC statistics'!$A$1:$AK$1195,23,0)</f>
        <v>0</v>
      </c>
      <c r="L26" s="15">
        <f>ROUND(VLOOKUP(MTPL_Registrations[[#This Row],[player_id]],'MTBC statistics'!$A$1:$AK$1195,19,0)/6,0)</f>
        <v>0</v>
      </c>
      <c r="M26" s="15">
        <f>VLOOKUP(MTPL_Registrations[[#This Row],[player_id]],'MTBC statistics'!$A$1:$AK$1195,16,0)</f>
        <v>0</v>
      </c>
      <c r="N26" s="15">
        <f>VLOOKUP(MTPL_Registrations[[#This Row],[player_id]],'MTBC statistics'!$A$1:$AK$1195,15,0)</f>
        <v>0</v>
      </c>
      <c r="O26" s="16">
        <f>VLOOKUP(MTPL_Registrations[[#This Row],[player_id]],'MTBC statistics'!$A$1:$AK$1195,24,0)</f>
        <v>0</v>
      </c>
      <c r="P26" s="17">
        <f>VLOOKUP(MTPL_Registrations[[#This Row],[player_id]],'MTBC statistics'!$A$1:$AK$1195,28,0)</f>
        <v>0</v>
      </c>
      <c r="Q26" s="13">
        <f>VLOOKUP(MTPL_Registrations[[#This Row],[player_id]],'MTBC statistics'!$A$1:$AK$1195,29,0)</f>
        <v>0</v>
      </c>
      <c r="R26" s="13">
        <v>-320</v>
      </c>
      <c r="S26" s="13">
        <v>-320</v>
      </c>
      <c r="T26" s="13">
        <v>-320</v>
      </c>
      <c r="U26" s="13">
        <v>-320</v>
      </c>
      <c r="V26" s="15" t="b">
        <f>IFERROR(VLOOKUP(MTPL_Registrations[[#This Row],[player_id]],Table6[#All],10,0),FALSE)</f>
        <v>0</v>
      </c>
      <c r="W26" s="15" t="b">
        <f>IFERROR(VLOOKUP(MTPL_Registrations[[#This Row],[player_id]],ONWER_RETAINED_PLAYER!$A$1:$M$25,3,0),FALSE)</f>
        <v>0</v>
      </c>
      <c r="X26" s="15" t="b">
        <f>IFERROR(VLOOKUP(MTPL_Registrations[[#This Row],[player_id]],ONWER_RETAINED_PLAYER!$A$1:$M$25,4,0),FALSE)</f>
        <v>0</v>
      </c>
      <c r="Y26" s="15">
        <v>25</v>
      </c>
      <c r="Z26" s="15">
        <v>25</v>
      </c>
      <c r="AA26" s="18">
        <v>25</v>
      </c>
      <c r="AB26" s="19"/>
      <c r="AC26" s="19"/>
      <c r="AD26" s="19"/>
    </row>
    <row r="27" spans="1:30" ht="22" customHeight="1" x14ac:dyDescent="0.2">
      <c r="A27" s="38">
        <v>1324213</v>
      </c>
      <c r="B27" s="39" t="s">
        <v>234</v>
      </c>
      <c r="C27" s="40" t="s">
        <v>235</v>
      </c>
      <c r="D27" s="42" t="s">
        <v>236</v>
      </c>
      <c r="E27" s="39" t="s">
        <v>237</v>
      </c>
      <c r="F27" s="13">
        <f>VLOOKUP(MTPL_Registrations[[#This Row],[player_id]],'MTBC statistics'!$A$1:$AK$1195,8,0)</f>
        <v>0</v>
      </c>
      <c r="G27" s="13">
        <f>VLOOKUP(MTPL_Registrations[[#This Row],[player_id]],'MTBC statistics'!$A$1:$AK$1195,11,0)</f>
        <v>0</v>
      </c>
      <c r="H27" s="13">
        <f>VLOOKUP(MTPL_Registrations[[#This Row],[player_id]],'MTBC statistics'!$A$1:$AK$1195,12,0)</f>
        <v>0</v>
      </c>
      <c r="I27" s="14">
        <f>VLOOKUP(MTPL_Registrations[[#This Row],[player_id]],'MTBC statistics'!$A$1:$AK$1195,17,0)</f>
        <v>0</v>
      </c>
      <c r="J27" s="15">
        <f>VLOOKUP(MTPL_Registrations[[#This Row],[player_id]],'MTBC statistics'!$A$1:$AK$1195,21,0)</f>
        <v>0</v>
      </c>
      <c r="K27" s="14">
        <f>VLOOKUP(MTPL_Registrations[[#This Row],[player_id]],'MTBC statistics'!$A$1:$AK$1195,23,0)</f>
        <v>0</v>
      </c>
      <c r="L27" s="15">
        <f>ROUND(VLOOKUP(MTPL_Registrations[[#This Row],[player_id]],'MTBC statistics'!$A$1:$AK$1195,19,0)/6,0)</f>
        <v>0</v>
      </c>
      <c r="M27" s="15">
        <f>VLOOKUP(MTPL_Registrations[[#This Row],[player_id]],'MTBC statistics'!$A$1:$AK$1195,16,0)</f>
        <v>0</v>
      </c>
      <c r="N27" s="15">
        <f>VLOOKUP(MTPL_Registrations[[#This Row],[player_id]],'MTBC statistics'!$A$1:$AK$1195,15,0)</f>
        <v>0</v>
      </c>
      <c r="O27" s="16">
        <f>VLOOKUP(MTPL_Registrations[[#This Row],[player_id]],'MTBC statistics'!$A$1:$AK$1195,24,0)</f>
        <v>0</v>
      </c>
      <c r="P27" s="17">
        <f>VLOOKUP(MTPL_Registrations[[#This Row],[player_id]],'MTBC statistics'!$A$1:$AK$1195,28,0)</f>
        <v>0</v>
      </c>
      <c r="Q27" s="13">
        <f>VLOOKUP(MTPL_Registrations[[#This Row],[player_id]],'MTBC statistics'!$A$1:$AK$1195,29,0)</f>
        <v>0</v>
      </c>
      <c r="R27" s="13">
        <v>-330</v>
      </c>
      <c r="S27" s="13">
        <v>-330</v>
      </c>
      <c r="T27" s="13">
        <v>-330</v>
      </c>
      <c r="U27" s="13">
        <v>-330</v>
      </c>
      <c r="V27" s="15" t="b">
        <f>IFERROR(VLOOKUP(MTPL_Registrations[[#This Row],[player_id]],Table6[#All],10,0),FALSE)</f>
        <v>0</v>
      </c>
      <c r="W27" s="15" t="b">
        <f>IFERROR(VLOOKUP(MTPL_Registrations[[#This Row],[player_id]],ONWER_RETAINED_PLAYER!$A$1:$M$25,3,0),FALSE)</f>
        <v>0</v>
      </c>
      <c r="X27" s="15" t="b">
        <f>IFERROR(VLOOKUP(MTPL_Registrations[[#This Row],[player_id]],ONWER_RETAINED_PLAYER!$A$1:$M$25,4,0),FALSE)</f>
        <v>0</v>
      </c>
      <c r="Y27" s="15">
        <v>26</v>
      </c>
      <c r="Z27" s="15">
        <v>26</v>
      </c>
      <c r="AA27" s="18">
        <v>26</v>
      </c>
      <c r="AB27" s="19"/>
      <c r="AC27" s="19"/>
      <c r="AD27" s="19"/>
    </row>
    <row r="28" spans="1:30" ht="22" customHeight="1" x14ac:dyDescent="0.2">
      <c r="A28" s="38">
        <v>895259</v>
      </c>
      <c r="B28" s="39" t="s">
        <v>245</v>
      </c>
      <c r="C28" s="40" t="s">
        <v>246</v>
      </c>
      <c r="D28" s="42" t="s">
        <v>247</v>
      </c>
      <c r="E28" s="39" t="s">
        <v>19</v>
      </c>
      <c r="F28" s="13">
        <f>VLOOKUP(MTPL_Registrations[[#This Row],[player_id]],'MTBC statistics'!$A$1:$AK$1195,8,0)</f>
        <v>0</v>
      </c>
      <c r="G28" s="13">
        <f>VLOOKUP(MTPL_Registrations[[#This Row],[player_id]],'MTBC statistics'!$A$1:$AK$1195,11,0)</f>
        <v>0</v>
      </c>
      <c r="H28" s="13">
        <f>VLOOKUP(MTPL_Registrations[[#This Row],[player_id]],'MTBC statistics'!$A$1:$AK$1195,12,0)</f>
        <v>0</v>
      </c>
      <c r="I28" s="14">
        <f>VLOOKUP(MTPL_Registrations[[#This Row],[player_id]],'MTBC statistics'!$A$1:$AK$1195,17,0)</f>
        <v>0</v>
      </c>
      <c r="J28" s="15">
        <f>VLOOKUP(MTPL_Registrations[[#This Row],[player_id]],'MTBC statistics'!$A$1:$AK$1195,21,0)</f>
        <v>0</v>
      </c>
      <c r="K28" s="14">
        <f>VLOOKUP(MTPL_Registrations[[#This Row],[player_id]],'MTBC statistics'!$A$1:$AK$1195,23,0)</f>
        <v>0</v>
      </c>
      <c r="L28" s="15">
        <f>ROUND(VLOOKUP(MTPL_Registrations[[#This Row],[player_id]],'MTBC statistics'!$A$1:$AK$1195,19,0)/6,0)</f>
        <v>0</v>
      </c>
      <c r="M28" s="15">
        <f>VLOOKUP(MTPL_Registrations[[#This Row],[player_id]],'MTBC statistics'!$A$1:$AK$1195,16,0)</f>
        <v>0</v>
      </c>
      <c r="N28" s="15">
        <f>VLOOKUP(MTPL_Registrations[[#This Row],[player_id]],'MTBC statistics'!$A$1:$AK$1195,15,0)</f>
        <v>0</v>
      </c>
      <c r="O28" s="16">
        <f>VLOOKUP(MTPL_Registrations[[#This Row],[player_id]],'MTBC statistics'!$A$1:$AK$1195,24,0)</f>
        <v>0</v>
      </c>
      <c r="P28" s="17">
        <f>VLOOKUP(MTPL_Registrations[[#This Row],[player_id]],'MTBC statistics'!$A$1:$AK$1195,28,0)</f>
        <v>0</v>
      </c>
      <c r="Q28" s="13">
        <f>VLOOKUP(MTPL_Registrations[[#This Row],[player_id]],'MTBC statistics'!$A$1:$AK$1195,29,0)</f>
        <v>0</v>
      </c>
      <c r="R28" s="13">
        <v>-340</v>
      </c>
      <c r="S28" s="13">
        <v>-340</v>
      </c>
      <c r="T28" s="13">
        <v>-340</v>
      </c>
      <c r="U28" s="13">
        <v>-340</v>
      </c>
      <c r="V28" s="15" t="b">
        <f>IFERROR(VLOOKUP(MTPL_Registrations[[#This Row],[player_id]],Table6[#All],10,0),FALSE)</f>
        <v>0</v>
      </c>
      <c r="W28" s="15" t="b">
        <f>IFERROR(VLOOKUP(MTPL_Registrations[[#This Row],[player_id]],ONWER_RETAINED_PLAYER!$A$1:$M$25,3,0),FALSE)</f>
        <v>0</v>
      </c>
      <c r="X28" s="15" t="b">
        <f>IFERROR(VLOOKUP(MTPL_Registrations[[#This Row],[player_id]],ONWER_RETAINED_PLAYER!$A$1:$M$25,4,0),FALSE)</f>
        <v>0</v>
      </c>
      <c r="Y28" s="15">
        <v>27</v>
      </c>
      <c r="Z28" s="15">
        <v>27</v>
      </c>
      <c r="AA28" s="18">
        <v>27</v>
      </c>
      <c r="AB28" s="19"/>
      <c r="AC28" s="19"/>
      <c r="AD28" s="19"/>
    </row>
    <row r="29" spans="1:30" ht="22" customHeight="1" x14ac:dyDescent="0.2">
      <c r="A29" s="44">
        <v>573431</v>
      </c>
      <c r="B29" s="39" t="s">
        <v>264</v>
      </c>
      <c r="C29" s="40"/>
      <c r="D29" s="41">
        <v>6516051432</v>
      </c>
      <c r="E29" s="39" t="s">
        <v>230</v>
      </c>
      <c r="F29" s="13">
        <f>VLOOKUP(MTPL_Registrations[[#This Row],[player_id]],'MTBC statistics'!$A$1:$AK$1195,8,0)</f>
        <v>0</v>
      </c>
      <c r="G29" s="13">
        <f>VLOOKUP(MTPL_Registrations[[#This Row],[player_id]],'MTBC statistics'!$A$1:$AK$1195,11,0)</f>
        <v>0</v>
      </c>
      <c r="H29" s="13">
        <f>VLOOKUP(MTPL_Registrations[[#This Row],[player_id]],'MTBC statistics'!$A$1:$AK$1195,12,0)</f>
        <v>0</v>
      </c>
      <c r="I29" s="14">
        <f>VLOOKUP(MTPL_Registrations[[#This Row],[player_id]],'MTBC statistics'!$A$1:$AK$1195,17,0)</f>
        <v>0</v>
      </c>
      <c r="J29" s="15">
        <f>VLOOKUP(MTPL_Registrations[[#This Row],[player_id]],'MTBC statistics'!$A$1:$AK$1195,21,0)</f>
        <v>0</v>
      </c>
      <c r="K29" s="14">
        <f>VLOOKUP(MTPL_Registrations[[#This Row],[player_id]],'MTBC statistics'!$A$1:$AK$1195,23,0)</f>
        <v>0</v>
      </c>
      <c r="L29" s="15">
        <f>ROUND(VLOOKUP(MTPL_Registrations[[#This Row],[player_id]],'MTBC statistics'!$A$1:$AK$1195,19,0)/6,0)</f>
        <v>0</v>
      </c>
      <c r="M29" s="15">
        <f>VLOOKUP(MTPL_Registrations[[#This Row],[player_id]],'MTBC statistics'!$A$1:$AK$1195,16,0)</f>
        <v>0</v>
      </c>
      <c r="N29" s="15">
        <f>VLOOKUP(MTPL_Registrations[[#This Row],[player_id]],'MTBC statistics'!$A$1:$AK$1195,15,0)</f>
        <v>0</v>
      </c>
      <c r="O29" s="16">
        <f>VLOOKUP(MTPL_Registrations[[#This Row],[player_id]],'MTBC statistics'!$A$1:$AK$1195,24,0)</f>
        <v>0</v>
      </c>
      <c r="P29" s="17">
        <f>VLOOKUP(MTPL_Registrations[[#This Row],[player_id]],'MTBC statistics'!$A$1:$AK$1195,28,0)</f>
        <v>0</v>
      </c>
      <c r="Q29" s="13">
        <f>VLOOKUP(MTPL_Registrations[[#This Row],[player_id]],'MTBC statistics'!$A$1:$AK$1195,29,0)</f>
        <v>0</v>
      </c>
      <c r="R29" s="13">
        <v>-350</v>
      </c>
      <c r="S29" s="13">
        <v>-350</v>
      </c>
      <c r="T29" s="13">
        <v>-350</v>
      </c>
      <c r="U29" s="13">
        <v>-350</v>
      </c>
      <c r="V29" s="15" t="b">
        <f>IFERROR(VLOOKUP(MTPL_Registrations[[#This Row],[player_id]],Table6[#All],10,0),FALSE)</f>
        <v>0</v>
      </c>
      <c r="W29" s="15" t="b">
        <f>IFERROR(VLOOKUP(MTPL_Registrations[[#This Row],[player_id]],ONWER_RETAINED_PLAYER!$A$1:$M$25,3,0),FALSE)</f>
        <v>0</v>
      </c>
      <c r="X29" s="15" t="b">
        <f>IFERROR(VLOOKUP(MTPL_Registrations[[#This Row],[player_id]],ONWER_RETAINED_PLAYER!$A$1:$M$25,4,0),FALSE)</f>
        <v>0</v>
      </c>
      <c r="Y29" s="15">
        <v>28</v>
      </c>
      <c r="Z29" s="15">
        <v>28</v>
      </c>
      <c r="AA29" s="18">
        <v>28</v>
      </c>
      <c r="AB29" s="19"/>
      <c r="AC29" s="19"/>
      <c r="AD29" s="19"/>
    </row>
    <row r="30" spans="1:30" ht="22" customHeight="1" x14ac:dyDescent="0.2">
      <c r="A30" s="20"/>
      <c r="B30" s="12"/>
      <c r="C30" s="12"/>
      <c r="D30" s="12"/>
      <c r="E30" s="12"/>
      <c r="F30" s="13"/>
      <c r="G30" s="13"/>
      <c r="H30" s="13"/>
      <c r="I30" s="14"/>
      <c r="J30" s="15"/>
      <c r="K30" s="14"/>
      <c r="L30" s="15"/>
      <c r="M30" s="15"/>
      <c r="N30" s="15"/>
      <c r="O30" s="16"/>
      <c r="P30" s="17"/>
      <c r="Q30" s="13"/>
      <c r="R30" s="13"/>
      <c r="S30" s="13"/>
      <c r="T30" s="13"/>
      <c r="U30" s="13"/>
      <c r="V30" s="15"/>
      <c r="W30" s="15"/>
      <c r="X30" s="15"/>
      <c r="Y30" s="15"/>
      <c r="Z30" s="15"/>
      <c r="AA30" s="18"/>
      <c r="AB30" s="19"/>
      <c r="AC30" s="19"/>
      <c r="AD30" s="19"/>
    </row>
    <row r="31" spans="1:30" ht="22" customHeight="1" x14ac:dyDescent="0.2">
      <c r="A31" s="20"/>
      <c r="B31" s="12"/>
      <c r="C31" s="12"/>
      <c r="D31" s="12"/>
      <c r="E31" s="12"/>
      <c r="F31" s="13"/>
      <c r="G31" s="13"/>
      <c r="H31" s="13"/>
      <c r="I31" s="14"/>
      <c r="J31" s="15"/>
      <c r="K31" s="14"/>
      <c r="L31" s="15"/>
      <c r="M31" s="15"/>
      <c r="N31" s="15"/>
      <c r="O31" s="16"/>
      <c r="P31" s="17"/>
      <c r="Q31" s="13"/>
      <c r="R31" s="13"/>
      <c r="S31" s="13"/>
      <c r="T31" s="13"/>
      <c r="U31" s="13"/>
      <c r="V31" s="15"/>
      <c r="W31" s="15"/>
      <c r="X31" s="15"/>
      <c r="Y31" s="15"/>
      <c r="Z31" s="15"/>
      <c r="AA31" s="18"/>
      <c r="AB31" s="19"/>
      <c r="AC31" s="19"/>
      <c r="AD31" s="19"/>
    </row>
    <row r="32" spans="1:30" ht="22" customHeight="1" x14ac:dyDescent="0.2">
      <c r="A32" s="20"/>
      <c r="B32" s="12"/>
      <c r="C32" s="12"/>
      <c r="D32" s="12"/>
      <c r="E32" s="12"/>
      <c r="F32" s="13"/>
      <c r="G32" s="13"/>
      <c r="H32" s="13"/>
      <c r="I32" s="14"/>
      <c r="J32" s="15"/>
      <c r="K32" s="14"/>
      <c r="L32" s="15"/>
      <c r="M32" s="15"/>
      <c r="N32" s="15"/>
      <c r="O32" s="16"/>
      <c r="P32" s="17"/>
      <c r="Q32" s="13"/>
      <c r="R32" s="13"/>
      <c r="S32" s="13"/>
      <c r="T32" s="13"/>
      <c r="U32" s="13"/>
      <c r="V32" s="15"/>
      <c r="W32" s="15"/>
      <c r="X32" s="15"/>
      <c r="Y32" s="15"/>
      <c r="Z32" s="15"/>
      <c r="AA32" s="18"/>
      <c r="AB32" s="19"/>
      <c r="AC32" s="19"/>
      <c r="AD32" s="19"/>
    </row>
    <row r="33" spans="1:30" ht="22" customHeight="1" x14ac:dyDescent="0.2">
      <c r="A33" s="20"/>
      <c r="B33" s="12"/>
      <c r="C33" s="12"/>
      <c r="D33" s="12"/>
      <c r="E33" s="12"/>
      <c r="F33" s="13"/>
      <c r="G33" s="13"/>
      <c r="H33" s="13"/>
      <c r="I33" s="14"/>
      <c r="J33" s="15"/>
      <c r="K33" s="14"/>
      <c r="L33" s="15"/>
      <c r="M33" s="15"/>
      <c r="N33" s="15"/>
      <c r="O33" s="16"/>
      <c r="P33" s="17"/>
      <c r="Q33" s="13"/>
      <c r="R33" s="13"/>
      <c r="S33" s="13"/>
      <c r="T33" s="13"/>
      <c r="U33" s="13"/>
      <c r="V33" s="15"/>
      <c r="W33" s="15"/>
      <c r="X33" s="15"/>
      <c r="Y33" s="15"/>
      <c r="Z33" s="15"/>
      <c r="AA33" s="18"/>
      <c r="AB33" s="19"/>
      <c r="AC33" s="19"/>
      <c r="AD33" s="19"/>
    </row>
    <row r="34" spans="1:30" ht="22" customHeight="1" x14ac:dyDescent="0.2">
      <c r="A34" s="20"/>
      <c r="B34" s="12"/>
      <c r="C34" s="12"/>
      <c r="D34" s="12"/>
      <c r="E34" s="12"/>
      <c r="F34" s="13"/>
      <c r="G34" s="13"/>
      <c r="H34" s="13"/>
      <c r="I34" s="14"/>
      <c r="J34" s="15"/>
      <c r="K34" s="14"/>
      <c r="L34" s="15"/>
      <c r="M34" s="15"/>
      <c r="N34" s="15"/>
      <c r="O34" s="16"/>
      <c r="P34" s="17"/>
      <c r="Q34" s="13"/>
      <c r="R34" s="13"/>
      <c r="S34" s="13"/>
      <c r="T34" s="13"/>
      <c r="U34" s="13"/>
      <c r="V34" s="15"/>
      <c r="W34" s="15"/>
      <c r="X34" s="15"/>
      <c r="Y34" s="15"/>
      <c r="Z34" s="15"/>
      <c r="AA34" s="18"/>
      <c r="AB34" s="19"/>
      <c r="AC34" s="19"/>
      <c r="AD34" s="19"/>
    </row>
    <row r="35" spans="1:30" ht="22" customHeight="1" x14ac:dyDescent="0.2">
      <c r="A35" s="20"/>
      <c r="B35" s="12"/>
      <c r="C35" s="12"/>
      <c r="D35" s="12"/>
      <c r="E35" s="12"/>
      <c r="F35" s="13"/>
      <c r="G35" s="13"/>
      <c r="H35" s="13"/>
      <c r="I35" s="14"/>
      <c r="J35" s="15"/>
      <c r="K35" s="14"/>
      <c r="L35" s="15"/>
      <c r="M35" s="15"/>
      <c r="N35" s="15"/>
      <c r="O35" s="16"/>
      <c r="P35" s="17"/>
      <c r="Q35" s="13"/>
      <c r="R35" s="13"/>
      <c r="S35" s="13"/>
      <c r="T35" s="13"/>
      <c r="U35" s="13"/>
      <c r="V35" s="15"/>
      <c r="W35" s="15"/>
      <c r="X35" s="15"/>
      <c r="Y35" s="15"/>
      <c r="Z35" s="15"/>
      <c r="AA35" s="18"/>
      <c r="AB35" s="19"/>
      <c r="AC35" s="19"/>
      <c r="AD35" s="19"/>
    </row>
    <row r="36" spans="1:30" ht="22" customHeight="1" x14ac:dyDescent="0.2">
      <c r="A36" s="20"/>
      <c r="B36" s="12"/>
      <c r="C36" s="12"/>
      <c r="D36" s="12"/>
      <c r="E36" s="12"/>
      <c r="F36" s="13"/>
      <c r="G36" s="13"/>
      <c r="H36" s="13"/>
      <c r="I36" s="14"/>
      <c r="J36" s="15"/>
      <c r="K36" s="14"/>
      <c r="L36" s="15"/>
      <c r="M36" s="15"/>
      <c r="N36" s="15"/>
      <c r="O36" s="16"/>
      <c r="P36" s="17"/>
      <c r="Q36" s="13"/>
      <c r="R36" s="13"/>
      <c r="S36" s="13"/>
      <c r="T36" s="13"/>
      <c r="U36" s="13"/>
      <c r="V36" s="15"/>
      <c r="W36" s="15"/>
      <c r="X36" s="15"/>
      <c r="Y36" s="15"/>
      <c r="Z36" s="15"/>
      <c r="AA36" s="18"/>
      <c r="AB36" s="19"/>
      <c r="AC36" s="19"/>
      <c r="AD36" s="19"/>
    </row>
    <row r="37" spans="1:30" ht="22" customHeight="1" x14ac:dyDescent="0.2">
      <c r="A37" s="20"/>
      <c r="B37" s="12"/>
      <c r="C37" s="12"/>
      <c r="D37" s="12"/>
      <c r="E37" s="12"/>
      <c r="F37" s="13"/>
      <c r="G37" s="13"/>
      <c r="H37" s="13"/>
      <c r="I37" s="14"/>
      <c r="J37" s="15"/>
      <c r="K37" s="14"/>
      <c r="L37" s="15"/>
      <c r="M37" s="15"/>
      <c r="N37" s="15"/>
      <c r="O37" s="16"/>
      <c r="P37" s="17"/>
      <c r="Q37" s="13"/>
      <c r="R37" s="13"/>
      <c r="S37" s="13"/>
      <c r="T37" s="13"/>
      <c r="U37" s="13"/>
      <c r="V37" s="15"/>
      <c r="W37" s="15"/>
      <c r="X37" s="15"/>
      <c r="Y37" s="15"/>
      <c r="Z37" s="15"/>
      <c r="AA37" s="18"/>
      <c r="AB37" s="19"/>
      <c r="AC37" s="19"/>
      <c r="AD37" s="19"/>
    </row>
    <row r="38" spans="1:30" ht="22" customHeight="1" x14ac:dyDescent="0.2">
      <c r="A38" s="20"/>
      <c r="B38" s="12"/>
      <c r="C38" s="12"/>
      <c r="D38" s="12"/>
      <c r="E38" s="12"/>
      <c r="F38" s="13"/>
      <c r="G38" s="13"/>
      <c r="H38" s="13"/>
      <c r="I38" s="14"/>
      <c r="J38" s="15"/>
      <c r="K38" s="14"/>
      <c r="L38" s="15"/>
      <c r="M38" s="15"/>
      <c r="N38" s="15"/>
      <c r="O38" s="16"/>
      <c r="P38" s="17"/>
      <c r="Q38" s="13"/>
      <c r="R38" s="13"/>
      <c r="S38" s="13"/>
      <c r="T38" s="13"/>
      <c r="U38" s="13"/>
      <c r="V38" s="15"/>
      <c r="W38" s="15"/>
      <c r="X38" s="15"/>
      <c r="Y38" s="15"/>
      <c r="Z38" s="15"/>
      <c r="AA38" s="18"/>
      <c r="AB38" s="19"/>
      <c r="AC38" s="19"/>
      <c r="AD38" s="19"/>
    </row>
    <row r="39" spans="1:30" ht="22" customHeight="1" x14ac:dyDescent="0.2">
      <c r="A39" s="20"/>
      <c r="B39" s="12"/>
      <c r="C39" s="12"/>
      <c r="D39" s="12"/>
      <c r="E39" s="12"/>
      <c r="F39" s="13"/>
      <c r="G39" s="13"/>
      <c r="H39" s="13"/>
      <c r="I39" s="14"/>
      <c r="J39" s="15"/>
      <c r="K39" s="14"/>
      <c r="L39" s="15"/>
      <c r="M39" s="15"/>
      <c r="N39" s="15"/>
      <c r="O39" s="16"/>
      <c r="P39" s="17"/>
      <c r="Q39" s="13"/>
      <c r="R39" s="13"/>
      <c r="S39" s="13"/>
      <c r="T39" s="13"/>
      <c r="U39" s="13"/>
      <c r="V39" s="15"/>
      <c r="W39" s="15"/>
      <c r="X39" s="15"/>
      <c r="Y39" s="15"/>
      <c r="Z39" s="15"/>
      <c r="AA39" s="18"/>
      <c r="AB39" s="19"/>
      <c r="AC39" s="19"/>
      <c r="AD39" s="19"/>
    </row>
    <row r="40" spans="1:30" ht="22" customHeight="1" x14ac:dyDescent="0.2">
      <c r="A40" s="20"/>
      <c r="B40" s="12"/>
      <c r="C40" s="12"/>
      <c r="D40" s="12"/>
      <c r="E40" s="12"/>
      <c r="F40" s="13"/>
      <c r="G40" s="13"/>
      <c r="H40" s="13"/>
      <c r="I40" s="14"/>
      <c r="J40" s="15"/>
      <c r="K40" s="14"/>
      <c r="L40" s="15"/>
      <c r="M40" s="15"/>
      <c r="N40" s="15"/>
      <c r="O40" s="16"/>
      <c r="P40" s="17"/>
      <c r="Q40" s="13"/>
      <c r="R40" s="13"/>
      <c r="S40" s="13"/>
      <c r="T40" s="13"/>
      <c r="U40" s="13"/>
      <c r="V40" s="15"/>
      <c r="W40" s="15"/>
      <c r="X40" s="15"/>
      <c r="Y40" s="15"/>
      <c r="Z40" s="15"/>
      <c r="AA40" s="18"/>
      <c r="AB40" s="19"/>
      <c r="AC40" s="19"/>
      <c r="AD40" s="19"/>
    </row>
    <row r="41" spans="1:30" ht="22" customHeight="1" x14ac:dyDescent="0.2">
      <c r="A41" s="20"/>
      <c r="B41" s="12"/>
      <c r="C41" s="12"/>
      <c r="D41" s="12"/>
      <c r="E41" s="12"/>
      <c r="F41" s="13"/>
      <c r="G41" s="13"/>
      <c r="H41" s="13"/>
      <c r="I41" s="14"/>
      <c r="J41" s="15"/>
      <c r="K41" s="14"/>
      <c r="L41" s="15"/>
      <c r="M41" s="15"/>
      <c r="N41" s="15"/>
      <c r="O41" s="16"/>
      <c r="P41" s="17"/>
      <c r="Q41" s="13"/>
      <c r="R41" s="13"/>
      <c r="S41" s="13"/>
      <c r="T41" s="13"/>
      <c r="U41" s="13"/>
      <c r="V41" s="15"/>
      <c r="W41" s="15"/>
      <c r="X41" s="15"/>
      <c r="Y41" s="15"/>
      <c r="Z41" s="15"/>
      <c r="AA41" s="18"/>
      <c r="AB41" s="19"/>
      <c r="AC41" s="19"/>
      <c r="AD41" s="19"/>
    </row>
    <row r="42" spans="1:30" ht="22" customHeight="1" x14ac:dyDescent="0.2">
      <c r="A42" s="20"/>
      <c r="B42" s="12"/>
      <c r="C42" s="12"/>
      <c r="D42" s="12"/>
      <c r="E42" s="12"/>
      <c r="F42" s="13"/>
      <c r="G42" s="13"/>
      <c r="H42" s="13"/>
      <c r="I42" s="14"/>
      <c r="J42" s="15"/>
      <c r="K42" s="14"/>
      <c r="L42" s="15"/>
      <c r="M42" s="15"/>
      <c r="N42" s="15"/>
      <c r="O42" s="16"/>
      <c r="P42" s="17"/>
      <c r="Q42" s="13"/>
      <c r="R42" s="13"/>
      <c r="S42" s="13"/>
      <c r="T42" s="13"/>
      <c r="U42" s="13"/>
      <c r="V42" s="15"/>
      <c r="W42" s="15"/>
      <c r="X42" s="15"/>
      <c r="Y42" s="15"/>
      <c r="Z42" s="15"/>
      <c r="AA42" s="18"/>
      <c r="AB42" s="19"/>
      <c r="AC42" s="19"/>
      <c r="AD42" s="19"/>
    </row>
    <row r="43" spans="1:30" ht="22" customHeight="1" x14ac:dyDescent="0.2">
      <c r="A43" s="20"/>
      <c r="B43" s="12"/>
      <c r="C43" s="12"/>
      <c r="D43" s="12"/>
      <c r="E43" s="12"/>
      <c r="F43" s="13"/>
      <c r="G43" s="13"/>
      <c r="H43" s="13"/>
      <c r="I43" s="14"/>
      <c r="J43" s="15"/>
      <c r="K43" s="14"/>
      <c r="L43" s="15"/>
      <c r="M43" s="15"/>
      <c r="N43" s="15"/>
      <c r="O43" s="16"/>
      <c r="P43" s="17"/>
      <c r="Q43" s="13"/>
      <c r="R43" s="13"/>
      <c r="S43" s="13"/>
      <c r="T43" s="13"/>
      <c r="U43" s="13"/>
      <c r="V43" s="15"/>
      <c r="W43" s="15"/>
      <c r="X43" s="15"/>
      <c r="Y43" s="15"/>
      <c r="Z43" s="15"/>
      <c r="AA43" s="18"/>
      <c r="AB43" s="19"/>
      <c r="AC43" s="19"/>
      <c r="AD43" s="19"/>
    </row>
    <row r="44" spans="1:30" ht="22" customHeight="1" x14ac:dyDescent="0.2">
      <c r="A44" s="20"/>
      <c r="B44" s="12"/>
      <c r="C44" s="12"/>
      <c r="D44" s="12"/>
      <c r="E44" s="12"/>
      <c r="F44" s="13"/>
      <c r="G44" s="13"/>
      <c r="H44" s="13"/>
      <c r="I44" s="14"/>
      <c r="J44" s="15"/>
      <c r="K44" s="14"/>
      <c r="L44" s="15"/>
      <c r="M44" s="15"/>
      <c r="N44" s="15"/>
      <c r="O44" s="16"/>
      <c r="P44" s="17"/>
      <c r="Q44" s="13"/>
      <c r="R44" s="13"/>
      <c r="S44" s="13"/>
      <c r="T44" s="13"/>
      <c r="U44" s="13"/>
      <c r="V44" s="15"/>
      <c r="W44" s="15"/>
      <c r="X44" s="15"/>
      <c r="Y44" s="15"/>
      <c r="Z44" s="15"/>
      <c r="AA44" s="18"/>
      <c r="AB44" s="19"/>
      <c r="AC44" s="19"/>
      <c r="AD44" s="19"/>
    </row>
    <row r="45" spans="1:30" ht="22" customHeight="1" x14ac:dyDescent="0.2">
      <c r="A45" s="20"/>
      <c r="B45" s="12"/>
      <c r="C45" s="12"/>
      <c r="D45" s="12"/>
      <c r="E45" s="12"/>
      <c r="F45" s="13"/>
      <c r="G45" s="13"/>
      <c r="H45" s="13"/>
      <c r="I45" s="14"/>
      <c r="J45" s="15"/>
      <c r="K45" s="14"/>
      <c r="L45" s="15"/>
      <c r="M45" s="15"/>
      <c r="N45" s="15"/>
      <c r="O45" s="16"/>
      <c r="P45" s="17"/>
      <c r="Q45" s="13"/>
      <c r="R45" s="13"/>
      <c r="S45" s="13"/>
      <c r="T45" s="13"/>
      <c r="U45" s="13"/>
      <c r="V45" s="15"/>
      <c r="W45" s="15"/>
      <c r="X45" s="15"/>
      <c r="Y45" s="15"/>
      <c r="Z45" s="15"/>
      <c r="AA45" s="18"/>
      <c r="AB45" s="19"/>
      <c r="AC45" s="19"/>
      <c r="AD45" s="19"/>
    </row>
    <row r="46" spans="1:30" ht="22" customHeight="1" x14ac:dyDescent="0.2">
      <c r="A46" s="20"/>
      <c r="B46" s="12"/>
      <c r="C46" s="12"/>
      <c r="D46" s="12"/>
      <c r="E46" s="12"/>
      <c r="F46" s="13"/>
      <c r="G46" s="13"/>
      <c r="H46" s="13"/>
      <c r="I46" s="14"/>
      <c r="J46" s="15"/>
      <c r="K46" s="14"/>
      <c r="L46" s="15"/>
      <c r="M46" s="15"/>
      <c r="N46" s="15"/>
      <c r="O46" s="16"/>
      <c r="P46" s="17"/>
      <c r="Q46" s="13"/>
      <c r="R46" s="13"/>
      <c r="S46" s="13"/>
      <c r="T46" s="13"/>
      <c r="U46" s="13"/>
      <c r="V46" s="15"/>
      <c r="W46" s="15"/>
      <c r="X46" s="15"/>
      <c r="Y46" s="15"/>
      <c r="Z46" s="15"/>
      <c r="AA46" s="18"/>
      <c r="AB46" s="19"/>
      <c r="AC46" s="19"/>
      <c r="AD46" s="19"/>
    </row>
    <row r="47" spans="1:30" ht="22" customHeight="1" x14ac:dyDescent="0.2">
      <c r="A47" s="20"/>
      <c r="B47" s="12"/>
      <c r="C47" s="12"/>
      <c r="D47" s="12"/>
      <c r="E47" s="12"/>
      <c r="F47" s="13"/>
      <c r="G47" s="13"/>
      <c r="H47" s="13"/>
      <c r="I47" s="14"/>
      <c r="J47" s="15"/>
      <c r="K47" s="14"/>
      <c r="L47" s="15"/>
      <c r="M47" s="15"/>
      <c r="N47" s="15"/>
      <c r="O47" s="16"/>
      <c r="P47" s="17"/>
      <c r="Q47" s="13"/>
      <c r="R47" s="13"/>
      <c r="S47" s="13"/>
      <c r="T47" s="13"/>
      <c r="U47" s="13"/>
      <c r="V47" s="15"/>
      <c r="W47" s="15"/>
      <c r="X47" s="15"/>
      <c r="Y47" s="15"/>
      <c r="Z47" s="15"/>
      <c r="AA47" s="18"/>
      <c r="AB47" s="19"/>
      <c r="AC47" s="19"/>
      <c r="AD47" s="19"/>
    </row>
    <row r="48" spans="1:30" ht="22" customHeight="1" x14ac:dyDescent="0.2">
      <c r="A48" s="20"/>
      <c r="B48" s="12"/>
      <c r="C48" s="12"/>
      <c r="D48" s="12"/>
      <c r="E48" s="12"/>
      <c r="F48" s="13"/>
      <c r="G48" s="13"/>
      <c r="H48" s="13"/>
      <c r="I48" s="14"/>
      <c r="J48" s="15"/>
      <c r="K48" s="14"/>
      <c r="L48" s="15"/>
      <c r="M48" s="15"/>
      <c r="N48" s="15"/>
      <c r="O48" s="16"/>
      <c r="P48" s="17"/>
      <c r="Q48" s="13"/>
      <c r="R48" s="13"/>
      <c r="S48" s="13"/>
      <c r="T48" s="13"/>
      <c r="U48" s="13"/>
      <c r="V48" s="15"/>
      <c r="W48" s="15"/>
      <c r="X48" s="15"/>
      <c r="Y48" s="15"/>
      <c r="Z48" s="15"/>
      <c r="AA48" s="18"/>
      <c r="AB48" s="19"/>
      <c r="AC48" s="19"/>
      <c r="AD48" s="19"/>
    </row>
    <row r="49" spans="1:30" ht="22" customHeight="1" x14ac:dyDescent="0.2">
      <c r="A49" s="20"/>
      <c r="B49" s="12"/>
      <c r="C49" s="12"/>
      <c r="D49" s="12"/>
      <c r="E49" s="12"/>
      <c r="F49" s="13"/>
      <c r="G49" s="13"/>
      <c r="H49" s="13"/>
      <c r="I49" s="14"/>
      <c r="J49" s="15"/>
      <c r="K49" s="14"/>
      <c r="L49" s="15"/>
      <c r="M49" s="15"/>
      <c r="N49" s="15"/>
      <c r="O49" s="16"/>
      <c r="P49" s="17"/>
      <c r="Q49" s="13"/>
      <c r="R49" s="13"/>
      <c r="S49" s="13"/>
      <c r="T49" s="13"/>
      <c r="U49" s="13"/>
      <c r="V49" s="15"/>
      <c r="W49" s="15"/>
      <c r="X49" s="15"/>
      <c r="Y49" s="15"/>
      <c r="Z49" s="15"/>
      <c r="AA49" s="18"/>
      <c r="AB49" s="19"/>
      <c r="AC49" s="19"/>
      <c r="AD49" s="19"/>
    </row>
    <row r="50" spans="1:30" ht="22" customHeight="1" x14ac:dyDescent="0.2">
      <c r="A50" s="20"/>
      <c r="B50" s="12"/>
      <c r="C50" s="12"/>
      <c r="D50" s="12"/>
      <c r="E50" s="12"/>
      <c r="F50" s="13"/>
      <c r="G50" s="13"/>
      <c r="H50" s="13"/>
      <c r="I50" s="14"/>
      <c r="J50" s="15"/>
      <c r="K50" s="14"/>
      <c r="L50" s="15"/>
      <c r="M50" s="15"/>
      <c r="N50" s="15"/>
      <c r="O50" s="16"/>
      <c r="P50" s="17"/>
      <c r="Q50" s="13"/>
      <c r="R50" s="13"/>
      <c r="S50" s="13"/>
      <c r="T50" s="13"/>
      <c r="U50" s="13"/>
      <c r="V50" s="15"/>
      <c r="W50" s="15"/>
      <c r="X50" s="15"/>
      <c r="Y50" s="15"/>
      <c r="Z50" s="15"/>
      <c r="AA50" s="18"/>
      <c r="AB50" s="19"/>
      <c r="AC50" s="19"/>
      <c r="AD50" s="19"/>
    </row>
    <row r="51" spans="1:30" ht="22" customHeight="1" x14ac:dyDescent="0.2">
      <c r="A51" s="20"/>
      <c r="B51" s="12"/>
      <c r="C51" s="12"/>
      <c r="D51" s="12"/>
      <c r="E51" s="12"/>
      <c r="F51" s="13"/>
      <c r="G51" s="13"/>
      <c r="H51" s="13"/>
      <c r="I51" s="14"/>
      <c r="J51" s="15"/>
      <c r="K51" s="14"/>
      <c r="L51" s="15"/>
      <c r="M51" s="15"/>
      <c r="N51" s="15"/>
      <c r="O51" s="16"/>
      <c r="P51" s="17"/>
      <c r="Q51" s="13"/>
      <c r="R51" s="13"/>
      <c r="S51" s="13"/>
      <c r="T51" s="13"/>
      <c r="U51" s="13"/>
      <c r="V51" s="15"/>
      <c r="W51" s="15"/>
      <c r="X51" s="15"/>
      <c r="Y51" s="15"/>
      <c r="Z51" s="15"/>
      <c r="AA51" s="18"/>
      <c r="AB51" s="19"/>
      <c r="AC51" s="19"/>
      <c r="AD51" s="19"/>
    </row>
    <row r="52" spans="1:30" ht="22" customHeight="1" x14ac:dyDescent="0.2">
      <c r="A52" s="20"/>
      <c r="B52" s="12"/>
      <c r="C52" s="12"/>
      <c r="D52" s="12"/>
      <c r="E52" s="12"/>
      <c r="F52" s="13"/>
      <c r="G52" s="13"/>
      <c r="H52" s="13"/>
      <c r="I52" s="14"/>
      <c r="J52" s="15"/>
      <c r="K52" s="14"/>
      <c r="L52" s="15"/>
      <c r="M52" s="15"/>
      <c r="N52" s="15"/>
      <c r="O52" s="16"/>
      <c r="P52" s="17"/>
      <c r="Q52" s="13"/>
      <c r="R52" s="13"/>
      <c r="S52" s="13"/>
      <c r="T52" s="13"/>
      <c r="U52" s="13"/>
      <c r="V52" s="15"/>
      <c r="W52" s="15"/>
      <c r="X52" s="15"/>
      <c r="Y52" s="15"/>
      <c r="Z52" s="15"/>
      <c r="AA52" s="18"/>
      <c r="AB52" s="19"/>
      <c r="AC52" s="19"/>
      <c r="AD52" s="19"/>
    </row>
    <row r="53" spans="1:30" ht="22" customHeight="1" x14ac:dyDescent="0.2">
      <c r="A53" s="20"/>
      <c r="B53" s="12"/>
      <c r="C53" s="12"/>
      <c r="D53" s="12"/>
      <c r="E53" s="12"/>
      <c r="F53" s="13"/>
      <c r="G53" s="13"/>
      <c r="H53" s="13"/>
      <c r="I53" s="14"/>
      <c r="J53" s="15"/>
      <c r="K53" s="14"/>
      <c r="L53" s="15"/>
      <c r="M53" s="15"/>
      <c r="N53" s="15"/>
      <c r="O53" s="16"/>
      <c r="P53" s="17"/>
      <c r="Q53" s="13"/>
      <c r="R53" s="13"/>
      <c r="S53" s="13"/>
      <c r="T53" s="13"/>
      <c r="U53" s="13"/>
      <c r="V53" s="15"/>
      <c r="W53" s="15"/>
      <c r="X53" s="15"/>
      <c r="Y53" s="15"/>
      <c r="Z53" s="15"/>
      <c r="AA53" s="18"/>
      <c r="AB53" s="19"/>
      <c r="AC53" s="19"/>
      <c r="AD53" s="19"/>
    </row>
    <row r="54" spans="1:30" ht="22" customHeight="1" x14ac:dyDescent="0.2">
      <c r="A54" s="20"/>
      <c r="B54" s="12"/>
      <c r="C54" s="12"/>
      <c r="D54" s="12"/>
      <c r="E54" s="12"/>
      <c r="F54" s="13"/>
      <c r="G54" s="13"/>
      <c r="H54" s="13"/>
      <c r="I54" s="14"/>
      <c r="J54" s="15"/>
      <c r="K54" s="14"/>
      <c r="L54" s="15"/>
      <c r="M54" s="15"/>
      <c r="N54" s="15"/>
      <c r="O54" s="16"/>
      <c r="P54" s="17"/>
      <c r="Q54" s="13"/>
      <c r="R54" s="13"/>
      <c r="S54" s="13"/>
      <c r="T54" s="13"/>
      <c r="U54" s="13"/>
      <c r="V54" s="15"/>
      <c r="W54" s="15"/>
      <c r="X54" s="15"/>
      <c r="Y54" s="15"/>
      <c r="Z54" s="15"/>
      <c r="AA54" s="18"/>
      <c r="AB54" s="19"/>
      <c r="AC54" s="19"/>
      <c r="AD54" s="19"/>
    </row>
    <row r="55" spans="1:30" ht="22" customHeight="1" x14ac:dyDescent="0.2">
      <c r="A55" s="20"/>
      <c r="B55" s="12"/>
      <c r="C55" s="12"/>
      <c r="D55" s="12"/>
      <c r="E55" s="12"/>
      <c r="F55" s="13"/>
      <c r="G55" s="13"/>
      <c r="H55" s="13"/>
      <c r="I55" s="14"/>
      <c r="J55" s="15"/>
      <c r="K55" s="14"/>
      <c r="L55" s="15"/>
      <c r="M55" s="15"/>
      <c r="N55" s="15"/>
      <c r="O55" s="16"/>
      <c r="P55" s="17"/>
      <c r="Q55" s="13"/>
      <c r="R55" s="13"/>
      <c r="S55" s="13"/>
      <c r="T55" s="13"/>
      <c r="U55" s="13"/>
      <c r="V55" s="15"/>
      <c r="W55" s="15"/>
      <c r="X55" s="15"/>
      <c r="Y55" s="15"/>
      <c r="Z55" s="15"/>
      <c r="AA55" s="18"/>
      <c r="AB55" s="19"/>
      <c r="AC55" s="19"/>
      <c r="AD55" s="19"/>
    </row>
    <row r="56" spans="1:30" ht="22" customHeight="1" x14ac:dyDescent="0.2">
      <c r="A56" s="20"/>
      <c r="B56" s="12"/>
      <c r="C56" s="12"/>
      <c r="D56" s="12"/>
      <c r="E56" s="12"/>
      <c r="F56" s="13"/>
      <c r="G56" s="13"/>
      <c r="H56" s="13"/>
      <c r="I56" s="14"/>
      <c r="J56" s="15"/>
      <c r="K56" s="14"/>
      <c r="L56" s="15"/>
      <c r="M56" s="15"/>
      <c r="N56" s="15"/>
      <c r="O56" s="16"/>
      <c r="P56" s="17"/>
      <c r="Q56" s="13"/>
      <c r="R56" s="13"/>
      <c r="S56" s="13"/>
      <c r="T56" s="13"/>
      <c r="U56" s="13"/>
      <c r="V56" s="15"/>
      <c r="W56" s="15"/>
      <c r="X56" s="15"/>
      <c r="Y56" s="15"/>
      <c r="Z56" s="15"/>
      <c r="AA56" s="18"/>
      <c r="AB56" s="19"/>
      <c r="AC56" s="19"/>
      <c r="AD56" s="19"/>
    </row>
    <row r="57" spans="1:30" ht="22" customHeight="1" x14ac:dyDescent="0.2">
      <c r="A57" s="20"/>
      <c r="B57" s="12"/>
      <c r="C57" s="12"/>
      <c r="D57" s="12"/>
      <c r="E57" s="12"/>
      <c r="F57" s="13"/>
      <c r="G57" s="13"/>
      <c r="H57" s="13"/>
      <c r="I57" s="14"/>
      <c r="J57" s="15"/>
      <c r="K57" s="14"/>
      <c r="L57" s="15"/>
      <c r="M57" s="15"/>
      <c r="N57" s="15"/>
      <c r="O57" s="16"/>
      <c r="P57" s="17"/>
      <c r="Q57" s="13"/>
      <c r="R57" s="13"/>
      <c r="S57" s="13"/>
      <c r="T57" s="13"/>
      <c r="U57" s="13"/>
      <c r="V57" s="15"/>
      <c r="W57" s="15"/>
      <c r="X57" s="15"/>
      <c r="Y57" s="15"/>
      <c r="Z57" s="15"/>
      <c r="AA57" s="18"/>
      <c r="AB57" s="19"/>
      <c r="AC57" s="19"/>
      <c r="AD57" s="19"/>
    </row>
    <row r="58" spans="1:30" ht="22" customHeight="1" x14ac:dyDescent="0.2">
      <c r="A58" s="20"/>
      <c r="B58" s="12"/>
      <c r="C58" s="12"/>
      <c r="D58" s="12"/>
      <c r="E58" s="12"/>
      <c r="F58" s="13"/>
      <c r="G58" s="13"/>
      <c r="H58" s="13"/>
      <c r="I58" s="14"/>
      <c r="J58" s="15"/>
      <c r="K58" s="14"/>
      <c r="L58" s="15"/>
      <c r="M58" s="15"/>
      <c r="N58" s="15"/>
      <c r="O58" s="16"/>
      <c r="P58" s="17"/>
      <c r="Q58" s="13"/>
      <c r="R58" s="13"/>
      <c r="S58" s="13"/>
      <c r="T58" s="13"/>
      <c r="U58" s="13"/>
      <c r="V58" s="15"/>
      <c r="W58" s="15"/>
      <c r="X58" s="15"/>
      <c r="Y58" s="15"/>
      <c r="Z58" s="15"/>
      <c r="AA58" s="18"/>
      <c r="AB58" s="19"/>
      <c r="AC58" s="19"/>
      <c r="AD58" s="19"/>
    </row>
    <row r="59" spans="1:30" ht="22" customHeight="1" x14ac:dyDescent="0.2">
      <c r="A59" s="20"/>
      <c r="B59" s="12"/>
      <c r="C59" s="12"/>
      <c r="D59" s="12"/>
      <c r="E59" s="12"/>
      <c r="F59" s="13"/>
      <c r="G59" s="13"/>
      <c r="H59" s="13"/>
      <c r="I59" s="14"/>
      <c r="J59" s="15"/>
      <c r="K59" s="14"/>
      <c r="L59" s="15"/>
      <c r="M59" s="15"/>
      <c r="N59" s="15"/>
      <c r="O59" s="16"/>
      <c r="P59" s="17"/>
      <c r="Q59" s="13"/>
      <c r="R59" s="13"/>
      <c r="S59" s="13"/>
      <c r="T59" s="13"/>
      <c r="U59" s="13"/>
      <c r="V59" s="15"/>
      <c r="W59" s="15"/>
      <c r="X59" s="15"/>
      <c r="Y59" s="15"/>
      <c r="Z59" s="15"/>
      <c r="AA59" s="18"/>
      <c r="AB59" s="19"/>
      <c r="AC59" s="19"/>
      <c r="AD59" s="19"/>
    </row>
    <row r="60" spans="1:30" ht="22" customHeight="1" x14ac:dyDescent="0.2">
      <c r="A60" s="20"/>
      <c r="B60" s="12"/>
      <c r="C60" s="12"/>
      <c r="D60" s="12"/>
      <c r="E60" s="12"/>
      <c r="F60" s="13"/>
      <c r="G60" s="13"/>
      <c r="H60" s="13"/>
      <c r="I60" s="14"/>
      <c r="J60" s="15"/>
      <c r="K60" s="14"/>
      <c r="L60" s="15"/>
      <c r="M60" s="15"/>
      <c r="N60" s="15"/>
      <c r="O60" s="16"/>
      <c r="P60" s="17"/>
      <c r="Q60" s="13"/>
      <c r="R60" s="13"/>
      <c r="S60" s="13"/>
      <c r="T60" s="13"/>
      <c r="U60" s="13"/>
      <c r="V60" s="15"/>
      <c r="W60" s="15"/>
      <c r="X60" s="15"/>
      <c r="Y60" s="15"/>
      <c r="Z60" s="15"/>
      <c r="AA60" s="18"/>
      <c r="AB60" s="19"/>
      <c r="AC60" s="19"/>
      <c r="AD60" s="19"/>
    </row>
    <row r="61" spans="1:30" ht="22" customHeight="1" x14ac:dyDescent="0.2">
      <c r="A61" s="20"/>
      <c r="B61" s="12"/>
      <c r="C61" s="12"/>
      <c r="D61" s="12"/>
      <c r="E61" s="12"/>
      <c r="F61" s="13"/>
      <c r="G61" s="13"/>
      <c r="H61" s="13"/>
      <c r="I61" s="14"/>
      <c r="J61" s="15"/>
      <c r="K61" s="14"/>
      <c r="L61" s="15"/>
      <c r="M61" s="15"/>
      <c r="N61" s="15"/>
      <c r="O61" s="16"/>
      <c r="P61" s="17"/>
      <c r="Q61" s="13"/>
      <c r="R61" s="13"/>
      <c r="S61" s="13"/>
      <c r="T61" s="13"/>
      <c r="U61" s="13"/>
      <c r="V61" s="15"/>
      <c r="W61" s="15"/>
      <c r="X61" s="15"/>
      <c r="Y61" s="15"/>
      <c r="Z61" s="15"/>
      <c r="AA61" s="18"/>
      <c r="AB61" s="19"/>
      <c r="AC61" s="19"/>
      <c r="AD61" s="19"/>
    </row>
    <row r="62" spans="1:30" ht="22" customHeight="1" x14ac:dyDescent="0.2">
      <c r="A62" s="20"/>
      <c r="B62" s="12"/>
      <c r="C62" s="12"/>
      <c r="D62" s="12"/>
      <c r="E62" s="12"/>
      <c r="F62" s="13"/>
      <c r="G62" s="13"/>
      <c r="H62" s="13"/>
      <c r="I62" s="14"/>
      <c r="J62" s="15"/>
      <c r="K62" s="14"/>
      <c r="L62" s="15"/>
      <c r="M62" s="15"/>
      <c r="N62" s="15"/>
      <c r="O62" s="16"/>
      <c r="P62" s="17"/>
      <c r="Q62" s="13"/>
      <c r="R62" s="13"/>
      <c r="S62" s="13"/>
      <c r="T62" s="13"/>
      <c r="U62" s="13"/>
      <c r="V62" s="15"/>
      <c r="W62" s="15"/>
      <c r="X62" s="15"/>
      <c r="Y62" s="15"/>
      <c r="Z62" s="15"/>
      <c r="AA62" s="18"/>
      <c r="AB62" s="19"/>
      <c r="AC62" s="19"/>
      <c r="AD62" s="19"/>
    </row>
    <row r="63" spans="1:30" ht="22" customHeight="1" x14ac:dyDescent="0.2">
      <c r="A63" s="20"/>
      <c r="B63" s="12"/>
      <c r="C63" s="12"/>
      <c r="D63" s="12"/>
      <c r="E63" s="12"/>
      <c r="F63" s="13"/>
      <c r="G63" s="13"/>
      <c r="H63" s="13"/>
      <c r="I63" s="14"/>
      <c r="J63" s="15"/>
      <c r="K63" s="14"/>
      <c r="L63" s="15"/>
      <c r="M63" s="15"/>
      <c r="N63" s="15"/>
      <c r="O63" s="16"/>
      <c r="P63" s="17"/>
      <c r="Q63" s="13"/>
      <c r="R63" s="13"/>
      <c r="S63" s="13"/>
      <c r="T63" s="13"/>
      <c r="U63" s="13"/>
      <c r="V63" s="15"/>
      <c r="W63" s="15"/>
      <c r="X63" s="15"/>
      <c r="Y63" s="15"/>
      <c r="Z63" s="15"/>
      <c r="AA63" s="18"/>
      <c r="AB63" s="19"/>
      <c r="AC63" s="19"/>
      <c r="AD63" s="19"/>
    </row>
    <row r="64" spans="1:30" ht="22" customHeight="1" x14ac:dyDescent="0.2">
      <c r="A64" s="20"/>
      <c r="B64" s="12"/>
      <c r="C64" s="12"/>
      <c r="D64" s="12"/>
      <c r="E64" s="12"/>
      <c r="F64" s="13"/>
      <c r="G64" s="13"/>
      <c r="H64" s="13"/>
      <c r="I64" s="14"/>
      <c r="J64" s="15"/>
      <c r="K64" s="14"/>
      <c r="L64" s="15"/>
      <c r="M64" s="15"/>
      <c r="N64" s="15"/>
      <c r="O64" s="16"/>
      <c r="P64" s="17"/>
      <c r="Q64" s="13"/>
      <c r="R64" s="13"/>
      <c r="S64" s="13"/>
      <c r="T64" s="13"/>
      <c r="U64" s="13"/>
      <c r="V64" s="15"/>
      <c r="W64" s="15"/>
      <c r="X64" s="15"/>
      <c r="Y64" s="15"/>
      <c r="Z64" s="15"/>
      <c r="AA64" s="18"/>
      <c r="AB64" s="19"/>
      <c r="AC64" s="19"/>
      <c r="AD64" s="19"/>
    </row>
    <row r="65" spans="1:30" ht="22" customHeight="1" x14ac:dyDescent="0.2">
      <c r="A65" s="20"/>
      <c r="B65" s="12"/>
      <c r="C65" s="12"/>
      <c r="D65" s="12"/>
      <c r="E65" s="12"/>
      <c r="F65" s="13"/>
      <c r="G65" s="13"/>
      <c r="H65" s="13"/>
      <c r="I65" s="14"/>
      <c r="J65" s="15"/>
      <c r="K65" s="14"/>
      <c r="L65" s="15"/>
      <c r="M65" s="15"/>
      <c r="N65" s="15"/>
      <c r="O65" s="16"/>
      <c r="P65" s="17"/>
      <c r="Q65" s="13"/>
      <c r="R65" s="13"/>
      <c r="S65" s="13"/>
      <c r="T65" s="13"/>
      <c r="U65" s="13"/>
      <c r="V65" s="15"/>
      <c r="W65" s="15"/>
      <c r="X65" s="15"/>
      <c r="Y65" s="15"/>
      <c r="Z65" s="15"/>
      <c r="AA65" s="18"/>
      <c r="AB65" s="19"/>
      <c r="AC65" s="19"/>
      <c r="AD65" s="19"/>
    </row>
    <row r="66" spans="1:30" ht="22" customHeight="1" x14ac:dyDescent="0.2">
      <c r="A66" s="20"/>
      <c r="B66" s="12"/>
      <c r="C66" s="12"/>
      <c r="D66" s="12"/>
      <c r="E66" s="12"/>
      <c r="F66" s="13"/>
      <c r="G66" s="13"/>
      <c r="H66" s="13"/>
      <c r="I66" s="14"/>
      <c r="J66" s="15"/>
      <c r="K66" s="14"/>
      <c r="L66" s="15"/>
      <c r="M66" s="15"/>
      <c r="N66" s="15"/>
      <c r="O66" s="16"/>
      <c r="P66" s="17"/>
      <c r="Q66" s="13"/>
      <c r="R66" s="13"/>
      <c r="S66" s="13"/>
      <c r="T66" s="13"/>
      <c r="U66" s="13"/>
      <c r="V66" s="15"/>
      <c r="W66" s="15"/>
      <c r="X66" s="15"/>
      <c r="Y66" s="15"/>
      <c r="Z66" s="15"/>
      <c r="AA66" s="18"/>
      <c r="AB66" s="19"/>
      <c r="AC66" s="19"/>
      <c r="AD66" s="19"/>
    </row>
    <row r="67" spans="1:30" ht="22" customHeight="1" x14ac:dyDescent="0.2">
      <c r="A67" s="20"/>
      <c r="B67" s="12"/>
      <c r="C67" s="12"/>
      <c r="D67" s="12"/>
      <c r="E67" s="12"/>
      <c r="F67" s="13"/>
      <c r="G67" s="13"/>
      <c r="H67" s="13"/>
      <c r="I67" s="14"/>
      <c r="J67" s="15"/>
      <c r="K67" s="14"/>
      <c r="L67" s="15"/>
      <c r="M67" s="15"/>
      <c r="N67" s="15"/>
      <c r="O67" s="16"/>
      <c r="P67" s="17"/>
      <c r="Q67" s="13"/>
      <c r="R67" s="13"/>
      <c r="S67" s="13"/>
      <c r="T67" s="13"/>
      <c r="U67" s="13"/>
      <c r="V67" s="15"/>
      <c r="W67" s="15"/>
      <c r="X67" s="15"/>
      <c r="Y67" s="15"/>
      <c r="Z67" s="15"/>
      <c r="AA67" s="18"/>
      <c r="AB67" s="19"/>
      <c r="AC67" s="19"/>
      <c r="AD67" s="19"/>
    </row>
    <row r="68" spans="1:30" ht="22" customHeight="1" x14ac:dyDescent="0.2">
      <c r="A68" s="20"/>
      <c r="B68" s="12"/>
      <c r="C68" s="12"/>
      <c r="D68" s="12"/>
      <c r="E68" s="12"/>
      <c r="F68" s="13"/>
      <c r="G68" s="13"/>
      <c r="H68" s="13"/>
      <c r="I68" s="14"/>
      <c r="J68" s="15"/>
      <c r="K68" s="14"/>
      <c r="L68" s="15"/>
      <c r="M68" s="15"/>
      <c r="N68" s="15"/>
      <c r="O68" s="16"/>
      <c r="P68" s="17"/>
      <c r="Q68" s="13"/>
      <c r="R68" s="13"/>
      <c r="S68" s="13"/>
      <c r="T68" s="13"/>
      <c r="U68" s="13"/>
      <c r="V68" s="15"/>
      <c r="W68" s="15"/>
      <c r="X68" s="15"/>
      <c r="Y68" s="15"/>
      <c r="Z68" s="15"/>
      <c r="AA68" s="18"/>
      <c r="AB68" s="19"/>
      <c r="AC68" s="19"/>
      <c r="AD68" s="19"/>
    </row>
    <row r="69" spans="1:30" ht="22" customHeight="1" x14ac:dyDescent="0.2">
      <c r="A69" s="20"/>
      <c r="B69" s="12"/>
      <c r="C69" s="12"/>
      <c r="D69" s="12"/>
      <c r="E69" s="12"/>
      <c r="F69" s="13"/>
      <c r="G69" s="13"/>
      <c r="H69" s="13"/>
      <c r="I69" s="14"/>
      <c r="J69" s="15"/>
      <c r="K69" s="14"/>
      <c r="L69" s="15"/>
      <c r="M69" s="15"/>
      <c r="N69" s="15"/>
      <c r="O69" s="16"/>
      <c r="P69" s="17"/>
      <c r="Q69" s="13"/>
      <c r="R69" s="13"/>
      <c r="S69" s="13"/>
      <c r="T69" s="13"/>
      <c r="U69" s="13"/>
      <c r="V69" s="15"/>
      <c r="W69" s="15"/>
      <c r="X69" s="15"/>
      <c r="Y69" s="15"/>
      <c r="Z69" s="15"/>
      <c r="AA69" s="18"/>
      <c r="AB69" s="19"/>
      <c r="AC69" s="19"/>
      <c r="AD69" s="19"/>
    </row>
    <row r="70" spans="1:30" ht="22" customHeight="1" x14ac:dyDescent="0.2">
      <c r="A70" s="20"/>
      <c r="B70" s="12"/>
      <c r="C70" s="12"/>
      <c r="D70" s="12"/>
      <c r="E70" s="12"/>
      <c r="F70" s="13"/>
      <c r="G70" s="13"/>
      <c r="H70" s="13"/>
      <c r="I70" s="14"/>
      <c r="J70" s="15"/>
      <c r="K70" s="14"/>
      <c r="L70" s="15"/>
      <c r="M70" s="15"/>
      <c r="N70" s="15"/>
      <c r="O70" s="16"/>
      <c r="P70" s="17"/>
      <c r="Q70" s="13"/>
      <c r="R70" s="13"/>
      <c r="S70" s="13"/>
      <c r="T70" s="13"/>
      <c r="U70" s="13"/>
      <c r="V70" s="15"/>
      <c r="W70" s="15"/>
      <c r="X70" s="15"/>
      <c r="Y70" s="15"/>
      <c r="Z70" s="15"/>
      <c r="AA70" s="18"/>
      <c r="AB70" s="19"/>
      <c r="AC70" s="19"/>
      <c r="AD70" s="19"/>
    </row>
    <row r="71" spans="1:30" ht="22" customHeight="1" x14ac:dyDescent="0.2">
      <c r="A71" s="20"/>
      <c r="B71" s="12"/>
      <c r="C71" s="12"/>
      <c r="D71" s="12"/>
      <c r="E71" s="12"/>
      <c r="F71" s="13"/>
      <c r="G71" s="13"/>
      <c r="H71" s="13"/>
      <c r="I71" s="14"/>
      <c r="J71" s="15"/>
      <c r="K71" s="14"/>
      <c r="L71" s="15"/>
      <c r="M71" s="15"/>
      <c r="N71" s="15"/>
      <c r="O71" s="16"/>
      <c r="P71" s="17"/>
      <c r="Q71" s="13"/>
      <c r="R71" s="13"/>
      <c r="S71" s="13"/>
      <c r="T71" s="13"/>
      <c r="U71" s="13"/>
      <c r="V71" s="15"/>
      <c r="W71" s="15"/>
      <c r="X71" s="15"/>
      <c r="Y71" s="15"/>
      <c r="Z71" s="15"/>
      <c r="AA71" s="18"/>
      <c r="AB71" s="19"/>
      <c r="AC71" s="19"/>
      <c r="AD71" s="19"/>
    </row>
    <row r="72" spans="1:30" ht="22" customHeight="1" x14ac:dyDescent="0.2">
      <c r="A72" s="20"/>
      <c r="B72" s="12"/>
      <c r="C72" s="12"/>
      <c r="D72" s="12"/>
      <c r="E72" s="12"/>
      <c r="F72" s="13"/>
      <c r="G72" s="13"/>
      <c r="H72" s="13"/>
      <c r="I72" s="14"/>
      <c r="J72" s="15"/>
      <c r="K72" s="14"/>
      <c r="L72" s="15"/>
      <c r="M72" s="15"/>
      <c r="N72" s="15"/>
      <c r="O72" s="16"/>
      <c r="P72" s="17"/>
      <c r="Q72" s="13"/>
      <c r="R72" s="13"/>
      <c r="S72" s="13"/>
      <c r="T72" s="13"/>
      <c r="U72" s="13"/>
      <c r="V72" s="15"/>
      <c r="W72" s="15"/>
      <c r="X72" s="15"/>
      <c r="Y72" s="15"/>
      <c r="Z72" s="15"/>
      <c r="AA72" s="18"/>
      <c r="AB72" s="19"/>
      <c r="AC72" s="19"/>
      <c r="AD72" s="19"/>
    </row>
    <row r="73" spans="1:30" ht="22" customHeight="1" x14ac:dyDescent="0.2">
      <c r="A73" s="20"/>
      <c r="B73" s="12"/>
      <c r="C73" s="12"/>
      <c r="D73" s="12"/>
      <c r="E73" s="12"/>
      <c r="F73" s="13"/>
      <c r="G73" s="13"/>
      <c r="H73" s="13"/>
      <c r="I73" s="14"/>
      <c r="J73" s="15"/>
      <c r="K73" s="14"/>
      <c r="L73" s="15"/>
      <c r="M73" s="15"/>
      <c r="N73" s="15"/>
      <c r="O73" s="16"/>
      <c r="P73" s="17"/>
      <c r="Q73" s="13"/>
      <c r="R73" s="13"/>
      <c r="S73" s="13"/>
      <c r="T73" s="13"/>
      <c r="U73" s="13"/>
      <c r="V73" s="15"/>
      <c r="W73" s="15"/>
      <c r="X73" s="15"/>
      <c r="Y73" s="15"/>
      <c r="Z73" s="15"/>
      <c r="AA73" s="18"/>
      <c r="AB73" s="19"/>
      <c r="AC73" s="19"/>
      <c r="AD73" s="19"/>
    </row>
    <row r="74" spans="1:30" ht="22" customHeight="1" x14ac:dyDescent="0.2">
      <c r="A74" s="20"/>
      <c r="B74" s="12"/>
      <c r="C74" s="12"/>
      <c r="D74" s="12"/>
      <c r="E74" s="12"/>
      <c r="F74" s="13"/>
      <c r="G74" s="13"/>
      <c r="H74" s="13"/>
      <c r="I74" s="14"/>
      <c r="J74" s="15"/>
      <c r="K74" s="14"/>
      <c r="L74" s="15"/>
      <c r="M74" s="15"/>
      <c r="N74" s="15"/>
      <c r="O74" s="16"/>
      <c r="P74" s="17"/>
      <c r="Q74" s="13"/>
      <c r="R74" s="13"/>
      <c r="S74" s="13"/>
      <c r="T74" s="13"/>
      <c r="U74" s="13"/>
      <c r="V74" s="15"/>
      <c r="W74" s="15"/>
      <c r="X74" s="15"/>
      <c r="Y74" s="15"/>
      <c r="Z74" s="15"/>
      <c r="AA74" s="18"/>
      <c r="AB74" s="19"/>
      <c r="AC74" s="19"/>
      <c r="AD74" s="19"/>
    </row>
    <row r="75" spans="1:30" ht="22" customHeight="1" x14ac:dyDescent="0.2">
      <c r="A75" s="20"/>
      <c r="B75" s="12"/>
      <c r="C75" s="12"/>
      <c r="D75" s="12"/>
      <c r="E75" s="12"/>
      <c r="F75" s="13"/>
      <c r="G75" s="13"/>
      <c r="H75" s="13"/>
      <c r="I75" s="14"/>
      <c r="J75" s="15"/>
      <c r="K75" s="14"/>
      <c r="L75" s="15"/>
      <c r="M75" s="15"/>
      <c r="N75" s="15"/>
      <c r="O75" s="16"/>
      <c r="P75" s="17"/>
      <c r="Q75" s="13"/>
      <c r="R75" s="13"/>
      <c r="S75" s="13"/>
      <c r="T75" s="13"/>
      <c r="U75" s="13"/>
      <c r="V75" s="15"/>
      <c r="W75" s="15"/>
      <c r="X75" s="15"/>
      <c r="Y75" s="15"/>
      <c r="Z75" s="15"/>
      <c r="AA75" s="18"/>
      <c r="AB75" s="19"/>
      <c r="AC75" s="19"/>
      <c r="AD75" s="19"/>
    </row>
    <row r="76" spans="1:30" ht="22" customHeight="1" x14ac:dyDescent="0.2">
      <c r="A76" s="20"/>
      <c r="B76" s="12"/>
      <c r="C76" s="12"/>
      <c r="D76" s="12"/>
      <c r="E76" s="12"/>
      <c r="F76" s="13"/>
      <c r="G76" s="13"/>
      <c r="H76" s="13"/>
      <c r="I76" s="14"/>
      <c r="J76" s="15"/>
      <c r="K76" s="14"/>
      <c r="L76" s="15"/>
      <c r="M76" s="15"/>
      <c r="N76" s="15"/>
      <c r="O76" s="16"/>
      <c r="P76" s="17"/>
      <c r="Q76" s="13"/>
      <c r="R76" s="13"/>
      <c r="S76" s="13"/>
      <c r="T76" s="13"/>
      <c r="U76" s="13"/>
      <c r="V76" s="15"/>
      <c r="W76" s="15"/>
      <c r="X76" s="15"/>
      <c r="Y76" s="15"/>
      <c r="Z76" s="15"/>
      <c r="AA76" s="18"/>
      <c r="AB76" s="19"/>
      <c r="AC76" s="19"/>
      <c r="AD76" s="19"/>
    </row>
    <row r="77" spans="1:30" ht="22" customHeight="1" x14ac:dyDescent="0.2">
      <c r="A77" s="20"/>
      <c r="B77" s="12"/>
      <c r="C77" s="12"/>
      <c r="D77" s="12"/>
      <c r="E77" s="12"/>
      <c r="F77" s="13"/>
      <c r="G77" s="13"/>
      <c r="H77" s="13"/>
      <c r="I77" s="14"/>
      <c r="J77" s="15"/>
      <c r="K77" s="14"/>
      <c r="L77" s="15"/>
      <c r="M77" s="15"/>
      <c r="N77" s="15"/>
      <c r="O77" s="16"/>
      <c r="P77" s="17"/>
      <c r="Q77" s="13"/>
      <c r="R77" s="13"/>
      <c r="S77" s="13"/>
      <c r="T77" s="13"/>
      <c r="U77" s="13"/>
      <c r="V77" s="15"/>
      <c r="W77" s="15"/>
      <c r="X77" s="15"/>
      <c r="Y77" s="15"/>
      <c r="Z77" s="15"/>
      <c r="AA77" s="18"/>
      <c r="AB77" s="19"/>
      <c r="AC77" s="19"/>
      <c r="AD77" s="19"/>
    </row>
    <row r="78" spans="1:30" ht="22" customHeight="1" x14ac:dyDescent="0.2">
      <c r="A78" s="20"/>
      <c r="B78" s="12"/>
      <c r="C78" s="12"/>
      <c r="D78" s="12"/>
      <c r="E78" s="12"/>
      <c r="F78" s="13"/>
      <c r="G78" s="13"/>
      <c r="H78" s="13"/>
      <c r="I78" s="14"/>
      <c r="J78" s="15"/>
      <c r="K78" s="14"/>
      <c r="L78" s="15"/>
      <c r="M78" s="15"/>
      <c r="N78" s="15"/>
      <c r="O78" s="16"/>
      <c r="P78" s="17"/>
      <c r="Q78" s="13"/>
      <c r="R78" s="13"/>
      <c r="S78" s="13"/>
      <c r="T78" s="13"/>
      <c r="U78" s="13"/>
      <c r="V78" s="15"/>
      <c r="W78" s="15"/>
      <c r="X78" s="15"/>
      <c r="Y78" s="15"/>
      <c r="Z78" s="15"/>
      <c r="AA78" s="18"/>
      <c r="AB78" s="19"/>
      <c r="AC78" s="19"/>
      <c r="AD78" s="19"/>
    </row>
    <row r="79" spans="1:30" ht="22" customHeight="1" x14ac:dyDescent="0.2">
      <c r="A79" s="20"/>
      <c r="B79" s="12"/>
      <c r="C79" s="12"/>
      <c r="D79" s="12"/>
      <c r="E79" s="12"/>
      <c r="F79" s="13"/>
      <c r="G79" s="13"/>
      <c r="H79" s="13"/>
      <c r="I79" s="14"/>
      <c r="J79" s="15"/>
      <c r="K79" s="14"/>
      <c r="L79" s="15"/>
      <c r="M79" s="15"/>
      <c r="N79" s="15"/>
      <c r="O79" s="16"/>
      <c r="P79" s="17"/>
      <c r="Q79" s="13"/>
      <c r="R79" s="13"/>
      <c r="S79" s="13"/>
      <c r="T79" s="13"/>
      <c r="U79" s="13"/>
      <c r="V79" s="15"/>
      <c r="W79" s="15"/>
      <c r="X79" s="15"/>
      <c r="Y79" s="15"/>
      <c r="Z79" s="15"/>
      <c r="AA79" s="18"/>
      <c r="AB79" s="19"/>
      <c r="AC79" s="19"/>
      <c r="AD79" s="19"/>
    </row>
    <row r="80" spans="1:30" ht="22" customHeight="1" x14ac:dyDescent="0.2">
      <c r="A80" s="20"/>
      <c r="B80" s="12"/>
      <c r="C80" s="12"/>
      <c r="D80" s="12"/>
      <c r="E80" s="12"/>
      <c r="F80" s="13"/>
      <c r="G80" s="13"/>
      <c r="H80" s="13"/>
      <c r="I80" s="14"/>
      <c r="J80" s="15"/>
      <c r="K80" s="14"/>
      <c r="L80" s="15"/>
      <c r="M80" s="15"/>
      <c r="N80" s="15"/>
      <c r="O80" s="16"/>
      <c r="P80" s="17"/>
      <c r="Q80" s="13"/>
      <c r="R80" s="13"/>
      <c r="S80" s="13"/>
      <c r="T80" s="13"/>
      <c r="U80" s="13"/>
      <c r="V80" s="15"/>
      <c r="W80" s="15"/>
      <c r="X80" s="15"/>
      <c r="Y80" s="15"/>
      <c r="Z80" s="15"/>
      <c r="AA80" s="18"/>
      <c r="AB80" s="19"/>
      <c r="AC80" s="19"/>
      <c r="AD80" s="19"/>
    </row>
    <row r="81" spans="1:30" ht="22" customHeight="1" x14ac:dyDescent="0.2">
      <c r="A81" s="20"/>
      <c r="B81" s="12"/>
      <c r="C81" s="12"/>
      <c r="D81" s="12"/>
      <c r="E81" s="12"/>
      <c r="F81" s="13"/>
      <c r="G81" s="13"/>
      <c r="H81" s="13"/>
      <c r="I81" s="14"/>
      <c r="J81" s="15"/>
      <c r="K81" s="14"/>
      <c r="L81" s="15"/>
      <c r="M81" s="15"/>
      <c r="N81" s="15"/>
      <c r="O81" s="16"/>
      <c r="P81" s="17"/>
      <c r="Q81" s="13"/>
      <c r="R81" s="13"/>
      <c r="S81" s="13"/>
      <c r="T81" s="13"/>
      <c r="U81" s="13"/>
      <c r="V81" s="15"/>
      <c r="W81" s="15"/>
      <c r="X81" s="15"/>
      <c r="Y81" s="15"/>
      <c r="Z81" s="15"/>
      <c r="AA81" s="18"/>
      <c r="AB81" s="19"/>
      <c r="AC81" s="19"/>
      <c r="AD81" s="19"/>
    </row>
    <row r="82" spans="1:30" ht="22" customHeight="1" x14ac:dyDescent="0.2">
      <c r="A82" s="20"/>
      <c r="B82" s="12"/>
      <c r="C82" s="12"/>
      <c r="D82" s="12"/>
      <c r="E82" s="12"/>
      <c r="F82" s="13"/>
      <c r="G82" s="13"/>
      <c r="H82" s="13"/>
      <c r="I82" s="14"/>
      <c r="J82" s="15"/>
      <c r="K82" s="14"/>
      <c r="L82" s="15"/>
      <c r="M82" s="15"/>
      <c r="N82" s="15"/>
      <c r="O82" s="16"/>
      <c r="P82" s="17"/>
      <c r="Q82" s="13"/>
      <c r="R82" s="13"/>
      <c r="S82" s="13"/>
      <c r="T82" s="13"/>
      <c r="U82" s="13"/>
      <c r="V82" s="15"/>
      <c r="W82" s="15"/>
      <c r="X82" s="15"/>
      <c r="Y82" s="15"/>
      <c r="Z82" s="15"/>
      <c r="AA82" s="18"/>
      <c r="AB82" s="19"/>
      <c r="AC82" s="19"/>
      <c r="AD82" s="19"/>
    </row>
    <row r="83" spans="1:30" ht="22" customHeight="1" x14ac:dyDescent="0.2">
      <c r="A83" s="20"/>
      <c r="B83" s="12"/>
      <c r="C83" s="12"/>
      <c r="D83" s="12"/>
      <c r="E83" s="12"/>
      <c r="F83" s="13"/>
      <c r="G83" s="13"/>
      <c r="H83" s="13"/>
      <c r="I83" s="14"/>
      <c r="J83" s="15"/>
      <c r="K83" s="14"/>
      <c r="L83" s="15"/>
      <c r="M83" s="15"/>
      <c r="N83" s="15"/>
      <c r="O83" s="16"/>
      <c r="P83" s="17"/>
      <c r="Q83" s="13"/>
      <c r="R83" s="13"/>
      <c r="S83" s="13"/>
      <c r="T83" s="13"/>
      <c r="U83" s="13"/>
      <c r="V83" s="15"/>
      <c r="W83" s="15"/>
      <c r="X83" s="15"/>
      <c r="Y83" s="15"/>
      <c r="Z83" s="15"/>
      <c r="AA83" s="18"/>
      <c r="AB83" s="19"/>
      <c r="AC83" s="19"/>
      <c r="AD83" s="19"/>
    </row>
    <row r="84" spans="1:30" ht="22" customHeight="1" x14ac:dyDescent="0.2">
      <c r="A84" s="20"/>
      <c r="B84" s="12"/>
      <c r="C84" s="12"/>
      <c r="D84" s="12"/>
      <c r="E84" s="12"/>
      <c r="F84" s="13"/>
      <c r="G84" s="13"/>
      <c r="H84" s="13"/>
      <c r="I84" s="14"/>
      <c r="J84" s="15"/>
      <c r="K84" s="14"/>
      <c r="L84" s="15"/>
      <c r="M84" s="15"/>
      <c r="N84" s="15"/>
      <c r="O84" s="16"/>
      <c r="P84" s="17"/>
      <c r="Q84" s="13"/>
      <c r="R84" s="13"/>
      <c r="S84" s="13"/>
      <c r="T84" s="13"/>
      <c r="U84" s="13"/>
      <c r="V84" s="15"/>
      <c r="W84" s="15"/>
      <c r="X84" s="15"/>
      <c r="Y84" s="15"/>
      <c r="Z84" s="15"/>
      <c r="AA84" s="18"/>
      <c r="AB84" s="19"/>
      <c r="AC84" s="19"/>
      <c r="AD84" s="19"/>
    </row>
    <row r="85" spans="1:30" ht="22" customHeight="1" x14ac:dyDescent="0.2">
      <c r="A85" s="20"/>
      <c r="B85" s="12"/>
      <c r="C85" s="12"/>
      <c r="D85" s="12"/>
      <c r="E85" s="12"/>
      <c r="F85" s="13"/>
      <c r="G85" s="13"/>
      <c r="H85" s="13"/>
      <c r="I85" s="14"/>
      <c r="J85" s="15"/>
      <c r="K85" s="14"/>
      <c r="L85" s="15"/>
      <c r="M85" s="15"/>
      <c r="N85" s="15"/>
      <c r="O85" s="16"/>
      <c r="P85" s="17"/>
      <c r="Q85" s="13"/>
      <c r="R85" s="13"/>
      <c r="S85" s="13"/>
      <c r="T85" s="13"/>
      <c r="U85" s="13"/>
      <c r="V85" s="15"/>
      <c r="W85" s="15"/>
      <c r="X85" s="15"/>
      <c r="Y85" s="15"/>
      <c r="Z85" s="15"/>
      <c r="AA85" s="18"/>
      <c r="AB85" s="19"/>
      <c r="AC85" s="19"/>
      <c r="AD85" s="19"/>
    </row>
    <row r="86" spans="1:30" ht="22" customHeight="1" x14ac:dyDescent="0.2">
      <c r="A86" s="20"/>
      <c r="B86" s="12"/>
      <c r="C86" s="12"/>
      <c r="D86" s="12"/>
      <c r="E86" s="12"/>
      <c r="F86" s="13"/>
      <c r="G86" s="13"/>
      <c r="H86" s="13"/>
      <c r="I86" s="14"/>
      <c r="J86" s="15"/>
      <c r="K86" s="14"/>
      <c r="L86" s="15"/>
      <c r="M86" s="15"/>
      <c r="N86" s="15"/>
      <c r="O86" s="16"/>
      <c r="P86" s="17"/>
      <c r="Q86" s="13"/>
      <c r="R86" s="13"/>
      <c r="S86" s="13"/>
      <c r="T86" s="13"/>
      <c r="U86" s="13"/>
      <c r="V86" s="15"/>
      <c r="W86" s="15"/>
      <c r="X86" s="15"/>
      <c r="Y86" s="15"/>
      <c r="Z86" s="15"/>
      <c r="AA86" s="18"/>
      <c r="AB86" s="19"/>
      <c r="AC86" s="19"/>
      <c r="AD86" s="19"/>
    </row>
    <row r="87" spans="1:30" ht="22" customHeight="1" x14ac:dyDescent="0.2">
      <c r="A87" s="20"/>
      <c r="B87" s="12"/>
      <c r="C87" s="12"/>
      <c r="D87" s="12"/>
      <c r="E87" s="12"/>
      <c r="F87" s="13"/>
      <c r="G87" s="13"/>
      <c r="H87" s="13"/>
      <c r="I87" s="14"/>
      <c r="J87" s="15"/>
      <c r="K87" s="14"/>
      <c r="L87" s="15"/>
      <c r="M87" s="15"/>
      <c r="N87" s="15"/>
      <c r="O87" s="16"/>
      <c r="P87" s="17"/>
      <c r="Q87" s="13"/>
      <c r="R87" s="13"/>
      <c r="S87" s="13"/>
      <c r="T87" s="13"/>
      <c r="U87" s="13"/>
      <c r="V87" s="15"/>
      <c r="W87" s="15"/>
      <c r="X87" s="15"/>
      <c r="Y87" s="15"/>
      <c r="Z87" s="15"/>
      <c r="AA87" s="18"/>
      <c r="AB87" s="19"/>
      <c r="AC87" s="19"/>
      <c r="AD87" s="19"/>
    </row>
    <row r="88" spans="1:30" ht="22" customHeight="1" x14ac:dyDescent="0.2">
      <c r="A88" s="20"/>
      <c r="B88" s="12"/>
      <c r="C88" s="12"/>
      <c r="D88" s="12"/>
      <c r="E88" s="12"/>
      <c r="F88" s="13"/>
      <c r="G88" s="13"/>
      <c r="H88" s="13"/>
      <c r="I88" s="14"/>
      <c r="J88" s="15"/>
      <c r="K88" s="14"/>
      <c r="L88" s="15"/>
      <c r="M88" s="15"/>
      <c r="N88" s="15"/>
      <c r="O88" s="16"/>
      <c r="P88" s="17"/>
      <c r="Q88" s="13"/>
      <c r="R88" s="13"/>
      <c r="S88" s="13"/>
      <c r="T88" s="13"/>
      <c r="U88" s="13"/>
      <c r="V88" s="15"/>
      <c r="W88" s="15"/>
      <c r="X88" s="15"/>
      <c r="Y88" s="15"/>
      <c r="Z88" s="15"/>
      <c r="AA88" s="18"/>
      <c r="AB88" s="19"/>
      <c r="AC88" s="19"/>
      <c r="AD88" s="19"/>
    </row>
    <row r="89" spans="1:30" ht="22" customHeight="1" x14ac:dyDescent="0.2">
      <c r="A89" s="20"/>
      <c r="B89" s="12"/>
      <c r="C89" s="12"/>
      <c r="D89" s="12"/>
      <c r="E89" s="12"/>
      <c r="F89" s="13"/>
      <c r="G89" s="13"/>
      <c r="H89" s="13"/>
      <c r="I89" s="14"/>
      <c r="J89" s="15"/>
      <c r="K89" s="14"/>
      <c r="L89" s="15"/>
      <c r="M89" s="15"/>
      <c r="N89" s="15"/>
      <c r="O89" s="16"/>
      <c r="P89" s="17"/>
      <c r="Q89" s="13"/>
      <c r="R89" s="13"/>
      <c r="S89" s="13"/>
      <c r="T89" s="13"/>
      <c r="U89" s="13"/>
      <c r="V89" s="15"/>
      <c r="W89" s="15"/>
      <c r="X89" s="15"/>
      <c r="Y89" s="15"/>
      <c r="Z89" s="15"/>
      <c r="AA89" s="18"/>
      <c r="AB89" s="19"/>
      <c r="AC89" s="19"/>
      <c r="AD89" s="19"/>
    </row>
    <row r="90" spans="1:30" ht="22" customHeight="1" x14ac:dyDescent="0.2">
      <c r="A90" s="20"/>
      <c r="B90" s="12"/>
      <c r="C90" s="12"/>
      <c r="D90" s="12"/>
      <c r="E90" s="12"/>
      <c r="F90" s="13"/>
      <c r="G90" s="13"/>
      <c r="H90" s="13"/>
      <c r="I90" s="14"/>
      <c r="J90" s="15"/>
      <c r="K90" s="14"/>
      <c r="L90" s="15"/>
      <c r="M90" s="15"/>
      <c r="N90" s="15"/>
      <c r="O90" s="16"/>
      <c r="P90" s="17"/>
      <c r="Q90" s="13"/>
      <c r="R90" s="13"/>
      <c r="S90" s="13"/>
      <c r="T90" s="13"/>
      <c r="U90" s="13"/>
      <c r="V90" s="15"/>
      <c r="W90" s="15"/>
      <c r="X90" s="15"/>
      <c r="Y90" s="15"/>
      <c r="Z90" s="15"/>
      <c r="AA90" s="18"/>
      <c r="AB90" s="19"/>
      <c r="AC90" s="19"/>
      <c r="AD90" s="19"/>
    </row>
    <row r="91" spans="1:30" ht="22" customHeight="1" x14ac:dyDescent="0.2">
      <c r="A91" s="20"/>
      <c r="B91" s="12"/>
      <c r="C91" s="12"/>
      <c r="D91" s="12"/>
      <c r="E91" s="12"/>
      <c r="F91" s="13"/>
      <c r="G91" s="13"/>
      <c r="H91" s="13"/>
      <c r="I91" s="14"/>
      <c r="J91" s="15"/>
      <c r="K91" s="14"/>
      <c r="L91" s="15"/>
      <c r="M91" s="15"/>
      <c r="N91" s="15"/>
      <c r="O91" s="16"/>
      <c r="P91" s="17"/>
      <c r="Q91" s="13"/>
      <c r="R91" s="13"/>
      <c r="S91" s="13"/>
      <c r="T91" s="13"/>
      <c r="U91" s="13"/>
      <c r="V91" s="15"/>
      <c r="W91" s="15"/>
      <c r="X91" s="15"/>
      <c r="Y91" s="15"/>
      <c r="Z91" s="15"/>
      <c r="AA91" s="18"/>
      <c r="AB91" s="19"/>
      <c r="AC91" s="19"/>
      <c r="AD91" s="19"/>
    </row>
    <row r="92" spans="1:30" ht="22" customHeight="1" x14ac:dyDescent="0.2">
      <c r="A92" s="20"/>
      <c r="B92" s="12"/>
      <c r="C92" s="12"/>
      <c r="D92" s="12"/>
      <c r="E92" s="12"/>
      <c r="F92" s="13"/>
      <c r="G92" s="13"/>
      <c r="H92" s="13"/>
      <c r="I92" s="14"/>
      <c r="J92" s="15"/>
      <c r="K92" s="14"/>
      <c r="L92" s="15"/>
      <c r="M92" s="15"/>
      <c r="N92" s="15"/>
      <c r="O92" s="16"/>
      <c r="P92" s="17"/>
      <c r="Q92" s="13"/>
      <c r="R92" s="13"/>
      <c r="S92" s="13"/>
      <c r="T92" s="13"/>
      <c r="U92" s="13"/>
      <c r="V92" s="15"/>
      <c r="W92" s="15"/>
      <c r="X92" s="15"/>
      <c r="Y92" s="15"/>
      <c r="Z92" s="15"/>
      <c r="AA92" s="18"/>
      <c r="AB92" s="19"/>
      <c r="AC92" s="19"/>
      <c r="AD92" s="19"/>
    </row>
    <row r="93" spans="1:30" ht="22" customHeight="1" x14ac:dyDescent="0.2">
      <c r="A93" s="20"/>
      <c r="B93" s="12"/>
      <c r="C93" s="12"/>
      <c r="D93" s="12"/>
      <c r="E93" s="12"/>
      <c r="F93" s="13"/>
      <c r="G93" s="13"/>
      <c r="H93" s="13"/>
      <c r="I93" s="14"/>
      <c r="J93" s="15"/>
      <c r="K93" s="14"/>
      <c r="L93" s="15"/>
      <c r="M93" s="15"/>
      <c r="N93" s="15"/>
      <c r="O93" s="16"/>
      <c r="P93" s="17"/>
      <c r="Q93" s="13"/>
      <c r="R93" s="13"/>
      <c r="S93" s="13"/>
      <c r="T93" s="13"/>
      <c r="U93" s="13"/>
      <c r="V93" s="15"/>
      <c r="W93" s="15"/>
      <c r="X93" s="15"/>
      <c r="Y93" s="15"/>
      <c r="Z93" s="15"/>
      <c r="AA93" s="18"/>
      <c r="AB93" s="19"/>
      <c r="AC93" s="19"/>
      <c r="AD93" s="19"/>
    </row>
    <row r="94" spans="1:30" ht="22" customHeight="1" x14ac:dyDescent="0.2">
      <c r="A94" s="20"/>
      <c r="B94" s="12"/>
      <c r="C94" s="12"/>
      <c r="D94" s="12"/>
      <c r="E94" s="12"/>
      <c r="F94" s="13"/>
      <c r="G94" s="13"/>
      <c r="H94" s="13"/>
      <c r="I94" s="14"/>
      <c r="J94" s="15"/>
      <c r="K94" s="14"/>
      <c r="L94" s="15"/>
      <c r="M94" s="15"/>
      <c r="N94" s="15"/>
      <c r="O94" s="16"/>
      <c r="P94" s="17"/>
      <c r="Q94" s="13"/>
      <c r="R94" s="13"/>
      <c r="S94" s="13"/>
      <c r="T94" s="13"/>
      <c r="U94" s="13"/>
      <c r="V94" s="15"/>
      <c r="W94" s="15"/>
      <c r="X94" s="15"/>
      <c r="Y94" s="15"/>
      <c r="Z94" s="15"/>
      <c r="AA94" s="18"/>
      <c r="AB94" s="19"/>
      <c r="AC94" s="19"/>
      <c r="AD94" s="19"/>
    </row>
    <row r="95" spans="1:30" ht="22" customHeight="1" x14ac:dyDescent="0.2">
      <c r="A95" s="20"/>
      <c r="B95" s="12"/>
      <c r="C95" s="12"/>
      <c r="D95" s="12"/>
      <c r="E95" s="12"/>
      <c r="F95" s="13"/>
      <c r="G95" s="13"/>
      <c r="H95" s="13"/>
      <c r="I95" s="14"/>
      <c r="J95" s="15"/>
      <c r="K95" s="14"/>
      <c r="L95" s="15"/>
      <c r="M95" s="15"/>
      <c r="N95" s="15"/>
      <c r="O95" s="16"/>
      <c r="P95" s="17"/>
      <c r="Q95" s="13"/>
      <c r="R95" s="13"/>
      <c r="S95" s="13"/>
      <c r="T95" s="13"/>
      <c r="U95" s="13"/>
      <c r="V95" s="15"/>
      <c r="W95" s="15"/>
      <c r="X95" s="15"/>
      <c r="Y95" s="15"/>
      <c r="Z95" s="15"/>
      <c r="AA95" s="18"/>
      <c r="AB95" s="19"/>
      <c r="AC95" s="19"/>
      <c r="AD95" s="19"/>
    </row>
    <row r="96" spans="1:30" ht="22" customHeight="1" x14ac:dyDescent="0.2">
      <c r="A96" s="20"/>
      <c r="B96" s="12"/>
      <c r="C96" s="12"/>
      <c r="D96" s="12"/>
      <c r="E96" s="12"/>
      <c r="F96" s="13"/>
      <c r="G96" s="13"/>
      <c r="H96" s="13"/>
      <c r="I96" s="14"/>
      <c r="J96" s="15"/>
      <c r="K96" s="14"/>
      <c r="L96" s="15"/>
      <c r="M96" s="15"/>
      <c r="N96" s="15"/>
      <c r="O96" s="16"/>
      <c r="P96" s="17"/>
      <c r="Q96" s="13"/>
      <c r="R96" s="13"/>
      <c r="S96" s="13"/>
      <c r="T96" s="13"/>
      <c r="U96" s="13"/>
      <c r="V96" s="15"/>
      <c r="W96" s="15"/>
      <c r="X96" s="15"/>
      <c r="Y96" s="15"/>
      <c r="Z96" s="15"/>
      <c r="AA96" s="18"/>
      <c r="AB96" s="19"/>
      <c r="AC96" s="19"/>
      <c r="AD96" s="19"/>
    </row>
    <row r="97" spans="1:30" ht="22" customHeight="1" x14ac:dyDescent="0.2">
      <c r="A97" s="20"/>
      <c r="B97" s="12"/>
      <c r="C97" s="12"/>
      <c r="D97" s="12"/>
      <c r="E97" s="12"/>
      <c r="F97" s="13"/>
      <c r="G97" s="13"/>
      <c r="H97" s="13"/>
      <c r="I97" s="14"/>
      <c r="J97" s="15"/>
      <c r="K97" s="14"/>
      <c r="L97" s="15"/>
      <c r="M97" s="15"/>
      <c r="N97" s="15"/>
      <c r="O97" s="16"/>
      <c r="P97" s="17"/>
      <c r="Q97" s="13"/>
      <c r="R97" s="13"/>
      <c r="S97" s="13"/>
      <c r="T97" s="13"/>
      <c r="U97" s="13"/>
      <c r="V97" s="15"/>
      <c r="W97" s="15"/>
      <c r="X97" s="15"/>
      <c r="Y97" s="15"/>
      <c r="Z97" s="15"/>
      <c r="AA97" s="18"/>
      <c r="AB97" s="19"/>
      <c r="AC97" s="19"/>
      <c r="AD97" s="19"/>
    </row>
    <row r="98" spans="1:30" ht="22" customHeight="1" x14ac:dyDescent="0.2">
      <c r="A98" s="20"/>
      <c r="B98" s="12"/>
      <c r="C98" s="12"/>
      <c r="D98" s="12"/>
      <c r="E98" s="12"/>
      <c r="F98" s="13"/>
      <c r="G98" s="13"/>
      <c r="H98" s="13"/>
      <c r="I98" s="14"/>
      <c r="J98" s="15"/>
      <c r="K98" s="14"/>
      <c r="L98" s="15"/>
      <c r="M98" s="15"/>
      <c r="N98" s="15"/>
      <c r="O98" s="16"/>
      <c r="P98" s="17"/>
      <c r="Q98" s="13"/>
      <c r="R98" s="13"/>
      <c r="S98" s="13"/>
      <c r="T98" s="13"/>
      <c r="U98" s="13"/>
      <c r="V98" s="15"/>
      <c r="W98" s="15"/>
      <c r="X98" s="15"/>
      <c r="Y98" s="15"/>
      <c r="Z98" s="15"/>
      <c r="AA98" s="18"/>
      <c r="AB98" s="19"/>
      <c r="AC98" s="19"/>
      <c r="AD98" s="19"/>
    </row>
    <row r="99" spans="1:30" ht="22" customHeight="1" x14ac:dyDescent="0.2">
      <c r="A99" s="20"/>
      <c r="B99" s="12"/>
      <c r="C99" s="12"/>
      <c r="D99" s="12"/>
      <c r="E99" s="12"/>
      <c r="F99" s="13"/>
      <c r="G99" s="13"/>
      <c r="H99" s="13"/>
      <c r="I99" s="14"/>
      <c r="J99" s="15"/>
      <c r="K99" s="14"/>
      <c r="L99" s="15"/>
      <c r="M99" s="15"/>
      <c r="N99" s="15"/>
      <c r="O99" s="16"/>
      <c r="P99" s="17"/>
      <c r="Q99" s="13"/>
      <c r="R99" s="13"/>
      <c r="S99" s="13"/>
      <c r="T99" s="13"/>
      <c r="U99" s="13"/>
      <c r="V99" s="15"/>
      <c r="W99" s="15"/>
      <c r="X99" s="15"/>
      <c r="Y99" s="15"/>
      <c r="Z99" s="15"/>
      <c r="AA99" s="18"/>
      <c r="AB99" s="19"/>
      <c r="AC99" s="19"/>
      <c r="AD99" s="19"/>
    </row>
    <row r="100" spans="1:30" ht="22" customHeight="1" x14ac:dyDescent="0.2">
      <c r="A100" s="20"/>
      <c r="B100" s="12"/>
      <c r="C100" s="12"/>
      <c r="D100" s="12"/>
      <c r="E100" s="12"/>
      <c r="F100" s="13"/>
      <c r="G100" s="13"/>
      <c r="H100" s="13"/>
      <c r="I100" s="14"/>
      <c r="J100" s="15"/>
      <c r="K100" s="14"/>
      <c r="L100" s="15"/>
      <c r="M100" s="15"/>
      <c r="N100" s="15"/>
      <c r="O100" s="16"/>
      <c r="P100" s="17"/>
      <c r="Q100" s="13"/>
      <c r="R100" s="13"/>
      <c r="S100" s="13"/>
      <c r="T100" s="13"/>
      <c r="U100" s="13"/>
      <c r="V100" s="15"/>
      <c r="W100" s="15"/>
      <c r="X100" s="15"/>
      <c r="Y100" s="15"/>
      <c r="Z100" s="15"/>
      <c r="AA100" s="18"/>
      <c r="AB100" s="19"/>
      <c r="AC100" s="19"/>
      <c r="AD100" s="19"/>
    </row>
    <row r="101" spans="1:30" ht="22" customHeight="1" x14ac:dyDescent="0.2">
      <c r="A101" s="20"/>
      <c r="B101" s="12"/>
      <c r="C101" s="12"/>
      <c r="D101" s="12"/>
      <c r="E101" s="12"/>
      <c r="F101" s="13"/>
      <c r="G101" s="13"/>
      <c r="H101" s="13"/>
      <c r="I101" s="14"/>
      <c r="J101" s="15"/>
      <c r="K101" s="14"/>
      <c r="L101" s="15"/>
      <c r="M101" s="15"/>
      <c r="N101" s="15"/>
      <c r="O101" s="16"/>
      <c r="P101" s="17"/>
      <c r="Q101" s="13"/>
      <c r="R101" s="13"/>
      <c r="S101" s="13"/>
      <c r="T101" s="13"/>
      <c r="U101" s="13"/>
      <c r="V101" s="15"/>
      <c r="W101" s="15"/>
      <c r="X101" s="15"/>
      <c r="Y101" s="15"/>
      <c r="Z101" s="15"/>
      <c r="AA101" s="18"/>
      <c r="AB101" s="19"/>
      <c r="AC101" s="19"/>
      <c r="AD101" s="19"/>
    </row>
    <row r="102" spans="1:30" ht="22" customHeight="1" x14ac:dyDescent="0.2">
      <c r="A102" s="20"/>
      <c r="B102" s="12"/>
      <c r="C102" s="12"/>
      <c r="D102" s="12"/>
      <c r="E102" s="12"/>
      <c r="F102" s="13"/>
      <c r="G102" s="13"/>
      <c r="H102" s="13"/>
      <c r="I102" s="14"/>
      <c r="J102" s="15"/>
      <c r="K102" s="14"/>
      <c r="L102" s="15"/>
      <c r="M102" s="15"/>
      <c r="N102" s="15"/>
      <c r="O102" s="16"/>
      <c r="P102" s="17"/>
      <c r="Q102" s="13"/>
      <c r="R102" s="13"/>
      <c r="S102" s="13"/>
      <c r="T102" s="13"/>
      <c r="U102" s="13"/>
      <c r="V102" s="15"/>
      <c r="W102" s="15"/>
      <c r="X102" s="15"/>
      <c r="Y102" s="15"/>
      <c r="Z102" s="15"/>
      <c r="AA102" s="18"/>
      <c r="AB102" s="19"/>
      <c r="AC102" s="19"/>
      <c r="AD102" s="19"/>
    </row>
    <row r="103" spans="1:30" ht="22" customHeight="1" x14ac:dyDescent="0.2">
      <c r="A103" s="20"/>
      <c r="B103" s="12"/>
      <c r="C103" s="12"/>
      <c r="D103" s="12"/>
      <c r="E103" s="12"/>
      <c r="F103" s="13"/>
      <c r="G103" s="13"/>
      <c r="H103" s="13"/>
      <c r="I103" s="14"/>
      <c r="J103" s="15"/>
      <c r="K103" s="14"/>
      <c r="L103" s="15"/>
      <c r="M103" s="15"/>
      <c r="N103" s="15"/>
      <c r="O103" s="16"/>
      <c r="P103" s="17"/>
      <c r="Q103" s="13"/>
      <c r="R103" s="13"/>
      <c r="S103" s="13"/>
      <c r="T103" s="13"/>
      <c r="U103" s="13"/>
      <c r="V103" s="15"/>
      <c r="W103" s="15"/>
      <c r="X103" s="15"/>
      <c r="Y103" s="15"/>
      <c r="Z103" s="15"/>
      <c r="AA103" s="18"/>
      <c r="AB103" s="19"/>
      <c r="AC103" s="19"/>
      <c r="AD103" s="19"/>
    </row>
    <row r="104" spans="1:30" ht="22" customHeight="1" x14ac:dyDescent="0.2">
      <c r="A104" s="20"/>
      <c r="B104" s="12"/>
      <c r="C104" s="12"/>
      <c r="D104" s="12"/>
      <c r="E104" s="12"/>
      <c r="F104" s="13"/>
      <c r="G104" s="13"/>
      <c r="H104" s="13"/>
      <c r="I104" s="14"/>
      <c r="J104" s="15"/>
      <c r="K104" s="14"/>
      <c r="L104" s="15"/>
      <c r="M104" s="15"/>
      <c r="N104" s="15"/>
      <c r="O104" s="16"/>
      <c r="P104" s="17"/>
      <c r="Q104" s="13"/>
      <c r="R104" s="13"/>
      <c r="S104" s="13"/>
      <c r="T104" s="13"/>
      <c r="U104" s="13"/>
      <c r="V104" s="15"/>
      <c r="W104" s="15"/>
      <c r="X104" s="15"/>
      <c r="Y104" s="15"/>
      <c r="Z104" s="15"/>
      <c r="AA104" s="18"/>
      <c r="AB104" s="19"/>
      <c r="AC104" s="19"/>
      <c r="AD104" s="19"/>
    </row>
    <row r="105" spans="1:30" ht="22" customHeight="1" x14ac:dyDescent="0.2">
      <c r="A105" s="20"/>
      <c r="B105" s="12"/>
      <c r="C105" s="12"/>
      <c r="D105" s="12"/>
      <c r="E105" s="12"/>
      <c r="F105" s="13"/>
      <c r="G105" s="13"/>
      <c r="H105" s="13"/>
      <c r="I105" s="14"/>
      <c r="J105" s="15"/>
      <c r="K105" s="14"/>
      <c r="L105" s="15"/>
      <c r="M105" s="15"/>
      <c r="N105" s="15"/>
      <c r="O105" s="16"/>
      <c r="P105" s="17"/>
      <c r="Q105" s="13"/>
      <c r="R105" s="13"/>
      <c r="S105" s="13"/>
      <c r="T105" s="13"/>
      <c r="U105" s="13"/>
      <c r="V105" s="15"/>
      <c r="W105" s="15"/>
      <c r="X105" s="15"/>
      <c r="Y105" s="15"/>
      <c r="Z105" s="15"/>
      <c r="AA105" s="18"/>
      <c r="AB105" s="19"/>
      <c r="AC105" s="19"/>
      <c r="AD105" s="19"/>
    </row>
    <row r="106" spans="1:30" ht="22" customHeight="1" x14ac:dyDescent="0.2">
      <c r="A106" s="20"/>
      <c r="B106" s="12"/>
      <c r="C106" s="12"/>
      <c r="D106" s="12"/>
      <c r="E106" s="12"/>
      <c r="F106" s="13"/>
      <c r="G106" s="13"/>
      <c r="H106" s="13"/>
      <c r="I106" s="14"/>
      <c r="J106" s="15"/>
      <c r="K106" s="14"/>
      <c r="L106" s="15"/>
      <c r="M106" s="15"/>
      <c r="N106" s="15"/>
      <c r="O106" s="16"/>
      <c r="P106" s="17"/>
      <c r="Q106" s="13"/>
      <c r="R106" s="13"/>
      <c r="S106" s="13"/>
      <c r="T106" s="13"/>
      <c r="U106" s="13"/>
      <c r="V106" s="15"/>
      <c r="W106" s="15"/>
      <c r="X106" s="15"/>
      <c r="Y106" s="15"/>
      <c r="Z106" s="15"/>
      <c r="AA106" s="18"/>
      <c r="AB106" s="19"/>
      <c r="AC106" s="19"/>
      <c r="AD106" s="19"/>
    </row>
    <row r="107" spans="1:30" ht="22" customHeight="1" x14ac:dyDescent="0.2">
      <c r="A107" s="20"/>
      <c r="B107" s="12"/>
      <c r="C107" s="12"/>
      <c r="D107" s="12"/>
      <c r="E107" s="12"/>
      <c r="F107" s="13"/>
      <c r="G107" s="13"/>
      <c r="H107" s="13"/>
      <c r="I107" s="14"/>
      <c r="J107" s="15"/>
      <c r="K107" s="14"/>
      <c r="L107" s="15"/>
      <c r="M107" s="15"/>
      <c r="N107" s="15"/>
      <c r="O107" s="16"/>
      <c r="P107" s="17"/>
      <c r="Q107" s="13"/>
      <c r="R107" s="13"/>
      <c r="S107" s="13"/>
      <c r="T107" s="13"/>
      <c r="U107" s="13"/>
      <c r="V107" s="15"/>
      <c r="W107" s="15"/>
      <c r="X107" s="15"/>
      <c r="Y107" s="15"/>
      <c r="Z107" s="15"/>
      <c r="AA107" s="18"/>
      <c r="AB107" s="19"/>
      <c r="AC107" s="19"/>
      <c r="AD107" s="19"/>
    </row>
    <row r="108" spans="1:30" ht="22" customHeight="1" x14ac:dyDescent="0.2">
      <c r="A108" s="20"/>
      <c r="B108" s="12"/>
      <c r="C108" s="12"/>
      <c r="D108" s="12"/>
      <c r="E108" s="12"/>
      <c r="F108" s="13"/>
      <c r="G108" s="13"/>
      <c r="H108" s="13"/>
      <c r="I108" s="14"/>
      <c r="J108" s="15"/>
      <c r="K108" s="14"/>
      <c r="L108" s="15"/>
      <c r="M108" s="15"/>
      <c r="N108" s="15"/>
      <c r="O108" s="16"/>
      <c r="P108" s="17"/>
      <c r="Q108" s="13"/>
      <c r="R108" s="13"/>
      <c r="S108" s="13"/>
      <c r="T108" s="13"/>
      <c r="U108" s="13"/>
      <c r="V108" s="15"/>
      <c r="W108" s="15"/>
      <c r="X108" s="15"/>
      <c r="Y108" s="15"/>
      <c r="Z108" s="15"/>
      <c r="AA108" s="18"/>
      <c r="AB108" s="19"/>
      <c r="AC108" s="19"/>
      <c r="AD108" s="19"/>
    </row>
    <row r="109" spans="1:30" ht="22" customHeight="1" x14ac:dyDescent="0.2">
      <c r="A109" s="20"/>
      <c r="B109" s="12"/>
      <c r="C109" s="12"/>
      <c r="D109" s="12"/>
      <c r="E109" s="12"/>
      <c r="F109" s="13"/>
      <c r="G109" s="13"/>
      <c r="H109" s="13"/>
      <c r="I109" s="14"/>
      <c r="J109" s="15"/>
      <c r="K109" s="14"/>
      <c r="L109" s="15"/>
      <c r="M109" s="15"/>
      <c r="N109" s="15"/>
      <c r="O109" s="16"/>
      <c r="P109" s="17"/>
      <c r="Q109" s="13"/>
      <c r="R109" s="13"/>
      <c r="S109" s="13"/>
      <c r="T109" s="13"/>
      <c r="U109" s="13"/>
      <c r="V109" s="15"/>
      <c r="W109" s="15"/>
      <c r="X109" s="15"/>
      <c r="Y109" s="15"/>
      <c r="Z109" s="15"/>
      <c r="AA109" s="18"/>
      <c r="AB109" s="19"/>
      <c r="AC109" s="19"/>
      <c r="AD109" s="19"/>
    </row>
    <row r="110" spans="1:30" ht="22" customHeight="1" x14ac:dyDescent="0.2">
      <c r="A110" s="20"/>
      <c r="B110" s="12"/>
      <c r="C110" s="12"/>
      <c r="D110" s="12"/>
      <c r="E110" s="12"/>
      <c r="F110" s="13"/>
      <c r="G110" s="13"/>
      <c r="H110" s="13"/>
      <c r="I110" s="14"/>
      <c r="J110" s="15"/>
      <c r="K110" s="14"/>
      <c r="L110" s="15"/>
      <c r="M110" s="15"/>
      <c r="N110" s="15"/>
      <c r="O110" s="16"/>
      <c r="P110" s="17"/>
      <c r="Q110" s="13"/>
      <c r="R110" s="13"/>
      <c r="S110" s="13"/>
      <c r="T110" s="13"/>
      <c r="U110" s="13"/>
      <c r="V110" s="15"/>
      <c r="W110" s="15"/>
      <c r="X110" s="15"/>
      <c r="Y110" s="15"/>
      <c r="Z110" s="15"/>
      <c r="AA110" s="18"/>
      <c r="AB110" s="19"/>
      <c r="AC110" s="19"/>
      <c r="AD110" s="19"/>
    </row>
    <row r="111" spans="1:30" ht="22" customHeight="1" x14ac:dyDescent="0.2">
      <c r="A111" s="20"/>
      <c r="B111" s="12"/>
      <c r="C111" s="12"/>
      <c r="D111" s="12"/>
      <c r="E111" s="12"/>
      <c r="F111" s="13"/>
      <c r="G111" s="13"/>
      <c r="H111" s="13"/>
      <c r="I111" s="14"/>
      <c r="J111" s="15"/>
      <c r="K111" s="14"/>
      <c r="L111" s="15"/>
      <c r="M111" s="15"/>
      <c r="N111" s="15"/>
      <c r="O111" s="16"/>
      <c r="P111" s="17"/>
      <c r="Q111" s="13"/>
      <c r="R111" s="13"/>
      <c r="S111" s="13"/>
      <c r="T111" s="13"/>
      <c r="U111" s="13"/>
      <c r="V111" s="15"/>
      <c r="W111" s="15"/>
      <c r="X111" s="15"/>
      <c r="Y111" s="15"/>
      <c r="Z111" s="15"/>
      <c r="AA111" s="18"/>
      <c r="AB111" s="19"/>
      <c r="AC111" s="19"/>
      <c r="AD111" s="19"/>
    </row>
    <row r="112" spans="1:30" ht="22" customHeight="1" x14ac:dyDescent="0.2">
      <c r="A112" s="20"/>
      <c r="B112" s="12"/>
      <c r="C112" s="12"/>
      <c r="D112" s="12"/>
      <c r="E112" s="12"/>
      <c r="F112" s="13"/>
      <c r="G112" s="13"/>
      <c r="H112" s="13"/>
      <c r="I112" s="14"/>
      <c r="J112" s="15"/>
      <c r="K112" s="14"/>
      <c r="L112" s="15"/>
      <c r="M112" s="15"/>
      <c r="N112" s="15"/>
      <c r="O112" s="16"/>
      <c r="P112" s="17"/>
      <c r="Q112" s="13"/>
      <c r="R112" s="13"/>
      <c r="S112" s="13"/>
      <c r="T112" s="13"/>
      <c r="U112" s="13"/>
      <c r="V112" s="15"/>
      <c r="W112" s="15"/>
      <c r="X112" s="15"/>
      <c r="Y112" s="15"/>
      <c r="Z112" s="15"/>
      <c r="AA112" s="18"/>
      <c r="AB112" s="19"/>
      <c r="AC112" s="19"/>
      <c r="AD112" s="19"/>
    </row>
    <row r="113" spans="1:30" ht="22" customHeight="1" x14ac:dyDescent="0.2">
      <c r="A113" s="20"/>
      <c r="B113" s="12"/>
      <c r="C113" s="12"/>
      <c r="D113" s="12"/>
      <c r="E113" s="12"/>
      <c r="F113" s="13"/>
      <c r="G113" s="13"/>
      <c r="H113" s="13"/>
      <c r="I113" s="14"/>
      <c r="J113" s="15"/>
      <c r="K113" s="14"/>
      <c r="L113" s="15"/>
      <c r="M113" s="15"/>
      <c r="N113" s="15"/>
      <c r="O113" s="16"/>
      <c r="P113" s="17"/>
      <c r="Q113" s="13"/>
      <c r="R113" s="13"/>
      <c r="S113" s="13"/>
      <c r="T113" s="13"/>
      <c r="U113" s="13"/>
      <c r="V113" s="15"/>
      <c r="W113" s="15"/>
      <c r="X113" s="15"/>
      <c r="Y113" s="15"/>
      <c r="Z113" s="15"/>
      <c r="AA113" s="18"/>
      <c r="AB113" s="19"/>
      <c r="AC113" s="19"/>
      <c r="AD113" s="19"/>
    </row>
    <row r="114" spans="1:30" ht="22" customHeight="1" x14ac:dyDescent="0.2">
      <c r="A114" s="20"/>
      <c r="B114" s="12"/>
      <c r="C114" s="12"/>
      <c r="D114" s="12"/>
      <c r="E114" s="12"/>
      <c r="F114" s="13"/>
      <c r="G114" s="13"/>
      <c r="H114" s="13"/>
      <c r="I114" s="14"/>
      <c r="J114" s="15"/>
      <c r="K114" s="14"/>
      <c r="L114" s="15"/>
      <c r="M114" s="15"/>
      <c r="N114" s="15"/>
      <c r="O114" s="16"/>
      <c r="P114" s="17"/>
      <c r="Q114" s="13"/>
      <c r="R114" s="13"/>
      <c r="S114" s="13"/>
      <c r="T114" s="13"/>
      <c r="U114" s="13"/>
      <c r="V114" s="15"/>
      <c r="W114" s="15"/>
      <c r="X114" s="15"/>
      <c r="Y114" s="15"/>
      <c r="Z114" s="15"/>
      <c r="AA114" s="18"/>
      <c r="AB114" s="19"/>
      <c r="AC114" s="19"/>
      <c r="AD114" s="19"/>
    </row>
    <row r="115" spans="1:30" ht="22" customHeight="1" x14ac:dyDescent="0.2">
      <c r="A115" s="20"/>
      <c r="B115" s="12"/>
      <c r="C115" s="12"/>
      <c r="D115" s="12"/>
      <c r="E115" s="12"/>
      <c r="F115" s="13"/>
      <c r="G115" s="13"/>
      <c r="H115" s="13"/>
      <c r="I115" s="14"/>
      <c r="J115" s="15"/>
      <c r="K115" s="14"/>
      <c r="L115" s="15"/>
      <c r="M115" s="15"/>
      <c r="N115" s="15"/>
      <c r="O115" s="16"/>
      <c r="P115" s="17"/>
      <c r="Q115" s="13"/>
      <c r="R115" s="13"/>
      <c r="S115" s="13"/>
      <c r="T115" s="13"/>
      <c r="U115" s="13"/>
      <c r="V115" s="15"/>
      <c r="W115" s="15"/>
      <c r="X115" s="15"/>
      <c r="Y115" s="15"/>
      <c r="Z115" s="15"/>
      <c r="AA115" s="18"/>
      <c r="AB115" s="19"/>
      <c r="AC115" s="19"/>
      <c r="AD115" s="19"/>
    </row>
    <row r="116" spans="1:30" ht="22" customHeight="1" x14ac:dyDescent="0.2">
      <c r="A116" s="20"/>
      <c r="B116" s="12"/>
      <c r="C116" s="12"/>
      <c r="D116" s="12"/>
      <c r="E116" s="12"/>
      <c r="F116" s="13"/>
      <c r="G116" s="13"/>
      <c r="H116" s="13"/>
      <c r="I116" s="14"/>
      <c r="J116" s="15"/>
      <c r="K116" s="14"/>
      <c r="L116" s="15"/>
      <c r="M116" s="15"/>
      <c r="N116" s="15"/>
      <c r="O116" s="16"/>
      <c r="P116" s="17"/>
      <c r="Q116" s="13"/>
      <c r="R116" s="13"/>
      <c r="S116" s="13"/>
      <c r="T116" s="13"/>
      <c r="U116" s="13"/>
      <c r="V116" s="15"/>
      <c r="W116" s="15"/>
      <c r="X116" s="15"/>
      <c r="Y116" s="15"/>
      <c r="Z116" s="15"/>
      <c r="AA116" s="18"/>
      <c r="AB116" s="19"/>
      <c r="AC116" s="19"/>
      <c r="AD116" s="19"/>
    </row>
    <row r="117" spans="1:30" ht="22" customHeight="1" x14ac:dyDescent="0.2">
      <c r="A117" s="20"/>
      <c r="B117" s="12"/>
      <c r="C117" s="12"/>
      <c r="D117" s="12"/>
      <c r="E117" s="12"/>
      <c r="F117" s="13"/>
      <c r="G117" s="13"/>
      <c r="H117" s="13"/>
      <c r="I117" s="14"/>
      <c r="J117" s="15"/>
      <c r="K117" s="14"/>
      <c r="L117" s="15"/>
      <c r="M117" s="15"/>
      <c r="N117" s="15"/>
      <c r="O117" s="16"/>
      <c r="P117" s="17"/>
      <c r="Q117" s="13"/>
      <c r="R117" s="13"/>
      <c r="S117" s="13"/>
      <c r="T117" s="13"/>
      <c r="U117" s="13"/>
      <c r="V117" s="15"/>
      <c r="W117" s="15"/>
      <c r="X117" s="15"/>
      <c r="Y117" s="15"/>
      <c r="Z117" s="15"/>
      <c r="AA117" s="18"/>
      <c r="AB117" s="19"/>
      <c r="AC117" s="19"/>
      <c r="AD117" s="19"/>
    </row>
    <row r="118" spans="1:30" ht="22" customHeight="1" x14ac:dyDescent="0.2">
      <c r="A118" s="20"/>
      <c r="B118" s="12"/>
      <c r="C118" s="12"/>
      <c r="D118" s="12"/>
      <c r="E118" s="12"/>
      <c r="F118" s="13"/>
      <c r="G118" s="13"/>
      <c r="H118" s="13"/>
      <c r="I118" s="14"/>
      <c r="J118" s="15"/>
      <c r="K118" s="14"/>
      <c r="L118" s="15"/>
      <c r="M118" s="15"/>
      <c r="N118" s="15"/>
      <c r="O118" s="16"/>
      <c r="P118" s="17"/>
      <c r="Q118" s="13"/>
      <c r="R118" s="13"/>
      <c r="S118" s="13"/>
      <c r="T118" s="13"/>
      <c r="U118" s="13"/>
      <c r="V118" s="15"/>
      <c r="W118" s="15"/>
      <c r="X118" s="15"/>
      <c r="Y118" s="15"/>
      <c r="Z118" s="15"/>
      <c r="AA118" s="18"/>
      <c r="AB118" s="19"/>
      <c r="AC118" s="19"/>
      <c r="AD118" s="19"/>
    </row>
    <row r="119" spans="1:30" ht="22" customHeight="1" x14ac:dyDescent="0.2">
      <c r="A119" s="20"/>
      <c r="B119" s="12"/>
      <c r="C119" s="12"/>
      <c r="D119" s="12"/>
      <c r="E119" s="12"/>
      <c r="F119" s="13"/>
      <c r="G119" s="13"/>
      <c r="H119" s="13"/>
      <c r="I119" s="14"/>
      <c r="J119" s="15"/>
      <c r="K119" s="14"/>
      <c r="L119" s="15"/>
      <c r="M119" s="15"/>
      <c r="N119" s="15"/>
      <c r="O119" s="16"/>
      <c r="P119" s="17"/>
      <c r="Q119" s="13"/>
      <c r="R119" s="13"/>
      <c r="S119" s="13"/>
      <c r="T119" s="13"/>
      <c r="U119" s="13"/>
      <c r="V119" s="15"/>
      <c r="W119" s="15"/>
      <c r="X119" s="15"/>
      <c r="Y119" s="15"/>
      <c r="Z119" s="15"/>
      <c r="AA119" s="18"/>
      <c r="AB119" s="19"/>
      <c r="AC119" s="19"/>
      <c r="AD119" s="19"/>
    </row>
    <row r="120" spans="1:30" ht="22" customHeight="1" x14ac:dyDescent="0.2">
      <c r="A120" s="20"/>
      <c r="B120" s="12"/>
      <c r="C120" s="12"/>
      <c r="D120" s="12"/>
      <c r="E120" s="12"/>
      <c r="F120" s="13"/>
      <c r="G120" s="13"/>
      <c r="H120" s="13"/>
      <c r="I120" s="14"/>
      <c r="J120" s="15"/>
      <c r="K120" s="14"/>
      <c r="L120" s="15"/>
      <c r="M120" s="15"/>
      <c r="N120" s="15"/>
      <c r="O120" s="16"/>
      <c r="P120" s="17"/>
      <c r="Q120" s="13"/>
      <c r="R120" s="13"/>
      <c r="S120" s="13"/>
      <c r="T120" s="13"/>
      <c r="U120" s="13"/>
      <c r="V120" s="15"/>
      <c r="W120" s="15"/>
      <c r="X120" s="15"/>
      <c r="Y120" s="15"/>
      <c r="Z120" s="15"/>
      <c r="AA120" s="18"/>
      <c r="AB120" s="19"/>
      <c r="AC120" s="19"/>
      <c r="AD120" s="19"/>
    </row>
    <row r="121" spans="1:30" ht="22" customHeight="1" x14ac:dyDescent="0.2">
      <c r="A121" s="20"/>
      <c r="B121" s="12"/>
      <c r="C121" s="12"/>
      <c r="D121" s="12"/>
      <c r="E121" s="12"/>
      <c r="F121" s="13"/>
      <c r="G121" s="13"/>
      <c r="H121" s="13"/>
      <c r="I121" s="14"/>
      <c r="J121" s="15"/>
      <c r="K121" s="14"/>
      <c r="L121" s="15"/>
      <c r="M121" s="15"/>
      <c r="N121" s="15"/>
      <c r="O121" s="16"/>
      <c r="P121" s="17"/>
      <c r="Q121" s="13"/>
      <c r="R121" s="13"/>
      <c r="S121" s="13"/>
      <c r="T121" s="13"/>
      <c r="U121" s="13"/>
      <c r="V121" s="15"/>
      <c r="W121" s="15"/>
      <c r="X121" s="15"/>
      <c r="Y121" s="15"/>
      <c r="Z121" s="15"/>
      <c r="AA121" s="18"/>
      <c r="AB121" s="19"/>
      <c r="AC121" s="19"/>
      <c r="AD121" s="19"/>
    </row>
    <row r="122" spans="1:30" ht="22" customHeight="1" x14ac:dyDescent="0.2">
      <c r="A122" s="20"/>
      <c r="B122" s="12"/>
      <c r="C122" s="12"/>
      <c r="D122" s="12"/>
      <c r="E122" s="12"/>
      <c r="F122" s="13"/>
      <c r="G122" s="13"/>
      <c r="H122" s="13"/>
      <c r="I122" s="14"/>
      <c r="J122" s="15"/>
      <c r="K122" s="14"/>
      <c r="L122" s="15"/>
      <c r="M122" s="15"/>
      <c r="N122" s="15"/>
      <c r="O122" s="16"/>
      <c r="P122" s="17"/>
      <c r="Q122" s="13"/>
      <c r="R122" s="13"/>
      <c r="S122" s="13"/>
      <c r="T122" s="13"/>
      <c r="U122" s="13"/>
      <c r="V122" s="15"/>
      <c r="W122" s="15"/>
      <c r="X122" s="15"/>
      <c r="Y122" s="15"/>
      <c r="Z122" s="15"/>
      <c r="AA122" s="18"/>
      <c r="AB122" s="19"/>
      <c r="AC122" s="19"/>
      <c r="AD122" s="19"/>
    </row>
    <row r="123" spans="1:30" ht="22" customHeight="1" x14ac:dyDescent="0.2">
      <c r="A123" s="20"/>
      <c r="B123" s="12"/>
      <c r="C123" s="12"/>
      <c r="D123" s="12"/>
      <c r="E123" s="12"/>
      <c r="F123" s="13"/>
      <c r="G123" s="13"/>
      <c r="H123" s="13"/>
      <c r="I123" s="14"/>
      <c r="J123" s="15"/>
      <c r="K123" s="14"/>
      <c r="L123" s="15"/>
      <c r="M123" s="15"/>
      <c r="N123" s="15"/>
      <c r="O123" s="16"/>
      <c r="P123" s="17"/>
      <c r="Q123" s="13"/>
      <c r="R123" s="13"/>
      <c r="S123" s="13"/>
      <c r="T123" s="13"/>
      <c r="U123" s="13"/>
      <c r="V123" s="15"/>
      <c r="W123" s="15"/>
      <c r="X123" s="15"/>
      <c r="Y123" s="15"/>
      <c r="Z123" s="15"/>
      <c r="AA123" s="18"/>
      <c r="AB123" s="19"/>
      <c r="AC123" s="19"/>
      <c r="AD123" s="19"/>
    </row>
    <row r="124" spans="1:30" ht="22" customHeight="1" x14ac:dyDescent="0.2">
      <c r="A124" s="20"/>
      <c r="B124" s="12"/>
      <c r="C124" s="12"/>
      <c r="D124" s="12"/>
      <c r="E124" s="12"/>
      <c r="F124" s="13"/>
      <c r="G124" s="13"/>
      <c r="H124" s="13"/>
      <c r="I124" s="14"/>
      <c r="J124" s="15"/>
      <c r="K124" s="14"/>
      <c r="L124" s="15"/>
      <c r="M124" s="15"/>
      <c r="N124" s="15"/>
      <c r="O124" s="16"/>
      <c r="P124" s="17"/>
      <c r="Q124" s="13"/>
      <c r="R124" s="13"/>
      <c r="S124" s="13"/>
      <c r="T124" s="13"/>
      <c r="U124" s="13"/>
      <c r="V124" s="15"/>
      <c r="W124" s="15"/>
      <c r="X124" s="15"/>
      <c r="Y124" s="15"/>
      <c r="Z124" s="15"/>
      <c r="AA124" s="18"/>
      <c r="AB124" s="19"/>
      <c r="AC124" s="19"/>
      <c r="AD124" s="19"/>
    </row>
    <row r="125" spans="1:30" ht="22" customHeight="1" x14ac:dyDescent="0.2">
      <c r="A125" s="20"/>
      <c r="B125" s="12"/>
      <c r="C125" s="12"/>
      <c r="D125" s="12"/>
      <c r="E125" s="12"/>
      <c r="F125" s="13"/>
      <c r="G125" s="13"/>
      <c r="H125" s="13"/>
      <c r="I125" s="14"/>
      <c r="J125" s="15"/>
      <c r="K125" s="14"/>
      <c r="L125" s="15"/>
      <c r="M125" s="15"/>
      <c r="N125" s="15"/>
      <c r="O125" s="16"/>
      <c r="P125" s="17"/>
      <c r="Q125" s="13"/>
      <c r="R125" s="13"/>
      <c r="S125" s="13"/>
      <c r="T125" s="13"/>
      <c r="U125" s="13"/>
      <c r="V125" s="15"/>
      <c r="W125" s="15"/>
      <c r="X125" s="15"/>
      <c r="Y125" s="15"/>
      <c r="Z125" s="15"/>
      <c r="AA125" s="18"/>
      <c r="AB125" s="19"/>
      <c r="AC125" s="19"/>
      <c r="AD125" s="19"/>
    </row>
    <row r="126" spans="1:30" ht="22" customHeight="1" x14ac:dyDescent="0.2">
      <c r="A126" s="20"/>
      <c r="B126" s="12"/>
      <c r="C126" s="12"/>
      <c r="D126" s="12"/>
      <c r="E126" s="12"/>
      <c r="F126" s="13"/>
      <c r="G126" s="13"/>
      <c r="H126" s="13"/>
      <c r="I126" s="14"/>
      <c r="J126" s="15"/>
      <c r="K126" s="14"/>
      <c r="L126" s="15"/>
      <c r="M126" s="15"/>
      <c r="N126" s="15"/>
      <c r="O126" s="16"/>
      <c r="P126" s="17"/>
      <c r="Q126" s="13"/>
      <c r="R126" s="13"/>
      <c r="S126" s="13"/>
      <c r="T126" s="13"/>
      <c r="U126" s="13"/>
      <c r="V126" s="15"/>
      <c r="W126" s="15"/>
      <c r="X126" s="15"/>
      <c r="Y126" s="15"/>
      <c r="Z126" s="15"/>
      <c r="AA126" s="18"/>
      <c r="AB126" s="19"/>
      <c r="AC126" s="19"/>
      <c r="AD126" s="19"/>
    </row>
    <row r="127" spans="1:30" ht="22" customHeight="1" x14ac:dyDescent="0.2">
      <c r="A127" s="20"/>
      <c r="B127" s="12"/>
      <c r="C127" s="12"/>
      <c r="D127" s="12"/>
      <c r="E127" s="12"/>
      <c r="F127" s="13"/>
      <c r="G127" s="13"/>
      <c r="H127" s="13"/>
      <c r="I127" s="14"/>
      <c r="J127" s="15"/>
      <c r="K127" s="14"/>
      <c r="L127" s="15"/>
      <c r="M127" s="15"/>
      <c r="N127" s="15"/>
      <c r="O127" s="16"/>
      <c r="P127" s="17"/>
      <c r="Q127" s="13"/>
      <c r="R127" s="13"/>
      <c r="S127" s="13"/>
      <c r="T127" s="13"/>
      <c r="U127" s="13"/>
      <c r="V127" s="15"/>
      <c r="W127" s="15"/>
      <c r="X127" s="15"/>
      <c r="Y127" s="15"/>
      <c r="Z127" s="15"/>
      <c r="AA127" s="18"/>
      <c r="AB127" s="19"/>
      <c r="AC127" s="19"/>
      <c r="AD127" s="19"/>
    </row>
    <row r="128" spans="1:30" ht="22" customHeight="1" x14ac:dyDescent="0.2">
      <c r="A128" s="20"/>
      <c r="B128" s="12"/>
      <c r="C128" s="12"/>
      <c r="D128" s="12"/>
      <c r="E128" s="12"/>
      <c r="F128" s="13"/>
      <c r="G128" s="13"/>
      <c r="H128" s="13"/>
      <c r="I128" s="14"/>
      <c r="J128" s="15"/>
      <c r="K128" s="14"/>
      <c r="L128" s="15"/>
      <c r="M128" s="15"/>
      <c r="N128" s="15"/>
      <c r="O128" s="16"/>
      <c r="P128" s="17"/>
      <c r="Q128" s="13"/>
      <c r="R128" s="13"/>
      <c r="S128" s="13"/>
      <c r="T128" s="13"/>
      <c r="U128" s="13"/>
      <c r="V128" s="15"/>
      <c r="W128" s="15"/>
      <c r="X128" s="15"/>
      <c r="Y128" s="15"/>
      <c r="Z128" s="15"/>
      <c r="AA128" s="18"/>
      <c r="AB128" s="19"/>
      <c r="AC128" s="19"/>
      <c r="AD128" s="19"/>
    </row>
    <row r="129" spans="1:30" ht="22" customHeight="1" x14ac:dyDescent="0.2">
      <c r="A129" s="20"/>
      <c r="B129" s="12"/>
      <c r="C129" s="12"/>
      <c r="D129" s="12"/>
      <c r="E129" s="12"/>
      <c r="F129" s="13"/>
      <c r="G129" s="13"/>
      <c r="H129" s="13"/>
      <c r="I129" s="14"/>
      <c r="J129" s="15"/>
      <c r="K129" s="14"/>
      <c r="L129" s="15"/>
      <c r="M129" s="15"/>
      <c r="N129" s="15"/>
      <c r="O129" s="16"/>
      <c r="P129" s="17"/>
      <c r="Q129" s="13"/>
      <c r="R129" s="13"/>
      <c r="S129" s="13"/>
      <c r="T129" s="13"/>
      <c r="U129" s="13"/>
      <c r="V129" s="15"/>
      <c r="W129" s="15"/>
      <c r="X129" s="15"/>
      <c r="Y129" s="15"/>
      <c r="Z129" s="15"/>
      <c r="AA129" s="18"/>
      <c r="AB129" s="19"/>
      <c r="AC129" s="19"/>
      <c r="AD129" s="19"/>
    </row>
    <row r="130" spans="1:30" ht="22" customHeight="1" x14ac:dyDescent="0.2">
      <c r="A130" s="20"/>
      <c r="B130" s="12"/>
      <c r="C130" s="12"/>
      <c r="D130" s="12"/>
      <c r="E130" s="12"/>
      <c r="F130" s="13"/>
      <c r="G130" s="13"/>
      <c r="H130" s="13"/>
      <c r="I130" s="14"/>
      <c r="J130" s="15"/>
      <c r="K130" s="14"/>
      <c r="L130" s="15"/>
      <c r="M130" s="15"/>
      <c r="N130" s="15"/>
      <c r="O130" s="16"/>
      <c r="P130" s="17"/>
      <c r="Q130" s="13"/>
      <c r="R130" s="13"/>
      <c r="S130" s="13"/>
      <c r="T130" s="13"/>
      <c r="U130" s="13"/>
      <c r="V130" s="15"/>
      <c r="W130" s="15"/>
      <c r="X130" s="15"/>
      <c r="Y130" s="15"/>
      <c r="Z130" s="15"/>
      <c r="AA130" s="18"/>
      <c r="AB130" s="19"/>
      <c r="AC130" s="19"/>
      <c r="AD130" s="19"/>
    </row>
    <row r="131" spans="1:30" ht="22" customHeight="1" x14ac:dyDescent="0.2">
      <c r="A131" s="20"/>
      <c r="B131" s="12"/>
      <c r="C131" s="12"/>
      <c r="D131" s="12"/>
      <c r="E131" s="12"/>
      <c r="F131" s="13"/>
      <c r="G131" s="13"/>
      <c r="H131" s="13"/>
      <c r="I131" s="14"/>
      <c r="J131" s="15"/>
      <c r="K131" s="14"/>
      <c r="L131" s="15"/>
      <c r="M131" s="15"/>
      <c r="N131" s="15"/>
      <c r="O131" s="16"/>
      <c r="P131" s="17"/>
      <c r="Q131" s="13"/>
      <c r="R131" s="13"/>
      <c r="S131" s="13"/>
      <c r="T131" s="13"/>
      <c r="U131" s="13"/>
      <c r="V131" s="15"/>
      <c r="W131" s="15"/>
      <c r="X131" s="15"/>
      <c r="Y131" s="15"/>
      <c r="Z131" s="15"/>
      <c r="AA131" s="18"/>
      <c r="AB131" s="19"/>
      <c r="AC131" s="19"/>
      <c r="AD131" s="19"/>
    </row>
    <row r="132" spans="1:30" ht="22" customHeight="1" x14ac:dyDescent="0.2">
      <c r="A132" s="20"/>
      <c r="B132" s="12"/>
      <c r="C132" s="12"/>
      <c r="D132" s="12"/>
      <c r="E132" s="12"/>
      <c r="F132" s="13"/>
      <c r="G132" s="13"/>
      <c r="H132" s="13"/>
      <c r="I132" s="14"/>
      <c r="J132" s="15"/>
      <c r="K132" s="14"/>
      <c r="L132" s="15"/>
      <c r="M132" s="15"/>
      <c r="N132" s="15"/>
      <c r="O132" s="16"/>
      <c r="P132" s="17"/>
      <c r="Q132" s="13"/>
      <c r="R132" s="13"/>
      <c r="S132" s="13"/>
      <c r="T132" s="13"/>
      <c r="U132" s="13"/>
      <c r="V132" s="15"/>
      <c r="W132" s="15"/>
      <c r="X132" s="15"/>
      <c r="Y132" s="15"/>
      <c r="Z132" s="15"/>
      <c r="AA132" s="18"/>
      <c r="AB132" s="19"/>
      <c r="AC132" s="19"/>
      <c r="AD132" s="19"/>
    </row>
    <row r="133" spans="1:30" ht="22" customHeight="1" x14ac:dyDescent="0.2">
      <c r="A133" s="20"/>
      <c r="B133" s="12"/>
      <c r="C133" s="12"/>
      <c r="D133" s="12"/>
      <c r="E133" s="12"/>
      <c r="F133" s="13"/>
      <c r="G133" s="13"/>
      <c r="H133" s="13"/>
      <c r="I133" s="14"/>
      <c r="J133" s="15"/>
      <c r="K133" s="14"/>
      <c r="L133" s="15"/>
      <c r="M133" s="15"/>
      <c r="N133" s="15"/>
      <c r="O133" s="16"/>
      <c r="P133" s="17"/>
      <c r="Q133" s="13"/>
      <c r="R133" s="13"/>
      <c r="S133" s="13"/>
      <c r="T133" s="13"/>
      <c r="U133" s="13"/>
      <c r="V133" s="15"/>
      <c r="W133" s="15"/>
      <c r="X133" s="15"/>
      <c r="Y133" s="15"/>
      <c r="Z133" s="15"/>
      <c r="AA133" s="18"/>
      <c r="AB133" s="19"/>
      <c r="AC133" s="19"/>
      <c r="AD133" s="19"/>
    </row>
    <row r="134" spans="1:30" ht="22" customHeight="1" x14ac:dyDescent="0.2">
      <c r="A134" s="20"/>
      <c r="B134" s="12"/>
      <c r="C134" s="12"/>
      <c r="D134" s="12"/>
      <c r="E134" s="12"/>
      <c r="F134" s="13"/>
      <c r="G134" s="13"/>
      <c r="H134" s="13"/>
      <c r="I134" s="14"/>
      <c r="J134" s="15"/>
      <c r="K134" s="14"/>
      <c r="L134" s="15"/>
      <c r="M134" s="15"/>
      <c r="N134" s="15"/>
      <c r="O134" s="16"/>
      <c r="P134" s="17"/>
      <c r="Q134" s="13"/>
      <c r="R134" s="13"/>
      <c r="S134" s="13"/>
      <c r="T134" s="13"/>
      <c r="U134" s="13"/>
      <c r="V134" s="15"/>
      <c r="W134" s="15"/>
      <c r="X134" s="15"/>
      <c r="Y134" s="15"/>
      <c r="Z134" s="15"/>
      <c r="AA134" s="18"/>
      <c r="AB134" s="19"/>
      <c r="AC134" s="19"/>
      <c r="AD134" s="19"/>
    </row>
    <row r="135" spans="1:30" ht="22" customHeight="1" x14ac:dyDescent="0.2">
      <c r="A135" s="20"/>
      <c r="B135" s="12"/>
      <c r="C135" s="12"/>
      <c r="D135" s="12"/>
      <c r="E135" s="12"/>
      <c r="F135" s="13"/>
      <c r="G135" s="13"/>
      <c r="H135" s="13"/>
      <c r="I135" s="14"/>
      <c r="J135" s="15"/>
      <c r="K135" s="14"/>
      <c r="L135" s="15"/>
      <c r="M135" s="15"/>
      <c r="N135" s="15"/>
      <c r="O135" s="16"/>
      <c r="P135" s="17"/>
      <c r="Q135" s="13"/>
      <c r="R135" s="13"/>
      <c r="S135" s="13"/>
      <c r="T135" s="13"/>
      <c r="U135" s="13"/>
      <c r="V135" s="15"/>
      <c r="W135" s="15"/>
      <c r="X135" s="15"/>
      <c r="Y135" s="15"/>
      <c r="Z135" s="15"/>
      <c r="AA135" s="18"/>
      <c r="AB135" s="19"/>
      <c r="AC135" s="19"/>
      <c r="AD135" s="19"/>
    </row>
    <row r="136" spans="1:30" ht="22" customHeight="1" x14ac:dyDescent="0.2">
      <c r="A136" s="20"/>
      <c r="B136" s="12"/>
      <c r="C136" s="12"/>
      <c r="D136" s="12"/>
      <c r="E136" s="12"/>
      <c r="F136" s="13"/>
      <c r="G136" s="13"/>
      <c r="H136" s="13"/>
      <c r="I136" s="14"/>
      <c r="J136" s="15"/>
      <c r="K136" s="14"/>
      <c r="L136" s="15"/>
      <c r="M136" s="15"/>
      <c r="N136" s="15"/>
      <c r="O136" s="16"/>
      <c r="P136" s="17"/>
      <c r="Q136" s="13"/>
      <c r="R136" s="13"/>
      <c r="S136" s="13"/>
      <c r="T136" s="13"/>
      <c r="U136" s="13"/>
      <c r="V136" s="15"/>
      <c r="W136" s="15"/>
      <c r="X136" s="15"/>
      <c r="Y136" s="15"/>
      <c r="Z136" s="15"/>
      <c r="AA136" s="18"/>
      <c r="AB136" s="19"/>
      <c r="AC136" s="19"/>
      <c r="AD136" s="19"/>
    </row>
    <row r="137" spans="1:30" ht="22" customHeight="1" x14ac:dyDescent="0.2">
      <c r="A137" s="20"/>
      <c r="B137" s="12"/>
      <c r="C137" s="12"/>
      <c r="D137" s="12"/>
      <c r="E137" s="12"/>
      <c r="F137" s="13"/>
      <c r="G137" s="13"/>
      <c r="H137" s="13"/>
      <c r="I137" s="14"/>
      <c r="J137" s="15"/>
      <c r="K137" s="14"/>
      <c r="L137" s="15"/>
      <c r="M137" s="15"/>
      <c r="N137" s="15"/>
      <c r="O137" s="16"/>
      <c r="P137" s="17"/>
      <c r="Q137" s="13"/>
      <c r="R137" s="13"/>
      <c r="S137" s="13"/>
      <c r="T137" s="13"/>
      <c r="U137" s="13"/>
      <c r="V137" s="15"/>
      <c r="W137" s="15"/>
      <c r="X137" s="15"/>
      <c r="Y137" s="15"/>
      <c r="Z137" s="15"/>
      <c r="AA137" s="18"/>
      <c r="AB137" s="19"/>
      <c r="AC137" s="19"/>
      <c r="AD137" s="19"/>
    </row>
    <row r="138" spans="1:30" ht="22" customHeight="1" x14ac:dyDescent="0.2">
      <c r="A138" s="20"/>
      <c r="B138" s="12"/>
      <c r="C138" s="12"/>
      <c r="D138" s="12"/>
      <c r="E138" s="12"/>
      <c r="F138" s="13"/>
      <c r="G138" s="13"/>
      <c r="H138" s="13"/>
      <c r="I138" s="14"/>
      <c r="J138" s="15"/>
      <c r="K138" s="14"/>
      <c r="L138" s="15"/>
      <c r="M138" s="15"/>
      <c r="N138" s="15"/>
      <c r="O138" s="16"/>
      <c r="P138" s="17"/>
      <c r="Q138" s="13"/>
      <c r="R138" s="13"/>
      <c r="S138" s="13"/>
      <c r="T138" s="13"/>
      <c r="U138" s="13"/>
      <c r="V138" s="15"/>
      <c r="W138" s="15"/>
      <c r="X138" s="15"/>
      <c r="Y138" s="15"/>
      <c r="Z138" s="15"/>
      <c r="AA138" s="18"/>
      <c r="AB138" s="19"/>
      <c r="AC138" s="19"/>
      <c r="AD138" s="19"/>
    </row>
    <row r="139" spans="1:30" ht="22" customHeight="1" x14ac:dyDescent="0.2">
      <c r="A139" s="20"/>
      <c r="B139" s="12"/>
      <c r="C139" s="12"/>
      <c r="D139" s="12"/>
      <c r="E139" s="12"/>
      <c r="F139" s="13"/>
      <c r="G139" s="13"/>
      <c r="H139" s="13"/>
      <c r="I139" s="14"/>
      <c r="J139" s="15"/>
      <c r="K139" s="14"/>
      <c r="L139" s="15"/>
      <c r="M139" s="15"/>
      <c r="N139" s="15"/>
      <c r="O139" s="16"/>
      <c r="P139" s="17"/>
      <c r="Q139" s="13"/>
      <c r="R139" s="13"/>
      <c r="S139" s="13"/>
      <c r="T139" s="13"/>
      <c r="U139" s="13"/>
      <c r="V139" s="15"/>
      <c r="W139" s="15"/>
      <c r="X139" s="15"/>
      <c r="Y139" s="15"/>
      <c r="Z139" s="15"/>
      <c r="AA139" s="18"/>
      <c r="AB139" s="19"/>
      <c r="AC139" s="19"/>
      <c r="AD139" s="19"/>
    </row>
    <row r="140" spans="1:30" ht="22" customHeight="1" x14ac:dyDescent="0.2">
      <c r="A140" s="20"/>
      <c r="B140" s="12"/>
      <c r="C140" s="12"/>
      <c r="D140" s="12"/>
      <c r="E140" s="12"/>
      <c r="F140" s="13"/>
      <c r="G140" s="13"/>
      <c r="H140" s="13"/>
      <c r="I140" s="14"/>
      <c r="J140" s="15"/>
      <c r="K140" s="14"/>
      <c r="L140" s="15"/>
      <c r="M140" s="15"/>
      <c r="N140" s="15"/>
      <c r="O140" s="16"/>
      <c r="P140" s="17"/>
      <c r="Q140" s="13"/>
      <c r="R140" s="13"/>
      <c r="S140" s="13"/>
      <c r="T140" s="13"/>
      <c r="U140" s="13"/>
      <c r="V140" s="15"/>
      <c r="W140" s="15"/>
      <c r="X140" s="15"/>
      <c r="Y140" s="15"/>
      <c r="Z140" s="15"/>
      <c r="AA140" s="18"/>
      <c r="AB140" s="19"/>
      <c r="AC140" s="19"/>
      <c r="AD140" s="19"/>
    </row>
    <row r="141" spans="1:30" ht="22" customHeight="1" x14ac:dyDescent="0.2">
      <c r="A141" s="20"/>
      <c r="B141" s="12"/>
      <c r="C141" s="12"/>
      <c r="D141" s="12"/>
      <c r="E141" s="12"/>
      <c r="F141" s="13"/>
      <c r="G141" s="13"/>
      <c r="H141" s="13"/>
      <c r="I141" s="14"/>
      <c r="J141" s="15"/>
      <c r="K141" s="14"/>
      <c r="L141" s="15"/>
      <c r="M141" s="15"/>
      <c r="N141" s="15"/>
      <c r="O141" s="16"/>
      <c r="P141" s="17"/>
      <c r="Q141" s="13"/>
      <c r="R141" s="13"/>
      <c r="S141" s="13"/>
      <c r="T141" s="13"/>
      <c r="U141" s="13"/>
      <c r="V141" s="15"/>
      <c r="W141" s="15"/>
      <c r="X141" s="15"/>
      <c r="Y141" s="15"/>
      <c r="Z141" s="15"/>
      <c r="AA141" s="18"/>
      <c r="AB141" s="19"/>
      <c r="AC141" s="19"/>
      <c r="AD141" s="19"/>
    </row>
    <row r="142" spans="1:30" ht="22" customHeight="1" x14ac:dyDescent="0.2">
      <c r="A142" s="20"/>
      <c r="B142" s="12"/>
      <c r="C142" s="12"/>
      <c r="D142" s="12"/>
      <c r="E142" s="12"/>
      <c r="F142" s="13"/>
      <c r="G142" s="13"/>
      <c r="H142" s="13"/>
      <c r="I142" s="14"/>
      <c r="J142" s="15"/>
      <c r="K142" s="14"/>
      <c r="L142" s="15"/>
      <c r="M142" s="15"/>
      <c r="N142" s="15"/>
      <c r="O142" s="16"/>
      <c r="P142" s="17"/>
      <c r="Q142" s="13"/>
      <c r="R142" s="13"/>
      <c r="S142" s="13"/>
      <c r="T142" s="13"/>
      <c r="U142" s="13"/>
      <c r="V142" s="15"/>
      <c r="W142" s="15"/>
      <c r="X142" s="15"/>
      <c r="Y142" s="15"/>
      <c r="Z142" s="15"/>
      <c r="AA142" s="18"/>
      <c r="AB142" s="19"/>
      <c r="AC142" s="19"/>
      <c r="AD142" s="19"/>
    </row>
    <row r="143" spans="1:30" ht="22" customHeight="1" x14ac:dyDescent="0.2">
      <c r="A143" s="20"/>
      <c r="B143" s="12"/>
      <c r="C143" s="12"/>
      <c r="D143" s="12"/>
      <c r="E143" s="12"/>
      <c r="F143" s="13"/>
      <c r="G143" s="13"/>
      <c r="H143" s="13"/>
      <c r="I143" s="14"/>
      <c r="J143" s="15"/>
      <c r="K143" s="14"/>
      <c r="L143" s="15"/>
      <c r="M143" s="15"/>
      <c r="N143" s="15"/>
      <c r="O143" s="16"/>
      <c r="P143" s="17"/>
      <c r="Q143" s="13"/>
      <c r="R143" s="13"/>
      <c r="S143" s="13"/>
      <c r="T143" s="13"/>
      <c r="U143" s="13"/>
      <c r="V143" s="15"/>
      <c r="W143" s="15"/>
      <c r="X143" s="15"/>
      <c r="Y143" s="15"/>
      <c r="Z143" s="15"/>
      <c r="AA143" s="18"/>
      <c r="AB143" s="19"/>
      <c r="AC143" s="19"/>
      <c r="AD143" s="19"/>
    </row>
    <row r="144" spans="1:30" ht="22" customHeight="1" x14ac:dyDescent="0.2">
      <c r="A144" s="20"/>
      <c r="B144" s="12"/>
      <c r="C144" s="12"/>
      <c r="D144" s="12"/>
      <c r="E144" s="12"/>
      <c r="F144" s="13"/>
      <c r="G144" s="13"/>
      <c r="H144" s="13"/>
      <c r="I144" s="14"/>
      <c r="J144" s="15"/>
      <c r="K144" s="14"/>
      <c r="L144" s="15"/>
      <c r="M144" s="15"/>
      <c r="N144" s="15"/>
      <c r="O144" s="16"/>
      <c r="P144" s="17"/>
      <c r="Q144" s="13"/>
      <c r="R144" s="13"/>
      <c r="S144" s="13"/>
      <c r="T144" s="13"/>
      <c r="U144" s="13"/>
      <c r="V144" s="15"/>
      <c r="W144" s="15"/>
      <c r="X144" s="15"/>
      <c r="Y144" s="15"/>
      <c r="Z144" s="15"/>
      <c r="AA144" s="18"/>
      <c r="AB144" s="19"/>
      <c r="AC144" s="19"/>
      <c r="AD144" s="19"/>
    </row>
    <row r="145" spans="1:30" ht="22" customHeight="1" x14ac:dyDescent="0.2">
      <c r="A145" s="20"/>
      <c r="B145" s="12"/>
      <c r="C145" s="12"/>
      <c r="D145" s="12"/>
      <c r="E145" s="12"/>
      <c r="F145" s="13"/>
      <c r="G145" s="13"/>
      <c r="H145" s="13"/>
      <c r="I145" s="14"/>
      <c r="J145" s="15"/>
      <c r="K145" s="14"/>
      <c r="L145" s="15"/>
      <c r="M145" s="15"/>
      <c r="N145" s="15"/>
      <c r="O145" s="16"/>
      <c r="P145" s="17"/>
      <c r="Q145" s="13"/>
      <c r="R145" s="13"/>
      <c r="S145" s="13"/>
      <c r="T145" s="13"/>
      <c r="U145" s="13"/>
      <c r="V145" s="15"/>
      <c r="W145" s="15"/>
      <c r="X145" s="15"/>
      <c r="Y145" s="15"/>
      <c r="Z145" s="15"/>
      <c r="AA145" s="18"/>
      <c r="AB145" s="19"/>
      <c r="AC145" s="19"/>
      <c r="AD145" s="19"/>
    </row>
    <row r="146" spans="1:30" ht="22" customHeight="1" x14ac:dyDescent="0.2">
      <c r="A146" s="20"/>
      <c r="B146" s="12"/>
      <c r="C146" s="12"/>
      <c r="D146" s="12"/>
      <c r="E146" s="12"/>
      <c r="F146" s="13"/>
      <c r="G146" s="13"/>
      <c r="H146" s="13"/>
      <c r="I146" s="14"/>
      <c r="J146" s="15"/>
      <c r="K146" s="14"/>
      <c r="L146" s="15"/>
      <c r="M146" s="15"/>
      <c r="N146" s="15"/>
      <c r="O146" s="16"/>
      <c r="P146" s="17"/>
      <c r="Q146" s="13"/>
      <c r="R146" s="13"/>
      <c r="S146" s="13"/>
      <c r="T146" s="13"/>
      <c r="U146" s="13"/>
      <c r="V146" s="15"/>
      <c r="W146" s="15"/>
      <c r="X146" s="15"/>
      <c r="Y146" s="15"/>
      <c r="Z146" s="15"/>
      <c r="AA146" s="18"/>
      <c r="AB146" s="19"/>
      <c r="AC146" s="19"/>
      <c r="AD146" s="19"/>
    </row>
    <row r="147" spans="1:30" ht="22" customHeight="1" x14ac:dyDescent="0.2">
      <c r="A147" s="20"/>
      <c r="B147" s="12"/>
      <c r="C147" s="12"/>
      <c r="D147" s="12"/>
      <c r="E147" s="12"/>
      <c r="F147" s="13"/>
      <c r="G147" s="13"/>
      <c r="H147" s="13"/>
      <c r="I147" s="14"/>
      <c r="J147" s="15"/>
      <c r="K147" s="14"/>
      <c r="L147" s="15"/>
      <c r="M147" s="15"/>
      <c r="N147" s="15"/>
      <c r="O147" s="16"/>
      <c r="P147" s="17"/>
      <c r="Q147" s="13"/>
      <c r="R147" s="13"/>
      <c r="S147" s="13"/>
      <c r="T147" s="13"/>
      <c r="U147" s="13"/>
      <c r="V147" s="15"/>
      <c r="W147" s="15"/>
      <c r="X147" s="15"/>
      <c r="Y147" s="15"/>
      <c r="Z147" s="15"/>
      <c r="AA147" s="18"/>
      <c r="AB147" s="19"/>
      <c r="AC147" s="19"/>
      <c r="AD147" s="19"/>
    </row>
    <row r="148" spans="1:30" ht="22" customHeight="1" x14ac:dyDescent="0.2">
      <c r="A148" s="20"/>
      <c r="B148" s="12"/>
      <c r="C148" s="12"/>
      <c r="D148" s="12"/>
      <c r="E148" s="12"/>
      <c r="F148" s="13"/>
      <c r="G148" s="13"/>
      <c r="H148" s="13"/>
      <c r="I148" s="14"/>
      <c r="J148" s="15"/>
      <c r="K148" s="14"/>
      <c r="L148" s="15"/>
      <c r="M148" s="15"/>
      <c r="N148" s="15"/>
      <c r="O148" s="16"/>
      <c r="P148" s="17"/>
      <c r="Q148" s="13"/>
      <c r="R148" s="13"/>
      <c r="S148" s="13"/>
      <c r="T148" s="13"/>
      <c r="U148" s="13"/>
      <c r="V148" s="15"/>
      <c r="W148" s="15"/>
      <c r="X148" s="15"/>
      <c r="Y148" s="15"/>
      <c r="Z148" s="15"/>
      <c r="AA148" s="18"/>
      <c r="AB148" s="19"/>
      <c r="AC148" s="19"/>
      <c r="AD148" s="19"/>
    </row>
    <row r="149" spans="1:30" ht="22" customHeight="1" x14ac:dyDescent="0.2">
      <c r="A149" s="20"/>
      <c r="B149" s="12"/>
      <c r="C149" s="12"/>
      <c r="D149" s="12"/>
      <c r="E149" s="12"/>
      <c r="F149" s="13"/>
      <c r="G149" s="13"/>
      <c r="H149" s="13"/>
      <c r="I149" s="14"/>
      <c r="J149" s="15"/>
      <c r="K149" s="14"/>
      <c r="L149" s="15"/>
      <c r="M149" s="15"/>
      <c r="N149" s="15"/>
      <c r="O149" s="16"/>
      <c r="P149" s="17"/>
      <c r="Q149" s="13"/>
      <c r="R149" s="13"/>
      <c r="S149" s="13"/>
      <c r="T149" s="13"/>
      <c r="U149" s="13"/>
      <c r="V149" s="15"/>
      <c r="W149" s="15"/>
      <c r="X149" s="15"/>
      <c r="Y149" s="15"/>
      <c r="Z149" s="15"/>
      <c r="AA149" s="18"/>
      <c r="AB149" s="19"/>
      <c r="AC149" s="19"/>
      <c r="AD149" s="19"/>
    </row>
    <row r="150" spans="1:30" ht="22" customHeight="1" x14ac:dyDescent="0.2">
      <c r="A150" s="20"/>
      <c r="B150" s="12"/>
      <c r="C150" s="12"/>
      <c r="D150" s="12"/>
      <c r="E150" s="12"/>
      <c r="F150" s="13"/>
      <c r="G150" s="13"/>
      <c r="H150" s="13"/>
      <c r="I150" s="14"/>
      <c r="J150" s="15"/>
      <c r="K150" s="14"/>
      <c r="L150" s="15"/>
      <c r="M150" s="15"/>
      <c r="N150" s="15"/>
      <c r="O150" s="16"/>
      <c r="P150" s="17"/>
      <c r="Q150" s="13"/>
      <c r="R150" s="13"/>
      <c r="S150" s="13"/>
      <c r="T150" s="13"/>
      <c r="U150" s="13"/>
      <c r="V150" s="15"/>
      <c r="W150" s="15"/>
      <c r="X150" s="15"/>
      <c r="Y150" s="15"/>
      <c r="Z150" s="15"/>
      <c r="AA150" s="18"/>
      <c r="AB150" s="19"/>
      <c r="AC150" s="19"/>
      <c r="AD150" s="19"/>
    </row>
    <row r="151" spans="1:30" ht="22" customHeight="1" x14ac:dyDescent="0.2">
      <c r="A151" s="20"/>
      <c r="B151" s="12"/>
      <c r="C151" s="12"/>
      <c r="D151" s="12"/>
      <c r="E151" s="12"/>
      <c r="F151" s="13"/>
      <c r="G151" s="13"/>
      <c r="H151" s="13"/>
      <c r="I151" s="14"/>
      <c r="J151" s="15"/>
      <c r="K151" s="14"/>
      <c r="L151" s="15"/>
      <c r="M151" s="15"/>
      <c r="N151" s="15"/>
      <c r="O151" s="16"/>
      <c r="P151" s="17"/>
      <c r="Q151" s="13"/>
      <c r="R151" s="13"/>
      <c r="S151" s="13"/>
      <c r="T151" s="13"/>
      <c r="U151" s="13"/>
      <c r="V151" s="15"/>
      <c r="W151" s="15"/>
      <c r="X151" s="15"/>
      <c r="Y151" s="15"/>
      <c r="Z151" s="15"/>
      <c r="AA151" s="18"/>
      <c r="AB151" s="19"/>
      <c r="AC151" s="19"/>
      <c r="AD151" s="19"/>
    </row>
    <row r="152" spans="1:30" ht="22" customHeight="1" x14ac:dyDescent="0.2">
      <c r="A152" s="20"/>
      <c r="B152" s="12"/>
      <c r="C152" s="12"/>
      <c r="D152" s="12"/>
      <c r="E152" s="12"/>
      <c r="F152" s="13"/>
      <c r="G152" s="13"/>
      <c r="H152" s="13"/>
      <c r="I152" s="14"/>
      <c r="J152" s="15"/>
      <c r="K152" s="14"/>
      <c r="L152" s="15"/>
      <c r="M152" s="15"/>
      <c r="N152" s="15"/>
      <c r="O152" s="16"/>
      <c r="P152" s="17"/>
      <c r="Q152" s="13"/>
      <c r="R152" s="13"/>
      <c r="S152" s="13"/>
      <c r="T152" s="13"/>
      <c r="U152" s="13"/>
      <c r="V152" s="15"/>
      <c r="W152" s="15"/>
      <c r="X152" s="15"/>
      <c r="Y152" s="15"/>
      <c r="Z152" s="15"/>
      <c r="AA152" s="18"/>
      <c r="AB152" s="19"/>
      <c r="AC152" s="19"/>
      <c r="AD152" s="19"/>
    </row>
    <row r="153" spans="1:30" ht="22" customHeight="1" x14ac:dyDescent="0.2">
      <c r="A153" s="20"/>
      <c r="B153" s="12"/>
      <c r="C153" s="12"/>
      <c r="D153" s="12"/>
      <c r="E153" s="12"/>
      <c r="F153" s="13"/>
      <c r="G153" s="13"/>
      <c r="H153" s="13"/>
      <c r="I153" s="14"/>
      <c r="J153" s="15"/>
      <c r="K153" s="14"/>
      <c r="L153" s="15"/>
      <c r="M153" s="15"/>
      <c r="N153" s="15"/>
      <c r="O153" s="16"/>
      <c r="P153" s="17"/>
      <c r="Q153" s="13"/>
      <c r="R153" s="13"/>
      <c r="S153" s="13"/>
      <c r="T153" s="13"/>
      <c r="U153" s="13"/>
      <c r="V153" s="15"/>
      <c r="W153" s="15"/>
      <c r="X153" s="15"/>
      <c r="Y153" s="15"/>
      <c r="Z153" s="15"/>
      <c r="AA153" s="18"/>
      <c r="AB153" s="19"/>
      <c r="AC153" s="19"/>
      <c r="AD153" s="19"/>
    </row>
    <row r="154" spans="1:30" ht="22" customHeight="1" x14ac:dyDescent="0.2">
      <c r="A154" s="20"/>
      <c r="B154" s="12"/>
      <c r="C154" s="12"/>
      <c r="D154" s="12"/>
      <c r="E154" s="12"/>
      <c r="F154" s="13"/>
      <c r="G154" s="13"/>
      <c r="H154" s="13"/>
      <c r="I154" s="14"/>
      <c r="J154" s="15"/>
      <c r="K154" s="14"/>
      <c r="L154" s="15"/>
      <c r="M154" s="15"/>
      <c r="N154" s="15"/>
      <c r="O154" s="16"/>
      <c r="P154" s="17"/>
      <c r="Q154" s="13"/>
      <c r="R154" s="13"/>
      <c r="S154" s="13"/>
      <c r="T154" s="13"/>
      <c r="U154" s="13"/>
      <c r="V154" s="15"/>
      <c r="W154" s="15"/>
      <c r="X154" s="15"/>
      <c r="Y154" s="15"/>
      <c r="Z154" s="15"/>
      <c r="AA154" s="18"/>
      <c r="AB154" s="19"/>
      <c r="AC154" s="19"/>
      <c r="AD154" s="19"/>
    </row>
    <row r="155" spans="1:30" ht="22" customHeight="1" x14ac:dyDescent="0.2">
      <c r="A155" s="20"/>
      <c r="B155" s="12"/>
      <c r="C155" s="12"/>
      <c r="D155" s="12"/>
      <c r="E155" s="12"/>
      <c r="F155" s="13"/>
      <c r="G155" s="13"/>
      <c r="H155" s="13"/>
      <c r="I155" s="14"/>
      <c r="J155" s="15"/>
      <c r="K155" s="14"/>
      <c r="L155" s="15"/>
      <c r="M155" s="15"/>
      <c r="N155" s="15"/>
      <c r="O155" s="16"/>
      <c r="P155" s="17"/>
      <c r="Q155" s="13"/>
      <c r="R155" s="13"/>
      <c r="S155" s="13"/>
      <c r="T155" s="13"/>
      <c r="U155" s="13"/>
      <c r="V155" s="15"/>
      <c r="W155" s="15"/>
      <c r="X155" s="15"/>
      <c r="Y155" s="15"/>
      <c r="Z155" s="15"/>
      <c r="AA155" s="18"/>
      <c r="AB155" s="19"/>
      <c r="AC155" s="19"/>
      <c r="AD155" s="19"/>
    </row>
    <row r="156" spans="1:30" ht="22" customHeight="1" x14ac:dyDescent="0.2">
      <c r="A156" s="20"/>
      <c r="B156" s="12"/>
      <c r="C156" s="12"/>
      <c r="D156" s="12"/>
      <c r="E156" s="12"/>
      <c r="F156" s="13"/>
      <c r="G156" s="13"/>
      <c r="H156" s="13"/>
      <c r="I156" s="14"/>
      <c r="J156" s="15"/>
      <c r="K156" s="14"/>
      <c r="L156" s="15"/>
      <c r="M156" s="15"/>
      <c r="N156" s="15"/>
      <c r="O156" s="16"/>
      <c r="P156" s="17"/>
      <c r="Q156" s="13"/>
      <c r="R156" s="13"/>
      <c r="S156" s="13"/>
      <c r="T156" s="13"/>
      <c r="U156" s="13"/>
      <c r="V156" s="15"/>
      <c r="W156" s="15"/>
      <c r="X156" s="15"/>
      <c r="Y156" s="15"/>
      <c r="Z156" s="15"/>
      <c r="AA156" s="18"/>
      <c r="AB156" s="19"/>
      <c r="AC156" s="19"/>
      <c r="AD156" s="19"/>
    </row>
    <row r="157" spans="1:30" ht="22" customHeight="1" x14ac:dyDescent="0.2">
      <c r="A157" s="20"/>
      <c r="B157" s="12"/>
      <c r="C157" s="12"/>
      <c r="D157" s="12"/>
      <c r="E157" s="12"/>
      <c r="F157" s="13"/>
      <c r="G157" s="13"/>
      <c r="H157" s="13"/>
      <c r="I157" s="14"/>
      <c r="J157" s="15"/>
      <c r="K157" s="14"/>
      <c r="L157" s="15"/>
      <c r="M157" s="15"/>
      <c r="N157" s="15"/>
      <c r="O157" s="16"/>
      <c r="P157" s="17"/>
      <c r="Q157" s="13"/>
      <c r="R157" s="13"/>
      <c r="S157" s="13"/>
      <c r="T157" s="13"/>
      <c r="U157" s="13"/>
      <c r="V157" s="15"/>
      <c r="W157" s="15"/>
      <c r="X157" s="15"/>
      <c r="Y157" s="15"/>
      <c r="Z157" s="15"/>
      <c r="AA157" s="18"/>
      <c r="AB157" s="19"/>
      <c r="AC157" s="19"/>
      <c r="AD157" s="19"/>
    </row>
    <row r="158" spans="1:30" ht="22" customHeight="1" x14ac:dyDescent="0.2">
      <c r="A158" s="20"/>
      <c r="B158" s="12"/>
      <c r="C158" s="12"/>
      <c r="D158" s="12"/>
      <c r="E158" s="12"/>
      <c r="F158" s="13"/>
      <c r="G158" s="13"/>
      <c r="H158" s="13"/>
      <c r="I158" s="14"/>
      <c r="J158" s="15"/>
      <c r="K158" s="14"/>
      <c r="L158" s="15"/>
      <c r="M158" s="15"/>
      <c r="N158" s="15"/>
      <c r="O158" s="16"/>
      <c r="P158" s="17"/>
      <c r="Q158" s="13"/>
      <c r="R158" s="13"/>
      <c r="S158" s="13"/>
      <c r="T158" s="13"/>
      <c r="U158" s="13"/>
      <c r="V158" s="15"/>
      <c r="W158" s="15"/>
      <c r="X158" s="15"/>
      <c r="Y158" s="15"/>
      <c r="Z158" s="15"/>
      <c r="AA158" s="18"/>
      <c r="AB158" s="19"/>
      <c r="AC158" s="19"/>
      <c r="AD158" s="19"/>
    </row>
    <row r="159" spans="1:30" ht="22" customHeight="1" x14ac:dyDescent="0.2">
      <c r="A159" s="20"/>
      <c r="B159" s="12"/>
      <c r="C159" s="12"/>
      <c r="D159" s="12"/>
      <c r="E159" s="12"/>
      <c r="F159" s="13"/>
      <c r="G159" s="13"/>
      <c r="H159" s="13"/>
      <c r="I159" s="14"/>
      <c r="J159" s="15"/>
      <c r="K159" s="14"/>
      <c r="L159" s="15"/>
      <c r="M159" s="15"/>
      <c r="N159" s="15"/>
      <c r="O159" s="16"/>
      <c r="P159" s="17"/>
      <c r="Q159" s="13"/>
      <c r="R159" s="13"/>
      <c r="S159" s="13"/>
      <c r="T159" s="13"/>
      <c r="U159" s="13"/>
      <c r="V159" s="15"/>
      <c r="W159" s="15"/>
      <c r="X159" s="15"/>
      <c r="Y159" s="15"/>
      <c r="Z159" s="15"/>
      <c r="AA159" s="18"/>
      <c r="AB159" s="19"/>
      <c r="AC159" s="19"/>
      <c r="AD159" s="19"/>
    </row>
    <row r="160" spans="1:30" ht="22" customHeight="1" x14ac:dyDescent="0.2">
      <c r="A160" s="20"/>
      <c r="B160" s="12"/>
      <c r="C160" s="12"/>
      <c r="D160" s="12"/>
      <c r="E160" s="12"/>
      <c r="F160" s="13"/>
      <c r="G160" s="13"/>
      <c r="H160" s="13"/>
      <c r="I160" s="14"/>
      <c r="J160" s="15"/>
      <c r="K160" s="14"/>
      <c r="L160" s="15"/>
      <c r="M160" s="15"/>
      <c r="N160" s="15"/>
      <c r="O160" s="16"/>
      <c r="P160" s="17"/>
      <c r="Q160" s="13"/>
      <c r="R160" s="13"/>
      <c r="S160" s="13"/>
      <c r="T160" s="13"/>
      <c r="U160" s="13"/>
      <c r="V160" s="15"/>
      <c r="W160" s="15"/>
      <c r="X160" s="15"/>
      <c r="Y160" s="15"/>
      <c r="Z160" s="15"/>
      <c r="AA160" s="18"/>
      <c r="AB160" s="19"/>
      <c r="AC160" s="19"/>
      <c r="AD160" s="19"/>
    </row>
    <row r="161" spans="1:30" ht="22" customHeight="1" x14ac:dyDescent="0.2">
      <c r="A161" s="20"/>
      <c r="B161" s="12"/>
      <c r="C161" s="12"/>
      <c r="D161" s="12"/>
      <c r="E161" s="12"/>
      <c r="F161" s="13"/>
      <c r="G161" s="13"/>
      <c r="H161" s="13"/>
      <c r="I161" s="14"/>
      <c r="J161" s="15"/>
      <c r="K161" s="14"/>
      <c r="L161" s="15"/>
      <c r="M161" s="15"/>
      <c r="N161" s="15"/>
      <c r="O161" s="16"/>
      <c r="P161" s="17"/>
      <c r="Q161" s="13"/>
      <c r="R161" s="13"/>
      <c r="S161" s="13"/>
      <c r="T161" s="13"/>
      <c r="U161" s="13"/>
      <c r="V161" s="15"/>
      <c r="W161" s="15"/>
      <c r="X161" s="15"/>
      <c r="Y161" s="15"/>
      <c r="Z161" s="15"/>
      <c r="AA161" s="18"/>
      <c r="AB161" s="19"/>
      <c r="AC161" s="19"/>
      <c r="AD161" s="19"/>
    </row>
    <row r="162" spans="1:30" ht="22" customHeight="1" x14ac:dyDescent="0.2">
      <c r="A162" s="20"/>
      <c r="B162" s="12"/>
      <c r="C162" s="12"/>
      <c r="D162" s="12"/>
      <c r="E162" s="12"/>
      <c r="F162" s="13"/>
      <c r="G162" s="13"/>
      <c r="H162" s="13"/>
      <c r="I162" s="14"/>
      <c r="J162" s="15"/>
      <c r="K162" s="14"/>
      <c r="L162" s="15"/>
      <c r="M162" s="15"/>
      <c r="N162" s="15"/>
      <c r="O162" s="16"/>
      <c r="P162" s="17"/>
      <c r="Q162" s="13"/>
      <c r="R162" s="13"/>
      <c r="S162" s="13"/>
      <c r="T162" s="13"/>
      <c r="U162" s="13"/>
      <c r="V162" s="15"/>
      <c r="W162" s="15"/>
      <c r="X162" s="15"/>
      <c r="Y162" s="15"/>
      <c r="Z162" s="15"/>
      <c r="AA162" s="18"/>
      <c r="AB162" s="19"/>
      <c r="AC162" s="19"/>
      <c r="AD162" s="19"/>
    </row>
    <row r="163" spans="1:30" ht="22" customHeight="1" x14ac:dyDescent="0.2">
      <c r="A163" s="20"/>
      <c r="B163" s="12"/>
      <c r="C163" s="12"/>
      <c r="D163" s="12"/>
      <c r="E163" s="12"/>
      <c r="F163" s="13"/>
      <c r="G163" s="13"/>
      <c r="H163" s="13"/>
      <c r="I163" s="14"/>
      <c r="J163" s="15"/>
      <c r="K163" s="14"/>
      <c r="L163" s="15"/>
      <c r="M163" s="15"/>
      <c r="N163" s="15"/>
      <c r="O163" s="16"/>
      <c r="P163" s="17"/>
      <c r="Q163" s="13"/>
      <c r="R163" s="13"/>
      <c r="S163" s="13"/>
      <c r="T163" s="13"/>
      <c r="U163" s="13"/>
      <c r="V163" s="15"/>
      <c r="W163" s="15"/>
      <c r="X163" s="15"/>
      <c r="Y163" s="15"/>
      <c r="Z163" s="15"/>
      <c r="AA163" s="18"/>
      <c r="AB163" s="19"/>
      <c r="AC163" s="19"/>
      <c r="AD163" s="19"/>
    </row>
    <row r="164" spans="1:30" ht="22" customHeight="1" x14ac:dyDescent="0.2">
      <c r="A164" s="20"/>
      <c r="B164" s="12"/>
      <c r="C164" s="12"/>
      <c r="D164" s="12"/>
      <c r="E164" s="12"/>
      <c r="F164" s="13"/>
      <c r="G164" s="13"/>
      <c r="H164" s="13"/>
      <c r="I164" s="14"/>
      <c r="J164" s="15"/>
      <c r="K164" s="14"/>
      <c r="L164" s="15"/>
      <c r="M164" s="15"/>
      <c r="N164" s="15"/>
      <c r="O164" s="16"/>
      <c r="P164" s="17"/>
      <c r="Q164" s="13"/>
      <c r="R164" s="13"/>
      <c r="S164" s="13"/>
      <c r="T164" s="13"/>
      <c r="U164" s="13"/>
      <c r="V164" s="15"/>
      <c r="W164" s="15"/>
      <c r="X164" s="15"/>
      <c r="Y164" s="15"/>
      <c r="Z164" s="15"/>
      <c r="AA164" s="18"/>
      <c r="AB164" s="19"/>
      <c r="AC164" s="19"/>
      <c r="AD164" s="19"/>
    </row>
    <row r="165" spans="1:30" ht="22" customHeight="1" x14ac:dyDescent="0.2">
      <c r="A165" s="20"/>
      <c r="B165" s="12"/>
      <c r="C165" s="12"/>
      <c r="D165" s="12"/>
      <c r="E165" s="12"/>
      <c r="F165" s="13"/>
      <c r="G165" s="13"/>
      <c r="H165" s="13"/>
      <c r="I165" s="14"/>
      <c r="J165" s="15"/>
      <c r="K165" s="14"/>
      <c r="L165" s="15"/>
      <c r="M165" s="15"/>
      <c r="N165" s="15"/>
      <c r="O165" s="16"/>
      <c r="P165" s="17"/>
      <c r="Q165" s="13"/>
      <c r="R165" s="13"/>
      <c r="S165" s="13"/>
      <c r="T165" s="13"/>
      <c r="U165" s="13"/>
      <c r="V165" s="15"/>
      <c r="W165" s="15"/>
      <c r="X165" s="15"/>
      <c r="Y165" s="15"/>
      <c r="Z165" s="15"/>
      <c r="AA165" s="18"/>
      <c r="AB165" s="19"/>
      <c r="AC165" s="19"/>
      <c r="AD165" s="19"/>
    </row>
    <row r="166" spans="1:30" ht="22" customHeight="1" x14ac:dyDescent="0.2">
      <c r="A166" s="20"/>
      <c r="B166" s="12"/>
      <c r="C166" s="12"/>
      <c r="D166" s="12"/>
      <c r="E166" s="12"/>
      <c r="F166" s="13"/>
      <c r="G166" s="13"/>
      <c r="H166" s="13"/>
      <c r="I166" s="14"/>
      <c r="J166" s="15"/>
      <c r="K166" s="14"/>
      <c r="L166" s="15"/>
      <c r="M166" s="15"/>
      <c r="N166" s="15"/>
      <c r="O166" s="16"/>
      <c r="P166" s="17"/>
      <c r="Q166" s="13"/>
      <c r="R166" s="13"/>
      <c r="S166" s="13"/>
      <c r="T166" s="13"/>
      <c r="U166" s="13"/>
      <c r="V166" s="15"/>
      <c r="W166" s="15"/>
      <c r="X166" s="15"/>
      <c r="Y166" s="15"/>
      <c r="Z166" s="15"/>
      <c r="AA166" s="18"/>
      <c r="AB166" s="19"/>
      <c r="AC166" s="19"/>
      <c r="AD166" s="19"/>
    </row>
    <row r="167" spans="1:30" ht="22" customHeight="1" x14ac:dyDescent="0.2">
      <c r="A167" s="20"/>
      <c r="B167" s="12"/>
      <c r="C167" s="12"/>
      <c r="D167" s="12"/>
      <c r="E167" s="12"/>
      <c r="F167" s="13"/>
      <c r="G167" s="13"/>
      <c r="H167" s="13"/>
      <c r="I167" s="14"/>
      <c r="J167" s="15"/>
      <c r="K167" s="14"/>
      <c r="L167" s="15"/>
      <c r="M167" s="15"/>
      <c r="N167" s="15"/>
      <c r="O167" s="16"/>
      <c r="P167" s="17"/>
      <c r="Q167" s="13"/>
      <c r="R167" s="13"/>
      <c r="S167" s="13"/>
      <c r="T167" s="13"/>
      <c r="U167" s="13"/>
      <c r="V167" s="15"/>
      <c r="W167" s="15"/>
      <c r="X167" s="15"/>
      <c r="Y167" s="15"/>
      <c r="Z167" s="15"/>
      <c r="AA167" s="18"/>
      <c r="AB167" s="19"/>
      <c r="AC167" s="19"/>
      <c r="AD167" s="19"/>
    </row>
    <row r="168" spans="1:30" ht="22" customHeight="1" x14ac:dyDescent="0.2">
      <c r="A168" s="20"/>
      <c r="B168" s="12"/>
      <c r="C168" s="12"/>
      <c r="D168" s="12"/>
      <c r="E168" s="12"/>
      <c r="F168" s="13"/>
      <c r="G168" s="13"/>
      <c r="H168" s="13"/>
      <c r="I168" s="14"/>
      <c r="J168" s="15"/>
      <c r="K168" s="14"/>
      <c r="L168" s="15"/>
      <c r="M168" s="15"/>
      <c r="N168" s="15"/>
      <c r="O168" s="16"/>
      <c r="P168" s="17"/>
      <c r="Q168" s="13"/>
      <c r="R168" s="13"/>
      <c r="S168" s="13"/>
      <c r="T168" s="13"/>
      <c r="U168" s="13"/>
      <c r="V168" s="15"/>
      <c r="W168" s="15"/>
      <c r="X168" s="15"/>
      <c r="Y168" s="15"/>
      <c r="Z168" s="15"/>
      <c r="AA168" s="18"/>
      <c r="AB168" s="19"/>
      <c r="AC168" s="19"/>
      <c r="AD168" s="19"/>
    </row>
    <row r="169" spans="1:30" ht="22" customHeight="1" x14ac:dyDescent="0.2">
      <c r="A169" s="20"/>
      <c r="B169" s="12"/>
      <c r="C169" s="12"/>
      <c r="D169" s="12"/>
      <c r="E169" s="12"/>
      <c r="F169" s="13"/>
      <c r="G169" s="13"/>
      <c r="H169" s="13"/>
      <c r="I169" s="14"/>
      <c r="J169" s="15"/>
      <c r="K169" s="14"/>
      <c r="L169" s="15"/>
      <c r="M169" s="15"/>
      <c r="N169" s="15"/>
      <c r="O169" s="16"/>
      <c r="P169" s="17"/>
      <c r="Q169" s="13"/>
      <c r="R169" s="13"/>
      <c r="S169" s="13"/>
      <c r="T169" s="13"/>
      <c r="U169" s="13"/>
      <c r="V169" s="15"/>
      <c r="W169" s="15"/>
      <c r="X169" s="15"/>
      <c r="Y169" s="15"/>
      <c r="Z169" s="15"/>
      <c r="AA169" s="18"/>
      <c r="AB169" s="19"/>
      <c r="AC169" s="19"/>
      <c r="AD169" s="19"/>
    </row>
    <row r="170" spans="1:30" ht="22" customHeight="1" x14ac:dyDescent="0.2">
      <c r="A170" s="20"/>
      <c r="B170" s="12"/>
      <c r="C170" s="12"/>
      <c r="D170" s="12"/>
      <c r="E170" s="12"/>
      <c r="F170" s="13"/>
      <c r="G170" s="13"/>
      <c r="H170" s="13"/>
      <c r="I170" s="14"/>
      <c r="J170" s="15"/>
      <c r="K170" s="14"/>
      <c r="L170" s="15"/>
      <c r="M170" s="15"/>
      <c r="N170" s="15"/>
      <c r="O170" s="16"/>
      <c r="P170" s="17"/>
      <c r="Q170" s="13"/>
      <c r="R170" s="13"/>
      <c r="S170" s="13"/>
      <c r="T170" s="13"/>
      <c r="U170" s="13"/>
      <c r="V170" s="15"/>
      <c r="W170" s="15"/>
      <c r="X170" s="15"/>
      <c r="Y170" s="15"/>
      <c r="Z170" s="15"/>
      <c r="AA170" s="18"/>
      <c r="AB170" s="19"/>
      <c r="AC170" s="19"/>
      <c r="AD170" s="19"/>
    </row>
    <row r="171" spans="1:30" ht="22" customHeight="1" x14ac:dyDescent="0.2">
      <c r="A171" s="20"/>
      <c r="B171" s="12"/>
      <c r="C171" s="12"/>
      <c r="D171" s="12"/>
      <c r="E171" s="12"/>
      <c r="F171" s="13"/>
      <c r="G171" s="13"/>
      <c r="H171" s="13"/>
      <c r="I171" s="14"/>
      <c r="J171" s="15"/>
      <c r="K171" s="14"/>
      <c r="L171" s="15"/>
      <c r="M171" s="15"/>
      <c r="N171" s="15"/>
      <c r="O171" s="16"/>
      <c r="P171" s="17"/>
      <c r="Q171" s="13"/>
      <c r="R171" s="13"/>
      <c r="S171" s="13"/>
      <c r="T171" s="13"/>
      <c r="U171" s="13"/>
      <c r="V171" s="15"/>
      <c r="W171" s="15"/>
      <c r="X171" s="15"/>
      <c r="Y171" s="15"/>
      <c r="Z171" s="15"/>
      <c r="AA171" s="18"/>
      <c r="AB171" s="19"/>
      <c r="AC171" s="19"/>
      <c r="AD171" s="19"/>
    </row>
    <row r="172" spans="1:30" ht="22" customHeight="1" x14ac:dyDescent="0.2">
      <c r="A172" s="20"/>
      <c r="B172" s="12"/>
      <c r="C172" s="12"/>
      <c r="D172" s="12"/>
      <c r="E172" s="12"/>
      <c r="F172" s="13"/>
      <c r="G172" s="13"/>
      <c r="H172" s="13"/>
      <c r="I172" s="14"/>
      <c r="J172" s="15"/>
      <c r="K172" s="14"/>
      <c r="L172" s="15"/>
      <c r="M172" s="15"/>
      <c r="N172" s="15"/>
      <c r="O172" s="16"/>
      <c r="P172" s="17"/>
      <c r="Q172" s="13"/>
      <c r="R172" s="13"/>
      <c r="S172" s="13"/>
      <c r="T172" s="13"/>
      <c r="U172" s="13"/>
      <c r="V172" s="15"/>
      <c r="W172" s="15"/>
      <c r="X172" s="15"/>
      <c r="Y172" s="15"/>
      <c r="Z172" s="15"/>
      <c r="AA172" s="18"/>
      <c r="AB172" s="19"/>
      <c r="AC172" s="19"/>
      <c r="AD172" s="19"/>
    </row>
    <row r="173" spans="1:30" ht="22" customHeight="1" x14ac:dyDescent="0.2">
      <c r="A173" s="20"/>
      <c r="B173" s="12"/>
      <c r="C173" s="12"/>
      <c r="D173" s="12"/>
      <c r="E173" s="12"/>
      <c r="F173" s="13"/>
      <c r="G173" s="13"/>
      <c r="H173" s="13"/>
      <c r="I173" s="14"/>
      <c r="J173" s="15"/>
      <c r="K173" s="14"/>
      <c r="L173" s="15"/>
      <c r="M173" s="15"/>
      <c r="N173" s="15"/>
      <c r="O173" s="16"/>
      <c r="P173" s="17"/>
      <c r="Q173" s="13"/>
      <c r="R173" s="13"/>
      <c r="S173" s="13"/>
      <c r="T173" s="13"/>
      <c r="U173" s="13"/>
      <c r="V173" s="15"/>
      <c r="W173" s="15"/>
      <c r="X173" s="15"/>
      <c r="Y173" s="15"/>
      <c r="Z173" s="15"/>
      <c r="AA173" s="18"/>
      <c r="AB173" s="19"/>
      <c r="AC173" s="19"/>
      <c r="AD173" s="19"/>
    </row>
    <row r="174" spans="1:30" ht="22" customHeight="1" x14ac:dyDescent="0.2">
      <c r="A174" s="20"/>
      <c r="B174" s="12"/>
      <c r="C174" s="12"/>
      <c r="D174" s="12"/>
      <c r="E174" s="12"/>
      <c r="F174" s="13"/>
      <c r="G174" s="13"/>
      <c r="H174" s="13"/>
      <c r="I174" s="14"/>
      <c r="J174" s="15"/>
      <c r="K174" s="14"/>
      <c r="L174" s="15"/>
      <c r="M174" s="15"/>
      <c r="N174" s="15"/>
      <c r="O174" s="16"/>
      <c r="P174" s="17"/>
      <c r="Q174" s="13"/>
      <c r="R174" s="13"/>
      <c r="S174" s="13"/>
      <c r="T174" s="13"/>
      <c r="U174" s="13"/>
      <c r="V174" s="15"/>
      <c r="W174" s="15"/>
      <c r="X174" s="15"/>
      <c r="Y174" s="15"/>
      <c r="Z174" s="15"/>
      <c r="AA174" s="18"/>
      <c r="AB174" s="19"/>
      <c r="AC174" s="19"/>
      <c r="AD174" s="19"/>
    </row>
    <row r="175" spans="1:30" ht="22" customHeight="1" x14ac:dyDescent="0.2">
      <c r="A175" s="20"/>
      <c r="B175" s="12"/>
      <c r="C175" s="12"/>
      <c r="D175" s="12"/>
      <c r="E175" s="12"/>
      <c r="F175" s="13"/>
      <c r="G175" s="13"/>
      <c r="H175" s="13"/>
      <c r="I175" s="14"/>
      <c r="J175" s="15"/>
      <c r="K175" s="14"/>
      <c r="L175" s="15"/>
      <c r="M175" s="15"/>
      <c r="N175" s="15"/>
      <c r="O175" s="16"/>
      <c r="P175" s="17"/>
      <c r="Q175" s="13"/>
      <c r="R175" s="13"/>
      <c r="S175" s="13"/>
      <c r="T175" s="13"/>
      <c r="U175" s="13"/>
      <c r="V175" s="15"/>
      <c r="W175" s="15"/>
      <c r="X175" s="15"/>
      <c r="Y175" s="15"/>
      <c r="Z175" s="15"/>
      <c r="AA175" s="18"/>
      <c r="AB175" s="19"/>
      <c r="AC175" s="19"/>
      <c r="AD175" s="19"/>
    </row>
    <row r="176" spans="1:30" ht="22" customHeight="1" x14ac:dyDescent="0.2">
      <c r="A176" s="20"/>
      <c r="B176" s="12"/>
      <c r="C176" s="12"/>
      <c r="D176" s="12"/>
      <c r="E176" s="12"/>
      <c r="F176" s="13"/>
      <c r="G176" s="13"/>
      <c r="H176" s="13"/>
      <c r="I176" s="14"/>
      <c r="J176" s="15"/>
      <c r="K176" s="14"/>
      <c r="L176" s="15"/>
      <c r="M176" s="15"/>
      <c r="N176" s="15"/>
      <c r="O176" s="16"/>
      <c r="P176" s="17"/>
      <c r="Q176" s="13"/>
      <c r="R176" s="13"/>
      <c r="S176" s="13"/>
      <c r="T176" s="13"/>
      <c r="U176" s="13"/>
      <c r="V176" s="15"/>
      <c r="W176" s="15"/>
      <c r="X176" s="15"/>
      <c r="Y176" s="15"/>
      <c r="Z176" s="15"/>
      <c r="AA176" s="18"/>
      <c r="AB176" s="19"/>
      <c r="AC176" s="19"/>
      <c r="AD176" s="19"/>
    </row>
    <row r="177" spans="1:30" ht="22" customHeight="1" x14ac:dyDescent="0.2">
      <c r="A177" s="20"/>
      <c r="B177" s="12"/>
      <c r="C177" s="12"/>
      <c r="D177" s="12"/>
      <c r="E177" s="12"/>
      <c r="F177" s="13"/>
      <c r="G177" s="13"/>
      <c r="H177" s="13"/>
      <c r="I177" s="14"/>
      <c r="J177" s="15"/>
      <c r="K177" s="14"/>
      <c r="L177" s="15"/>
      <c r="M177" s="15"/>
      <c r="N177" s="15"/>
      <c r="O177" s="16"/>
      <c r="P177" s="17"/>
      <c r="Q177" s="13"/>
      <c r="R177" s="13"/>
      <c r="S177" s="13"/>
      <c r="T177" s="13"/>
      <c r="U177" s="13"/>
      <c r="V177" s="15"/>
      <c r="W177" s="15"/>
      <c r="X177" s="15"/>
      <c r="Y177" s="15"/>
      <c r="Z177" s="15"/>
      <c r="AA177" s="18"/>
      <c r="AB177" s="19"/>
      <c r="AC177" s="19"/>
      <c r="AD177" s="19"/>
    </row>
    <row r="178" spans="1:30" ht="22" customHeight="1" x14ac:dyDescent="0.2">
      <c r="A178" s="20"/>
      <c r="B178" s="21"/>
      <c r="C178" s="12"/>
      <c r="D178" s="12"/>
      <c r="E178" s="12"/>
      <c r="F178" s="13"/>
      <c r="G178" s="13"/>
      <c r="H178" s="13"/>
      <c r="I178" s="14"/>
      <c r="J178" s="15"/>
      <c r="K178" s="14"/>
      <c r="L178" s="15"/>
      <c r="M178" s="15"/>
      <c r="N178" s="15"/>
      <c r="O178" s="16"/>
      <c r="P178" s="17"/>
      <c r="Q178" s="13"/>
      <c r="R178" s="13"/>
      <c r="S178" s="13"/>
      <c r="T178" s="13"/>
      <c r="U178" s="13"/>
      <c r="V178" s="15"/>
      <c r="W178" s="15"/>
      <c r="X178" s="15"/>
      <c r="Y178" s="15"/>
      <c r="Z178" s="15"/>
      <c r="AA178" s="18"/>
      <c r="AB178" s="19"/>
      <c r="AC178" s="19"/>
      <c r="AD178" s="19"/>
    </row>
    <row r="179" spans="1:30" ht="22" customHeight="1" x14ac:dyDescent="0.2">
      <c r="A179" s="20"/>
      <c r="B179" s="12"/>
      <c r="C179" s="12"/>
      <c r="D179" s="12"/>
      <c r="E179" s="12"/>
      <c r="F179" s="13"/>
      <c r="G179" s="13"/>
      <c r="H179" s="13"/>
      <c r="I179" s="14"/>
      <c r="J179" s="15"/>
      <c r="K179" s="14"/>
      <c r="L179" s="15"/>
      <c r="M179" s="15"/>
      <c r="N179" s="15"/>
      <c r="O179" s="16"/>
      <c r="P179" s="17"/>
      <c r="Q179" s="13"/>
      <c r="R179" s="13"/>
      <c r="S179" s="13"/>
      <c r="T179" s="13"/>
      <c r="U179" s="13"/>
      <c r="V179" s="15"/>
      <c r="W179" s="15"/>
      <c r="X179" s="15"/>
      <c r="Y179" s="15"/>
      <c r="Z179" s="15"/>
      <c r="AA179" s="18"/>
      <c r="AB179" s="19"/>
      <c r="AC179" s="19"/>
      <c r="AD179" s="19"/>
    </row>
    <row r="180" spans="1:30" ht="22" customHeight="1" x14ac:dyDescent="0.2">
      <c r="A180" s="20"/>
      <c r="B180" s="12"/>
      <c r="C180" s="12"/>
      <c r="D180" s="12"/>
      <c r="E180" s="12"/>
      <c r="F180" s="13"/>
      <c r="G180" s="13"/>
      <c r="H180" s="13"/>
      <c r="I180" s="14"/>
      <c r="J180" s="15"/>
      <c r="K180" s="14"/>
      <c r="L180" s="15"/>
      <c r="M180" s="15"/>
      <c r="N180" s="15"/>
      <c r="O180" s="16"/>
      <c r="P180" s="17"/>
      <c r="Q180" s="13"/>
      <c r="R180" s="13"/>
      <c r="S180" s="13"/>
      <c r="T180" s="13"/>
      <c r="U180" s="13"/>
      <c r="V180" s="15"/>
      <c r="W180" s="15"/>
      <c r="X180" s="15"/>
      <c r="Y180" s="15"/>
      <c r="Z180" s="15"/>
      <c r="AA180" s="18"/>
      <c r="AB180" s="19"/>
      <c r="AC180" s="19"/>
      <c r="AD180" s="19"/>
    </row>
    <row r="181" spans="1:30" ht="22" customHeight="1" x14ac:dyDescent="0.2">
      <c r="A181" s="20"/>
      <c r="B181" s="12"/>
      <c r="C181" s="12"/>
      <c r="D181" s="12"/>
      <c r="E181" s="12"/>
      <c r="F181" s="13"/>
      <c r="G181" s="13"/>
      <c r="H181" s="13"/>
      <c r="I181" s="14"/>
      <c r="J181" s="15"/>
      <c r="K181" s="14"/>
      <c r="L181" s="15"/>
      <c r="M181" s="15"/>
      <c r="N181" s="15"/>
      <c r="O181" s="16"/>
      <c r="P181" s="17"/>
      <c r="Q181" s="13"/>
      <c r="R181" s="13"/>
      <c r="S181" s="13"/>
      <c r="T181" s="13"/>
      <c r="U181" s="13"/>
      <c r="V181" s="15"/>
      <c r="W181" s="15"/>
      <c r="X181" s="15"/>
      <c r="Y181" s="15"/>
      <c r="Z181" s="15"/>
      <c r="AA181" s="18"/>
      <c r="AB181" s="19"/>
      <c r="AC181" s="19"/>
      <c r="AD181" s="19"/>
    </row>
    <row r="182" spans="1:30" ht="22" customHeight="1" x14ac:dyDescent="0.2">
      <c r="A182" s="20"/>
      <c r="B182" s="12"/>
      <c r="C182" s="12"/>
      <c r="D182" s="12"/>
      <c r="E182" s="12"/>
      <c r="F182" s="13"/>
      <c r="G182" s="13"/>
      <c r="H182" s="13"/>
      <c r="I182" s="14"/>
      <c r="J182" s="15"/>
      <c r="K182" s="14"/>
      <c r="L182" s="15"/>
      <c r="M182" s="15"/>
      <c r="N182" s="15"/>
      <c r="O182" s="16"/>
      <c r="P182" s="17"/>
      <c r="Q182" s="13"/>
      <c r="R182" s="13"/>
      <c r="S182" s="13"/>
      <c r="T182" s="13"/>
      <c r="U182" s="13"/>
      <c r="V182" s="15"/>
      <c r="W182" s="15"/>
      <c r="X182" s="15"/>
      <c r="Y182" s="15"/>
      <c r="Z182" s="15"/>
      <c r="AA182" s="18"/>
      <c r="AB182" s="19"/>
      <c r="AC182" s="19"/>
      <c r="AD182" s="19"/>
    </row>
    <row r="183" spans="1:30" ht="22" customHeight="1" x14ac:dyDescent="0.2">
      <c r="A183" s="20"/>
      <c r="B183" s="12"/>
      <c r="C183" s="12"/>
      <c r="D183" s="12"/>
      <c r="E183" s="12"/>
      <c r="F183" s="13"/>
      <c r="G183" s="13"/>
      <c r="H183" s="13"/>
      <c r="I183" s="14"/>
      <c r="J183" s="15"/>
      <c r="K183" s="14"/>
      <c r="L183" s="15"/>
      <c r="M183" s="15"/>
      <c r="N183" s="15"/>
      <c r="O183" s="16"/>
      <c r="P183" s="17"/>
      <c r="Q183" s="13"/>
      <c r="R183" s="13"/>
      <c r="S183" s="13"/>
      <c r="T183" s="13"/>
      <c r="U183" s="13"/>
      <c r="V183" s="15"/>
      <c r="W183" s="15"/>
      <c r="X183" s="15"/>
      <c r="Y183" s="15"/>
      <c r="Z183" s="15"/>
      <c r="AA183" s="18"/>
      <c r="AB183" s="19"/>
      <c r="AC183" s="19"/>
      <c r="AD183" s="19"/>
    </row>
    <row r="184" spans="1:30" ht="22" customHeight="1" x14ac:dyDescent="0.2">
      <c r="A184" s="20"/>
      <c r="B184" s="12"/>
      <c r="C184" s="12"/>
      <c r="D184" s="12"/>
      <c r="E184" s="12"/>
      <c r="F184" s="13"/>
      <c r="G184" s="13"/>
      <c r="H184" s="13"/>
      <c r="I184" s="14"/>
      <c r="J184" s="15"/>
      <c r="K184" s="14"/>
      <c r="L184" s="15"/>
      <c r="M184" s="15"/>
      <c r="N184" s="15"/>
      <c r="O184" s="16"/>
      <c r="P184" s="17"/>
      <c r="Q184" s="13"/>
      <c r="R184" s="13"/>
      <c r="S184" s="13"/>
      <c r="T184" s="13"/>
      <c r="U184" s="13"/>
      <c r="V184" s="15"/>
      <c r="W184" s="15"/>
      <c r="X184" s="15"/>
      <c r="Y184" s="15"/>
      <c r="Z184" s="15"/>
      <c r="AA184" s="18"/>
      <c r="AB184" s="19"/>
      <c r="AC184" s="19"/>
      <c r="AD184" s="19"/>
    </row>
    <row r="185" spans="1:30" ht="22" customHeight="1" x14ac:dyDescent="0.2">
      <c r="A185" s="20"/>
      <c r="B185" s="12"/>
      <c r="C185" s="12"/>
      <c r="D185" s="12"/>
      <c r="E185" s="12"/>
      <c r="F185" s="13"/>
      <c r="G185" s="13"/>
      <c r="H185" s="13"/>
      <c r="I185" s="14"/>
      <c r="J185" s="15"/>
      <c r="K185" s="14"/>
      <c r="L185" s="15"/>
      <c r="M185" s="15"/>
      <c r="N185" s="15"/>
      <c r="O185" s="16"/>
      <c r="P185" s="17"/>
      <c r="Q185" s="13"/>
      <c r="R185" s="13"/>
      <c r="S185" s="13"/>
      <c r="T185" s="13"/>
      <c r="U185" s="13"/>
      <c r="V185" s="15"/>
      <c r="W185" s="15"/>
      <c r="X185" s="15"/>
      <c r="Y185" s="15"/>
      <c r="Z185" s="15"/>
      <c r="AA185" s="18"/>
      <c r="AB185" s="19"/>
      <c r="AC185" s="19"/>
      <c r="AD185" s="19"/>
    </row>
    <row r="186" spans="1:30" ht="22" customHeight="1" x14ac:dyDescent="0.2">
      <c r="A186" s="20"/>
      <c r="B186" s="12"/>
      <c r="C186" s="12"/>
      <c r="D186" s="12"/>
      <c r="E186" s="12"/>
      <c r="F186" s="13"/>
      <c r="G186" s="13"/>
      <c r="H186" s="13"/>
      <c r="I186" s="14"/>
      <c r="J186" s="15"/>
      <c r="K186" s="14"/>
      <c r="L186" s="15"/>
      <c r="M186" s="15"/>
      <c r="N186" s="15"/>
      <c r="O186" s="16"/>
      <c r="P186" s="17"/>
      <c r="Q186" s="13"/>
      <c r="R186" s="13"/>
      <c r="S186" s="13"/>
      <c r="T186" s="13"/>
      <c r="U186" s="13"/>
      <c r="V186" s="15"/>
      <c r="W186" s="15"/>
      <c r="X186" s="15"/>
      <c r="Y186" s="15"/>
      <c r="Z186" s="15"/>
      <c r="AA186" s="18"/>
      <c r="AB186" s="19"/>
      <c r="AC186" s="19"/>
      <c r="AD186" s="19"/>
    </row>
    <row r="187" spans="1:30" ht="22" customHeight="1" x14ac:dyDescent="0.2">
      <c r="A187" s="20"/>
      <c r="B187" s="12"/>
      <c r="C187" s="12"/>
      <c r="D187" s="12"/>
      <c r="E187" s="12"/>
      <c r="F187" s="13"/>
      <c r="G187" s="13"/>
      <c r="H187" s="13"/>
      <c r="I187" s="14"/>
      <c r="J187" s="15"/>
      <c r="K187" s="14"/>
      <c r="L187" s="15"/>
      <c r="M187" s="15"/>
      <c r="N187" s="15"/>
      <c r="O187" s="16"/>
      <c r="P187" s="17"/>
      <c r="Q187" s="13"/>
      <c r="R187" s="13"/>
      <c r="S187" s="13"/>
      <c r="T187" s="13"/>
      <c r="U187" s="13"/>
      <c r="V187" s="15"/>
      <c r="W187" s="15"/>
      <c r="X187" s="15"/>
      <c r="Y187" s="15"/>
      <c r="Z187" s="15"/>
      <c r="AA187" s="18"/>
      <c r="AB187" s="19"/>
      <c r="AC187" s="19"/>
      <c r="AD187" s="19"/>
    </row>
    <row r="188" spans="1:30" ht="22" customHeight="1" x14ac:dyDescent="0.2">
      <c r="A188" s="20"/>
      <c r="B188" s="12"/>
      <c r="C188" s="12"/>
      <c r="D188" s="12"/>
      <c r="E188" s="12"/>
      <c r="F188" s="13"/>
      <c r="G188" s="13"/>
      <c r="H188" s="13"/>
      <c r="I188" s="14"/>
      <c r="J188" s="15"/>
      <c r="K188" s="14"/>
      <c r="L188" s="15"/>
      <c r="M188" s="15"/>
      <c r="N188" s="15"/>
      <c r="O188" s="16"/>
      <c r="P188" s="17"/>
      <c r="Q188" s="13"/>
      <c r="R188" s="13"/>
      <c r="S188" s="13"/>
      <c r="T188" s="13"/>
      <c r="U188" s="13"/>
      <c r="V188" s="15"/>
      <c r="W188" s="15"/>
      <c r="X188" s="15"/>
      <c r="Y188" s="15"/>
      <c r="Z188" s="15"/>
      <c r="AA188" s="18"/>
      <c r="AB188" s="19"/>
      <c r="AC188" s="19"/>
      <c r="AD188" s="19"/>
    </row>
    <row r="189" spans="1:30" ht="22" customHeight="1" x14ac:dyDescent="0.2">
      <c r="A189" s="20"/>
      <c r="B189" s="12"/>
      <c r="C189" s="12"/>
      <c r="D189" s="12"/>
      <c r="E189" s="12"/>
      <c r="F189" s="13"/>
      <c r="G189" s="13"/>
      <c r="H189" s="13"/>
      <c r="I189" s="14"/>
      <c r="J189" s="15"/>
      <c r="K189" s="14"/>
      <c r="L189" s="15"/>
      <c r="M189" s="15"/>
      <c r="N189" s="15"/>
      <c r="O189" s="16"/>
      <c r="P189" s="17"/>
      <c r="Q189" s="13"/>
      <c r="R189" s="13"/>
      <c r="S189" s="13"/>
      <c r="T189" s="13"/>
      <c r="U189" s="13"/>
      <c r="V189" s="15"/>
      <c r="W189" s="15"/>
      <c r="X189" s="15"/>
      <c r="Y189" s="15"/>
      <c r="Z189" s="15"/>
      <c r="AA189" s="18"/>
      <c r="AB189" s="19"/>
      <c r="AC189" s="19"/>
      <c r="AD189" s="19"/>
    </row>
    <row r="190" spans="1:30" ht="22" customHeight="1" x14ac:dyDescent="0.2">
      <c r="A190" s="20"/>
      <c r="B190" s="12"/>
      <c r="C190" s="12"/>
      <c r="D190" s="12"/>
      <c r="E190" s="12"/>
      <c r="F190" s="13"/>
      <c r="G190" s="13"/>
      <c r="H190" s="13"/>
      <c r="I190" s="14"/>
      <c r="J190" s="15"/>
      <c r="K190" s="14"/>
      <c r="L190" s="15"/>
      <c r="M190" s="15"/>
      <c r="N190" s="15"/>
      <c r="O190" s="16"/>
      <c r="P190" s="17"/>
      <c r="Q190" s="13"/>
      <c r="R190" s="13"/>
      <c r="S190" s="13"/>
      <c r="T190" s="13"/>
      <c r="U190" s="13"/>
      <c r="V190" s="15"/>
      <c r="W190" s="15"/>
      <c r="X190" s="15"/>
      <c r="Y190" s="15"/>
      <c r="Z190" s="15"/>
      <c r="AA190" s="18"/>
      <c r="AB190" s="19"/>
      <c r="AC190" s="19"/>
      <c r="AD190" s="19"/>
    </row>
    <row r="191" spans="1:30" ht="22" customHeight="1" x14ac:dyDescent="0.2">
      <c r="A191" s="20"/>
      <c r="B191" s="12"/>
      <c r="C191" s="12"/>
      <c r="D191" s="12"/>
      <c r="E191" s="12"/>
      <c r="F191" s="13"/>
      <c r="G191" s="13"/>
      <c r="H191" s="13"/>
      <c r="I191" s="14"/>
      <c r="J191" s="15"/>
      <c r="K191" s="14"/>
      <c r="L191" s="15"/>
      <c r="M191" s="15"/>
      <c r="N191" s="15"/>
      <c r="O191" s="16"/>
      <c r="P191" s="17"/>
      <c r="Q191" s="13"/>
      <c r="R191" s="13"/>
      <c r="S191" s="13"/>
      <c r="T191" s="13"/>
      <c r="U191" s="13"/>
      <c r="V191" s="15"/>
      <c r="W191" s="15"/>
      <c r="X191" s="15"/>
      <c r="Y191" s="15"/>
      <c r="Z191" s="15"/>
      <c r="AA191" s="18"/>
      <c r="AB191" s="19"/>
      <c r="AC191" s="19"/>
      <c r="AD191" s="19"/>
    </row>
    <row r="192" spans="1:30" ht="22" customHeight="1" x14ac:dyDescent="0.2">
      <c r="A192" s="20"/>
      <c r="B192" s="12"/>
      <c r="C192" s="12"/>
      <c r="D192" s="12"/>
      <c r="E192" s="12"/>
      <c r="F192" s="13"/>
      <c r="G192" s="13"/>
      <c r="H192" s="13"/>
      <c r="I192" s="14"/>
      <c r="J192" s="15"/>
      <c r="K192" s="14"/>
      <c r="L192" s="15"/>
      <c r="M192" s="15"/>
      <c r="N192" s="15"/>
      <c r="O192" s="16"/>
      <c r="P192" s="17"/>
      <c r="Q192" s="13"/>
      <c r="R192" s="13"/>
      <c r="S192" s="13"/>
      <c r="T192" s="13"/>
      <c r="U192" s="13"/>
      <c r="V192" s="15"/>
      <c r="W192" s="15"/>
      <c r="X192" s="15"/>
      <c r="Y192" s="15"/>
      <c r="Z192" s="15"/>
      <c r="AA192" s="18"/>
      <c r="AB192" s="19"/>
      <c r="AC192" s="19"/>
      <c r="AD192" s="19"/>
    </row>
    <row r="193" spans="1:30" ht="22" customHeight="1" x14ac:dyDescent="0.2">
      <c r="A193" s="20"/>
      <c r="B193" s="12"/>
      <c r="C193" s="12"/>
      <c r="D193" s="12"/>
      <c r="E193" s="12"/>
      <c r="F193" s="13"/>
      <c r="G193" s="13"/>
      <c r="H193" s="13"/>
      <c r="I193" s="14"/>
      <c r="J193" s="15"/>
      <c r="K193" s="14"/>
      <c r="L193" s="15"/>
      <c r="M193" s="15"/>
      <c r="N193" s="15"/>
      <c r="O193" s="16"/>
      <c r="P193" s="17"/>
      <c r="Q193" s="13"/>
      <c r="R193" s="13"/>
      <c r="S193" s="13"/>
      <c r="T193" s="13"/>
      <c r="U193" s="13"/>
      <c r="V193" s="15"/>
      <c r="W193" s="15"/>
      <c r="X193" s="15"/>
      <c r="Y193" s="15"/>
      <c r="Z193" s="15"/>
      <c r="AA193" s="18"/>
      <c r="AB193" s="19"/>
      <c r="AC193" s="19"/>
      <c r="AD193" s="19"/>
    </row>
    <row r="194" spans="1:30" ht="22" customHeight="1" x14ac:dyDescent="0.2">
      <c r="A194" s="20"/>
      <c r="B194" s="12"/>
      <c r="C194" s="12"/>
      <c r="D194" s="12"/>
      <c r="E194" s="12"/>
      <c r="F194" s="13"/>
      <c r="G194" s="13"/>
      <c r="H194" s="13"/>
      <c r="I194" s="14"/>
      <c r="J194" s="15"/>
      <c r="K194" s="14"/>
      <c r="L194" s="15"/>
      <c r="M194" s="15"/>
      <c r="N194" s="15"/>
      <c r="O194" s="16"/>
      <c r="P194" s="17"/>
      <c r="Q194" s="13"/>
      <c r="R194" s="13"/>
      <c r="S194" s="13"/>
      <c r="T194" s="13"/>
      <c r="U194" s="13"/>
      <c r="V194" s="15"/>
      <c r="W194" s="15"/>
      <c r="X194" s="15"/>
      <c r="Y194" s="15"/>
      <c r="Z194" s="15"/>
      <c r="AA194" s="18"/>
      <c r="AB194" s="19"/>
      <c r="AC194" s="19"/>
      <c r="AD194" s="19"/>
    </row>
    <row r="195" spans="1:30" ht="22" customHeight="1" x14ac:dyDescent="0.2">
      <c r="A195" s="20"/>
      <c r="B195" s="12"/>
      <c r="C195" s="12"/>
      <c r="D195" s="12"/>
      <c r="E195" s="12"/>
      <c r="F195" s="13"/>
      <c r="G195" s="13"/>
      <c r="H195" s="13"/>
      <c r="I195" s="14"/>
      <c r="J195" s="15"/>
      <c r="K195" s="14"/>
      <c r="L195" s="15"/>
      <c r="M195" s="15"/>
      <c r="N195" s="15"/>
      <c r="O195" s="16"/>
      <c r="P195" s="17"/>
      <c r="Q195" s="13"/>
      <c r="R195" s="13"/>
      <c r="S195" s="13"/>
      <c r="T195" s="13"/>
      <c r="U195" s="13"/>
      <c r="V195" s="15"/>
      <c r="W195" s="15"/>
      <c r="X195" s="15"/>
      <c r="Y195" s="15"/>
      <c r="Z195" s="15"/>
      <c r="AA195" s="18"/>
      <c r="AB195" s="19"/>
      <c r="AC195" s="19"/>
      <c r="AD195" s="19"/>
    </row>
    <row r="196" spans="1:30" ht="22" customHeight="1" x14ac:dyDescent="0.2">
      <c r="A196" s="20"/>
      <c r="B196" s="12"/>
      <c r="C196" s="12"/>
      <c r="D196" s="12"/>
      <c r="E196" s="12"/>
      <c r="F196" s="13"/>
      <c r="G196" s="13"/>
      <c r="H196" s="13"/>
      <c r="I196" s="14"/>
      <c r="J196" s="15"/>
      <c r="K196" s="14"/>
      <c r="L196" s="15"/>
      <c r="M196" s="15"/>
      <c r="N196" s="15"/>
      <c r="O196" s="16"/>
      <c r="P196" s="17"/>
      <c r="Q196" s="13"/>
      <c r="R196" s="13"/>
      <c r="S196" s="13"/>
      <c r="T196" s="13"/>
      <c r="U196" s="13"/>
      <c r="V196" s="15"/>
      <c r="W196" s="15"/>
      <c r="X196" s="15"/>
      <c r="Y196" s="15"/>
      <c r="Z196" s="15"/>
      <c r="AA196" s="18"/>
      <c r="AB196" s="19"/>
      <c r="AC196" s="19"/>
      <c r="AD196" s="19"/>
    </row>
    <row r="197" spans="1:30" ht="22" customHeight="1" x14ac:dyDescent="0.2">
      <c r="A197" s="20"/>
      <c r="B197" s="12"/>
      <c r="C197" s="12"/>
      <c r="D197" s="12"/>
      <c r="E197" s="12"/>
      <c r="F197" s="13"/>
      <c r="G197" s="13"/>
      <c r="H197" s="13"/>
      <c r="I197" s="14"/>
      <c r="J197" s="15"/>
      <c r="K197" s="14"/>
      <c r="L197" s="15"/>
      <c r="M197" s="15"/>
      <c r="N197" s="15"/>
      <c r="O197" s="16"/>
      <c r="P197" s="17"/>
      <c r="Q197" s="13"/>
      <c r="R197" s="13"/>
      <c r="S197" s="13"/>
      <c r="T197" s="13"/>
      <c r="U197" s="13"/>
      <c r="V197" s="15"/>
      <c r="W197" s="15"/>
      <c r="X197" s="15"/>
      <c r="Y197" s="15"/>
      <c r="Z197" s="15"/>
      <c r="AA197" s="18"/>
      <c r="AB197" s="19"/>
      <c r="AC197" s="19"/>
      <c r="AD197" s="19"/>
    </row>
    <row r="198" spans="1:30" ht="22" customHeight="1" x14ac:dyDescent="0.2">
      <c r="A198" s="20"/>
      <c r="B198" s="12"/>
      <c r="C198" s="12"/>
      <c r="D198" s="12"/>
      <c r="E198" s="12"/>
      <c r="F198" s="13"/>
      <c r="G198" s="13"/>
      <c r="H198" s="13"/>
      <c r="I198" s="14"/>
      <c r="J198" s="15"/>
      <c r="K198" s="14"/>
      <c r="L198" s="15"/>
      <c r="M198" s="15"/>
      <c r="N198" s="15"/>
      <c r="O198" s="16"/>
      <c r="P198" s="17"/>
      <c r="Q198" s="13"/>
      <c r="R198" s="13"/>
      <c r="S198" s="13"/>
      <c r="T198" s="13"/>
      <c r="U198" s="13"/>
      <c r="V198" s="15"/>
      <c r="W198" s="15"/>
      <c r="X198" s="15"/>
      <c r="Y198" s="15"/>
      <c r="Z198" s="15"/>
      <c r="AA198" s="18"/>
      <c r="AB198" s="19"/>
      <c r="AC198" s="19"/>
      <c r="AD198" s="19"/>
    </row>
    <row r="199" spans="1:30" ht="22" customHeight="1" x14ac:dyDescent="0.2">
      <c r="A199" s="20"/>
      <c r="B199" s="12"/>
      <c r="C199" s="12"/>
      <c r="D199" s="12"/>
      <c r="E199" s="12"/>
      <c r="F199" s="13"/>
      <c r="G199" s="13"/>
      <c r="H199" s="13"/>
      <c r="I199" s="14"/>
      <c r="J199" s="15"/>
      <c r="K199" s="14"/>
      <c r="L199" s="15"/>
      <c r="M199" s="15"/>
      <c r="N199" s="15"/>
      <c r="O199" s="16"/>
      <c r="P199" s="17"/>
      <c r="Q199" s="13"/>
      <c r="R199" s="13"/>
      <c r="S199" s="13"/>
      <c r="T199" s="13"/>
      <c r="U199" s="13"/>
      <c r="V199" s="15"/>
      <c r="W199" s="15"/>
      <c r="X199" s="15"/>
      <c r="Y199" s="15"/>
      <c r="Z199" s="15"/>
      <c r="AA199" s="18"/>
      <c r="AB199" s="19"/>
      <c r="AC199" s="19"/>
      <c r="AD199" s="19"/>
    </row>
    <row r="200" spans="1:30" ht="22" customHeight="1" x14ac:dyDescent="0.2">
      <c r="A200" s="20"/>
      <c r="B200" s="12"/>
      <c r="C200" s="12"/>
      <c r="D200" s="12"/>
      <c r="E200" s="12"/>
      <c r="F200" s="13"/>
      <c r="G200" s="13"/>
      <c r="H200" s="13"/>
      <c r="I200" s="14"/>
      <c r="J200" s="15"/>
      <c r="K200" s="14"/>
      <c r="L200" s="15"/>
      <c r="M200" s="15"/>
      <c r="N200" s="15"/>
      <c r="O200" s="16"/>
      <c r="P200" s="17"/>
      <c r="Q200" s="13"/>
      <c r="R200" s="13"/>
      <c r="S200" s="13"/>
      <c r="T200" s="13"/>
      <c r="U200" s="13"/>
      <c r="V200" s="15"/>
      <c r="W200" s="15"/>
      <c r="X200" s="15"/>
      <c r="Y200" s="15"/>
      <c r="Z200" s="15"/>
      <c r="AA200" s="18"/>
      <c r="AB200" s="19"/>
      <c r="AC200" s="19"/>
      <c r="AD200" s="19"/>
    </row>
    <row r="201" spans="1:30" ht="22" customHeight="1" x14ac:dyDescent="0.2">
      <c r="A201" s="20"/>
      <c r="B201" s="12"/>
      <c r="C201" s="12"/>
      <c r="D201" s="12"/>
      <c r="E201" s="12"/>
      <c r="F201" s="13"/>
      <c r="G201" s="13"/>
      <c r="H201" s="13"/>
      <c r="I201" s="14"/>
      <c r="J201" s="15"/>
      <c r="K201" s="14"/>
      <c r="L201" s="15"/>
      <c r="M201" s="15"/>
      <c r="N201" s="15"/>
      <c r="O201" s="16"/>
      <c r="P201" s="17"/>
      <c r="Q201" s="13"/>
      <c r="R201" s="13"/>
      <c r="S201" s="13"/>
      <c r="T201" s="13"/>
      <c r="U201" s="13"/>
      <c r="V201" s="15"/>
      <c r="W201" s="15"/>
      <c r="X201" s="15"/>
      <c r="Y201" s="15"/>
      <c r="Z201" s="15"/>
      <c r="AA201" s="18"/>
      <c r="AB201" s="19"/>
      <c r="AC201" s="19"/>
      <c r="AD201" s="19"/>
    </row>
    <row r="202" spans="1:30" ht="22" customHeight="1" x14ac:dyDescent="0.2">
      <c r="A202" s="20"/>
      <c r="B202" s="12"/>
      <c r="C202" s="12"/>
      <c r="D202" s="12"/>
      <c r="E202" s="12"/>
      <c r="F202" s="13"/>
      <c r="G202" s="13"/>
      <c r="H202" s="13"/>
      <c r="I202" s="14"/>
      <c r="J202" s="15"/>
      <c r="K202" s="14"/>
      <c r="L202" s="15"/>
      <c r="M202" s="15"/>
      <c r="N202" s="15"/>
      <c r="O202" s="16"/>
      <c r="P202" s="17"/>
      <c r="Q202" s="13"/>
      <c r="R202" s="13"/>
      <c r="S202" s="13"/>
      <c r="T202" s="13"/>
      <c r="U202" s="13"/>
      <c r="V202" s="15"/>
      <c r="W202" s="15"/>
      <c r="X202" s="15"/>
      <c r="Y202" s="15"/>
      <c r="Z202" s="15"/>
      <c r="AA202" s="18"/>
      <c r="AB202" s="19"/>
      <c r="AC202" s="19"/>
      <c r="AD202" s="19"/>
    </row>
    <row r="203" spans="1:30" ht="22" customHeight="1" x14ac:dyDescent="0.2">
      <c r="A203" s="20"/>
      <c r="B203" s="12"/>
      <c r="C203" s="12"/>
      <c r="D203" s="12"/>
      <c r="E203" s="12"/>
      <c r="F203" s="13"/>
      <c r="G203" s="13"/>
      <c r="H203" s="13"/>
      <c r="I203" s="14"/>
      <c r="J203" s="15"/>
      <c r="K203" s="14"/>
      <c r="L203" s="15"/>
      <c r="M203" s="15"/>
      <c r="N203" s="15"/>
      <c r="O203" s="16"/>
      <c r="P203" s="17"/>
      <c r="Q203" s="13"/>
      <c r="R203" s="13"/>
      <c r="S203" s="13"/>
      <c r="T203" s="13"/>
      <c r="U203" s="13"/>
      <c r="V203" s="15"/>
      <c r="W203" s="15"/>
      <c r="X203" s="15"/>
      <c r="Y203" s="15"/>
      <c r="Z203" s="15"/>
      <c r="AA203" s="18"/>
      <c r="AB203" s="19"/>
      <c r="AC203" s="19"/>
      <c r="AD203" s="19"/>
    </row>
    <row r="204" spans="1:30" ht="22" customHeight="1" x14ac:dyDescent="0.2">
      <c r="A204" s="20"/>
      <c r="B204" s="12"/>
      <c r="C204" s="12"/>
      <c r="D204" s="12"/>
      <c r="E204" s="12"/>
      <c r="F204" s="13"/>
      <c r="G204" s="13"/>
      <c r="H204" s="13"/>
      <c r="I204" s="14"/>
      <c r="J204" s="15"/>
      <c r="K204" s="14"/>
      <c r="L204" s="15"/>
      <c r="M204" s="15"/>
      <c r="N204" s="15"/>
      <c r="O204" s="16"/>
      <c r="P204" s="17"/>
      <c r="Q204" s="13"/>
      <c r="R204" s="13"/>
      <c r="S204" s="13"/>
      <c r="T204" s="13"/>
      <c r="U204" s="13"/>
      <c r="V204" s="15"/>
      <c r="W204" s="15"/>
      <c r="X204" s="15"/>
      <c r="Y204" s="15"/>
      <c r="Z204" s="15"/>
      <c r="AA204" s="18"/>
      <c r="AB204" s="19"/>
      <c r="AC204" s="19"/>
      <c r="AD204" s="19"/>
    </row>
    <row r="205" spans="1:30" ht="22" customHeight="1" x14ac:dyDescent="0.2">
      <c r="A205" s="20"/>
      <c r="B205" s="12"/>
      <c r="C205" s="12"/>
      <c r="D205" s="12"/>
      <c r="E205" s="12"/>
      <c r="F205" s="13"/>
      <c r="G205" s="13"/>
      <c r="H205" s="13"/>
      <c r="I205" s="14"/>
      <c r="J205" s="15"/>
      <c r="K205" s="14"/>
      <c r="L205" s="15"/>
      <c r="M205" s="15"/>
      <c r="N205" s="15"/>
      <c r="O205" s="16"/>
      <c r="P205" s="17"/>
      <c r="Q205" s="13"/>
      <c r="R205" s="13"/>
      <c r="S205" s="13"/>
      <c r="T205" s="13"/>
      <c r="U205" s="13"/>
      <c r="V205" s="15"/>
      <c r="W205" s="15"/>
      <c r="X205" s="15"/>
      <c r="Y205" s="15"/>
      <c r="Z205" s="15"/>
      <c r="AA205" s="18"/>
      <c r="AB205" s="19"/>
      <c r="AC205" s="19"/>
      <c r="AD205" s="19"/>
    </row>
    <row r="206" spans="1:30" ht="22" customHeight="1" x14ac:dyDescent="0.2">
      <c r="A206" s="20"/>
      <c r="B206" s="12"/>
      <c r="C206" s="12"/>
      <c r="D206" s="12"/>
      <c r="E206" s="12"/>
      <c r="F206" s="13"/>
      <c r="G206" s="13"/>
      <c r="H206" s="13"/>
      <c r="I206" s="14"/>
      <c r="J206" s="15"/>
      <c r="K206" s="14"/>
      <c r="L206" s="15"/>
      <c r="M206" s="15"/>
      <c r="N206" s="15"/>
      <c r="O206" s="16"/>
      <c r="P206" s="17"/>
      <c r="Q206" s="13"/>
      <c r="R206" s="13"/>
      <c r="S206" s="13"/>
      <c r="T206" s="13"/>
      <c r="U206" s="13"/>
      <c r="V206" s="15"/>
      <c r="W206" s="15"/>
      <c r="X206" s="15"/>
      <c r="Y206" s="15"/>
      <c r="Z206" s="15"/>
      <c r="AA206" s="18"/>
      <c r="AB206" s="19"/>
      <c r="AC206" s="19"/>
      <c r="AD206" s="19"/>
    </row>
    <row r="207" spans="1:30" ht="22" customHeight="1" x14ac:dyDescent="0.2">
      <c r="A207" s="20"/>
      <c r="B207" s="12"/>
      <c r="C207" s="12"/>
      <c r="D207" s="12"/>
      <c r="E207" s="12"/>
      <c r="F207" s="13"/>
      <c r="G207" s="13"/>
      <c r="H207" s="13"/>
      <c r="I207" s="14"/>
      <c r="J207" s="15"/>
      <c r="K207" s="14"/>
      <c r="L207" s="15"/>
      <c r="M207" s="15"/>
      <c r="N207" s="15"/>
      <c r="O207" s="16"/>
      <c r="P207" s="17"/>
      <c r="Q207" s="13"/>
      <c r="R207" s="13"/>
      <c r="S207" s="13"/>
      <c r="T207" s="13"/>
      <c r="U207" s="13"/>
      <c r="V207" s="15"/>
      <c r="W207" s="15"/>
      <c r="X207" s="15"/>
      <c r="Y207" s="15"/>
      <c r="Z207" s="15"/>
      <c r="AA207" s="18"/>
      <c r="AB207" s="19"/>
      <c r="AC207" s="19"/>
      <c r="AD207" s="19"/>
    </row>
    <row r="208" spans="1:30" ht="22" customHeight="1" x14ac:dyDescent="0.2">
      <c r="A208" s="20"/>
      <c r="B208" s="12"/>
      <c r="C208" s="12"/>
      <c r="D208" s="12"/>
      <c r="E208" s="12"/>
      <c r="F208" s="13"/>
      <c r="G208" s="13"/>
      <c r="H208" s="13"/>
      <c r="I208" s="14"/>
      <c r="J208" s="15"/>
      <c r="K208" s="14"/>
      <c r="L208" s="15"/>
      <c r="M208" s="15"/>
      <c r="N208" s="15"/>
      <c r="O208" s="16"/>
      <c r="P208" s="17"/>
      <c r="Q208" s="13"/>
      <c r="R208" s="13"/>
      <c r="S208" s="13"/>
      <c r="T208" s="13"/>
      <c r="U208" s="13"/>
      <c r="V208" s="15"/>
      <c r="W208" s="15"/>
      <c r="X208" s="15"/>
      <c r="Y208" s="15"/>
      <c r="Z208" s="15"/>
      <c r="AA208" s="18"/>
      <c r="AB208" s="19"/>
      <c r="AC208" s="19"/>
      <c r="AD208" s="19"/>
    </row>
    <row r="209" spans="1:30" ht="22" customHeight="1" x14ac:dyDescent="0.2">
      <c r="A209" s="20"/>
      <c r="B209" s="12"/>
      <c r="C209" s="12"/>
      <c r="D209" s="12"/>
      <c r="E209" s="12"/>
      <c r="F209" s="13"/>
      <c r="G209" s="13"/>
      <c r="H209" s="13"/>
      <c r="I209" s="14"/>
      <c r="J209" s="15"/>
      <c r="K209" s="14"/>
      <c r="L209" s="15"/>
      <c r="M209" s="15"/>
      <c r="N209" s="15"/>
      <c r="O209" s="16"/>
      <c r="P209" s="17"/>
      <c r="Q209" s="13"/>
      <c r="R209" s="13"/>
      <c r="S209" s="13"/>
      <c r="T209" s="13"/>
      <c r="U209" s="13"/>
      <c r="V209" s="15"/>
      <c r="W209" s="15"/>
      <c r="X209" s="15"/>
      <c r="Y209" s="15"/>
      <c r="Z209" s="15"/>
      <c r="AA209" s="18"/>
      <c r="AB209" s="19"/>
      <c r="AC209" s="19"/>
      <c r="AD209" s="19"/>
    </row>
    <row r="210" spans="1:30" ht="22" customHeight="1" x14ac:dyDescent="0.2">
      <c r="A210" s="20"/>
      <c r="B210" s="12"/>
      <c r="C210" s="12"/>
      <c r="D210" s="12"/>
      <c r="E210" s="12"/>
      <c r="F210" s="13"/>
      <c r="G210" s="13"/>
      <c r="H210" s="13"/>
      <c r="I210" s="14"/>
      <c r="J210" s="15"/>
      <c r="K210" s="14"/>
      <c r="L210" s="15"/>
      <c r="M210" s="15"/>
      <c r="N210" s="15"/>
      <c r="O210" s="16"/>
      <c r="P210" s="17"/>
      <c r="Q210" s="13"/>
      <c r="R210" s="13"/>
      <c r="S210" s="13"/>
      <c r="T210" s="13"/>
      <c r="U210" s="13"/>
      <c r="V210" s="15"/>
      <c r="W210" s="15"/>
      <c r="X210" s="15"/>
      <c r="Y210" s="15"/>
      <c r="Z210" s="15"/>
      <c r="AA210" s="18"/>
      <c r="AB210" s="19"/>
      <c r="AC210" s="19"/>
      <c r="AD210" s="19"/>
    </row>
    <row r="211" spans="1:30" ht="22" customHeight="1" x14ac:dyDescent="0.2">
      <c r="A211" s="20"/>
      <c r="B211" s="12"/>
      <c r="C211" s="12"/>
      <c r="D211" s="12"/>
      <c r="E211" s="12"/>
      <c r="F211" s="13"/>
      <c r="G211" s="13"/>
      <c r="H211" s="13"/>
      <c r="I211" s="14"/>
      <c r="J211" s="15"/>
      <c r="K211" s="14"/>
      <c r="L211" s="15"/>
      <c r="M211" s="15"/>
      <c r="N211" s="15"/>
      <c r="O211" s="16"/>
      <c r="P211" s="17"/>
      <c r="Q211" s="13"/>
      <c r="R211" s="13"/>
      <c r="S211" s="13"/>
      <c r="T211" s="13"/>
      <c r="U211" s="13"/>
      <c r="V211" s="15"/>
      <c r="W211" s="15"/>
      <c r="X211" s="15"/>
      <c r="Y211" s="15"/>
      <c r="Z211" s="15"/>
      <c r="AA211" s="18"/>
      <c r="AB211" s="19"/>
      <c r="AC211" s="19"/>
      <c r="AD211" s="19"/>
    </row>
    <row r="212" spans="1:30" ht="22" customHeight="1" x14ac:dyDescent="0.2">
      <c r="A212" s="20"/>
      <c r="B212" s="12"/>
      <c r="C212" s="12"/>
      <c r="D212" s="12"/>
      <c r="E212" s="12"/>
      <c r="F212" s="13"/>
      <c r="G212" s="13"/>
      <c r="H212" s="13"/>
      <c r="I212" s="14"/>
      <c r="J212" s="15"/>
      <c r="K212" s="14"/>
      <c r="L212" s="15"/>
      <c r="M212" s="15"/>
      <c r="N212" s="15"/>
      <c r="O212" s="16"/>
      <c r="P212" s="17"/>
      <c r="Q212" s="13"/>
      <c r="R212" s="13"/>
      <c r="S212" s="13"/>
      <c r="T212" s="13"/>
      <c r="U212" s="13"/>
      <c r="V212" s="15"/>
      <c r="W212" s="15"/>
      <c r="X212" s="15"/>
      <c r="Y212" s="15"/>
      <c r="Z212" s="15"/>
      <c r="AA212" s="18"/>
      <c r="AB212" s="19"/>
      <c r="AC212" s="19"/>
      <c r="AD212" s="19"/>
    </row>
    <row r="213" spans="1:30" ht="22" customHeight="1" x14ac:dyDescent="0.2">
      <c r="A213" s="20"/>
      <c r="B213" s="12"/>
      <c r="C213" s="12"/>
      <c r="D213" s="12"/>
      <c r="E213" s="12"/>
      <c r="F213" s="13"/>
      <c r="G213" s="13"/>
      <c r="H213" s="13"/>
      <c r="I213" s="14"/>
      <c r="J213" s="15"/>
      <c r="K213" s="14"/>
      <c r="L213" s="15"/>
      <c r="M213" s="15"/>
      <c r="N213" s="15"/>
      <c r="O213" s="16"/>
      <c r="P213" s="17"/>
      <c r="Q213" s="13"/>
      <c r="R213" s="13"/>
      <c r="S213" s="13"/>
      <c r="T213" s="13"/>
      <c r="U213" s="13"/>
      <c r="V213" s="15"/>
      <c r="W213" s="15"/>
      <c r="X213" s="15"/>
      <c r="Y213" s="15"/>
      <c r="Z213" s="15"/>
      <c r="AA213" s="18"/>
      <c r="AB213" s="19"/>
      <c r="AC213" s="19"/>
      <c r="AD213" s="19"/>
    </row>
    <row r="214" spans="1:30" ht="22" customHeight="1" x14ac:dyDescent="0.2">
      <c r="A214" s="20"/>
      <c r="B214" s="12"/>
      <c r="C214" s="12"/>
      <c r="D214" s="12"/>
      <c r="E214" s="12"/>
      <c r="F214" s="13"/>
      <c r="G214" s="13"/>
      <c r="H214" s="13"/>
      <c r="I214" s="14"/>
      <c r="J214" s="15"/>
      <c r="K214" s="14"/>
      <c r="L214" s="15"/>
      <c r="M214" s="15"/>
      <c r="N214" s="15"/>
      <c r="O214" s="16"/>
      <c r="P214" s="17"/>
      <c r="Q214" s="13"/>
      <c r="R214" s="13"/>
      <c r="S214" s="13"/>
      <c r="T214" s="13"/>
      <c r="U214" s="13"/>
      <c r="V214" s="15"/>
      <c r="W214" s="15"/>
      <c r="X214" s="15"/>
      <c r="Y214" s="15"/>
      <c r="Z214" s="15"/>
      <c r="AA214" s="18"/>
      <c r="AB214" s="19"/>
      <c r="AC214" s="19"/>
      <c r="AD214" s="19"/>
    </row>
    <row r="215" spans="1:30" ht="22" customHeight="1" x14ac:dyDescent="0.2">
      <c r="A215" s="20"/>
      <c r="B215" s="12"/>
      <c r="C215" s="12"/>
      <c r="D215" s="12"/>
      <c r="E215" s="12"/>
      <c r="F215" s="13"/>
      <c r="G215" s="13"/>
      <c r="H215" s="13"/>
      <c r="I215" s="14"/>
      <c r="J215" s="15"/>
      <c r="K215" s="14"/>
      <c r="L215" s="15"/>
      <c r="M215" s="15"/>
      <c r="N215" s="15"/>
      <c r="O215" s="16"/>
      <c r="P215" s="17"/>
      <c r="Q215" s="13"/>
      <c r="R215" s="13"/>
      <c r="S215" s="13"/>
      <c r="T215" s="13"/>
      <c r="U215" s="13"/>
      <c r="V215" s="15"/>
      <c r="W215" s="15"/>
      <c r="X215" s="15"/>
      <c r="Y215" s="15"/>
      <c r="Z215" s="15"/>
      <c r="AA215" s="18"/>
      <c r="AB215" s="19"/>
      <c r="AC215" s="19"/>
      <c r="AD215" s="19"/>
    </row>
    <row r="216" spans="1:30" ht="22" customHeight="1" x14ac:dyDescent="0.2">
      <c r="A216" s="20"/>
      <c r="B216" s="12"/>
      <c r="C216" s="12"/>
      <c r="D216" s="12"/>
      <c r="E216" s="12"/>
      <c r="F216" s="13"/>
      <c r="G216" s="13"/>
      <c r="H216" s="13"/>
      <c r="I216" s="14"/>
      <c r="J216" s="15"/>
      <c r="K216" s="14"/>
      <c r="L216" s="15"/>
      <c r="M216" s="15"/>
      <c r="N216" s="15"/>
      <c r="O216" s="16"/>
      <c r="P216" s="17"/>
      <c r="Q216" s="13"/>
      <c r="R216" s="13"/>
      <c r="S216" s="13"/>
      <c r="T216" s="13"/>
      <c r="U216" s="13"/>
      <c r="V216" s="15"/>
      <c r="W216" s="15"/>
      <c r="X216" s="15"/>
      <c r="Y216" s="15"/>
      <c r="Z216" s="15"/>
      <c r="AA216" s="18"/>
      <c r="AB216" s="19"/>
      <c r="AC216" s="19"/>
      <c r="AD216" s="19"/>
    </row>
    <row r="217" spans="1:30" ht="22" customHeight="1" x14ac:dyDescent="0.2">
      <c r="A217" s="20"/>
      <c r="B217" s="12"/>
      <c r="C217" s="12"/>
      <c r="D217" s="12"/>
      <c r="E217" s="12"/>
      <c r="F217" s="13"/>
      <c r="G217" s="13"/>
      <c r="H217" s="13"/>
      <c r="I217" s="14"/>
      <c r="J217" s="15"/>
      <c r="K217" s="14"/>
      <c r="L217" s="15"/>
      <c r="M217" s="15"/>
      <c r="N217" s="15"/>
      <c r="O217" s="16"/>
      <c r="P217" s="17"/>
      <c r="Q217" s="13"/>
      <c r="R217" s="13"/>
      <c r="S217" s="13"/>
      <c r="T217" s="13"/>
      <c r="U217" s="13"/>
      <c r="V217" s="15"/>
      <c r="W217" s="15"/>
      <c r="X217" s="15"/>
      <c r="Y217" s="15"/>
      <c r="Z217" s="15"/>
      <c r="AA217" s="18"/>
      <c r="AB217" s="19"/>
      <c r="AC217" s="19"/>
      <c r="AD217" s="19"/>
    </row>
    <row r="218" spans="1:30" ht="22" customHeight="1" x14ac:dyDescent="0.2">
      <c r="A218" s="20"/>
      <c r="B218" s="12"/>
      <c r="C218" s="12"/>
      <c r="D218" s="12"/>
      <c r="E218" s="12"/>
      <c r="F218" s="13"/>
      <c r="G218" s="13"/>
      <c r="H218" s="13"/>
      <c r="I218" s="14"/>
      <c r="J218" s="15"/>
      <c r="K218" s="14"/>
      <c r="L218" s="15"/>
      <c r="M218" s="15"/>
      <c r="N218" s="15"/>
      <c r="O218" s="16"/>
      <c r="P218" s="17"/>
      <c r="Q218" s="13"/>
      <c r="R218" s="13"/>
      <c r="S218" s="13"/>
      <c r="T218" s="13"/>
      <c r="U218" s="13"/>
      <c r="V218" s="15"/>
      <c r="W218" s="15"/>
      <c r="X218" s="15"/>
      <c r="Y218" s="15"/>
      <c r="Z218" s="15"/>
      <c r="AA218" s="18"/>
      <c r="AB218" s="19"/>
      <c r="AC218" s="19"/>
      <c r="AD218" s="19"/>
    </row>
    <row r="219" spans="1:30" ht="22" customHeight="1" x14ac:dyDescent="0.2">
      <c r="A219" s="20"/>
      <c r="B219" s="12"/>
      <c r="C219" s="12"/>
      <c r="D219" s="12"/>
      <c r="E219" s="12"/>
      <c r="F219" s="13"/>
      <c r="G219" s="13"/>
      <c r="H219" s="13"/>
      <c r="I219" s="14"/>
      <c r="J219" s="15"/>
      <c r="K219" s="14"/>
      <c r="L219" s="15"/>
      <c r="M219" s="15"/>
      <c r="N219" s="15"/>
      <c r="O219" s="16"/>
      <c r="P219" s="17"/>
      <c r="Q219" s="13"/>
      <c r="R219" s="13"/>
      <c r="S219" s="13"/>
      <c r="T219" s="13"/>
      <c r="U219" s="13"/>
      <c r="V219" s="15"/>
      <c r="W219" s="15"/>
      <c r="X219" s="15"/>
      <c r="Y219" s="15"/>
      <c r="Z219" s="15"/>
      <c r="AA219" s="18"/>
      <c r="AB219" s="19"/>
      <c r="AC219" s="19"/>
      <c r="AD219" s="19"/>
    </row>
    <row r="220" spans="1:30" ht="22" customHeight="1" x14ac:dyDescent="0.2">
      <c r="A220" s="20"/>
      <c r="B220" s="12"/>
      <c r="C220" s="12"/>
      <c r="D220" s="12"/>
      <c r="E220" s="12"/>
      <c r="F220" s="13"/>
      <c r="G220" s="13"/>
      <c r="H220" s="13"/>
      <c r="I220" s="14"/>
      <c r="J220" s="15"/>
      <c r="K220" s="14"/>
      <c r="L220" s="15"/>
      <c r="M220" s="15"/>
      <c r="N220" s="15"/>
      <c r="O220" s="16"/>
      <c r="P220" s="17"/>
      <c r="Q220" s="13"/>
      <c r="R220" s="13"/>
      <c r="S220" s="13"/>
      <c r="T220" s="13"/>
      <c r="U220" s="13"/>
      <c r="V220" s="15"/>
      <c r="W220" s="15"/>
      <c r="X220" s="15"/>
      <c r="Y220" s="15"/>
      <c r="Z220" s="15"/>
      <c r="AA220" s="18"/>
      <c r="AB220" s="19"/>
      <c r="AC220" s="19"/>
      <c r="AD220" s="19"/>
    </row>
    <row r="221" spans="1:30" ht="22" customHeight="1" x14ac:dyDescent="0.2">
      <c r="A221" s="20"/>
      <c r="B221" s="12"/>
      <c r="C221" s="12"/>
      <c r="D221" s="12"/>
      <c r="E221" s="12"/>
      <c r="F221" s="13"/>
      <c r="G221" s="13"/>
      <c r="H221" s="13"/>
      <c r="I221" s="14"/>
      <c r="J221" s="15"/>
      <c r="K221" s="14"/>
      <c r="L221" s="15"/>
      <c r="M221" s="15"/>
      <c r="N221" s="15"/>
      <c r="O221" s="16"/>
      <c r="P221" s="17"/>
      <c r="Q221" s="13"/>
      <c r="R221" s="13"/>
      <c r="S221" s="13"/>
      <c r="T221" s="13"/>
      <c r="U221" s="13"/>
      <c r="V221" s="15"/>
      <c r="W221" s="15"/>
      <c r="X221" s="15"/>
      <c r="Y221" s="15"/>
      <c r="Z221" s="15"/>
      <c r="AA221" s="18"/>
      <c r="AB221" s="19"/>
      <c r="AC221" s="19"/>
      <c r="AD221" s="19"/>
    </row>
    <row r="222" spans="1:30" ht="22" customHeight="1" x14ac:dyDescent="0.2">
      <c r="A222" s="20"/>
      <c r="B222" s="12"/>
      <c r="C222" s="12"/>
      <c r="D222" s="12"/>
      <c r="E222" s="12"/>
      <c r="F222" s="13"/>
      <c r="G222" s="13"/>
      <c r="H222" s="13"/>
      <c r="I222" s="14"/>
      <c r="J222" s="15"/>
      <c r="K222" s="14"/>
      <c r="L222" s="15"/>
      <c r="M222" s="15"/>
      <c r="N222" s="15"/>
      <c r="O222" s="16"/>
      <c r="P222" s="17"/>
      <c r="Q222" s="13"/>
      <c r="R222" s="13"/>
      <c r="S222" s="13"/>
      <c r="T222" s="13"/>
      <c r="U222" s="13"/>
      <c r="V222" s="15"/>
      <c r="W222" s="15"/>
      <c r="X222" s="15"/>
      <c r="Y222" s="15"/>
      <c r="Z222" s="15"/>
      <c r="AA222" s="18"/>
      <c r="AB222" s="19"/>
      <c r="AC222" s="19"/>
      <c r="AD222" s="19"/>
    </row>
    <row r="223" spans="1:30" ht="22" customHeight="1" x14ac:dyDescent="0.2">
      <c r="A223" s="20"/>
      <c r="B223" s="12"/>
      <c r="C223" s="12"/>
      <c r="D223" s="12"/>
      <c r="E223" s="12"/>
      <c r="F223" s="13"/>
      <c r="G223" s="13"/>
      <c r="H223" s="13"/>
      <c r="I223" s="14"/>
      <c r="J223" s="15"/>
      <c r="K223" s="14"/>
      <c r="L223" s="15"/>
      <c r="M223" s="15"/>
      <c r="N223" s="15"/>
      <c r="O223" s="16"/>
      <c r="P223" s="17"/>
      <c r="Q223" s="13"/>
      <c r="R223" s="13"/>
      <c r="S223" s="13"/>
      <c r="T223" s="13"/>
      <c r="U223" s="13"/>
      <c r="V223" s="15"/>
      <c r="W223" s="15"/>
      <c r="X223" s="15"/>
      <c r="Y223" s="15"/>
      <c r="Z223" s="15"/>
      <c r="AA223" s="18"/>
      <c r="AB223" s="19"/>
      <c r="AC223" s="19"/>
      <c r="AD223" s="19"/>
    </row>
    <row r="224" spans="1:30" ht="22" customHeight="1" x14ac:dyDescent="0.2">
      <c r="A224" s="20"/>
      <c r="B224" s="12"/>
      <c r="C224" s="12"/>
      <c r="D224" s="12"/>
      <c r="E224" s="12"/>
      <c r="F224" s="13"/>
      <c r="G224" s="13"/>
      <c r="H224" s="13"/>
      <c r="I224" s="14"/>
      <c r="J224" s="15"/>
      <c r="K224" s="14"/>
      <c r="L224" s="15"/>
      <c r="M224" s="15"/>
      <c r="N224" s="15"/>
      <c r="O224" s="16"/>
      <c r="P224" s="17"/>
      <c r="Q224" s="13"/>
      <c r="R224" s="13"/>
      <c r="S224" s="13"/>
      <c r="T224" s="13"/>
      <c r="U224" s="13"/>
      <c r="V224" s="15"/>
      <c r="W224" s="15"/>
      <c r="X224" s="15"/>
      <c r="Y224" s="15"/>
      <c r="Z224" s="15"/>
      <c r="AA224" s="18"/>
      <c r="AB224" s="19"/>
      <c r="AC224" s="19"/>
      <c r="AD224" s="19"/>
    </row>
    <row r="225" spans="1:30" ht="22" customHeight="1" x14ac:dyDescent="0.2">
      <c r="A225" s="20"/>
      <c r="B225" s="12"/>
      <c r="C225" s="12"/>
      <c r="D225" s="12"/>
      <c r="E225" s="12"/>
      <c r="F225" s="13"/>
      <c r="G225" s="13"/>
      <c r="H225" s="13"/>
      <c r="I225" s="14"/>
      <c r="J225" s="15"/>
      <c r="K225" s="14"/>
      <c r="L225" s="15"/>
      <c r="M225" s="15"/>
      <c r="N225" s="15"/>
      <c r="O225" s="16"/>
      <c r="P225" s="17"/>
      <c r="Q225" s="13"/>
      <c r="R225" s="13"/>
      <c r="S225" s="13"/>
      <c r="T225" s="13"/>
      <c r="U225" s="13"/>
      <c r="V225" s="15"/>
      <c r="W225" s="15"/>
      <c r="X225" s="15"/>
      <c r="Y225" s="15"/>
      <c r="Z225" s="15"/>
      <c r="AA225" s="18"/>
      <c r="AB225" s="19"/>
      <c r="AC225" s="19"/>
      <c r="AD225" s="19"/>
    </row>
    <row r="226" spans="1:30" ht="22" customHeight="1" x14ac:dyDescent="0.2">
      <c r="A226" s="20"/>
      <c r="B226" s="12"/>
      <c r="C226" s="12"/>
      <c r="D226" s="12"/>
      <c r="E226" s="12"/>
      <c r="F226" s="13"/>
      <c r="G226" s="13"/>
      <c r="H226" s="13"/>
      <c r="I226" s="14"/>
      <c r="J226" s="15"/>
      <c r="K226" s="14"/>
      <c r="L226" s="15"/>
      <c r="M226" s="15"/>
      <c r="N226" s="15"/>
      <c r="O226" s="16"/>
      <c r="P226" s="17"/>
      <c r="Q226" s="13"/>
      <c r="R226" s="13"/>
      <c r="S226" s="13"/>
      <c r="T226" s="13"/>
      <c r="U226" s="13"/>
      <c r="V226" s="15"/>
      <c r="W226" s="15"/>
      <c r="X226" s="15"/>
      <c r="Y226" s="15"/>
      <c r="Z226" s="15"/>
      <c r="AA226" s="18"/>
      <c r="AB226" s="19"/>
      <c r="AC226" s="19"/>
      <c r="AD226" s="19"/>
    </row>
    <row r="227" spans="1:30" ht="22" customHeight="1" x14ac:dyDescent="0.2">
      <c r="A227" s="20"/>
      <c r="B227" s="12"/>
      <c r="C227" s="12"/>
      <c r="D227" s="12"/>
      <c r="E227" s="12"/>
      <c r="F227" s="13"/>
      <c r="G227" s="13"/>
      <c r="H227" s="13"/>
      <c r="I227" s="14"/>
      <c r="J227" s="15"/>
      <c r="K227" s="14"/>
      <c r="L227" s="15"/>
      <c r="M227" s="15"/>
      <c r="N227" s="15"/>
      <c r="O227" s="16"/>
      <c r="P227" s="17"/>
      <c r="Q227" s="13"/>
      <c r="R227" s="13"/>
      <c r="S227" s="13"/>
      <c r="T227" s="13"/>
      <c r="U227" s="13"/>
      <c r="V227" s="15"/>
      <c r="W227" s="15"/>
      <c r="X227" s="15"/>
      <c r="Y227" s="15"/>
      <c r="Z227" s="15"/>
      <c r="AA227" s="18"/>
      <c r="AB227" s="19"/>
      <c r="AC227" s="19"/>
      <c r="AD227" s="19"/>
    </row>
    <row r="228" spans="1:30" ht="22" customHeight="1" x14ac:dyDescent="0.2">
      <c r="A228" s="20"/>
      <c r="B228" s="12"/>
      <c r="C228" s="12"/>
      <c r="D228" s="12"/>
      <c r="E228" s="12"/>
      <c r="F228" s="13"/>
      <c r="G228" s="13"/>
      <c r="H228" s="13"/>
      <c r="I228" s="14"/>
      <c r="J228" s="15"/>
      <c r="K228" s="14"/>
      <c r="L228" s="15"/>
      <c r="M228" s="15"/>
      <c r="N228" s="15"/>
      <c r="O228" s="16"/>
      <c r="P228" s="17"/>
      <c r="Q228" s="13"/>
      <c r="R228" s="13"/>
      <c r="S228" s="13"/>
      <c r="T228" s="13"/>
      <c r="U228" s="13"/>
      <c r="V228" s="15"/>
      <c r="W228" s="15"/>
      <c r="X228" s="15"/>
      <c r="Y228" s="15"/>
      <c r="Z228" s="15"/>
      <c r="AA228" s="18"/>
      <c r="AB228" s="19"/>
      <c r="AC228" s="19"/>
      <c r="AD228" s="19"/>
    </row>
    <row r="229" spans="1:30" ht="22" customHeight="1" x14ac:dyDescent="0.2">
      <c r="A229" s="20"/>
      <c r="B229" s="12"/>
      <c r="C229" s="12"/>
      <c r="D229" s="12"/>
      <c r="E229" s="12"/>
      <c r="F229" s="13"/>
      <c r="G229" s="13"/>
      <c r="H229" s="13"/>
      <c r="I229" s="14"/>
      <c r="J229" s="15"/>
      <c r="K229" s="14"/>
      <c r="L229" s="15"/>
      <c r="M229" s="15"/>
      <c r="N229" s="15"/>
      <c r="O229" s="16"/>
      <c r="P229" s="17"/>
      <c r="Q229" s="13"/>
      <c r="R229" s="13"/>
      <c r="S229" s="13"/>
      <c r="T229" s="13"/>
      <c r="U229" s="13"/>
      <c r="V229" s="15"/>
      <c r="W229" s="15"/>
      <c r="X229" s="15"/>
      <c r="Y229" s="15"/>
      <c r="Z229" s="15"/>
      <c r="AA229" s="18"/>
      <c r="AB229" s="19"/>
      <c r="AC229" s="19"/>
      <c r="AD229" s="19"/>
    </row>
    <row r="230" spans="1:30" ht="22" customHeight="1" x14ac:dyDescent="0.2">
      <c r="A230" s="20"/>
      <c r="B230" s="12"/>
      <c r="C230" s="12"/>
      <c r="D230" s="12"/>
      <c r="E230" s="12"/>
      <c r="F230" s="13"/>
      <c r="G230" s="13"/>
      <c r="H230" s="13"/>
      <c r="I230" s="14"/>
      <c r="J230" s="15"/>
      <c r="K230" s="14"/>
      <c r="L230" s="15"/>
      <c r="M230" s="15"/>
      <c r="N230" s="15"/>
      <c r="O230" s="16"/>
      <c r="P230" s="17"/>
      <c r="Q230" s="13"/>
      <c r="R230" s="13"/>
      <c r="S230" s="13"/>
      <c r="T230" s="13"/>
      <c r="U230" s="13"/>
      <c r="V230" s="15"/>
      <c r="W230" s="15"/>
      <c r="X230" s="15"/>
      <c r="Y230" s="15"/>
      <c r="Z230" s="15"/>
      <c r="AA230" s="18"/>
      <c r="AB230" s="19"/>
      <c r="AC230" s="19"/>
      <c r="AD230" s="19"/>
    </row>
    <row r="231" spans="1:30" ht="22" customHeight="1" x14ac:dyDescent="0.2">
      <c r="A231" s="20"/>
      <c r="B231" s="12"/>
      <c r="C231" s="12"/>
      <c r="D231" s="12"/>
      <c r="E231" s="12"/>
      <c r="F231" s="13"/>
      <c r="G231" s="13"/>
      <c r="H231" s="13"/>
      <c r="I231" s="14"/>
      <c r="J231" s="15"/>
      <c r="K231" s="14"/>
      <c r="L231" s="15"/>
      <c r="M231" s="15"/>
      <c r="N231" s="15"/>
      <c r="O231" s="16"/>
      <c r="P231" s="17"/>
      <c r="Q231" s="13"/>
      <c r="R231" s="13"/>
      <c r="S231" s="13"/>
      <c r="T231" s="13"/>
      <c r="U231" s="13"/>
      <c r="V231" s="15"/>
      <c r="W231" s="15"/>
      <c r="X231" s="15"/>
      <c r="Y231" s="15"/>
      <c r="Z231" s="15"/>
      <c r="AA231" s="18"/>
      <c r="AB231" s="19"/>
      <c r="AC231" s="19"/>
      <c r="AD231" s="19"/>
    </row>
    <row r="232" spans="1:30" ht="22" customHeight="1" x14ac:dyDescent="0.2">
      <c r="A232" s="20"/>
      <c r="B232" s="12"/>
      <c r="C232" s="12"/>
      <c r="D232" s="12"/>
      <c r="E232" s="12"/>
      <c r="F232" s="13"/>
      <c r="G232" s="13"/>
      <c r="H232" s="13"/>
      <c r="I232" s="14"/>
      <c r="J232" s="15"/>
      <c r="K232" s="14"/>
      <c r="L232" s="15"/>
      <c r="M232" s="15"/>
      <c r="N232" s="15"/>
      <c r="O232" s="16"/>
      <c r="P232" s="17"/>
      <c r="Q232" s="13"/>
      <c r="R232" s="13"/>
      <c r="S232" s="13"/>
      <c r="T232" s="13"/>
      <c r="U232" s="13"/>
      <c r="V232" s="15"/>
      <c r="W232" s="15"/>
      <c r="X232" s="15"/>
      <c r="Y232" s="15"/>
      <c r="Z232" s="15"/>
      <c r="AA232" s="18"/>
      <c r="AB232" s="19"/>
      <c r="AC232" s="19"/>
      <c r="AD232" s="19"/>
    </row>
    <row r="233" spans="1:30" ht="22" customHeight="1" x14ac:dyDescent="0.2">
      <c r="A233" s="20"/>
      <c r="B233" s="12"/>
      <c r="C233" s="12"/>
      <c r="D233" s="12"/>
      <c r="E233" s="12"/>
      <c r="F233" s="13"/>
      <c r="G233" s="13"/>
      <c r="H233" s="13"/>
      <c r="I233" s="14"/>
      <c r="J233" s="15"/>
      <c r="K233" s="14"/>
      <c r="L233" s="15"/>
      <c r="M233" s="15"/>
      <c r="N233" s="15"/>
      <c r="O233" s="16"/>
      <c r="P233" s="17"/>
      <c r="Q233" s="13"/>
      <c r="R233" s="13"/>
      <c r="S233" s="13"/>
      <c r="T233" s="13"/>
      <c r="U233" s="13"/>
      <c r="V233" s="15"/>
      <c r="W233" s="15"/>
      <c r="X233" s="15"/>
      <c r="Y233" s="15"/>
      <c r="Z233" s="15"/>
      <c r="AA233" s="18"/>
      <c r="AB233" s="19"/>
      <c r="AC233" s="19"/>
      <c r="AD233" s="19"/>
    </row>
    <row r="234" spans="1:30" ht="22" customHeight="1" x14ac:dyDescent="0.2">
      <c r="A234" s="20"/>
      <c r="B234" s="12"/>
      <c r="C234" s="12"/>
      <c r="D234" s="12"/>
      <c r="E234" s="12"/>
      <c r="F234" s="13"/>
      <c r="G234" s="13"/>
      <c r="H234" s="13"/>
      <c r="I234" s="14"/>
      <c r="J234" s="15"/>
      <c r="K234" s="14"/>
      <c r="L234" s="15"/>
      <c r="M234" s="15"/>
      <c r="N234" s="15"/>
      <c r="O234" s="16"/>
      <c r="P234" s="17"/>
      <c r="Q234" s="13"/>
      <c r="R234" s="13"/>
      <c r="S234" s="13"/>
      <c r="T234" s="13"/>
      <c r="U234" s="13"/>
      <c r="V234" s="15"/>
      <c r="W234" s="15"/>
      <c r="X234" s="15"/>
      <c r="Y234" s="15"/>
      <c r="Z234" s="15"/>
      <c r="AA234" s="18"/>
      <c r="AB234" s="19"/>
      <c r="AC234" s="19"/>
      <c r="AD234" s="19"/>
    </row>
    <row r="235" spans="1:30" ht="22" customHeight="1" x14ac:dyDescent="0.2">
      <c r="A235" s="20"/>
      <c r="B235" s="12"/>
      <c r="C235" s="12"/>
      <c r="D235" s="12"/>
      <c r="E235" s="12"/>
      <c r="F235" s="13"/>
      <c r="G235" s="13"/>
      <c r="H235" s="13"/>
      <c r="I235" s="14"/>
      <c r="J235" s="15"/>
      <c r="K235" s="14"/>
      <c r="L235" s="15"/>
      <c r="M235" s="15"/>
      <c r="N235" s="15"/>
      <c r="O235" s="16"/>
      <c r="P235" s="17"/>
      <c r="Q235" s="13"/>
      <c r="R235" s="13"/>
      <c r="S235" s="13"/>
      <c r="T235" s="13"/>
      <c r="U235" s="13"/>
      <c r="V235" s="15"/>
      <c r="W235" s="15"/>
      <c r="X235" s="15"/>
      <c r="Y235" s="15"/>
      <c r="Z235" s="15"/>
      <c r="AA235" s="18"/>
      <c r="AB235" s="19"/>
      <c r="AC235" s="19"/>
      <c r="AD235" s="19"/>
    </row>
    <row r="236" spans="1:30" ht="22" customHeight="1" x14ac:dyDescent="0.2">
      <c r="A236" s="20"/>
      <c r="B236" s="12"/>
      <c r="C236" s="12"/>
      <c r="D236" s="12"/>
      <c r="E236" s="12"/>
      <c r="F236" s="13"/>
      <c r="G236" s="13"/>
      <c r="H236" s="13"/>
      <c r="I236" s="14"/>
      <c r="J236" s="15"/>
      <c r="K236" s="14"/>
      <c r="L236" s="15"/>
      <c r="M236" s="15"/>
      <c r="N236" s="15"/>
      <c r="O236" s="16"/>
      <c r="P236" s="17"/>
      <c r="Q236" s="13"/>
      <c r="R236" s="13"/>
      <c r="S236" s="13"/>
      <c r="T236" s="13"/>
      <c r="U236" s="13"/>
      <c r="V236" s="15"/>
      <c r="W236" s="15"/>
      <c r="X236" s="15"/>
      <c r="Y236" s="15"/>
      <c r="Z236" s="15"/>
      <c r="AA236" s="18"/>
      <c r="AB236" s="19"/>
      <c r="AC236" s="19"/>
      <c r="AD236" s="19"/>
    </row>
    <row r="237" spans="1:30" ht="22" customHeight="1" x14ac:dyDescent="0.2">
      <c r="A237" s="20"/>
      <c r="B237" s="12"/>
      <c r="C237" s="12"/>
      <c r="D237" s="12"/>
      <c r="E237" s="12"/>
      <c r="F237" s="13"/>
      <c r="G237" s="13"/>
      <c r="H237" s="13"/>
      <c r="I237" s="14"/>
      <c r="J237" s="15"/>
      <c r="K237" s="14"/>
      <c r="L237" s="15"/>
      <c r="M237" s="15"/>
      <c r="N237" s="15"/>
      <c r="O237" s="16"/>
      <c r="P237" s="17"/>
      <c r="Q237" s="13"/>
      <c r="R237" s="13"/>
      <c r="S237" s="13"/>
      <c r="T237" s="13"/>
      <c r="U237" s="13"/>
      <c r="V237" s="15"/>
      <c r="W237" s="15"/>
      <c r="X237" s="15"/>
      <c r="Y237" s="15"/>
      <c r="Z237" s="15"/>
      <c r="AA237" s="18"/>
      <c r="AB237" s="19"/>
      <c r="AC237" s="19"/>
      <c r="AD237" s="19"/>
    </row>
    <row r="238" spans="1:30" ht="22" customHeight="1" x14ac:dyDescent="0.2">
      <c r="A238" s="20"/>
      <c r="B238" s="12"/>
      <c r="C238" s="12"/>
      <c r="D238" s="12"/>
      <c r="E238" s="12"/>
      <c r="F238" s="13"/>
      <c r="G238" s="13"/>
      <c r="H238" s="13"/>
      <c r="I238" s="14"/>
      <c r="J238" s="15"/>
      <c r="K238" s="14"/>
      <c r="L238" s="15"/>
      <c r="M238" s="15"/>
      <c r="N238" s="15"/>
      <c r="O238" s="16"/>
      <c r="P238" s="17"/>
      <c r="Q238" s="13"/>
      <c r="R238" s="13"/>
      <c r="S238" s="13"/>
      <c r="T238" s="13"/>
      <c r="U238" s="13"/>
      <c r="V238" s="15"/>
      <c r="W238" s="15"/>
      <c r="X238" s="15"/>
      <c r="Y238" s="15"/>
      <c r="Z238" s="15"/>
      <c r="AA238" s="18"/>
      <c r="AB238" s="19"/>
      <c r="AC238" s="19"/>
      <c r="AD238" s="19"/>
    </row>
    <row r="239" spans="1:30" ht="22" customHeight="1" x14ac:dyDescent="0.2">
      <c r="A239" s="22"/>
      <c r="B239" s="23"/>
      <c r="C239" s="23"/>
      <c r="D239" s="23"/>
      <c r="E239" s="23"/>
      <c r="F239" s="13"/>
      <c r="G239" s="13"/>
      <c r="H239" s="13"/>
      <c r="I239" s="14"/>
      <c r="J239" s="15"/>
      <c r="K239" s="14"/>
      <c r="L239" s="15"/>
      <c r="M239" s="15"/>
      <c r="N239" s="15"/>
      <c r="O239" s="16"/>
      <c r="P239" s="17"/>
      <c r="Q239" s="13"/>
      <c r="R239" s="13"/>
      <c r="S239" s="13"/>
      <c r="T239" s="13"/>
      <c r="U239" s="13"/>
      <c r="V239" s="24"/>
      <c r="W239" s="24"/>
      <c r="X239" s="24"/>
      <c r="Y239" s="15"/>
      <c r="Z239" s="15"/>
      <c r="AA239" s="18"/>
      <c r="AB239" s="19"/>
      <c r="AC239" s="19"/>
      <c r="AD239" s="19"/>
    </row>
  </sheetData>
  <sortState xmlns:xlrd2="http://schemas.microsoft.com/office/spreadsheetml/2017/richdata2" ref="A2:E206">
    <sortCondition ref="A1"/>
  </sortState>
  <phoneticPr fontId="7" type="noConversion"/>
  <hyperlinks>
    <hyperlink ref="C24" r:id="rId1" xr:uid="{2DA1845E-34C5-1C47-A171-63FF770F71C5}"/>
    <hyperlink ref="C13" r:id="rId2" xr:uid="{FB1EDEA0-A422-4741-B8A4-0F8D27122AB7}"/>
    <hyperlink ref="C14" r:id="rId3" xr:uid="{1C71542B-B466-C54C-B5BF-2B51AFB3DC17}"/>
    <hyperlink ref="C25" r:id="rId4" xr:uid="{5D1E4150-060D-4343-8273-22DA45FFE428}"/>
    <hyperlink ref="C5" r:id="rId5" xr:uid="{D5647745-2533-964D-81C0-DD209DF24FDA}"/>
    <hyperlink ref="C15" r:id="rId6" xr:uid="{AD39FCBF-FB8D-314E-8172-BB587024832B}"/>
    <hyperlink ref="C8" r:id="rId7" xr:uid="{84B9D6A9-F344-A444-AE2E-4BE9A8A60395}"/>
    <hyperlink ref="C10" r:id="rId8" xr:uid="{A75E8959-B0A2-AD40-B8C3-2273E61498F7}"/>
    <hyperlink ref="C22" r:id="rId9" xr:uid="{055DC07C-FC7D-604E-B3C4-DE3DF568ADFA}"/>
    <hyperlink ref="C21" r:id="rId10" xr:uid="{ACFF4ABE-FC5D-EE48-8955-F9330AC6678C}"/>
    <hyperlink ref="C18" r:id="rId11" xr:uid="{0E42D3BE-C9D9-9E41-8BE1-29E22863109E}"/>
    <hyperlink ref="C12" r:id="rId12" xr:uid="{3C6E7514-0FA9-754C-80B3-DFE275AA24EF}"/>
    <hyperlink ref="C26" r:id="rId13" xr:uid="{E72E9C0C-C541-F743-86F4-CCF195C550FC}"/>
    <hyperlink ref="C27" r:id="rId14" xr:uid="{D5DB9BE9-F22A-2C44-983E-772D372A1F49}"/>
    <hyperlink ref="C23" r:id="rId15" xr:uid="{E5BCA8FB-A7B6-D349-8C51-93FB31EB6A8E}"/>
    <hyperlink ref="C3" r:id="rId16" xr:uid="{2745D21B-73F0-B84A-8BFD-CBB83B7B56B8}"/>
    <hyperlink ref="C6" r:id="rId17" xr:uid="{EEEC22D6-CFD8-E043-AC98-ACC8918A3043}"/>
    <hyperlink ref="C11" r:id="rId18" xr:uid="{C2DC97F2-E2FA-3A44-87B2-319F0C443F9D}"/>
    <hyperlink ref="C28" r:id="rId19" xr:uid="{FDBCC8EA-91C4-7346-8588-209CE82A2D42}"/>
    <hyperlink ref="C9" r:id="rId20" xr:uid="{31222131-FA6D-DD47-8B6A-D0F0B15023EA}"/>
    <hyperlink ref="C20" r:id="rId21" xr:uid="{65D226D2-DD9A-1B45-A7E4-E2E98ED3525E}"/>
    <hyperlink ref="C17" r:id="rId22" xr:uid="{2825E11E-4E5E-F04E-AC02-8A0728715BE8}"/>
    <hyperlink ref="C16" r:id="rId23" xr:uid="{EA630B08-64B4-1444-A3E4-8547EDFDCE99}"/>
    <hyperlink ref="C2" r:id="rId24" xr:uid="{265356EB-C71A-E44A-811A-66E12EB9641E}"/>
    <hyperlink ref="C7" r:id="rId25" xr:uid="{F18400F3-6472-744A-B95B-9C97A593F3CE}"/>
    <hyperlink ref="C19" r:id="rId26" xr:uid="{F17578C2-F366-2340-A89C-AF955D439B83}"/>
    <hyperlink ref="C4" r:id="rId27" xr:uid="{48BF886D-0241-3F42-A8F8-638A173A9C8E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3304-82AD-AF49-85EC-4E74E189B76B}">
  <dimension ref="A1:AK1195"/>
  <sheetViews>
    <sheetView topLeftCell="A51" workbookViewId="0">
      <selection activeCell="E69" sqref="E69"/>
    </sheetView>
  </sheetViews>
  <sheetFormatPr baseColWidth="10" defaultRowHeight="16" x14ac:dyDescent="0.2"/>
  <cols>
    <col min="1" max="1" width="11.33203125" bestFit="1" customWidth="1"/>
    <col min="2" max="2" width="25.5" bestFit="1" customWidth="1"/>
    <col min="3" max="3" width="11" bestFit="1" customWidth="1"/>
    <col min="4" max="4" width="14" bestFit="1" customWidth="1"/>
    <col min="5" max="5" width="10.33203125" bestFit="1" customWidth="1"/>
    <col min="6" max="6" width="18.5" bestFit="1" customWidth="1"/>
    <col min="7" max="7" width="13.5" bestFit="1" customWidth="1"/>
    <col min="8" max="8" width="14.33203125" bestFit="1" customWidth="1"/>
    <col min="9" max="9" width="10.6640625" bestFit="1" customWidth="1"/>
    <col min="10" max="11" width="10.83203125" bestFit="1" customWidth="1"/>
    <col min="12" max="12" width="13" bestFit="1" customWidth="1"/>
    <col min="13" max="14" width="5.5" bestFit="1" customWidth="1"/>
    <col min="15" max="15" width="9.1640625" bestFit="1" customWidth="1"/>
    <col min="16" max="16" width="10.33203125" bestFit="1" customWidth="1"/>
    <col min="17" max="17" width="9.5" bestFit="1" customWidth="1"/>
    <col min="18" max="18" width="12" bestFit="1" customWidth="1"/>
    <col min="19" max="19" width="14.5" bestFit="1" customWidth="1"/>
    <col min="20" max="20" width="12.6640625" bestFit="1" customWidth="1"/>
    <col min="21" max="21" width="7.6640625" bestFit="1" customWidth="1"/>
    <col min="22" max="22" width="11.6640625" bestFit="1" customWidth="1"/>
    <col min="23" max="23" width="12.5" bestFit="1" customWidth="1"/>
    <col min="24" max="24" width="12.1640625" style="1" bestFit="1" customWidth="1"/>
    <col min="25" max="25" width="10.6640625" bestFit="1" customWidth="1"/>
    <col min="26" max="26" width="8.5" bestFit="1" customWidth="1"/>
    <col min="27" max="27" width="10.5" bestFit="1" customWidth="1"/>
    <col min="28" max="28" width="11.83203125" bestFit="1" customWidth="1"/>
    <col min="29" max="29" width="9.83203125" bestFit="1" customWidth="1"/>
    <col min="30" max="30" width="12.1640625" bestFit="1" customWidth="1"/>
    <col min="31" max="31" width="16.6640625" bestFit="1" customWidth="1"/>
    <col min="32" max="32" width="15.5" bestFit="1" customWidth="1"/>
    <col min="33" max="33" width="17" bestFit="1" customWidth="1"/>
    <col min="34" max="34" width="13.5" bestFit="1" customWidth="1"/>
    <col min="35" max="35" width="9.83203125" bestFit="1" customWidth="1"/>
    <col min="36" max="36" width="11.1640625" bestFit="1" customWidth="1"/>
  </cols>
  <sheetData>
    <row r="1" spans="1:37" x14ac:dyDescent="0.2">
      <c r="A1" t="s">
        <v>7</v>
      </c>
      <c r="B1" t="s">
        <v>5</v>
      </c>
      <c r="C1" t="s">
        <v>48</v>
      </c>
      <c r="D1" t="s">
        <v>6</v>
      </c>
      <c r="E1" t="s">
        <v>8</v>
      </c>
      <c r="F1" t="s">
        <v>9</v>
      </c>
      <c r="G1" t="s">
        <v>49</v>
      </c>
      <c r="H1" t="s">
        <v>10</v>
      </c>
      <c r="I1" t="s">
        <v>50</v>
      </c>
      <c r="J1" t="s">
        <v>51</v>
      </c>
      <c r="K1" t="s">
        <v>11</v>
      </c>
      <c r="L1" t="s">
        <v>12</v>
      </c>
      <c r="M1" t="s">
        <v>52</v>
      </c>
      <c r="N1" t="s">
        <v>53</v>
      </c>
      <c r="O1" t="s">
        <v>54</v>
      </c>
      <c r="P1" t="s">
        <v>55</v>
      </c>
      <c r="Q1" t="s">
        <v>13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14</v>
      </c>
      <c r="X1" s="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</row>
    <row r="2" spans="1:37" x14ac:dyDescent="0.2">
      <c r="A2">
        <v>895048</v>
      </c>
      <c r="B2" t="s">
        <v>110</v>
      </c>
      <c r="C2">
        <v>22</v>
      </c>
      <c r="D2" t="s">
        <v>19</v>
      </c>
      <c r="E2" t="s">
        <v>111</v>
      </c>
      <c r="F2" t="s">
        <v>112</v>
      </c>
      <c r="G2" t="s">
        <v>75</v>
      </c>
      <c r="H2">
        <v>2</v>
      </c>
      <c r="I2">
        <v>2</v>
      </c>
      <c r="J2">
        <v>0</v>
      </c>
      <c r="K2">
        <v>22</v>
      </c>
      <c r="L2">
        <v>31</v>
      </c>
      <c r="M2">
        <v>1</v>
      </c>
      <c r="N2">
        <v>0</v>
      </c>
      <c r="O2">
        <v>12</v>
      </c>
      <c r="P2">
        <v>11</v>
      </c>
      <c r="Q2">
        <v>70.967699999999994</v>
      </c>
      <c r="R2">
        <v>2</v>
      </c>
      <c r="S2">
        <v>0</v>
      </c>
      <c r="T2">
        <v>0</v>
      </c>
      <c r="U2">
        <v>0</v>
      </c>
      <c r="X2"/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53</v>
      </c>
      <c r="AI2">
        <v>43</v>
      </c>
      <c r="AJ2">
        <v>0</v>
      </c>
      <c r="AK2">
        <v>10</v>
      </c>
    </row>
    <row r="3" spans="1:37" x14ac:dyDescent="0.2">
      <c r="A3">
        <v>1396680</v>
      </c>
      <c r="B3" t="s">
        <v>110</v>
      </c>
      <c r="C3">
        <v>22</v>
      </c>
      <c r="D3" t="s">
        <v>19</v>
      </c>
      <c r="E3" t="s">
        <v>113</v>
      </c>
      <c r="F3" t="s">
        <v>25</v>
      </c>
      <c r="G3" t="s">
        <v>75</v>
      </c>
      <c r="H3">
        <v>4</v>
      </c>
      <c r="I3">
        <v>4</v>
      </c>
      <c r="J3">
        <v>1</v>
      </c>
      <c r="K3">
        <v>9</v>
      </c>
      <c r="L3">
        <v>25</v>
      </c>
      <c r="M3">
        <v>0</v>
      </c>
      <c r="N3">
        <v>0</v>
      </c>
      <c r="O3">
        <v>7</v>
      </c>
      <c r="P3">
        <v>3</v>
      </c>
      <c r="Q3">
        <v>36</v>
      </c>
      <c r="R3">
        <v>4</v>
      </c>
      <c r="S3">
        <v>0</v>
      </c>
      <c r="T3">
        <v>0</v>
      </c>
      <c r="U3">
        <v>0</v>
      </c>
      <c r="X3"/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9</v>
      </c>
      <c r="AI3">
        <v>-1</v>
      </c>
      <c r="AJ3">
        <v>0</v>
      </c>
      <c r="AK3">
        <v>10</v>
      </c>
    </row>
    <row r="4" spans="1:37" x14ac:dyDescent="0.2">
      <c r="A4">
        <v>895049</v>
      </c>
      <c r="B4" t="s">
        <v>110</v>
      </c>
      <c r="C4">
        <v>22</v>
      </c>
      <c r="D4" t="s">
        <v>19</v>
      </c>
      <c r="E4" t="s">
        <v>114</v>
      </c>
      <c r="F4" t="s">
        <v>24</v>
      </c>
      <c r="G4" t="s">
        <v>75</v>
      </c>
      <c r="H4">
        <v>4</v>
      </c>
      <c r="I4">
        <v>4</v>
      </c>
      <c r="J4">
        <v>0</v>
      </c>
      <c r="K4">
        <v>24</v>
      </c>
      <c r="L4">
        <v>47</v>
      </c>
      <c r="M4">
        <v>0</v>
      </c>
      <c r="N4">
        <v>0</v>
      </c>
      <c r="O4">
        <v>11</v>
      </c>
      <c r="P4">
        <v>6</v>
      </c>
      <c r="Q4">
        <v>51.063800000000001</v>
      </c>
      <c r="R4">
        <v>4</v>
      </c>
      <c r="S4">
        <v>6</v>
      </c>
      <c r="T4">
        <v>9</v>
      </c>
      <c r="U4">
        <v>1</v>
      </c>
      <c r="V4">
        <v>9</v>
      </c>
      <c r="W4">
        <v>9</v>
      </c>
      <c r="X4" s="36">
        <v>43474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44</v>
      </c>
      <c r="AI4">
        <v>24</v>
      </c>
      <c r="AJ4">
        <v>20</v>
      </c>
      <c r="AK4">
        <v>0</v>
      </c>
    </row>
    <row r="5" spans="1:37" x14ac:dyDescent="0.2">
      <c r="A5">
        <v>895044</v>
      </c>
      <c r="B5" t="s">
        <v>110</v>
      </c>
      <c r="C5">
        <v>22</v>
      </c>
      <c r="D5" t="s">
        <v>19</v>
      </c>
      <c r="E5" t="s">
        <v>115</v>
      </c>
      <c r="F5" t="s">
        <v>116</v>
      </c>
      <c r="G5" t="s">
        <v>75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R5">
        <v>1</v>
      </c>
      <c r="S5">
        <v>0</v>
      </c>
      <c r="T5">
        <v>0</v>
      </c>
      <c r="U5">
        <v>0</v>
      </c>
      <c r="X5"/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>
        <v>1402413</v>
      </c>
      <c r="B6" t="s">
        <v>110</v>
      </c>
      <c r="C6">
        <v>22</v>
      </c>
      <c r="D6" t="s">
        <v>19</v>
      </c>
      <c r="E6" t="s">
        <v>117</v>
      </c>
      <c r="F6" t="s">
        <v>17</v>
      </c>
      <c r="G6" t="s">
        <v>75</v>
      </c>
      <c r="H6">
        <v>3</v>
      </c>
      <c r="I6">
        <v>3</v>
      </c>
      <c r="J6">
        <v>1</v>
      </c>
      <c r="K6">
        <v>1</v>
      </c>
      <c r="L6">
        <v>3</v>
      </c>
      <c r="M6">
        <v>0</v>
      </c>
      <c r="N6">
        <v>0</v>
      </c>
      <c r="O6">
        <v>1</v>
      </c>
      <c r="P6">
        <v>0.5</v>
      </c>
      <c r="Q6">
        <v>33.333300000000001</v>
      </c>
      <c r="R6">
        <v>3</v>
      </c>
      <c r="S6">
        <v>6</v>
      </c>
      <c r="T6">
        <v>20</v>
      </c>
      <c r="U6">
        <v>0</v>
      </c>
      <c r="W6">
        <v>20</v>
      </c>
      <c r="X6"/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11</v>
      </c>
      <c r="AI6">
        <v>-9</v>
      </c>
      <c r="AJ6">
        <v>0</v>
      </c>
      <c r="AK6">
        <v>20</v>
      </c>
    </row>
    <row r="7" spans="1:37" x14ac:dyDescent="0.2">
      <c r="A7">
        <v>891440</v>
      </c>
      <c r="B7" t="s">
        <v>110</v>
      </c>
      <c r="C7">
        <v>22</v>
      </c>
      <c r="D7" t="s">
        <v>19</v>
      </c>
      <c r="E7" t="s">
        <v>118</v>
      </c>
      <c r="F7" t="s">
        <v>119</v>
      </c>
      <c r="G7" t="s">
        <v>75</v>
      </c>
      <c r="H7">
        <v>4</v>
      </c>
      <c r="I7">
        <v>4</v>
      </c>
      <c r="J7">
        <v>0</v>
      </c>
      <c r="K7">
        <v>53</v>
      </c>
      <c r="L7">
        <v>66</v>
      </c>
      <c r="M7">
        <v>1</v>
      </c>
      <c r="N7">
        <v>0</v>
      </c>
      <c r="O7">
        <v>19</v>
      </c>
      <c r="P7">
        <v>13.25</v>
      </c>
      <c r="Q7">
        <v>80.302999999999997</v>
      </c>
      <c r="R7">
        <v>4</v>
      </c>
      <c r="S7">
        <v>60</v>
      </c>
      <c r="T7">
        <v>40</v>
      </c>
      <c r="U7">
        <v>2</v>
      </c>
      <c r="V7">
        <v>20</v>
      </c>
      <c r="W7">
        <v>4</v>
      </c>
      <c r="X7" s="36">
        <v>43477</v>
      </c>
      <c r="Y7">
        <v>0</v>
      </c>
      <c r="Z7">
        <v>2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174</v>
      </c>
      <c r="AI7">
        <v>84</v>
      </c>
      <c r="AJ7">
        <v>80</v>
      </c>
      <c r="AK7">
        <v>10</v>
      </c>
    </row>
    <row r="8" spans="1:37" x14ac:dyDescent="0.2">
      <c r="A8">
        <v>1316945</v>
      </c>
      <c r="B8" t="s">
        <v>110</v>
      </c>
      <c r="C8">
        <v>22</v>
      </c>
      <c r="D8" t="s">
        <v>19</v>
      </c>
      <c r="E8" t="s">
        <v>120</v>
      </c>
      <c r="F8" t="s">
        <v>121</v>
      </c>
      <c r="G8" t="s">
        <v>75</v>
      </c>
      <c r="H8">
        <v>4</v>
      </c>
      <c r="I8">
        <v>4</v>
      </c>
      <c r="J8">
        <v>0</v>
      </c>
      <c r="K8">
        <v>38</v>
      </c>
      <c r="L8">
        <v>46</v>
      </c>
      <c r="M8">
        <v>3</v>
      </c>
      <c r="N8">
        <v>0</v>
      </c>
      <c r="O8">
        <v>20</v>
      </c>
      <c r="P8">
        <v>9.5</v>
      </c>
      <c r="Q8">
        <v>82.608699999999999</v>
      </c>
      <c r="R8">
        <v>4</v>
      </c>
      <c r="S8">
        <v>37</v>
      </c>
      <c r="T8">
        <v>53</v>
      </c>
      <c r="U8">
        <v>3</v>
      </c>
      <c r="V8">
        <v>17.666699999999999</v>
      </c>
      <c r="W8">
        <v>8.5945999999999998</v>
      </c>
      <c r="X8" s="36">
        <v>43517</v>
      </c>
      <c r="Y8">
        <v>0</v>
      </c>
      <c r="Z8">
        <v>6</v>
      </c>
      <c r="AA8">
        <v>1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161</v>
      </c>
      <c r="AI8">
        <v>81</v>
      </c>
      <c r="AJ8">
        <v>60</v>
      </c>
      <c r="AK8">
        <v>20</v>
      </c>
    </row>
    <row r="9" spans="1:37" x14ac:dyDescent="0.2">
      <c r="A9">
        <v>895042</v>
      </c>
      <c r="B9" t="s">
        <v>110</v>
      </c>
      <c r="C9">
        <v>22</v>
      </c>
      <c r="D9" t="s">
        <v>19</v>
      </c>
      <c r="E9" t="s">
        <v>122</v>
      </c>
      <c r="F9" t="s">
        <v>21</v>
      </c>
      <c r="G9" t="s">
        <v>75</v>
      </c>
      <c r="H9">
        <v>4</v>
      </c>
      <c r="I9">
        <v>4</v>
      </c>
      <c r="J9">
        <v>0</v>
      </c>
      <c r="K9">
        <v>12</v>
      </c>
      <c r="L9">
        <v>26</v>
      </c>
      <c r="M9">
        <v>0</v>
      </c>
      <c r="N9">
        <v>0</v>
      </c>
      <c r="O9">
        <v>5</v>
      </c>
      <c r="P9">
        <v>3</v>
      </c>
      <c r="Q9">
        <v>46.153799999999997</v>
      </c>
      <c r="R9">
        <v>4</v>
      </c>
      <c r="S9">
        <v>71</v>
      </c>
      <c r="T9">
        <v>71</v>
      </c>
      <c r="U9">
        <v>0</v>
      </c>
      <c r="W9">
        <v>6</v>
      </c>
      <c r="X9"/>
      <c r="Y9">
        <v>0</v>
      </c>
      <c r="Z9">
        <v>6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32</v>
      </c>
      <c r="AI9">
        <v>12</v>
      </c>
      <c r="AJ9">
        <v>20</v>
      </c>
      <c r="AK9">
        <v>0</v>
      </c>
    </row>
    <row r="10" spans="1:37" x14ac:dyDescent="0.2">
      <c r="A10">
        <v>1316958</v>
      </c>
      <c r="B10" t="s">
        <v>110</v>
      </c>
      <c r="C10">
        <v>22</v>
      </c>
      <c r="D10" t="s">
        <v>19</v>
      </c>
      <c r="E10" t="s">
        <v>123</v>
      </c>
      <c r="F10" t="s">
        <v>38</v>
      </c>
      <c r="G10" t="s">
        <v>75</v>
      </c>
      <c r="H10">
        <v>4</v>
      </c>
      <c r="I10">
        <v>4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R10">
        <v>4</v>
      </c>
      <c r="S10">
        <v>18</v>
      </c>
      <c r="T10">
        <v>34</v>
      </c>
      <c r="U10">
        <v>1</v>
      </c>
      <c r="V10">
        <v>34</v>
      </c>
      <c r="W10">
        <v>11.333299999999999</v>
      </c>
      <c r="X10" s="36">
        <v>43473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30</v>
      </c>
      <c r="AI10">
        <v>0</v>
      </c>
      <c r="AJ10">
        <v>30</v>
      </c>
      <c r="AK10">
        <v>0</v>
      </c>
    </row>
    <row r="11" spans="1:37" x14ac:dyDescent="0.2">
      <c r="A11">
        <v>1316946</v>
      </c>
      <c r="B11" t="s">
        <v>110</v>
      </c>
      <c r="C11">
        <v>22</v>
      </c>
      <c r="D11" t="s">
        <v>19</v>
      </c>
      <c r="E11" t="s">
        <v>123</v>
      </c>
      <c r="F11" t="s">
        <v>33</v>
      </c>
      <c r="G11" t="s">
        <v>75</v>
      </c>
      <c r="H11">
        <v>3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R11">
        <v>3</v>
      </c>
      <c r="S11">
        <v>24</v>
      </c>
      <c r="T11">
        <v>33</v>
      </c>
      <c r="U11">
        <v>4</v>
      </c>
      <c r="V11">
        <v>8.25</v>
      </c>
      <c r="W11">
        <v>8.25</v>
      </c>
      <c r="X11" s="36">
        <v>43538</v>
      </c>
      <c r="Y11">
        <v>0</v>
      </c>
      <c r="Z11">
        <v>5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100</v>
      </c>
      <c r="AI11">
        <v>0</v>
      </c>
      <c r="AJ11">
        <v>90</v>
      </c>
      <c r="AK11">
        <v>10</v>
      </c>
    </row>
    <row r="12" spans="1:37" x14ac:dyDescent="0.2">
      <c r="A12">
        <v>1396681</v>
      </c>
      <c r="B12" t="s">
        <v>110</v>
      </c>
      <c r="C12">
        <v>22</v>
      </c>
      <c r="D12" t="s">
        <v>19</v>
      </c>
      <c r="E12" t="s">
        <v>124</v>
      </c>
      <c r="F12" t="s">
        <v>125</v>
      </c>
      <c r="G12" t="s">
        <v>75</v>
      </c>
      <c r="H12">
        <v>3</v>
      </c>
      <c r="I12">
        <v>3</v>
      </c>
      <c r="J12">
        <v>1</v>
      </c>
      <c r="K12">
        <v>23</v>
      </c>
      <c r="L12">
        <v>41</v>
      </c>
      <c r="M12">
        <v>0</v>
      </c>
      <c r="N12">
        <v>0</v>
      </c>
      <c r="O12">
        <v>19</v>
      </c>
      <c r="P12">
        <v>11.5</v>
      </c>
      <c r="Q12">
        <v>56.0976</v>
      </c>
      <c r="R12">
        <v>3</v>
      </c>
      <c r="S12">
        <v>6</v>
      </c>
      <c r="T12">
        <v>13</v>
      </c>
      <c r="U12">
        <v>0</v>
      </c>
      <c r="W12">
        <v>13</v>
      </c>
      <c r="X12"/>
      <c r="Y12">
        <v>0</v>
      </c>
      <c r="Z12">
        <v>4</v>
      </c>
      <c r="AA12">
        <v>2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43</v>
      </c>
      <c r="AI12">
        <v>33</v>
      </c>
      <c r="AJ12">
        <v>0</v>
      </c>
      <c r="AK12">
        <v>10</v>
      </c>
    </row>
    <row r="13" spans="1:37" x14ac:dyDescent="0.2">
      <c r="A13">
        <v>1316959</v>
      </c>
      <c r="B13" t="s">
        <v>110</v>
      </c>
      <c r="C13">
        <v>22</v>
      </c>
      <c r="D13" t="s">
        <v>19</v>
      </c>
      <c r="E13" t="s">
        <v>126</v>
      </c>
      <c r="F13" t="s">
        <v>127</v>
      </c>
      <c r="G13" t="s">
        <v>75</v>
      </c>
      <c r="H13">
        <v>4</v>
      </c>
      <c r="I13">
        <v>4</v>
      </c>
      <c r="J13">
        <v>2</v>
      </c>
      <c r="K13">
        <v>3</v>
      </c>
      <c r="L13">
        <v>3</v>
      </c>
      <c r="M13">
        <v>0</v>
      </c>
      <c r="N13">
        <v>0</v>
      </c>
      <c r="O13">
        <v>2</v>
      </c>
      <c r="P13">
        <v>1.5</v>
      </c>
      <c r="Q13">
        <v>100</v>
      </c>
      <c r="R13">
        <v>4</v>
      </c>
      <c r="S13">
        <v>0</v>
      </c>
      <c r="T13">
        <v>0</v>
      </c>
      <c r="U13">
        <v>0</v>
      </c>
      <c r="X13"/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3</v>
      </c>
      <c r="AJ13">
        <v>0</v>
      </c>
      <c r="AK13">
        <v>0</v>
      </c>
    </row>
    <row r="14" spans="1:37" x14ac:dyDescent="0.2">
      <c r="A14">
        <v>895041</v>
      </c>
      <c r="B14" t="s">
        <v>110</v>
      </c>
      <c r="C14">
        <v>22</v>
      </c>
      <c r="D14" t="s">
        <v>19</v>
      </c>
      <c r="E14" t="s">
        <v>128</v>
      </c>
      <c r="F14" t="s">
        <v>129</v>
      </c>
      <c r="G14" t="s">
        <v>75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R14">
        <v>1</v>
      </c>
      <c r="S14">
        <v>0</v>
      </c>
      <c r="T14">
        <v>0</v>
      </c>
      <c r="U14">
        <v>0</v>
      </c>
      <c r="X14"/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>
        <v>1396682</v>
      </c>
      <c r="B15" t="s">
        <v>110</v>
      </c>
      <c r="C15">
        <v>22</v>
      </c>
      <c r="D15" t="s">
        <v>19</v>
      </c>
      <c r="E15" t="s">
        <v>130</v>
      </c>
      <c r="F15" t="s">
        <v>39</v>
      </c>
      <c r="G15" t="s">
        <v>75</v>
      </c>
      <c r="H15">
        <v>4</v>
      </c>
      <c r="I15">
        <v>4</v>
      </c>
      <c r="J15">
        <v>3</v>
      </c>
      <c r="K15">
        <v>3</v>
      </c>
      <c r="L15">
        <v>5</v>
      </c>
      <c r="M15">
        <v>0</v>
      </c>
      <c r="N15">
        <v>0</v>
      </c>
      <c r="O15">
        <v>3</v>
      </c>
      <c r="P15">
        <v>3</v>
      </c>
      <c r="Q15">
        <v>60</v>
      </c>
      <c r="R15">
        <v>4</v>
      </c>
      <c r="S15">
        <v>36</v>
      </c>
      <c r="T15">
        <v>41</v>
      </c>
      <c r="U15">
        <v>1</v>
      </c>
      <c r="V15">
        <v>41</v>
      </c>
      <c r="W15">
        <v>6.8333000000000004</v>
      </c>
      <c r="X15" s="36">
        <v>43472</v>
      </c>
      <c r="Y15">
        <v>0</v>
      </c>
      <c r="Z15">
        <v>5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53</v>
      </c>
      <c r="AI15">
        <v>3</v>
      </c>
      <c r="AJ15">
        <v>30</v>
      </c>
      <c r="AK15">
        <v>20</v>
      </c>
    </row>
    <row r="16" spans="1:37" x14ac:dyDescent="0.2">
      <c r="A16">
        <v>1407635</v>
      </c>
      <c r="B16" t="s">
        <v>110</v>
      </c>
      <c r="C16">
        <v>22</v>
      </c>
      <c r="D16" t="s">
        <v>131</v>
      </c>
      <c r="E16" t="s">
        <v>132</v>
      </c>
      <c r="F16" t="s">
        <v>133</v>
      </c>
      <c r="G16" t="s">
        <v>75</v>
      </c>
      <c r="H16">
        <v>2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2</v>
      </c>
      <c r="S16">
        <v>6</v>
      </c>
      <c r="T16">
        <v>9</v>
      </c>
      <c r="U16">
        <v>1</v>
      </c>
      <c r="V16">
        <v>9</v>
      </c>
      <c r="W16">
        <v>9</v>
      </c>
      <c r="X16" s="36">
        <v>43474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20</v>
      </c>
      <c r="AI16">
        <v>-10</v>
      </c>
      <c r="AJ16">
        <v>20</v>
      </c>
      <c r="AK16">
        <v>10</v>
      </c>
    </row>
    <row r="17" spans="1:37" x14ac:dyDescent="0.2">
      <c r="A17">
        <v>1301354</v>
      </c>
      <c r="B17" t="s">
        <v>110</v>
      </c>
      <c r="C17">
        <v>22</v>
      </c>
      <c r="D17" t="s">
        <v>131</v>
      </c>
      <c r="E17" t="s">
        <v>134</v>
      </c>
      <c r="F17" t="s">
        <v>135</v>
      </c>
      <c r="G17" t="s">
        <v>75</v>
      </c>
      <c r="H17">
        <v>3</v>
      </c>
      <c r="I17">
        <v>3</v>
      </c>
      <c r="J17">
        <v>1</v>
      </c>
      <c r="K17">
        <v>2</v>
      </c>
      <c r="L17">
        <v>11</v>
      </c>
      <c r="M17">
        <v>0</v>
      </c>
      <c r="N17">
        <v>0</v>
      </c>
      <c r="O17">
        <v>2</v>
      </c>
      <c r="P17">
        <v>1</v>
      </c>
      <c r="Q17">
        <v>18.181799999999999</v>
      </c>
      <c r="R17">
        <v>3</v>
      </c>
      <c r="S17">
        <v>0</v>
      </c>
      <c r="T17">
        <v>0</v>
      </c>
      <c r="U17">
        <v>0</v>
      </c>
      <c r="X17"/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2</v>
      </c>
      <c r="AI17">
        <v>-18</v>
      </c>
      <c r="AJ17">
        <v>0</v>
      </c>
      <c r="AK17">
        <v>20</v>
      </c>
    </row>
    <row r="18" spans="1:37" x14ac:dyDescent="0.2">
      <c r="A18">
        <v>1407636</v>
      </c>
      <c r="B18" t="s">
        <v>110</v>
      </c>
      <c r="C18">
        <v>22</v>
      </c>
      <c r="D18" t="s">
        <v>131</v>
      </c>
      <c r="E18" t="s">
        <v>136</v>
      </c>
      <c r="F18" t="s">
        <v>137</v>
      </c>
      <c r="G18" t="s">
        <v>75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R18">
        <v>1</v>
      </c>
      <c r="S18">
        <v>6</v>
      </c>
      <c r="T18">
        <v>19</v>
      </c>
      <c r="U18">
        <v>0</v>
      </c>
      <c r="W18">
        <v>19</v>
      </c>
      <c r="X18"/>
      <c r="Y18">
        <v>0</v>
      </c>
      <c r="Z18">
        <v>1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>
        <v>1301344</v>
      </c>
      <c r="B19" t="s">
        <v>110</v>
      </c>
      <c r="C19">
        <v>22</v>
      </c>
      <c r="D19" t="s">
        <v>131</v>
      </c>
      <c r="E19" t="s">
        <v>138</v>
      </c>
      <c r="F19" t="s">
        <v>139</v>
      </c>
      <c r="G19" t="s">
        <v>75</v>
      </c>
      <c r="H19">
        <v>3</v>
      </c>
      <c r="I19">
        <v>3</v>
      </c>
      <c r="J19">
        <v>1</v>
      </c>
      <c r="K19">
        <v>3</v>
      </c>
      <c r="L19">
        <v>11</v>
      </c>
      <c r="M19">
        <v>0</v>
      </c>
      <c r="N19">
        <v>0</v>
      </c>
      <c r="O19">
        <v>3</v>
      </c>
      <c r="P19">
        <v>1.5</v>
      </c>
      <c r="Q19">
        <v>27.2727</v>
      </c>
      <c r="R19">
        <v>3</v>
      </c>
      <c r="S19">
        <v>6</v>
      </c>
      <c r="T19">
        <v>12</v>
      </c>
      <c r="U19">
        <v>0</v>
      </c>
      <c r="W19">
        <v>12</v>
      </c>
      <c r="X19"/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-7</v>
      </c>
      <c r="AI19">
        <v>-17</v>
      </c>
      <c r="AJ19">
        <v>0</v>
      </c>
      <c r="AK19">
        <v>10</v>
      </c>
    </row>
    <row r="20" spans="1:37" x14ac:dyDescent="0.2">
      <c r="A20">
        <v>1407637</v>
      </c>
      <c r="B20" t="s">
        <v>110</v>
      </c>
      <c r="C20">
        <v>22</v>
      </c>
      <c r="D20" t="s">
        <v>131</v>
      </c>
      <c r="E20" t="s">
        <v>140</v>
      </c>
      <c r="F20" t="s">
        <v>35</v>
      </c>
      <c r="G20" t="s">
        <v>75</v>
      </c>
      <c r="H20">
        <v>1</v>
      </c>
      <c r="I20">
        <v>1</v>
      </c>
      <c r="J20">
        <v>0</v>
      </c>
      <c r="K20">
        <v>2</v>
      </c>
      <c r="L20">
        <v>4</v>
      </c>
      <c r="M20">
        <v>0</v>
      </c>
      <c r="N20">
        <v>0</v>
      </c>
      <c r="O20">
        <v>2</v>
      </c>
      <c r="P20">
        <v>2</v>
      </c>
      <c r="Q20">
        <v>50</v>
      </c>
      <c r="R20">
        <v>1</v>
      </c>
      <c r="S20">
        <v>0</v>
      </c>
      <c r="T20">
        <v>0</v>
      </c>
      <c r="U20">
        <v>0</v>
      </c>
      <c r="X20"/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12</v>
      </c>
      <c r="AI20">
        <v>2</v>
      </c>
      <c r="AJ20">
        <v>0</v>
      </c>
      <c r="AK20">
        <v>10</v>
      </c>
    </row>
    <row r="21" spans="1:37" x14ac:dyDescent="0.2">
      <c r="A21">
        <v>1301342</v>
      </c>
      <c r="B21" t="s">
        <v>110</v>
      </c>
      <c r="C21">
        <v>22</v>
      </c>
      <c r="D21" t="s">
        <v>131</v>
      </c>
      <c r="E21" t="s">
        <v>141</v>
      </c>
      <c r="F21" t="s">
        <v>26</v>
      </c>
      <c r="G21" t="s">
        <v>75</v>
      </c>
      <c r="H21">
        <v>4</v>
      </c>
      <c r="I21">
        <v>4</v>
      </c>
      <c r="J21">
        <v>0</v>
      </c>
      <c r="K21">
        <v>26</v>
      </c>
      <c r="L21">
        <v>35</v>
      </c>
      <c r="M21">
        <v>1</v>
      </c>
      <c r="N21">
        <v>1</v>
      </c>
      <c r="O21">
        <v>19</v>
      </c>
      <c r="P21">
        <v>6.5</v>
      </c>
      <c r="Q21">
        <v>74.285700000000006</v>
      </c>
      <c r="R21">
        <v>4</v>
      </c>
      <c r="S21">
        <v>72</v>
      </c>
      <c r="T21">
        <v>78</v>
      </c>
      <c r="U21">
        <v>5</v>
      </c>
      <c r="V21">
        <v>15.6</v>
      </c>
      <c r="W21">
        <v>6.5</v>
      </c>
      <c r="X21" s="36">
        <v>43542</v>
      </c>
      <c r="Y21">
        <v>1</v>
      </c>
      <c r="Z21">
        <v>8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209</v>
      </c>
      <c r="AI21">
        <v>29</v>
      </c>
      <c r="AJ21">
        <v>170</v>
      </c>
      <c r="AK21">
        <v>10</v>
      </c>
    </row>
    <row r="22" spans="1:37" x14ac:dyDescent="0.2">
      <c r="A22">
        <v>1301351</v>
      </c>
      <c r="B22" t="s">
        <v>110</v>
      </c>
      <c r="C22">
        <v>22</v>
      </c>
      <c r="D22" t="s">
        <v>131</v>
      </c>
      <c r="E22" t="s">
        <v>142</v>
      </c>
      <c r="F22" t="s">
        <v>143</v>
      </c>
      <c r="G22" t="s">
        <v>75</v>
      </c>
      <c r="H22">
        <v>2</v>
      </c>
      <c r="I22">
        <v>2</v>
      </c>
      <c r="J22">
        <v>1</v>
      </c>
      <c r="K22">
        <v>8</v>
      </c>
      <c r="L22">
        <v>23</v>
      </c>
      <c r="M22">
        <v>0</v>
      </c>
      <c r="N22">
        <v>0</v>
      </c>
      <c r="O22">
        <v>8</v>
      </c>
      <c r="P22">
        <v>8</v>
      </c>
      <c r="Q22">
        <v>34.782600000000002</v>
      </c>
      <c r="R22">
        <v>2</v>
      </c>
      <c r="S22">
        <v>6</v>
      </c>
      <c r="T22">
        <v>6</v>
      </c>
      <c r="U22">
        <v>0</v>
      </c>
      <c r="W22">
        <v>6</v>
      </c>
      <c r="X22"/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8</v>
      </c>
      <c r="AI22">
        <v>-2</v>
      </c>
      <c r="AJ22">
        <v>0</v>
      </c>
      <c r="AK22">
        <v>10</v>
      </c>
    </row>
    <row r="23" spans="1:37" x14ac:dyDescent="0.2">
      <c r="A23">
        <v>1301345</v>
      </c>
      <c r="B23" t="s">
        <v>110</v>
      </c>
      <c r="C23">
        <v>22</v>
      </c>
      <c r="D23" t="s">
        <v>131</v>
      </c>
      <c r="E23" t="s">
        <v>144</v>
      </c>
      <c r="F23" t="s">
        <v>145</v>
      </c>
      <c r="G23" t="s">
        <v>75</v>
      </c>
      <c r="H23">
        <v>4</v>
      </c>
      <c r="I23">
        <v>4</v>
      </c>
      <c r="J23">
        <v>0</v>
      </c>
      <c r="K23">
        <v>32</v>
      </c>
      <c r="L23">
        <v>42</v>
      </c>
      <c r="M23">
        <v>2</v>
      </c>
      <c r="N23">
        <v>0</v>
      </c>
      <c r="O23">
        <v>14</v>
      </c>
      <c r="P23">
        <v>8</v>
      </c>
      <c r="Q23">
        <v>76.1905</v>
      </c>
      <c r="R23">
        <v>4</v>
      </c>
      <c r="S23">
        <v>48</v>
      </c>
      <c r="T23">
        <v>38</v>
      </c>
      <c r="U23">
        <v>1</v>
      </c>
      <c r="V23">
        <v>38</v>
      </c>
      <c r="W23">
        <v>4.75</v>
      </c>
      <c r="X23" s="36">
        <v>43474</v>
      </c>
      <c r="Y23">
        <v>0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104</v>
      </c>
      <c r="AI23">
        <v>44</v>
      </c>
      <c r="AJ23">
        <v>60</v>
      </c>
      <c r="AK23">
        <v>0</v>
      </c>
    </row>
    <row r="24" spans="1:37" x14ac:dyDescent="0.2">
      <c r="A24">
        <v>1301347</v>
      </c>
      <c r="B24" t="s">
        <v>110</v>
      </c>
      <c r="C24">
        <v>22</v>
      </c>
      <c r="D24" t="s">
        <v>131</v>
      </c>
      <c r="E24" t="s">
        <v>146</v>
      </c>
      <c r="F24" t="s">
        <v>147</v>
      </c>
      <c r="G24" t="s">
        <v>75</v>
      </c>
      <c r="H24">
        <v>2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R24">
        <v>2</v>
      </c>
      <c r="S24">
        <v>0</v>
      </c>
      <c r="T24">
        <v>0</v>
      </c>
      <c r="U24">
        <v>0</v>
      </c>
      <c r="X24"/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>
        <v>1301343</v>
      </c>
      <c r="B25" t="s">
        <v>110</v>
      </c>
      <c r="C25">
        <v>22</v>
      </c>
      <c r="D25" t="s">
        <v>131</v>
      </c>
      <c r="E25" t="s">
        <v>148</v>
      </c>
      <c r="F25" t="s">
        <v>34</v>
      </c>
      <c r="G25" t="s">
        <v>75</v>
      </c>
      <c r="H25">
        <v>4</v>
      </c>
      <c r="I25">
        <v>4</v>
      </c>
      <c r="J25">
        <v>1</v>
      </c>
      <c r="K25">
        <v>19</v>
      </c>
      <c r="L25">
        <v>24</v>
      </c>
      <c r="M25">
        <v>2</v>
      </c>
      <c r="N25">
        <v>0</v>
      </c>
      <c r="O25">
        <v>15</v>
      </c>
      <c r="P25">
        <v>6.3333000000000004</v>
      </c>
      <c r="Q25">
        <v>79.166700000000006</v>
      </c>
      <c r="R25">
        <v>4</v>
      </c>
      <c r="S25">
        <v>0</v>
      </c>
      <c r="T25">
        <v>0</v>
      </c>
      <c r="U25">
        <v>0</v>
      </c>
      <c r="X25"/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21</v>
      </c>
      <c r="AI25">
        <v>21</v>
      </c>
      <c r="AJ25">
        <v>0</v>
      </c>
      <c r="AK25">
        <v>0</v>
      </c>
    </row>
    <row r="26" spans="1:37" x14ac:dyDescent="0.2">
      <c r="A26">
        <v>1404618</v>
      </c>
      <c r="B26" t="s">
        <v>110</v>
      </c>
      <c r="C26">
        <v>22</v>
      </c>
      <c r="D26" t="s">
        <v>131</v>
      </c>
      <c r="E26" t="s">
        <v>149</v>
      </c>
      <c r="F26" t="s">
        <v>32</v>
      </c>
      <c r="G26" t="s">
        <v>75</v>
      </c>
      <c r="H26">
        <v>3</v>
      </c>
      <c r="I26">
        <v>3</v>
      </c>
      <c r="J26">
        <v>2</v>
      </c>
      <c r="K26">
        <v>0</v>
      </c>
      <c r="L26">
        <v>3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-10</v>
      </c>
      <c r="AI26">
        <v>-10</v>
      </c>
      <c r="AJ26">
        <v>0</v>
      </c>
      <c r="AK26">
        <v>0</v>
      </c>
    </row>
    <row r="27" spans="1:37" x14ac:dyDescent="0.2">
      <c r="A27">
        <v>1301346</v>
      </c>
      <c r="B27" t="s">
        <v>110</v>
      </c>
      <c r="C27">
        <v>22</v>
      </c>
      <c r="D27" t="s">
        <v>131</v>
      </c>
      <c r="E27" t="s">
        <v>150</v>
      </c>
      <c r="F27" t="s">
        <v>151</v>
      </c>
      <c r="G27" t="s">
        <v>75</v>
      </c>
      <c r="H27">
        <v>2</v>
      </c>
      <c r="I27">
        <v>2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R27">
        <v>2</v>
      </c>
      <c r="S27">
        <v>0</v>
      </c>
      <c r="T27">
        <v>0</v>
      </c>
      <c r="U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>
        <v>1301294</v>
      </c>
      <c r="B28" t="s">
        <v>110</v>
      </c>
      <c r="C28">
        <v>22</v>
      </c>
      <c r="D28" t="s">
        <v>131</v>
      </c>
      <c r="E28" t="s">
        <v>150</v>
      </c>
      <c r="F28" t="s">
        <v>152</v>
      </c>
      <c r="G28" t="s">
        <v>75</v>
      </c>
      <c r="H28">
        <v>4</v>
      </c>
      <c r="I28">
        <v>4</v>
      </c>
      <c r="J28">
        <v>0</v>
      </c>
      <c r="K28">
        <v>23</v>
      </c>
      <c r="L28">
        <v>48</v>
      </c>
      <c r="M28">
        <v>0</v>
      </c>
      <c r="N28">
        <v>0</v>
      </c>
      <c r="O28">
        <v>10</v>
      </c>
      <c r="P28">
        <v>5.75</v>
      </c>
      <c r="Q28">
        <v>47.916699999999999</v>
      </c>
      <c r="R28">
        <v>4</v>
      </c>
      <c r="S28">
        <v>60</v>
      </c>
      <c r="T28">
        <v>65</v>
      </c>
      <c r="U28">
        <v>2</v>
      </c>
      <c r="V28">
        <v>32.5</v>
      </c>
      <c r="W28">
        <v>6.5</v>
      </c>
      <c r="X28" s="36">
        <v>43484</v>
      </c>
      <c r="Y28">
        <v>0</v>
      </c>
      <c r="Z28">
        <v>14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73</v>
      </c>
      <c r="AI28">
        <v>23</v>
      </c>
      <c r="AJ28">
        <v>50</v>
      </c>
      <c r="AK28">
        <v>0</v>
      </c>
    </row>
    <row r="29" spans="1:37" x14ac:dyDescent="0.2">
      <c r="A29">
        <v>1414704</v>
      </c>
      <c r="B29" t="s">
        <v>110</v>
      </c>
      <c r="C29">
        <v>22</v>
      </c>
      <c r="D29" t="s">
        <v>131</v>
      </c>
      <c r="E29" t="s">
        <v>153</v>
      </c>
      <c r="F29" t="s">
        <v>154</v>
      </c>
      <c r="G29" t="s">
        <v>75</v>
      </c>
      <c r="H29">
        <v>1</v>
      </c>
      <c r="I29">
        <v>1</v>
      </c>
      <c r="J29">
        <v>0</v>
      </c>
      <c r="K29">
        <v>0</v>
      </c>
      <c r="L29">
        <v>7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X29"/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-10</v>
      </c>
      <c r="AI29">
        <v>-10</v>
      </c>
      <c r="AJ29">
        <v>0</v>
      </c>
      <c r="AK29">
        <v>0</v>
      </c>
    </row>
    <row r="30" spans="1:37" x14ac:dyDescent="0.2">
      <c r="A30">
        <v>1301341</v>
      </c>
      <c r="B30" t="s">
        <v>110</v>
      </c>
      <c r="C30">
        <v>22</v>
      </c>
      <c r="D30" t="s">
        <v>131</v>
      </c>
      <c r="E30" t="s">
        <v>155</v>
      </c>
      <c r="F30" t="s">
        <v>156</v>
      </c>
      <c r="G30" t="s">
        <v>75</v>
      </c>
      <c r="H30">
        <v>4</v>
      </c>
      <c r="I30">
        <v>4</v>
      </c>
      <c r="J30">
        <v>0</v>
      </c>
      <c r="K30">
        <v>59</v>
      </c>
      <c r="L30">
        <v>52</v>
      </c>
      <c r="M30">
        <v>4</v>
      </c>
      <c r="N30">
        <v>3</v>
      </c>
      <c r="O30">
        <v>24</v>
      </c>
      <c r="P30">
        <v>14.75</v>
      </c>
      <c r="Q30">
        <v>113.4615</v>
      </c>
      <c r="R30">
        <v>4</v>
      </c>
      <c r="S30">
        <v>68</v>
      </c>
      <c r="T30">
        <v>68</v>
      </c>
      <c r="U30">
        <v>1</v>
      </c>
      <c r="V30">
        <v>68</v>
      </c>
      <c r="W30">
        <v>6</v>
      </c>
      <c r="X30" s="36">
        <v>43480</v>
      </c>
      <c r="Y30">
        <v>0</v>
      </c>
      <c r="Z30">
        <v>3</v>
      </c>
      <c r="AA30">
        <v>5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1</v>
      </c>
      <c r="AH30">
        <v>219</v>
      </c>
      <c r="AI30">
        <v>149</v>
      </c>
      <c r="AJ30">
        <v>40</v>
      </c>
      <c r="AK30">
        <v>30</v>
      </c>
    </row>
    <row r="31" spans="1:37" x14ac:dyDescent="0.2">
      <c r="A31">
        <v>573368</v>
      </c>
      <c r="B31" t="s">
        <v>110</v>
      </c>
      <c r="C31">
        <v>22</v>
      </c>
      <c r="D31" t="s">
        <v>28</v>
      </c>
      <c r="E31" t="s">
        <v>157</v>
      </c>
      <c r="F31" t="s">
        <v>30</v>
      </c>
      <c r="G31" t="s">
        <v>75</v>
      </c>
      <c r="H31">
        <v>2</v>
      </c>
      <c r="I31">
        <v>2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R31">
        <v>2</v>
      </c>
      <c r="S31">
        <v>0</v>
      </c>
      <c r="T31">
        <v>0</v>
      </c>
      <c r="U31">
        <v>0</v>
      </c>
      <c r="X31"/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>
        <v>573348</v>
      </c>
      <c r="B32" t="s">
        <v>110</v>
      </c>
      <c r="C32">
        <v>22</v>
      </c>
      <c r="D32" t="s">
        <v>28</v>
      </c>
      <c r="E32" t="s">
        <v>158</v>
      </c>
      <c r="F32" t="s">
        <v>159</v>
      </c>
      <c r="G32" t="s">
        <v>75</v>
      </c>
      <c r="H32">
        <v>4</v>
      </c>
      <c r="I32">
        <v>4</v>
      </c>
      <c r="J32">
        <v>0</v>
      </c>
      <c r="K32">
        <v>94</v>
      </c>
      <c r="L32">
        <v>67</v>
      </c>
      <c r="M32">
        <v>2</v>
      </c>
      <c r="N32">
        <v>9</v>
      </c>
      <c r="O32">
        <v>53</v>
      </c>
      <c r="P32">
        <v>23.5</v>
      </c>
      <c r="Q32">
        <v>140.29849999999999</v>
      </c>
      <c r="R32">
        <v>4</v>
      </c>
      <c r="S32">
        <v>54</v>
      </c>
      <c r="T32">
        <v>31</v>
      </c>
      <c r="U32">
        <v>3</v>
      </c>
      <c r="V32">
        <v>10.333299999999999</v>
      </c>
      <c r="W32">
        <v>3.4443999999999999</v>
      </c>
      <c r="X32" s="36">
        <v>43479</v>
      </c>
      <c r="Y32">
        <v>0</v>
      </c>
      <c r="Z32">
        <v>4</v>
      </c>
      <c r="AA32">
        <v>0</v>
      </c>
      <c r="AB32">
        <v>0</v>
      </c>
      <c r="AC32">
        <v>3</v>
      </c>
      <c r="AD32">
        <v>0</v>
      </c>
      <c r="AE32">
        <v>0</v>
      </c>
      <c r="AF32">
        <v>1</v>
      </c>
      <c r="AG32">
        <v>0</v>
      </c>
      <c r="AH32">
        <v>490</v>
      </c>
      <c r="AI32">
        <v>330</v>
      </c>
      <c r="AJ32">
        <v>110</v>
      </c>
      <c r="AK32">
        <v>50</v>
      </c>
    </row>
    <row r="33" spans="1:37" x14ac:dyDescent="0.2">
      <c r="A33">
        <v>573357</v>
      </c>
      <c r="B33" t="s">
        <v>110</v>
      </c>
      <c r="C33">
        <v>22</v>
      </c>
      <c r="D33" t="s">
        <v>28</v>
      </c>
      <c r="E33" t="s">
        <v>160</v>
      </c>
      <c r="F33" t="s">
        <v>23</v>
      </c>
      <c r="G33" t="s">
        <v>75</v>
      </c>
      <c r="H33">
        <v>3</v>
      </c>
      <c r="I33">
        <v>3</v>
      </c>
      <c r="J33">
        <v>1</v>
      </c>
      <c r="K33">
        <v>6</v>
      </c>
      <c r="L33">
        <v>14</v>
      </c>
      <c r="M33">
        <v>0</v>
      </c>
      <c r="N33">
        <v>0</v>
      </c>
      <c r="O33">
        <v>3</v>
      </c>
      <c r="P33">
        <v>3</v>
      </c>
      <c r="Q33">
        <v>42.857100000000003</v>
      </c>
      <c r="R33">
        <v>3</v>
      </c>
      <c r="S33">
        <v>18</v>
      </c>
      <c r="T33">
        <v>17</v>
      </c>
      <c r="U33">
        <v>1</v>
      </c>
      <c r="V33">
        <v>17</v>
      </c>
      <c r="W33">
        <v>5.6666999999999996</v>
      </c>
      <c r="X33" s="36">
        <v>43479</v>
      </c>
      <c r="Y33">
        <v>0</v>
      </c>
      <c r="Z33">
        <v>4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46</v>
      </c>
      <c r="AI33">
        <v>6</v>
      </c>
      <c r="AJ33">
        <v>20</v>
      </c>
      <c r="AK33">
        <v>20</v>
      </c>
    </row>
    <row r="34" spans="1:37" x14ac:dyDescent="0.2">
      <c r="A34">
        <v>573366</v>
      </c>
      <c r="B34" t="s">
        <v>110</v>
      </c>
      <c r="C34">
        <v>22</v>
      </c>
      <c r="D34" t="s">
        <v>28</v>
      </c>
      <c r="E34" t="s">
        <v>161</v>
      </c>
      <c r="F34" t="s">
        <v>162</v>
      </c>
      <c r="G34" t="s">
        <v>75</v>
      </c>
      <c r="H34">
        <v>4</v>
      </c>
      <c r="I34">
        <v>4</v>
      </c>
      <c r="J34">
        <v>3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100</v>
      </c>
      <c r="R34">
        <v>4</v>
      </c>
      <c r="S34">
        <v>54</v>
      </c>
      <c r="T34">
        <v>56</v>
      </c>
      <c r="U34">
        <v>6</v>
      </c>
      <c r="V34">
        <v>9.3332999999999995</v>
      </c>
      <c r="W34">
        <v>6.2222</v>
      </c>
      <c r="X34" s="36">
        <v>43534</v>
      </c>
      <c r="Y34">
        <v>0</v>
      </c>
      <c r="Z34">
        <v>7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181</v>
      </c>
      <c r="AI34">
        <v>1</v>
      </c>
      <c r="AJ34">
        <v>160</v>
      </c>
      <c r="AK34">
        <v>20</v>
      </c>
    </row>
    <row r="35" spans="1:37" x14ac:dyDescent="0.2">
      <c r="A35">
        <v>896865</v>
      </c>
      <c r="B35" t="s">
        <v>110</v>
      </c>
      <c r="C35">
        <v>22</v>
      </c>
      <c r="D35" t="s">
        <v>28</v>
      </c>
      <c r="E35" t="s">
        <v>163</v>
      </c>
      <c r="F35" t="s">
        <v>164</v>
      </c>
      <c r="G35" t="s">
        <v>75</v>
      </c>
      <c r="H35">
        <v>4</v>
      </c>
      <c r="I35">
        <v>4</v>
      </c>
      <c r="J35">
        <v>0</v>
      </c>
      <c r="K35">
        <v>112</v>
      </c>
      <c r="L35">
        <v>125</v>
      </c>
      <c r="M35">
        <v>6</v>
      </c>
      <c r="N35">
        <v>2</v>
      </c>
      <c r="O35">
        <v>31</v>
      </c>
      <c r="P35">
        <v>28</v>
      </c>
      <c r="Q35">
        <v>89.6</v>
      </c>
      <c r="R35">
        <v>4</v>
      </c>
      <c r="S35">
        <v>42</v>
      </c>
      <c r="T35">
        <v>46</v>
      </c>
      <c r="U35">
        <v>3</v>
      </c>
      <c r="V35">
        <v>15.333299999999999</v>
      </c>
      <c r="W35">
        <v>6.5713999999999997</v>
      </c>
      <c r="X35" s="36">
        <v>43537</v>
      </c>
      <c r="Y35">
        <v>0</v>
      </c>
      <c r="Z35">
        <v>5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332</v>
      </c>
      <c r="AI35">
        <v>222</v>
      </c>
      <c r="AJ35">
        <v>80</v>
      </c>
      <c r="AK35">
        <v>30</v>
      </c>
    </row>
    <row r="36" spans="1:37" x14ac:dyDescent="0.2">
      <c r="A36">
        <v>896863</v>
      </c>
      <c r="B36" t="s">
        <v>110</v>
      </c>
      <c r="C36">
        <v>22</v>
      </c>
      <c r="D36" t="s">
        <v>28</v>
      </c>
      <c r="E36" t="s">
        <v>123</v>
      </c>
      <c r="F36" t="s">
        <v>165</v>
      </c>
      <c r="G36" t="s">
        <v>75</v>
      </c>
      <c r="H36">
        <v>2</v>
      </c>
      <c r="I36">
        <v>2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R36">
        <v>2</v>
      </c>
      <c r="S36">
        <v>6</v>
      </c>
      <c r="T36">
        <v>8</v>
      </c>
      <c r="U36">
        <v>0</v>
      </c>
      <c r="W36">
        <v>8</v>
      </c>
      <c r="X36"/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>
        <v>1314401</v>
      </c>
      <c r="B37" t="s">
        <v>110</v>
      </c>
      <c r="C37">
        <v>22</v>
      </c>
      <c r="D37" t="s">
        <v>28</v>
      </c>
      <c r="E37" t="s">
        <v>146</v>
      </c>
      <c r="F37" t="s">
        <v>166</v>
      </c>
      <c r="G37" t="s">
        <v>75</v>
      </c>
      <c r="H37">
        <v>2</v>
      </c>
      <c r="I37">
        <v>2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R37">
        <v>2</v>
      </c>
      <c r="S37">
        <v>0</v>
      </c>
      <c r="T37">
        <v>0</v>
      </c>
      <c r="U37">
        <v>0</v>
      </c>
      <c r="X37"/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>
        <v>896861</v>
      </c>
      <c r="B38" t="s">
        <v>110</v>
      </c>
      <c r="C38">
        <v>22</v>
      </c>
      <c r="D38" t="s">
        <v>28</v>
      </c>
      <c r="E38" t="s">
        <v>167</v>
      </c>
      <c r="F38" t="s">
        <v>168</v>
      </c>
      <c r="G38" t="s">
        <v>75</v>
      </c>
      <c r="H38">
        <v>4</v>
      </c>
      <c r="I38">
        <v>4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R38">
        <v>4</v>
      </c>
      <c r="S38">
        <v>30</v>
      </c>
      <c r="T38">
        <v>43</v>
      </c>
      <c r="U38">
        <v>2</v>
      </c>
      <c r="V38">
        <v>21.5</v>
      </c>
      <c r="W38">
        <v>8.6</v>
      </c>
      <c r="X38" s="36">
        <v>43510</v>
      </c>
      <c r="Y38">
        <v>0</v>
      </c>
      <c r="Z38">
        <v>9</v>
      </c>
      <c r="AA38">
        <v>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30</v>
      </c>
      <c r="AI38">
        <v>0</v>
      </c>
      <c r="AJ38">
        <v>30</v>
      </c>
      <c r="AK38">
        <v>0</v>
      </c>
    </row>
    <row r="39" spans="1:37" x14ac:dyDescent="0.2">
      <c r="A39">
        <v>1311304</v>
      </c>
      <c r="B39" t="s">
        <v>110</v>
      </c>
      <c r="C39">
        <v>22</v>
      </c>
      <c r="D39" t="s">
        <v>28</v>
      </c>
      <c r="E39" t="s">
        <v>169</v>
      </c>
      <c r="F39" t="s">
        <v>170</v>
      </c>
      <c r="G39" t="s">
        <v>75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R39">
        <v>1</v>
      </c>
      <c r="S39">
        <v>0</v>
      </c>
      <c r="T39">
        <v>0</v>
      </c>
      <c r="U39">
        <v>0</v>
      </c>
      <c r="X39"/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>
        <v>1312075</v>
      </c>
      <c r="B40" t="s">
        <v>110</v>
      </c>
      <c r="C40">
        <v>22</v>
      </c>
      <c r="D40" t="s">
        <v>28</v>
      </c>
      <c r="E40" t="s">
        <v>171</v>
      </c>
      <c r="F40" t="s">
        <v>31</v>
      </c>
      <c r="G40" t="s">
        <v>75</v>
      </c>
      <c r="H40">
        <v>4</v>
      </c>
      <c r="I40">
        <v>4</v>
      </c>
      <c r="J40">
        <v>1</v>
      </c>
      <c r="K40">
        <v>17</v>
      </c>
      <c r="L40">
        <v>33</v>
      </c>
      <c r="M40">
        <v>0</v>
      </c>
      <c r="N40">
        <v>0</v>
      </c>
      <c r="O40">
        <v>9</v>
      </c>
      <c r="P40">
        <v>5.6666999999999996</v>
      </c>
      <c r="Q40">
        <v>51.5152</v>
      </c>
      <c r="R40">
        <v>4</v>
      </c>
      <c r="S40">
        <v>0</v>
      </c>
      <c r="T40">
        <v>0</v>
      </c>
      <c r="U40">
        <v>0</v>
      </c>
      <c r="X40"/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7</v>
      </c>
      <c r="AI40">
        <v>7</v>
      </c>
      <c r="AJ40">
        <v>0</v>
      </c>
      <c r="AK40">
        <v>0</v>
      </c>
    </row>
    <row r="41" spans="1:37" x14ac:dyDescent="0.2">
      <c r="A41">
        <v>573367</v>
      </c>
      <c r="B41" t="s">
        <v>110</v>
      </c>
      <c r="C41">
        <v>22</v>
      </c>
      <c r="D41" t="s">
        <v>28</v>
      </c>
      <c r="E41" t="s">
        <v>172</v>
      </c>
      <c r="F41" t="s">
        <v>29</v>
      </c>
      <c r="G41" t="s">
        <v>75</v>
      </c>
      <c r="H41">
        <v>3</v>
      </c>
      <c r="I41">
        <v>3</v>
      </c>
      <c r="J41">
        <v>1</v>
      </c>
      <c r="K41">
        <v>10</v>
      </c>
      <c r="L41">
        <v>24</v>
      </c>
      <c r="M41">
        <v>1</v>
      </c>
      <c r="N41">
        <v>0</v>
      </c>
      <c r="O41">
        <v>7</v>
      </c>
      <c r="P41">
        <v>5</v>
      </c>
      <c r="Q41">
        <v>41.666699999999999</v>
      </c>
      <c r="R41">
        <v>3</v>
      </c>
      <c r="S41">
        <v>0</v>
      </c>
      <c r="T41">
        <v>0</v>
      </c>
      <c r="U41">
        <v>0</v>
      </c>
      <c r="X41"/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11</v>
      </c>
      <c r="AI41">
        <v>1</v>
      </c>
      <c r="AJ41">
        <v>0</v>
      </c>
      <c r="AK41">
        <v>10</v>
      </c>
    </row>
    <row r="42" spans="1:37" x14ac:dyDescent="0.2">
      <c r="A42">
        <v>576620</v>
      </c>
      <c r="B42" t="s">
        <v>110</v>
      </c>
      <c r="C42">
        <v>22</v>
      </c>
      <c r="D42" t="s">
        <v>28</v>
      </c>
      <c r="E42" t="s">
        <v>173</v>
      </c>
      <c r="F42" t="s">
        <v>174</v>
      </c>
      <c r="G42" t="s">
        <v>75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R42">
        <v>1</v>
      </c>
      <c r="S42">
        <v>0</v>
      </c>
      <c r="T42">
        <v>0</v>
      </c>
      <c r="U42">
        <v>0</v>
      </c>
      <c r="X42"/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">
      <c r="A43">
        <v>896465</v>
      </c>
      <c r="B43" t="s">
        <v>110</v>
      </c>
      <c r="C43">
        <v>22</v>
      </c>
      <c r="D43" t="s">
        <v>28</v>
      </c>
      <c r="E43" t="s">
        <v>175</v>
      </c>
      <c r="F43" t="s">
        <v>20</v>
      </c>
      <c r="G43" t="s">
        <v>75</v>
      </c>
      <c r="H43">
        <v>4</v>
      </c>
      <c r="I43">
        <v>4</v>
      </c>
      <c r="J43">
        <v>1</v>
      </c>
      <c r="K43">
        <v>14</v>
      </c>
      <c r="L43">
        <v>35</v>
      </c>
      <c r="M43">
        <v>0</v>
      </c>
      <c r="N43">
        <v>0</v>
      </c>
      <c r="O43">
        <v>9</v>
      </c>
      <c r="P43">
        <v>4.6666999999999996</v>
      </c>
      <c r="Q43">
        <v>40</v>
      </c>
      <c r="R43">
        <v>4</v>
      </c>
      <c r="S43">
        <v>12</v>
      </c>
      <c r="T43">
        <v>14</v>
      </c>
      <c r="U43">
        <v>1</v>
      </c>
      <c r="V43">
        <v>14</v>
      </c>
      <c r="W43">
        <v>7</v>
      </c>
      <c r="X43" s="36">
        <v>43472</v>
      </c>
      <c r="Y43">
        <v>0</v>
      </c>
      <c r="Z43">
        <v>4</v>
      </c>
      <c r="AA43">
        <v>2</v>
      </c>
      <c r="AB43">
        <v>0</v>
      </c>
      <c r="AC43">
        <v>3</v>
      </c>
      <c r="AD43">
        <v>0</v>
      </c>
      <c r="AE43">
        <v>0</v>
      </c>
      <c r="AF43">
        <v>1</v>
      </c>
      <c r="AG43">
        <v>0</v>
      </c>
      <c r="AH43">
        <v>64</v>
      </c>
      <c r="AI43">
        <v>-6</v>
      </c>
      <c r="AJ43">
        <v>20</v>
      </c>
      <c r="AK43">
        <v>50</v>
      </c>
    </row>
    <row r="44" spans="1:37" x14ac:dyDescent="0.2">
      <c r="A44">
        <v>896864</v>
      </c>
      <c r="B44" t="s">
        <v>110</v>
      </c>
      <c r="C44">
        <v>22</v>
      </c>
      <c r="D44" t="s">
        <v>28</v>
      </c>
      <c r="E44" t="s">
        <v>176</v>
      </c>
      <c r="F44" t="s">
        <v>177</v>
      </c>
      <c r="G44" t="s">
        <v>75</v>
      </c>
      <c r="H44">
        <v>4</v>
      </c>
      <c r="I44">
        <v>4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R44">
        <v>4</v>
      </c>
      <c r="S44">
        <v>54</v>
      </c>
      <c r="T44">
        <v>55</v>
      </c>
      <c r="U44">
        <v>2</v>
      </c>
      <c r="V44">
        <v>27.5</v>
      </c>
      <c r="W44">
        <v>6.1111000000000004</v>
      </c>
      <c r="X44" s="36">
        <v>43515</v>
      </c>
      <c r="Y44">
        <v>0</v>
      </c>
      <c r="Z44">
        <v>8</v>
      </c>
      <c r="AA44">
        <v>3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70</v>
      </c>
      <c r="AI44">
        <v>0</v>
      </c>
      <c r="AJ44">
        <v>60</v>
      </c>
      <c r="AK44">
        <v>10</v>
      </c>
    </row>
    <row r="45" spans="1:37" x14ac:dyDescent="0.2">
      <c r="A45">
        <v>573340</v>
      </c>
      <c r="B45" t="s">
        <v>110</v>
      </c>
      <c r="C45">
        <v>22</v>
      </c>
      <c r="D45" t="s">
        <v>178</v>
      </c>
      <c r="E45" t="s">
        <v>179</v>
      </c>
      <c r="F45" t="s">
        <v>15</v>
      </c>
      <c r="G45" t="s">
        <v>75</v>
      </c>
      <c r="H45">
        <v>4</v>
      </c>
      <c r="I45">
        <v>4</v>
      </c>
      <c r="J45">
        <v>1</v>
      </c>
      <c r="K45">
        <v>52</v>
      </c>
      <c r="L45">
        <v>60</v>
      </c>
      <c r="M45">
        <v>4</v>
      </c>
      <c r="N45">
        <v>1</v>
      </c>
      <c r="O45">
        <v>34</v>
      </c>
      <c r="P45">
        <v>17.333300000000001</v>
      </c>
      <c r="Q45">
        <v>86.666700000000006</v>
      </c>
      <c r="R45">
        <v>4</v>
      </c>
      <c r="S45">
        <v>63</v>
      </c>
      <c r="T45">
        <v>40</v>
      </c>
      <c r="U45">
        <v>4</v>
      </c>
      <c r="V45">
        <v>10</v>
      </c>
      <c r="W45">
        <v>3.8094999999999999</v>
      </c>
      <c r="X45" s="36">
        <v>43529</v>
      </c>
      <c r="Y45">
        <v>0</v>
      </c>
      <c r="Z45">
        <v>2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0</v>
      </c>
      <c r="AH45">
        <v>288</v>
      </c>
      <c r="AI45">
        <v>98</v>
      </c>
      <c r="AJ45">
        <v>160</v>
      </c>
      <c r="AK45">
        <v>30</v>
      </c>
    </row>
    <row r="46" spans="1:37" x14ac:dyDescent="0.2">
      <c r="A46">
        <v>1301352</v>
      </c>
      <c r="B46" t="s">
        <v>110</v>
      </c>
      <c r="C46">
        <v>22</v>
      </c>
      <c r="D46" t="s">
        <v>178</v>
      </c>
      <c r="E46" t="s">
        <v>180</v>
      </c>
      <c r="F46" t="s">
        <v>181</v>
      </c>
      <c r="G46" t="s">
        <v>75</v>
      </c>
      <c r="H46">
        <v>3</v>
      </c>
      <c r="I46">
        <v>3</v>
      </c>
      <c r="J46">
        <v>1</v>
      </c>
      <c r="K46">
        <v>11</v>
      </c>
      <c r="L46">
        <v>22</v>
      </c>
      <c r="M46">
        <v>1</v>
      </c>
      <c r="N46">
        <v>0</v>
      </c>
      <c r="O46">
        <v>7</v>
      </c>
      <c r="P46">
        <v>5.5</v>
      </c>
      <c r="Q46">
        <v>50</v>
      </c>
      <c r="R46">
        <v>3</v>
      </c>
      <c r="S46">
        <v>36</v>
      </c>
      <c r="T46">
        <v>45</v>
      </c>
      <c r="U46">
        <v>3</v>
      </c>
      <c r="V46">
        <v>15</v>
      </c>
      <c r="W46">
        <v>7.5</v>
      </c>
      <c r="X46" s="36">
        <v>43519</v>
      </c>
      <c r="Y46">
        <v>0</v>
      </c>
      <c r="Z46">
        <v>6</v>
      </c>
      <c r="AA46">
        <v>2</v>
      </c>
      <c r="AB46">
        <v>0</v>
      </c>
      <c r="AC46">
        <v>4</v>
      </c>
      <c r="AD46">
        <v>0</v>
      </c>
      <c r="AE46">
        <v>0</v>
      </c>
      <c r="AF46">
        <v>0</v>
      </c>
      <c r="AG46">
        <v>0</v>
      </c>
      <c r="AH46">
        <v>102</v>
      </c>
      <c r="AI46">
        <v>2</v>
      </c>
      <c r="AJ46">
        <v>60</v>
      </c>
      <c r="AK46">
        <v>40</v>
      </c>
    </row>
    <row r="47" spans="1:37" x14ac:dyDescent="0.2">
      <c r="A47">
        <v>573626</v>
      </c>
      <c r="B47" t="s">
        <v>110</v>
      </c>
      <c r="C47">
        <v>22</v>
      </c>
      <c r="D47" t="s">
        <v>178</v>
      </c>
      <c r="E47" t="s">
        <v>182</v>
      </c>
      <c r="F47" t="s">
        <v>183</v>
      </c>
      <c r="G47" t="s">
        <v>75</v>
      </c>
      <c r="H47">
        <v>4</v>
      </c>
      <c r="I47">
        <v>4</v>
      </c>
      <c r="J47">
        <v>0</v>
      </c>
      <c r="K47">
        <v>147</v>
      </c>
      <c r="L47">
        <v>70</v>
      </c>
      <c r="M47">
        <v>2</v>
      </c>
      <c r="N47">
        <v>18</v>
      </c>
      <c r="O47">
        <v>112</v>
      </c>
      <c r="P47">
        <v>36.75</v>
      </c>
      <c r="Q47">
        <v>210</v>
      </c>
      <c r="R47">
        <v>4</v>
      </c>
      <c r="S47">
        <v>6</v>
      </c>
      <c r="T47">
        <v>10</v>
      </c>
      <c r="U47">
        <v>0</v>
      </c>
      <c r="W47">
        <v>10</v>
      </c>
      <c r="X47"/>
      <c r="Y47">
        <v>0</v>
      </c>
      <c r="Z47">
        <v>0</v>
      </c>
      <c r="AA47">
        <v>1</v>
      </c>
      <c r="AB47">
        <v>0</v>
      </c>
      <c r="AC47">
        <v>6</v>
      </c>
      <c r="AD47">
        <v>1</v>
      </c>
      <c r="AE47">
        <v>0</v>
      </c>
      <c r="AF47">
        <v>1</v>
      </c>
      <c r="AG47">
        <v>0</v>
      </c>
      <c r="AH47">
        <v>629</v>
      </c>
      <c r="AI47">
        <v>539</v>
      </c>
      <c r="AJ47">
        <v>0</v>
      </c>
      <c r="AK47">
        <v>90</v>
      </c>
    </row>
    <row r="48" spans="1:37" x14ac:dyDescent="0.2">
      <c r="A48">
        <v>573574</v>
      </c>
      <c r="B48" t="s">
        <v>110</v>
      </c>
      <c r="C48">
        <v>22</v>
      </c>
      <c r="D48" t="s">
        <v>178</v>
      </c>
      <c r="E48" t="s">
        <v>184</v>
      </c>
      <c r="F48" t="s">
        <v>15</v>
      </c>
      <c r="G48" t="s">
        <v>75</v>
      </c>
      <c r="H48">
        <v>2</v>
      </c>
      <c r="I48">
        <v>2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X48"/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-10</v>
      </c>
      <c r="AI48">
        <v>-10</v>
      </c>
      <c r="AJ48">
        <v>0</v>
      </c>
      <c r="AK48">
        <v>0</v>
      </c>
    </row>
    <row r="49" spans="1:37" x14ac:dyDescent="0.2">
      <c r="A49">
        <v>573573</v>
      </c>
      <c r="B49" t="s">
        <v>110</v>
      </c>
      <c r="C49">
        <v>22</v>
      </c>
      <c r="D49" t="s">
        <v>178</v>
      </c>
      <c r="E49" t="s">
        <v>185</v>
      </c>
      <c r="F49" t="s">
        <v>15</v>
      </c>
      <c r="G49" t="s">
        <v>75</v>
      </c>
      <c r="H49">
        <v>4</v>
      </c>
      <c r="I49">
        <v>4</v>
      </c>
      <c r="J49">
        <v>0</v>
      </c>
      <c r="K49">
        <v>108</v>
      </c>
      <c r="L49">
        <v>79</v>
      </c>
      <c r="M49">
        <v>1</v>
      </c>
      <c r="N49">
        <v>9</v>
      </c>
      <c r="O49">
        <v>72</v>
      </c>
      <c r="P49">
        <v>27</v>
      </c>
      <c r="Q49">
        <v>136.7089</v>
      </c>
      <c r="R49">
        <v>4</v>
      </c>
      <c r="S49">
        <v>62</v>
      </c>
      <c r="T49">
        <v>37</v>
      </c>
      <c r="U49">
        <v>6</v>
      </c>
      <c r="V49">
        <v>6.1666999999999996</v>
      </c>
      <c r="W49">
        <v>3.5806</v>
      </c>
      <c r="X49" s="36">
        <v>43504</v>
      </c>
      <c r="Y49">
        <v>0</v>
      </c>
      <c r="Z49">
        <v>3</v>
      </c>
      <c r="AA49">
        <v>1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581</v>
      </c>
      <c r="AI49">
        <v>351</v>
      </c>
      <c r="AJ49">
        <v>210</v>
      </c>
      <c r="AK49">
        <v>20</v>
      </c>
    </row>
    <row r="50" spans="1:37" x14ac:dyDescent="0.2">
      <c r="A50">
        <v>1402433</v>
      </c>
      <c r="B50" t="s">
        <v>110</v>
      </c>
      <c r="C50">
        <v>22</v>
      </c>
      <c r="D50" t="s">
        <v>178</v>
      </c>
      <c r="E50" t="s">
        <v>186</v>
      </c>
      <c r="F50" t="s">
        <v>187</v>
      </c>
      <c r="G50" t="s">
        <v>75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R50">
        <v>1</v>
      </c>
      <c r="S50">
        <v>18</v>
      </c>
      <c r="T50">
        <v>10</v>
      </c>
      <c r="U50">
        <v>1</v>
      </c>
      <c r="V50">
        <v>10</v>
      </c>
      <c r="W50">
        <v>3.3332999999999999</v>
      </c>
      <c r="X50" s="36">
        <v>43475</v>
      </c>
      <c r="Y50">
        <v>0</v>
      </c>
      <c r="Z50">
        <v>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40</v>
      </c>
      <c r="AI50">
        <v>0</v>
      </c>
      <c r="AJ50">
        <v>40</v>
      </c>
      <c r="AK50">
        <v>0</v>
      </c>
    </row>
    <row r="51" spans="1:37" x14ac:dyDescent="0.2">
      <c r="A51">
        <v>904628</v>
      </c>
      <c r="B51" t="s">
        <v>110</v>
      </c>
      <c r="C51">
        <v>22</v>
      </c>
      <c r="D51" t="s">
        <v>178</v>
      </c>
      <c r="E51" t="s">
        <v>188</v>
      </c>
      <c r="F51" t="s">
        <v>189</v>
      </c>
      <c r="G51" t="s">
        <v>75</v>
      </c>
      <c r="H51">
        <v>2</v>
      </c>
      <c r="I51">
        <v>2</v>
      </c>
      <c r="J51">
        <v>0</v>
      </c>
      <c r="K51">
        <v>57</v>
      </c>
      <c r="L51">
        <v>39</v>
      </c>
      <c r="M51">
        <v>4</v>
      </c>
      <c r="N51">
        <v>4</v>
      </c>
      <c r="O51">
        <v>34</v>
      </c>
      <c r="P51">
        <v>28.5</v>
      </c>
      <c r="Q51">
        <v>146.15379999999999</v>
      </c>
      <c r="R51">
        <v>2</v>
      </c>
      <c r="S51">
        <v>30</v>
      </c>
      <c r="T51">
        <v>29</v>
      </c>
      <c r="U51">
        <v>1</v>
      </c>
      <c r="V51">
        <v>29</v>
      </c>
      <c r="W51">
        <v>5.8</v>
      </c>
      <c r="X51" s="36">
        <v>43473</v>
      </c>
      <c r="Y51">
        <v>0</v>
      </c>
      <c r="Z51">
        <v>7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199</v>
      </c>
      <c r="AI51">
        <v>169</v>
      </c>
      <c r="AJ51">
        <v>30</v>
      </c>
      <c r="AK51">
        <v>0</v>
      </c>
    </row>
    <row r="52" spans="1:37" x14ac:dyDescent="0.2">
      <c r="A52">
        <v>894778</v>
      </c>
      <c r="B52" t="s">
        <v>110</v>
      </c>
      <c r="C52">
        <v>22</v>
      </c>
      <c r="D52" t="s">
        <v>178</v>
      </c>
      <c r="E52" t="s">
        <v>190</v>
      </c>
      <c r="F52" t="s">
        <v>191</v>
      </c>
      <c r="G52" t="s">
        <v>75</v>
      </c>
      <c r="H52">
        <v>4</v>
      </c>
      <c r="I52">
        <v>4</v>
      </c>
      <c r="J52">
        <v>4</v>
      </c>
      <c r="K52">
        <v>0</v>
      </c>
      <c r="L52">
        <v>0</v>
      </c>
      <c r="M52">
        <v>0</v>
      </c>
      <c r="N52">
        <v>0</v>
      </c>
      <c r="O52">
        <v>0</v>
      </c>
      <c r="R52">
        <v>4</v>
      </c>
      <c r="S52">
        <v>60</v>
      </c>
      <c r="T52">
        <v>79</v>
      </c>
      <c r="U52">
        <v>5</v>
      </c>
      <c r="V52">
        <v>15.8</v>
      </c>
      <c r="W52">
        <v>7.9</v>
      </c>
      <c r="X52" s="37">
        <v>47150</v>
      </c>
      <c r="Y52">
        <v>0</v>
      </c>
      <c r="Z52">
        <v>14</v>
      </c>
      <c r="AA52">
        <v>3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110</v>
      </c>
      <c r="AI52">
        <v>0</v>
      </c>
      <c r="AJ52">
        <v>100</v>
      </c>
      <c r="AK52">
        <v>10</v>
      </c>
    </row>
    <row r="53" spans="1:37" x14ac:dyDescent="0.2">
      <c r="A53">
        <v>1319945</v>
      </c>
      <c r="B53" t="s">
        <v>110</v>
      </c>
      <c r="C53">
        <v>22</v>
      </c>
      <c r="D53" t="s">
        <v>178</v>
      </c>
      <c r="E53" t="s">
        <v>192</v>
      </c>
      <c r="F53" t="s">
        <v>16</v>
      </c>
      <c r="G53" t="s">
        <v>75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v>1</v>
      </c>
      <c r="S53">
        <v>0</v>
      </c>
      <c r="T53">
        <v>0</v>
      </c>
      <c r="U53">
        <v>0</v>
      </c>
      <c r="X53"/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">
      <c r="A54">
        <v>573436</v>
      </c>
      <c r="B54" t="s">
        <v>110</v>
      </c>
      <c r="C54">
        <v>22</v>
      </c>
      <c r="D54" t="s">
        <v>4</v>
      </c>
      <c r="E54" t="s">
        <v>193</v>
      </c>
      <c r="F54" t="s">
        <v>18</v>
      </c>
      <c r="G54" t="s">
        <v>75</v>
      </c>
      <c r="H54">
        <v>4</v>
      </c>
      <c r="I54">
        <v>4</v>
      </c>
      <c r="J54">
        <v>0</v>
      </c>
      <c r="K54">
        <v>13</v>
      </c>
      <c r="L54">
        <v>33</v>
      </c>
      <c r="M54">
        <v>1</v>
      </c>
      <c r="N54">
        <v>0</v>
      </c>
      <c r="O54">
        <v>9</v>
      </c>
      <c r="P54">
        <v>3.25</v>
      </c>
      <c r="Q54">
        <v>39.393900000000002</v>
      </c>
      <c r="R54">
        <v>4</v>
      </c>
      <c r="S54">
        <v>0</v>
      </c>
      <c r="T54">
        <v>0</v>
      </c>
      <c r="U54">
        <v>0</v>
      </c>
      <c r="X54"/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-6</v>
      </c>
      <c r="AI54">
        <v>-6</v>
      </c>
      <c r="AJ54">
        <v>0</v>
      </c>
      <c r="AK54">
        <v>0</v>
      </c>
    </row>
    <row r="55" spans="1:37" x14ac:dyDescent="0.2">
      <c r="A55">
        <v>573432</v>
      </c>
      <c r="B55" t="s">
        <v>110</v>
      </c>
      <c r="C55">
        <v>22</v>
      </c>
      <c r="D55" t="s">
        <v>4</v>
      </c>
      <c r="E55" t="s">
        <v>194</v>
      </c>
      <c r="F55" t="s">
        <v>37</v>
      </c>
      <c r="G55" t="s">
        <v>75</v>
      </c>
      <c r="H55">
        <v>4</v>
      </c>
      <c r="I55">
        <v>4</v>
      </c>
      <c r="J55">
        <v>0</v>
      </c>
      <c r="K55">
        <v>81</v>
      </c>
      <c r="L55">
        <v>74</v>
      </c>
      <c r="M55">
        <v>4</v>
      </c>
      <c r="N55">
        <v>3</v>
      </c>
      <c r="O55">
        <v>32</v>
      </c>
      <c r="P55">
        <v>20.25</v>
      </c>
      <c r="Q55">
        <v>109.45950000000001</v>
      </c>
      <c r="R55">
        <v>4</v>
      </c>
      <c r="S55">
        <v>72</v>
      </c>
      <c r="T55">
        <v>66</v>
      </c>
      <c r="U55">
        <v>3</v>
      </c>
      <c r="V55">
        <v>22</v>
      </c>
      <c r="W55">
        <v>5.5</v>
      </c>
      <c r="X55" s="36">
        <v>43507</v>
      </c>
      <c r="Y55">
        <v>0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281</v>
      </c>
      <c r="AI55">
        <v>181</v>
      </c>
      <c r="AJ55">
        <v>100</v>
      </c>
      <c r="AK55">
        <v>0</v>
      </c>
    </row>
    <row r="56" spans="1:37" x14ac:dyDescent="0.2">
      <c r="A56">
        <v>573350</v>
      </c>
      <c r="B56" t="s">
        <v>110</v>
      </c>
      <c r="C56">
        <v>22</v>
      </c>
      <c r="D56" t="s">
        <v>4</v>
      </c>
      <c r="E56" t="s">
        <v>195</v>
      </c>
      <c r="F56" t="s">
        <v>37</v>
      </c>
      <c r="G56" t="s">
        <v>75</v>
      </c>
      <c r="H56">
        <v>4</v>
      </c>
      <c r="I56">
        <v>4</v>
      </c>
      <c r="J56">
        <v>3</v>
      </c>
      <c r="K56">
        <v>1</v>
      </c>
      <c r="L56">
        <v>3</v>
      </c>
      <c r="M56">
        <v>0</v>
      </c>
      <c r="N56">
        <v>0</v>
      </c>
      <c r="O56">
        <v>1</v>
      </c>
      <c r="P56">
        <v>1</v>
      </c>
      <c r="Q56">
        <v>33.333300000000001</v>
      </c>
      <c r="R56">
        <v>4</v>
      </c>
      <c r="S56">
        <v>0</v>
      </c>
      <c r="T56">
        <v>0</v>
      </c>
      <c r="U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>
        <v>573433</v>
      </c>
      <c r="B57" t="s">
        <v>110</v>
      </c>
      <c r="C57">
        <v>22</v>
      </c>
      <c r="D57" t="s">
        <v>4</v>
      </c>
      <c r="E57" t="s">
        <v>196</v>
      </c>
      <c r="F57" t="s">
        <v>197</v>
      </c>
      <c r="G57" t="s">
        <v>75</v>
      </c>
      <c r="H57">
        <v>4</v>
      </c>
      <c r="I57">
        <v>4</v>
      </c>
      <c r="J57">
        <v>0</v>
      </c>
      <c r="K57">
        <v>38</v>
      </c>
      <c r="L57">
        <v>42</v>
      </c>
      <c r="M57">
        <v>2</v>
      </c>
      <c r="N57">
        <v>1</v>
      </c>
      <c r="O57">
        <v>20</v>
      </c>
      <c r="P57">
        <v>9.5</v>
      </c>
      <c r="Q57">
        <v>90.476200000000006</v>
      </c>
      <c r="R57">
        <v>4</v>
      </c>
      <c r="S57">
        <v>0</v>
      </c>
      <c r="T57">
        <v>0</v>
      </c>
      <c r="U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92</v>
      </c>
      <c r="AI57">
        <v>82</v>
      </c>
      <c r="AJ57">
        <v>0</v>
      </c>
      <c r="AK57">
        <v>10</v>
      </c>
    </row>
    <row r="58" spans="1:37" x14ac:dyDescent="0.2">
      <c r="A58">
        <v>573434</v>
      </c>
      <c r="B58" t="s">
        <v>110</v>
      </c>
      <c r="C58">
        <v>22</v>
      </c>
      <c r="D58" t="s">
        <v>4</v>
      </c>
      <c r="E58" t="s">
        <v>198</v>
      </c>
      <c r="F58" t="s">
        <v>22</v>
      </c>
      <c r="G58" t="s">
        <v>75</v>
      </c>
      <c r="H58">
        <v>4</v>
      </c>
      <c r="I58">
        <v>4</v>
      </c>
      <c r="J58">
        <v>0</v>
      </c>
      <c r="K58">
        <v>56</v>
      </c>
      <c r="L58">
        <v>42</v>
      </c>
      <c r="M58">
        <v>1</v>
      </c>
      <c r="N58">
        <v>5</v>
      </c>
      <c r="O58">
        <v>28</v>
      </c>
      <c r="P58">
        <v>14</v>
      </c>
      <c r="Q58">
        <v>133.33330000000001</v>
      </c>
      <c r="R58">
        <v>4</v>
      </c>
      <c r="S58">
        <v>69</v>
      </c>
      <c r="T58">
        <v>73</v>
      </c>
      <c r="U58">
        <v>4</v>
      </c>
      <c r="V58">
        <v>18.25</v>
      </c>
      <c r="W58">
        <v>6.3478000000000003</v>
      </c>
      <c r="X58" s="36">
        <v>43532</v>
      </c>
      <c r="Y58">
        <v>0</v>
      </c>
      <c r="Z58">
        <v>2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297</v>
      </c>
      <c r="AI58">
        <v>157</v>
      </c>
      <c r="AJ58">
        <v>130</v>
      </c>
      <c r="AK58">
        <v>10</v>
      </c>
    </row>
    <row r="59" spans="1:37" x14ac:dyDescent="0.2">
      <c r="A59">
        <v>573444</v>
      </c>
      <c r="B59" t="s">
        <v>110</v>
      </c>
      <c r="C59">
        <v>22</v>
      </c>
      <c r="D59" t="s">
        <v>4</v>
      </c>
      <c r="E59" t="s">
        <v>199</v>
      </c>
      <c r="F59" t="s">
        <v>200</v>
      </c>
      <c r="G59" t="s">
        <v>75</v>
      </c>
      <c r="H59">
        <v>4</v>
      </c>
      <c r="I59">
        <v>4</v>
      </c>
      <c r="J59">
        <v>3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100</v>
      </c>
      <c r="R59">
        <v>4</v>
      </c>
      <c r="S59">
        <v>12</v>
      </c>
      <c r="T59">
        <v>22</v>
      </c>
      <c r="U59">
        <v>2</v>
      </c>
      <c r="V59">
        <v>11</v>
      </c>
      <c r="W59">
        <v>11</v>
      </c>
      <c r="X59" s="36">
        <v>43499</v>
      </c>
      <c r="Y59">
        <v>0</v>
      </c>
      <c r="Z59">
        <v>1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2</v>
      </c>
      <c r="AH59">
        <v>91</v>
      </c>
      <c r="AI59">
        <v>1</v>
      </c>
      <c r="AJ59">
        <v>50</v>
      </c>
      <c r="AK59">
        <v>40</v>
      </c>
    </row>
    <row r="60" spans="1:37" x14ac:dyDescent="0.2">
      <c r="A60">
        <v>573440</v>
      </c>
      <c r="B60" t="s">
        <v>110</v>
      </c>
      <c r="C60">
        <v>22</v>
      </c>
      <c r="D60" t="s">
        <v>4</v>
      </c>
      <c r="E60" t="s">
        <v>201</v>
      </c>
      <c r="F60" t="s">
        <v>36</v>
      </c>
      <c r="G60" t="s">
        <v>75</v>
      </c>
      <c r="H60">
        <v>4</v>
      </c>
      <c r="I60">
        <v>4</v>
      </c>
      <c r="J60">
        <v>3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60</v>
      </c>
      <c r="T60">
        <v>77</v>
      </c>
      <c r="U60">
        <v>1</v>
      </c>
      <c r="V60">
        <v>77</v>
      </c>
      <c r="W60">
        <v>7.7</v>
      </c>
      <c r="X60" s="36">
        <v>43474</v>
      </c>
      <c r="Y60">
        <v>0</v>
      </c>
      <c r="Z60">
        <v>4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">
      <c r="A61">
        <v>1301336</v>
      </c>
      <c r="B61" t="s">
        <v>110</v>
      </c>
      <c r="C61">
        <v>22</v>
      </c>
      <c r="D61" t="s">
        <v>4</v>
      </c>
      <c r="E61" t="s">
        <v>202</v>
      </c>
      <c r="F61" t="s">
        <v>203</v>
      </c>
      <c r="G61" t="s">
        <v>75</v>
      </c>
      <c r="H61">
        <v>3</v>
      </c>
      <c r="I61">
        <v>3</v>
      </c>
      <c r="J61">
        <v>1</v>
      </c>
      <c r="K61">
        <v>26</v>
      </c>
      <c r="L61">
        <v>32</v>
      </c>
      <c r="M61">
        <v>2</v>
      </c>
      <c r="N61">
        <v>0</v>
      </c>
      <c r="O61">
        <v>14</v>
      </c>
      <c r="P61">
        <v>13</v>
      </c>
      <c r="Q61">
        <v>81.25</v>
      </c>
      <c r="R61">
        <v>3</v>
      </c>
      <c r="S61">
        <v>0</v>
      </c>
      <c r="T61">
        <v>0</v>
      </c>
      <c r="U61">
        <v>0</v>
      </c>
      <c r="X61"/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58</v>
      </c>
      <c r="AI61">
        <v>48</v>
      </c>
      <c r="AJ61">
        <v>0</v>
      </c>
      <c r="AK61">
        <v>10</v>
      </c>
    </row>
    <row r="62" spans="1:37" x14ac:dyDescent="0.2">
      <c r="A62">
        <v>894631</v>
      </c>
      <c r="B62" t="s">
        <v>110</v>
      </c>
      <c r="C62">
        <v>22</v>
      </c>
      <c r="D62" t="s">
        <v>4</v>
      </c>
      <c r="E62" t="s">
        <v>173</v>
      </c>
      <c r="F62" t="s">
        <v>204</v>
      </c>
      <c r="G62" t="s">
        <v>75</v>
      </c>
      <c r="H62">
        <v>4</v>
      </c>
      <c r="I62">
        <v>4</v>
      </c>
      <c r="J62">
        <v>1</v>
      </c>
      <c r="K62">
        <v>17</v>
      </c>
      <c r="L62">
        <v>23</v>
      </c>
      <c r="M62">
        <v>0</v>
      </c>
      <c r="N62">
        <v>0</v>
      </c>
      <c r="O62">
        <v>14</v>
      </c>
      <c r="P62">
        <v>5.6666999999999996</v>
      </c>
      <c r="Q62">
        <v>73.912999999999997</v>
      </c>
      <c r="R62">
        <v>4</v>
      </c>
      <c r="S62">
        <v>6</v>
      </c>
      <c r="T62">
        <v>17</v>
      </c>
      <c r="U62">
        <v>0</v>
      </c>
      <c r="W62">
        <v>17</v>
      </c>
      <c r="X62"/>
      <c r="Y62">
        <v>0</v>
      </c>
      <c r="Z62">
        <v>1</v>
      </c>
      <c r="AA62">
        <v>0</v>
      </c>
      <c r="AB62">
        <v>0</v>
      </c>
      <c r="AC62">
        <v>2</v>
      </c>
      <c r="AD62">
        <v>0</v>
      </c>
      <c r="AE62">
        <v>1</v>
      </c>
      <c r="AF62">
        <v>0</v>
      </c>
      <c r="AG62">
        <v>1</v>
      </c>
      <c r="AH62">
        <v>57</v>
      </c>
      <c r="AI62">
        <v>17</v>
      </c>
      <c r="AJ62">
        <v>0</v>
      </c>
      <c r="AK62">
        <v>40</v>
      </c>
    </row>
    <row r="63" spans="1:37" x14ac:dyDescent="0.2">
      <c r="A63">
        <v>573438</v>
      </c>
      <c r="B63" t="s">
        <v>110</v>
      </c>
      <c r="C63">
        <v>22</v>
      </c>
      <c r="D63" t="s">
        <v>4</v>
      </c>
      <c r="E63" t="s">
        <v>205</v>
      </c>
      <c r="F63" t="s">
        <v>27</v>
      </c>
      <c r="G63" t="s">
        <v>75</v>
      </c>
      <c r="H63">
        <v>4</v>
      </c>
      <c r="I63">
        <v>4</v>
      </c>
      <c r="J63">
        <v>0</v>
      </c>
      <c r="K63">
        <v>29</v>
      </c>
      <c r="L63">
        <v>40</v>
      </c>
      <c r="M63">
        <v>3</v>
      </c>
      <c r="N63">
        <v>0</v>
      </c>
      <c r="O63">
        <v>19</v>
      </c>
      <c r="P63">
        <v>7.25</v>
      </c>
      <c r="Q63">
        <v>72.5</v>
      </c>
      <c r="R63">
        <v>4</v>
      </c>
      <c r="S63">
        <v>60</v>
      </c>
      <c r="T63">
        <v>80</v>
      </c>
      <c r="U63">
        <v>3</v>
      </c>
      <c r="V63">
        <v>26.666699999999999</v>
      </c>
      <c r="W63">
        <v>8</v>
      </c>
      <c r="X63" s="36">
        <v>43511</v>
      </c>
      <c r="Y63">
        <v>0</v>
      </c>
      <c r="Z63">
        <v>4</v>
      </c>
      <c r="AA63">
        <v>2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1</v>
      </c>
      <c r="AH63">
        <v>122</v>
      </c>
      <c r="AI63">
        <v>42</v>
      </c>
      <c r="AJ63">
        <v>40</v>
      </c>
      <c r="AK63">
        <v>40</v>
      </c>
    </row>
    <row r="64" spans="1:37" x14ac:dyDescent="0.2">
      <c r="A64" s="38">
        <v>573359</v>
      </c>
      <c r="E64" s="39" t="s">
        <v>206</v>
      </c>
    </row>
    <row r="65" spans="1:5" x14ac:dyDescent="0.2">
      <c r="A65" s="38">
        <v>9999990</v>
      </c>
      <c r="E65" t="s">
        <v>231</v>
      </c>
    </row>
    <row r="66" spans="1:5" x14ac:dyDescent="0.2">
      <c r="A66" s="38">
        <v>1324213</v>
      </c>
      <c r="E66" t="s">
        <v>234</v>
      </c>
    </row>
    <row r="67" spans="1:5" x14ac:dyDescent="0.2">
      <c r="A67">
        <v>895259</v>
      </c>
      <c r="E67" t="s">
        <v>245</v>
      </c>
    </row>
    <row r="68" spans="1:5" x14ac:dyDescent="0.2">
      <c r="A68" s="38">
        <v>576622</v>
      </c>
      <c r="E68" s="39" t="s">
        <v>211</v>
      </c>
    </row>
    <row r="69" spans="1:5" x14ac:dyDescent="0.2">
      <c r="A69">
        <v>573431</v>
      </c>
      <c r="E69" t="s">
        <v>264</v>
      </c>
    </row>
    <row r="1195" spans="1:1" x14ac:dyDescent="0.2">
      <c r="A1195" s="9"/>
    </row>
  </sheetData>
  <sortState xmlns:xlrd2="http://schemas.microsoft.com/office/spreadsheetml/2017/richdata2" ref="A2:Q1195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F4E6-A2E0-6E48-BBCC-01C949123F1A}">
  <dimension ref="B2:E8"/>
  <sheetViews>
    <sheetView workbookViewId="0">
      <selection activeCell="D17" sqref="D17"/>
    </sheetView>
  </sheetViews>
  <sheetFormatPr baseColWidth="10" defaultRowHeight="16" x14ac:dyDescent="0.2"/>
  <sheetData>
    <row r="2" spans="2:5" x14ac:dyDescent="0.2">
      <c r="C2" s="2">
        <f>SUM(C3:C7)</f>
        <v>1</v>
      </c>
      <c r="D2">
        <v>232</v>
      </c>
    </row>
    <row r="3" spans="2:5" x14ac:dyDescent="0.2">
      <c r="B3" t="s">
        <v>83</v>
      </c>
      <c r="C3" s="2">
        <v>0.1</v>
      </c>
      <c r="D3">
        <f>ROUND($D$2*C3,0)</f>
        <v>23</v>
      </c>
    </row>
    <row r="4" spans="2:5" x14ac:dyDescent="0.2">
      <c r="B4" t="s">
        <v>84</v>
      </c>
      <c r="C4" s="2">
        <v>0.15</v>
      </c>
      <c r="D4">
        <f t="shared" ref="D4:D7" si="0">ROUND($D$2*C4,0)</f>
        <v>35</v>
      </c>
      <c r="E4">
        <f>D4+D3</f>
        <v>58</v>
      </c>
    </row>
    <row r="5" spans="2:5" x14ac:dyDescent="0.2">
      <c r="B5" t="s">
        <v>85</v>
      </c>
      <c r="C5" s="2">
        <v>0.2</v>
      </c>
      <c r="D5">
        <f t="shared" si="0"/>
        <v>46</v>
      </c>
      <c r="E5">
        <f>E4+D5</f>
        <v>104</v>
      </c>
    </row>
    <row r="6" spans="2:5" x14ac:dyDescent="0.2">
      <c r="B6" t="s">
        <v>86</v>
      </c>
      <c r="C6" s="2">
        <v>0.25</v>
      </c>
      <c r="D6">
        <f t="shared" si="0"/>
        <v>58</v>
      </c>
      <c r="E6">
        <f t="shared" ref="E6:E7" si="1">E5+D6</f>
        <v>162</v>
      </c>
    </row>
    <row r="7" spans="2:5" x14ac:dyDescent="0.2">
      <c r="B7" t="s">
        <v>87</v>
      </c>
      <c r="C7" s="2">
        <v>0.3</v>
      </c>
      <c r="D7">
        <f t="shared" si="0"/>
        <v>70</v>
      </c>
      <c r="E7">
        <f t="shared" si="1"/>
        <v>232</v>
      </c>
    </row>
    <row r="8" spans="2:5" x14ac:dyDescent="0.2">
      <c r="D8">
        <f>SUM(D3:D7)</f>
        <v>232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BAF9-0745-F74C-99FD-784D1EEE6875}">
  <dimension ref="A1:E22"/>
  <sheetViews>
    <sheetView workbookViewId="0">
      <selection activeCell="D33" sqref="D33"/>
    </sheetView>
  </sheetViews>
  <sheetFormatPr baseColWidth="10" defaultRowHeight="16" x14ac:dyDescent="0.2"/>
  <cols>
    <col min="1" max="1" width="16.1640625" customWidth="1"/>
    <col min="2" max="2" width="24.33203125" customWidth="1"/>
    <col min="3" max="3" width="14.33203125" customWidth="1"/>
    <col min="4" max="4" width="19.83203125" customWidth="1"/>
    <col min="5" max="5" width="19.83203125" bestFit="1" customWidth="1"/>
  </cols>
  <sheetData>
    <row r="1" spans="1:5" x14ac:dyDescent="0.2">
      <c r="A1" t="s">
        <v>7</v>
      </c>
      <c r="B1" t="s">
        <v>94</v>
      </c>
      <c r="C1" t="s">
        <v>95</v>
      </c>
      <c r="D1" t="s">
        <v>96</v>
      </c>
      <c r="E1" t="s">
        <v>109</v>
      </c>
    </row>
    <row r="2" spans="1:5" x14ac:dyDescent="0.2">
      <c r="A2" s="3"/>
      <c r="B2" s="3"/>
      <c r="C2" t="b">
        <v>0</v>
      </c>
      <c r="D2" t="b">
        <v>0</v>
      </c>
    </row>
    <row r="3" spans="1:5" x14ac:dyDescent="0.2">
      <c r="A3" s="3"/>
      <c r="B3" s="3"/>
      <c r="C3" t="b">
        <v>0</v>
      </c>
      <c r="D3" t="b">
        <v>0</v>
      </c>
    </row>
    <row r="4" spans="1:5" x14ac:dyDescent="0.2">
      <c r="A4" s="3"/>
      <c r="B4" s="3"/>
      <c r="C4" t="b">
        <v>0</v>
      </c>
      <c r="D4" t="b">
        <v>0</v>
      </c>
    </row>
    <row r="5" spans="1:5" x14ac:dyDescent="0.2">
      <c r="A5" s="3"/>
      <c r="B5" s="3"/>
      <c r="C5" t="b">
        <v>0</v>
      </c>
      <c r="D5" t="b">
        <v>0</v>
      </c>
    </row>
    <row r="6" spans="1:5" x14ac:dyDescent="0.2">
      <c r="A6" s="3"/>
      <c r="B6" s="3"/>
      <c r="C6" t="b">
        <v>0</v>
      </c>
      <c r="D6" t="b">
        <v>0</v>
      </c>
    </row>
    <row r="7" spans="1:5" x14ac:dyDescent="0.2">
      <c r="A7" s="3"/>
      <c r="B7" s="3"/>
      <c r="C7" t="b">
        <v>0</v>
      </c>
      <c r="D7" t="b">
        <v>0</v>
      </c>
    </row>
    <row r="8" spans="1:5" x14ac:dyDescent="0.2">
      <c r="A8" s="3"/>
      <c r="B8" s="3"/>
      <c r="C8" t="b">
        <v>0</v>
      </c>
      <c r="D8" t="b">
        <v>0</v>
      </c>
    </row>
    <row r="9" spans="1:5" x14ac:dyDescent="0.2">
      <c r="A9" s="3"/>
      <c r="B9" s="3"/>
      <c r="C9" t="b">
        <v>0</v>
      </c>
      <c r="D9" t="b">
        <v>0</v>
      </c>
    </row>
    <row r="10" spans="1:5" x14ac:dyDescent="0.2">
      <c r="A10" s="3"/>
      <c r="B10" s="3"/>
      <c r="C10" t="b">
        <v>0</v>
      </c>
      <c r="D10" t="b">
        <v>0</v>
      </c>
    </row>
    <row r="11" spans="1:5" x14ac:dyDescent="0.2">
      <c r="A11" s="3"/>
      <c r="B11" s="3"/>
      <c r="C11" t="b">
        <v>0</v>
      </c>
      <c r="D11" t="b">
        <v>0</v>
      </c>
    </row>
    <row r="12" spans="1:5" x14ac:dyDescent="0.2">
      <c r="A12" s="3"/>
      <c r="B12" s="3"/>
      <c r="C12" s="10" t="b">
        <v>0</v>
      </c>
      <c r="D12" t="b">
        <v>0</v>
      </c>
    </row>
    <row r="13" spans="1:5" x14ac:dyDescent="0.2">
      <c r="A13" s="3"/>
      <c r="B13" s="3"/>
      <c r="C13" t="b">
        <v>0</v>
      </c>
      <c r="D13" t="b">
        <v>0</v>
      </c>
    </row>
    <row r="14" spans="1:5" x14ac:dyDescent="0.2">
      <c r="A14" s="3"/>
      <c r="B14" s="4"/>
      <c r="C14" t="b">
        <v>0</v>
      </c>
      <c r="D14" t="b">
        <v>0</v>
      </c>
    </row>
    <row r="15" spans="1:5" x14ac:dyDescent="0.2">
      <c r="A15" s="3"/>
      <c r="B15" s="3"/>
      <c r="C15" t="b">
        <v>0</v>
      </c>
      <c r="D15" t="b">
        <v>0</v>
      </c>
    </row>
    <row r="16" spans="1:5" x14ac:dyDescent="0.2">
      <c r="A16" s="3"/>
      <c r="B16" s="5"/>
      <c r="C16" t="b">
        <v>0</v>
      </c>
      <c r="D16" t="b">
        <v>0</v>
      </c>
    </row>
    <row r="17" spans="1:4" x14ac:dyDescent="0.2">
      <c r="A17" s="3"/>
      <c r="B17" s="3"/>
      <c r="C17" t="b">
        <v>0</v>
      </c>
      <c r="D17" t="b">
        <v>0</v>
      </c>
    </row>
    <row r="18" spans="1:4" x14ac:dyDescent="0.2">
      <c r="A18" s="3"/>
      <c r="B18" s="3"/>
      <c r="C18" t="b">
        <v>0</v>
      </c>
      <c r="D18" t="b">
        <v>0</v>
      </c>
    </row>
    <row r="19" spans="1:4" x14ac:dyDescent="0.2">
      <c r="A19" s="3"/>
      <c r="B19" s="3"/>
      <c r="C19" t="b">
        <v>0</v>
      </c>
      <c r="D19" t="b">
        <v>0</v>
      </c>
    </row>
    <row r="20" spans="1:4" x14ac:dyDescent="0.2">
      <c r="A20" s="3"/>
      <c r="B20" s="3"/>
      <c r="C20" t="b">
        <v>0</v>
      </c>
      <c r="D20" t="b">
        <v>0</v>
      </c>
    </row>
    <row r="21" spans="1:4" x14ac:dyDescent="0.2">
      <c r="A21" s="3"/>
      <c r="B21" s="3"/>
      <c r="C21" t="b">
        <v>0</v>
      </c>
      <c r="D21" t="b">
        <v>0</v>
      </c>
    </row>
    <row r="22" spans="1:4" x14ac:dyDescent="0.2">
      <c r="A22" s="3"/>
      <c r="B22" s="3"/>
      <c r="C22" t="b">
        <v>0</v>
      </c>
      <c r="D22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CCE2-7331-E244-9516-C13B306A03A5}">
  <dimension ref="A1:M115"/>
  <sheetViews>
    <sheetView topLeftCell="A15" workbookViewId="0">
      <selection activeCell="C26" sqref="C26"/>
    </sheetView>
  </sheetViews>
  <sheetFormatPr baseColWidth="10" defaultRowHeight="16" x14ac:dyDescent="0.2"/>
  <cols>
    <col min="1" max="1" width="10.83203125" style="7"/>
    <col min="2" max="2" width="29.5" style="7" bestFit="1" customWidth="1"/>
    <col min="3" max="3" width="24" style="7" bestFit="1" customWidth="1"/>
    <col min="4" max="4" width="55.1640625" style="7" customWidth="1"/>
    <col min="5" max="5" width="40.33203125" style="7" customWidth="1"/>
    <col min="6" max="6" width="10.83203125" style="7"/>
    <col min="7" max="7" width="84" style="7" bestFit="1" customWidth="1"/>
    <col min="8" max="8" width="24.1640625" style="7" customWidth="1"/>
    <col min="9" max="9" width="14.5" style="7" customWidth="1"/>
    <col min="10" max="10" width="15.83203125" style="7" customWidth="1"/>
    <col min="11" max="16384" width="10.83203125" style="7"/>
  </cols>
  <sheetData>
    <row r="1" spans="1:13" ht="29" x14ac:dyDescent="0.2">
      <c r="A1" s="6" t="s">
        <v>7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104</v>
      </c>
      <c r="G1" s="6" t="s">
        <v>101</v>
      </c>
      <c r="H1" s="6" t="s">
        <v>102</v>
      </c>
      <c r="I1" s="6" t="s">
        <v>103</v>
      </c>
      <c r="J1" s="7" t="s">
        <v>108</v>
      </c>
      <c r="K1" s="7" t="s">
        <v>105</v>
      </c>
      <c r="L1" s="7" t="s">
        <v>106</v>
      </c>
      <c r="M1" s="7" t="s">
        <v>107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</row>
    <row r="5" spans="1:13" x14ac:dyDescent="0.2">
      <c r="A5" s="6"/>
      <c r="B5" s="6"/>
      <c r="C5" s="6"/>
      <c r="D5" s="6"/>
      <c r="E5" s="6"/>
      <c r="F5" s="6"/>
      <c r="G5" s="6"/>
      <c r="H5" s="6"/>
      <c r="I5" s="6"/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</row>
    <row r="7" spans="1:13" x14ac:dyDescent="0.2">
      <c r="A7" s="6"/>
      <c r="B7" s="6"/>
      <c r="C7" s="6"/>
      <c r="D7" s="6"/>
      <c r="E7" s="6"/>
      <c r="F7" s="6"/>
      <c r="G7" s="6"/>
      <c r="H7" s="6"/>
      <c r="I7" s="6"/>
    </row>
    <row r="8" spans="1:13" x14ac:dyDescent="0.2">
      <c r="A8" s="6"/>
      <c r="B8" s="6"/>
      <c r="C8" s="6"/>
      <c r="D8" s="6"/>
      <c r="E8" s="6"/>
      <c r="F8" s="6"/>
      <c r="G8" s="6"/>
      <c r="H8" s="6"/>
      <c r="I8" s="6"/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</row>
    <row r="10" spans="1:13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13" x14ac:dyDescent="0.2">
      <c r="A11" s="6"/>
      <c r="B11" s="6"/>
      <c r="C11" s="6"/>
      <c r="D11" s="6"/>
      <c r="E11" s="6"/>
      <c r="F11" s="6"/>
      <c r="G11" s="6"/>
      <c r="H11" s="6"/>
      <c r="I11" s="6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</row>
    <row r="13" spans="1:13" x14ac:dyDescent="0.2">
      <c r="A13" s="6"/>
      <c r="B13" s="6"/>
      <c r="C13" s="6"/>
      <c r="D13" s="6"/>
      <c r="E13" s="6"/>
      <c r="F13" s="6"/>
      <c r="G13" s="8"/>
      <c r="H13" s="6"/>
      <c r="I13" s="6"/>
    </row>
    <row r="14" spans="1:13" x14ac:dyDescent="0.2">
      <c r="A14" s="6"/>
      <c r="B14" s="6"/>
      <c r="C14" s="6"/>
      <c r="D14" s="6"/>
      <c r="E14" s="6"/>
      <c r="F14" s="6"/>
      <c r="G14" s="6"/>
      <c r="H14" s="6"/>
      <c r="I14" s="6"/>
    </row>
    <row r="15" spans="1:13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13" x14ac:dyDescent="0.2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">
      <c r="A18" s="6"/>
      <c r="B18" s="6"/>
      <c r="C18" s="6"/>
      <c r="D18" s="6"/>
      <c r="E18" s="6"/>
      <c r="F18" s="6"/>
      <c r="G18" s="8"/>
      <c r="H18" s="6"/>
      <c r="I18" s="6"/>
    </row>
    <row r="19" spans="1:9" x14ac:dyDescent="0.2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2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2">
      <c r="A23" s="6"/>
      <c r="B23" s="6"/>
      <c r="C23" s="6"/>
      <c r="D23" s="6"/>
      <c r="E23" s="6"/>
      <c r="F23" s="6"/>
      <c r="G23" s="6"/>
      <c r="H23" s="6"/>
      <c r="I23" s="6"/>
    </row>
    <row r="24" spans="1:9" x14ac:dyDescent="0.2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2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2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2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2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2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2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2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2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2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2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2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2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2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2">
      <c r="A40" s="6"/>
      <c r="B40" s="6"/>
      <c r="C40" s="6"/>
      <c r="D40" s="6"/>
      <c r="E40" s="6"/>
      <c r="F40" s="6"/>
      <c r="G40" s="6"/>
      <c r="H40" s="6"/>
      <c r="I40" s="6"/>
    </row>
    <row r="41" spans="1:9" x14ac:dyDescent="0.2">
      <c r="A41" s="6"/>
      <c r="B41" s="6"/>
      <c r="C41" s="6"/>
      <c r="D41" s="6"/>
      <c r="E41" s="6"/>
      <c r="F41" s="6"/>
      <c r="G41" s="6"/>
      <c r="H41" s="6"/>
      <c r="I41" s="6"/>
    </row>
    <row r="42" spans="1:9" x14ac:dyDescent="0.2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2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">
      <c r="A45" s="6"/>
      <c r="B45" s="6"/>
      <c r="C45" s="6"/>
      <c r="D45" s="6"/>
      <c r="E45" s="6"/>
      <c r="F45" s="6"/>
      <c r="G45" s="6"/>
      <c r="H45" s="6"/>
      <c r="I45" s="6"/>
    </row>
    <row r="46" spans="1:9" x14ac:dyDescent="0.2">
      <c r="A46" s="6"/>
      <c r="B46" s="6"/>
      <c r="C46" s="6"/>
      <c r="D46" s="6"/>
      <c r="E46" s="6"/>
      <c r="F46" s="6"/>
      <c r="G46" s="6"/>
      <c r="H46" s="6"/>
      <c r="I46" s="6"/>
    </row>
    <row r="47" spans="1:9" x14ac:dyDescent="0.2">
      <c r="A47" s="6"/>
      <c r="B47" s="6"/>
      <c r="C47" s="6"/>
      <c r="D47" s="6"/>
      <c r="E47" s="6"/>
      <c r="F47" s="6"/>
      <c r="G47" s="6"/>
      <c r="H47" s="6"/>
      <c r="I47" s="6"/>
    </row>
    <row r="48" spans="1:9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">
      <c r="A50" s="6"/>
      <c r="B50" s="6"/>
      <c r="C50" s="6"/>
      <c r="D50" s="6"/>
      <c r="E50" s="6"/>
      <c r="F50" s="6"/>
      <c r="G50" s="8"/>
      <c r="H50" s="6"/>
      <c r="I50" s="6"/>
    </row>
    <row r="51" spans="1:9" x14ac:dyDescent="0.2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2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2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2">
      <c r="A54" s="6"/>
      <c r="B54" s="6"/>
      <c r="C54" s="6"/>
      <c r="D54" s="6"/>
      <c r="E54" s="6"/>
      <c r="F54" s="6"/>
      <c r="G54" s="6"/>
      <c r="H54" s="6"/>
      <c r="I54" s="6"/>
    </row>
    <row r="55" spans="1:9" x14ac:dyDescent="0.2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2">
      <c r="A58" s="6"/>
      <c r="B58" s="6"/>
      <c r="C58" s="6"/>
      <c r="D58" s="6"/>
      <c r="E58" s="6"/>
      <c r="F58" s="6"/>
      <c r="G58" s="6"/>
      <c r="H58" s="6"/>
      <c r="I58" s="6"/>
    </row>
    <row r="59" spans="1:9" x14ac:dyDescent="0.2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2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2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2">
      <c r="A62" s="6"/>
      <c r="B62" s="6"/>
      <c r="C62" s="6"/>
      <c r="D62" s="6"/>
      <c r="E62" s="6"/>
      <c r="F62" s="6"/>
      <c r="G62" s="6"/>
      <c r="H62" s="6"/>
      <c r="I62" s="6"/>
    </row>
    <row r="63" spans="1:9" x14ac:dyDescent="0.2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2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2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2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">
      <c r="A68" s="6"/>
      <c r="B68" s="6"/>
      <c r="C68" s="6"/>
      <c r="D68" s="6"/>
      <c r="E68" s="6"/>
      <c r="F68" s="6"/>
      <c r="G68" s="6"/>
      <c r="H68" s="6"/>
      <c r="I68" s="6"/>
    </row>
    <row r="69" spans="1:9" x14ac:dyDescent="0.2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9" x14ac:dyDescent="0.2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2">
      <c r="A72" s="6"/>
      <c r="B72" s="6"/>
      <c r="C72" s="6"/>
      <c r="D72" s="6"/>
      <c r="E72" s="6"/>
      <c r="F72" s="6"/>
      <c r="G72" s="6"/>
      <c r="H72" s="6"/>
      <c r="I72" s="6"/>
    </row>
    <row r="73" spans="1:9" x14ac:dyDescent="0.2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2">
      <c r="A74" s="6"/>
      <c r="B74" s="6"/>
      <c r="C74" s="6"/>
      <c r="D74" s="6"/>
      <c r="E74" s="6"/>
      <c r="F74" s="6"/>
      <c r="G74" s="6"/>
      <c r="H74" s="6"/>
      <c r="I74" s="6"/>
    </row>
    <row r="75" spans="1:9" x14ac:dyDescent="0.2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2">
      <c r="A76" s="6"/>
      <c r="B76" s="6"/>
      <c r="C76" s="6"/>
      <c r="D76" s="6"/>
      <c r="E76" s="6"/>
      <c r="F76" s="6"/>
      <c r="G76" s="6"/>
      <c r="H76" s="6"/>
      <c r="I76" s="6"/>
    </row>
    <row r="77" spans="1:9" x14ac:dyDescent="0.2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2">
      <c r="A78" s="6"/>
      <c r="B78" s="6"/>
      <c r="C78" s="6"/>
      <c r="D78" s="6"/>
      <c r="E78" s="6"/>
      <c r="F78" s="6"/>
      <c r="G78" s="6"/>
      <c r="H78" s="6"/>
      <c r="I78" s="6"/>
    </row>
    <row r="79" spans="1:9" x14ac:dyDescent="0.2">
      <c r="A79" s="6"/>
      <c r="B79" s="6"/>
      <c r="C79" s="6"/>
      <c r="D79" s="6"/>
      <c r="E79" s="6"/>
      <c r="F79" s="6"/>
      <c r="G79" s="8"/>
      <c r="H79" s="6"/>
      <c r="I79" s="6"/>
    </row>
    <row r="80" spans="1:9" x14ac:dyDescent="0.2">
      <c r="A80" s="6"/>
      <c r="B80" s="6"/>
      <c r="C80" s="6"/>
      <c r="D80" s="6"/>
      <c r="E80" s="6"/>
      <c r="F80" s="6"/>
      <c r="G80" s="6"/>
      <c r="H80" s="6"/>
      <c r="I80" s="6"/>
    </row>
    <row r="81" spans="1:9" x14ac:dyDescent="0.2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2">
      <c r="A82" s="6"/>
      <c r="B82" s="6"/>
      <c r="C82" s="6"/>
      <c r="D82" s="6"/>
      <c r="E82" s="6"/>
      <c r="F82" s="6"/>
      <c r="G82" s="6"/>
      <c r="H82" s="6"/>
      <c r="I82" s="6"/>
    </row>
    <row r="83" spans="1:9" x14ac:dyDescent="0.2">
      <c r="A83" s="6"/>
      <c r="B83" s="6"/>
      <c r="C83" s="6"/>
      <c r="D83" s="6"/>
      <c r="E83" s="6"/>
      <c r="F83" s="6"/>
      <c r="G83" s="6"/>
      <c r="H83" s="6"/>
      <c r="I83" s="6"/>
    </row>
    <row r="84" spans="1:9" x14ac:dyDescent="0.2">
      <c r="A84" s="6"/>
      <c r="B84" s="6"/>
      <c r="C84" s="6"/>
      <c r="D84" s="6"/>
      <c r="E84" s="6"/>
      <c r="F84" s="6"/>
      <c r="G84" s="6"/>
      <c r="H84" s="6"/>
      <c r="I84" s="6"/>
    </row>
    <row r="85" spans="1:9" x14ac:dyDescent="0.2">
      <c r="A85" s="6"/>
      <c r="B85" s="6"/>
      <c r="C85" s="6"/>
      <c r="D85" s="6"/>
      <c r="E85" s="6"/>
      <c r="F85" s="6"/>
      <c r="G85" s="6"/>
      <c r="H85" s="6"/>
      <c r="I85" s="6"/>
    </row>
    <row r="86" spans="1:9" x14ac:dyDescent="0.2">
      <c r="A86" s="6"/>
      <c r="B86" s="6"/>
      <c r="C86" s="6"/>
      <c r="D86" s="6"/>
      <c r="E86" s="6"/>
      <c r="F86" s="6"/>
      <c r="G86" s="6"/>
      <c r="H86" s="6"/>
      <c r="I86" s="6"/>
    </row>
    <row r="87" spans="1:9" x14ac:dyDescent="0.2">
      <c r="A87" s="6"/>
      <c r="B87" s="6"/>
      <c r="C87" s="6"/>
      <c r="D87" s="6"/>
      <c r="E87" s="6"/>
      <c r="F87" s="6"/>
      <c r="G87" s="6"/>
      <c r="H87" s="6"/>
      <c r="I87" s="6"/>
    </row>
    <row r="88" spans="1:9" x14ac:dyDescent="0.2">
      <c r="A88" s="6"/>
      <c r="B88" s="6"/>
      <c r="C88" s="6"/>
      <c r="D88" s="6"/>
      <c r="E88" s="6"/>
      <c r="F88" s="6"/>
      <c r="G88" s="6"/>
      <c r="H88" s="6"/>
      <c r="I88" s="6"/>
    </row>
    <row r="89" spans="1:9" x14ac:dyDescent="0.2">
      <c r="A89" s="6"/>
      <c r="B89" s="6"/>
      <c r="C89" s="6"/>
      <c r="D89" s="6"/>
      <c r="E89" s="6"/>
      <c r="F89" s="6"/>
      <c r="G89" s="6"/>
      <c r="H89" s="6"/>
      <c r="I89" s="6"/>
    </row>
    <row r="90" spans="1:9" x14ac:dyDescent="0.2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">
      <c r="A91" s="6"/>
      <c r="B91" s="6"/>
      <c r="C91" s="6"/>
      <c r="D91" s="6"/>
      <c r="E91" s="6"/>
      <c r="F91" s="6"/>
      <c r="G91" s="6"/>
      <c r="H91" s="6"/>
      <c r="I91" s="6"/>
    </row>
    <row r="92" spans="1:9" x14ac:dyDescent="0.2">
      <c r="A92" s="6"/>
      <c r="B92" s="6"/>
      <c r="C92" s="6"/>
      <c r="D92" s="6"/>
      <c r="E92" s="6"/>
      <c r="F92" s="6"/>
      <c r="G92" s="6"/>
      <c r="H92" s="6"/>
      <c r="I92" s="6"/>
    </row>
    <row r="93" spans="1:9" x14ac:dyDescent="0.2">
      <c r="A93" s="6"/>
      <c r="B93" s="6"/>
      <c r="C93" s="6"/>
      <c r="D93" s="6"/>
      <c r="E93" s="6"/>
      <c r="F93" s="6"/>
      <c r="G93" s="6"/>
      <c r="H93" s="6"/>
      <c r="I93" s="6"/>
    </row>
    <row r="94" spans="1:9" x14ac:dyDescent="0.2">
      <c r="A94" s="6"/>
      <c r="B94" s="6"/>
      <c r="C94" s="6"/>
      <c r="D94" s="6"/>
      <c r="E94" s="6"/>
      <c r="F94" s="6"/>
      <c r="G94" s="6"/>
      <c r="H94" s="6"/>
      <c r="I94" s="6"/>
    </row>
    <row r="95" spans="1:9" x14ac:dyDescent="0.2">
      <c r="A95" s="6"/>
      <c r="B95" s="6"/>
      <c r="C95" s="6"/>
      <c r="D95" s="6"/>
      <c r="E95" s="6"/>
      <c r="F95" s="6"/>
      <c r="G95" s="8"/>
      <c r="H95" s="6"/>
      <c r="I95" s="6"/>
    </row>
    <row r="96" spans="1:9" x14ac:dyDescent="0.2">
      <c r="A96" s="6"/>
      <c r="B96" s="6"/>
      <c r="C96" s="6"/>
      <c r="D96" s="6"/>
      <c r="E96" s="6"/>
      <c r="F96" s="6"/>
      <c r="G96" s="6"/>
      <c r="H96" s="6"/>
      <c r="I96" s="6"/>
    </row>
    <row r="97" spans="1:9" x14ac:dyDescent="0.2">
      <c r="A97" s="6"/>
      <c r="B97" s="6"/>
      <c r="C97" s="6"/>
      <c r="D97" s="6"/>
      <c r="E97" s="6"/>
      <c r="F97" s="6"/>
      <c r="G97" s="6"/>
      <c r="H97" s="6"/>
      <c r="I97" s="6"/>
    </row>
    <row r="98" spans="1:9" x14ac:dyDescent="0.2">
      <c r="A98" s="6"/>
      <c r="B98" s="6"/>
      <c r="C98" s="6"/>
      <c r="D98" s="6"/>
      <c r="E98" s="6"/>
      <c r="F98" s="6"/>
      <c r="G98" s="6"/>
      <c r="H98" s="6"/>
      <c r="I98" s="6"/>
    </row>
    <row r="99" spans="1:9" x14ac:dyDescent="0.2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2">
      <c r="A100" s="6"/>
      <c r="B100" s="6"/>
      <c r="C100" s="6"/>
      <c r="D100" s="6"/>
      <c r="E100" s="6"/>
      <c r="F100" s="6"/>
      <c r="G100" s="6"/>
      <c r="H100" s="6"/>
      <c r="I100" s="6"/>
    </row>
    <row r="101" spans="1:9" x14ac:dyDescent="0.2">
      <c r="A101" s="6"/>
      <c r="B101" s="6"/>
      <c r="C101" s="6"/>
      <c r="D101" s="6"/>
      <c r="E101" s="6"/>
      <c r="F101" s="6"/>
      <c r="G101" s="6"/>
      <c r="H101" s="6"/>
      <c r="I101" s="6"/>
    </row>
    <row r="102" spans="1:9" x14ac:dyDescent="0.2">
      <c r="A102" s="6"/>
      <c r="B102" s="6"/>
      <c r="C102" s="6"/>
      <c r="D102" s="6"/>
      <c r="E102" s="6"/>
      <c r="F102" s="6"/>
      <c r="G102" s="6"/>
      <c r="H102" s="6"/>
      <c r="I102" s="6"/>
    </row>
    <row r="103" spans="1:9" x14ac:dyDescent="0.2">
      <c r="A103" s="6"/>
      <c r="B103" s="6"/>
      <c r="C103" s="6"/>
      <c r="D103" s="6"/>
      <c r="E103" s="6"/>
      <c r="F103" s="6"/>
      <c r="G103" s="6"/>
      <c r="H103" s="6"/>
      <c r="I103" s="6"/>
    </row>
    <row r="104" spans="1:9" x14ac:dyDescent="0.2">
      <c r="A104" s="6"/>
      <c r="B104" s="6"/>
      <c r="C104" s="6"/>
      <c r="D104" s="6"/>
      <c r="E104" s="6"/>
      <c r="F104" s="6"/>
      <c r="G104" s="6"/>
      <c r="H104" s="6"/>
      <c r="I104" s="6"/>
    </row>
    <row r="105" spans="1:9" x14ac:dyDescent="0.2">
      <c r="A105" s="6"/>
      <c r="B105" s="6"/>
      <c r="C105" s="6"/>
      <c r="D105" s="6"/>
      <c r="E105" s="6"/>
      <c r="F105" s="6"/>
      <c r="G105" s="6"/>
      <c r="H105" s="6"/>
      <c r="I105" s="6"/>
    </row>
    <row r="106" spans="1:9" x14ac:dyDescent="0.2">
      <c r="A106" s="6"/>
      <c r="B106" s="6"/>
      <c r="C106" s="6"/>
      <c r="D106" s="6"/>
      <c r="E106" s="6"/>
      <c r="F106" s="6"/>
      <c r="G106" s="6"/>
      <c r="H106" s="6"/>
      <c r="I106" s="6"/>
    </row>
    <row r="107" spans="1:9" x14ac:dyDescent="0.2">
      <c r="A107" s="6"/>
      <c r="B107" s="6"/>
      <c r="C107" s="6"/>
      <c r="D107" s="6"/>
      <c r="E107" s="6"/>
      <c r="F107" s="6"/>
      <c r="G107" s="6"/>
      <c r="H107" s="6"/>
      <c r="I107" s="6"/>
    </row>
    <row r="108" spans="1:9" x14ac:dyDescent="0.2">
      <c r="A108" s="6"/>
      <c r="B108" s="6"/>
      <c r="C108" s="6"/>
      <c r="D108" s="6"/>
      <c r="E108" s="6"/>
      <c r="F108" s="6"/>
      <c r="G108" s="6"/>
      <c r="H108" s="6"/>
      <c r="I108" s="6"/>
    </row>
    <row r="109" spans="1:9" x14ac:dyDescent="0.2">
      <c r="A109" s="6"/>
      <c r="B109" s="6"/>
      <c r="C109" s="6"/>
      <c r="D109" s="6"/>
      <c r="E109" s="6"/>
      <c r="F109" s="6"/>
      <c r="G109" s="6"/>
      <c r="H109" s="6"/>
      <c r="I109" s="6"/>
    </row>
    <row r="110" spans="1:9" x14ac:dyDescent="0.2">
      <c r="A110" s="6"/>
      <c r="B110" s="6"/>
      <c r="C110" s="6"/>
      <c r="D110" s="6"/>
      <c r="E110" s="6"/>
      <c r="F110" s="6"/>
      <c r="G110" s="6"/>
      <c r="H110" s="6"/>
      <c r="I110" s="6"/>
    </row>
    <row r="111" spans="1:9" x14ac:dyDescent="0.2">
      <c r="A111" s="6"/>
      <c r="B111" s="6"/>
      <c r="C111" s="6"/>
      <c r="D111" s="6"/>
      <c r="E111" s="6"/>
      <c r="F111" s="6"/>
      <c r="G111" s="6"/>
      <c r="H111" s="6"/>
      <c r="I111" s="6"/>
    </row>
    <row r="112" spans="1:9" x14ac:dyDescent="0.2">
      <c r="A112" s="6"/>
      <c r="B112" s="6"/>
      <c r="C112" s="6"/>
      <c r="D112" s="6"/>
      <c r="E112" s="6"/>
      <c r="F112" s="6"/>
      <c r="G112" s="8"/>
      <c r="H112" s="6"/>
      <c r="I112" s="6"/>
    </row>
    <row r="113" spans="1:9" x14ac:dyDescent="0.2">
      <c r="A113" s="6"/>
      <c r="B113" s="6"/>
      <c r="C113" s="6"/>
      <c r="D113" s="6"/>
      <c r="E113" s="6"/>
      <c r="F113" s="6"/>
      <c r="G113" s="6"/>
      <c r="H113" s="6"/>
      <c r="I113" s="6"/>
    </row>
    <row r="114" spans="1:9" x14ac:dyDescent="0.2">
      <c r="A114" s="6"/>
      <c r="B114" s="6"/>
      <c r="C114" s="6"/>
      <c r="D114" s="6"/>
      <c r="E114" s="6"/>
      <c r="F114" s="6"/>
      <c r="G114" s="6"/>
      <c r="H114" s="6"/>
      <c r="I114" s="6"/>
    </row>
    <row r="115" spans="1:9" x14ac:dyDescent="0.2">
      <c r="A115" s="6"/>
      <c r="B115" s="6"/>
      <c r="C115" s="6"/>
      <c r="D115" s="6"/>
      <c r="E115" s="6"/>
      <c r="F115" s="6"/>
      <c r="G115" s="6"/>
      <c r="H115" s="6"/>
      <c r="I115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MTPL Reg</vt:lpstr>
      <vt:lpstr>MTBC statistics</vt:lpstr>
      <vt:lpstr>Final</vt:lpstr>
      <vt:lpstr>ONWER_RETAINED_PLAYER</vt:lpstr>
      <vt:lpstr>Orig_Ext_Player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2019-08-05T03:36:06Z</dcterms:created>
  <dcterms:modified xsi:type="dcterms:W3CDTF">2019-08-18T13:16:52Z</dcterms:modified>
</cp:coreProperties>
</file>