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<sst xmlns="http://schemas.openxmlformats.org/spreadsheetml/2006/main" count="41" uniqueCount="33">
  <si>
    <t xml:space="preserve">MT3608 BOOST</t>
  </si>
  <si>
    <t xml:space="preserve">RISET</t>
  </si>
  <si>
    <t xml:space="preserve">Vref</t>
  </si>
  <si>
    <t xml:space="preserve">V</t>
  </si>
  <si>
    <t xml:space="preserve">R2 (fixed)</t>
  </si>
  <si>
    <t xml:space="preserve">kOhm</t>
  </si>
  <si>
    <t xml:space="preserve">Vout</t>
  </si>
  <si>
    <t xml:space="preserve">R1</t>
  </si>
  <si>
    <t xml:space="preserve">Kset</t>
  </si>
  <si>
    <t xml:space="preserve">Riset</t>
  </si>
  <si>
    <t xml:space="preserve">R2</t>
  </si>
  <si>
    <t xml:space="preserve">Iout</t>
  </si>
  <si>
    <t xml:space="preserve">A</t>
  </si>
  <si>
    <t xml:space="preserve">E-FUSE</t>
  </si>
  <si>
    <t xml:space="preserve">Vin(min)</t>
  </si>
  <si>
    <t xml:space="preserve">(input)</t>
  </si>
  <si>
    <t xml:space="preserve">Vin(max)</t>
  </si>
  <si>
    <t xml:space="preserve">Vuvlo(f)</t>
  </si>
  <si>
    <t xml:space="preserve">Vovlo(r)</t>
  </si>
  <si>
    <t xml:space="preserve">R3</t>
  </si>
  <si>
    <t xml:space="preserve">R1+R2</t>
  </si>
  <si>
    <t xml:space="preserve">Used</t>
  </si>
  <si>
    <t xml:space="preserve">33+5.1</t>
  </si>
  <si>
    <t xml:space="preserve">43+43</t>
  </si>
  <si>
    <t xml:space="preserve">R1+R2+R3</t>
  </si>
  <si>
    <t xml:space="preserve">Check:</t>
  </si>
  <si>
    <t xml:space="preserve">Vuvlo(c)</t>
  </si>
  <si>
    <t xml:space="preserve">Vovlo(c)</t>
  </si>
  <si>
    <t xml:space="preserve">Set V:</t>
  </si>
  <si>
    <t xml:space="preserve">ILIM</t>
  </si>
  <si>
    <t xml:space="preserve">RLIM</t>
  </si>
  <si>
    <t xml:space="preserve">Rlim</t>
  </si>
  <si>
    <t xml:space="preserve">Ilim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</si>
</sst>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20"/>
      <name val="Arial"/>
      <family val="2"/>
      <charset val="1"/>
    </font>
    <font>
      <b val="true"/>
      <u val="single"/>
      <sz val="16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D4EA6B"/>
      </patternFill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468000</xdr:colOff>
      <xdr:row>7</xdr:row>
      <xdr:rowOff>30960</xdr:rowOff>
    </xdr:from>
    <xdr:to>
      <xdr:col>3</xdr:col>
      <xdr:colOff>428760</xdr:colOff>
      <xdr:row>14</xdr:row>
      <xdr:rowOff>74880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468000" y="1316880"/>
          <a:ext cx="2399040" cy="1181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468000</xdr:colOff>
      <xdr:row>4</xdr:row>
      <xdr:rowOff>14760</xdr:rowOff>
    </xdr:from>
    <xdr:to>
      <xdr:col>7</xdr:col>
      <xdr:colOff>29520</xdr:colOff>
      <xdr:row>14</xdr:row>
      <xdr:rowOff>59760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2906280" y="664920"/>
          <a:ext cx="2812680" cy="1818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5</xdr:col>
      <xdr:colOff>477000</xdr:colOff>
      <xdr:row>51</xdr:row>
      <xdr:rowOff>150480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812880" y="5675040"/>
          <a:ext cx="3728160" cy="2913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472320</xdr:colOff>
      <xdr:row>56</xdr:row>
      <xdr:rowOff>123840</xdr:rowOff>
    </xdr:from>
    <xdr:to>
      <xdr:col>7</xdr:col>
      <xdr:colOff>531720</xdr:colOff>
      <xdr:row>74</xdr:row>
      <xdr:rowOff>16200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472320" y="9375120"/>
          <a:ext cx="5748840" cy="2818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631440</xdr:colOff>
      <xdr:row>74</xdr:row>
      <xdr:rowOff>100800</xdr:rowOff>
    </xdr:from>
    <xdr:to>
      <xdr:col>5</xdr:col>
      <xdr:colOff>116640</xdr:colOff>
      <xdr:row>81</xdr:row>
      <xdr:rowOff>161640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1444320" y="12278160"/>
          <a:ext cx="2736360" cy="119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4</xdr:col>
      <xdr:colOff>482040</xdr:colOff>
      <xdr:row>90</xdr:row>
      <xdr:rowOff>68400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1625760" y="14290560"/>
          <a:ext cx="2107440" cy="556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439560</xdr:colOff>
      <xdr:row>6</xdr:row>
      <xdr:rowOff>105120</xdr:rowOff>
    </xdr:from>
    <xdr:to>
      <xdr:col>21</xdr:col>
      <xdr:colOff>70560</xdr:colOff>
      <xdr:row>19</xdr:row>
      <xdr:rowOff>8280</xdr:rowOff>
    </xdr:to>
    <xdr:pic>
      <xdr:nvPicPr>
        <xdr:cNvPr id="6" name="Image 7" descr=""/>
        <xdr:cNvPicPr/>
      </xdr:nvPicPr>
      <xdr:blipFill>
        <a:blip r:embed="rId7"/>
        <a:stretch/>
      </xdr:blipFill>
      <xdr:spPr>
        <a:xfrm>
          <a:off x="7754760" y="1228320"/>
          <a:ext cx="9384480" cy="2016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6:M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11.53515625" defaultRowHeight="12.8" zeroHeight="false" outlineLevelRow="0" outlineLevelCol="0"/>
  <sheetData>
    <row r="6" customFormat="false" ht="24.45" hidden="false" customHeight="false" outlineLevel="0" collapsed="false">
      <c r="B6" s="1" t="s">
        <v>0</v>
      </c>
      <c r="K6" s="2" t="s">
        <v>1</v>
      </c>
    </row>
    <row r="18" customFormat="false" ht="12.8" hidden="false" customHeight="false" outlineLevel="0" collapsed="false">
      <c r="C18" s="3" t="s">
        <v>2</v>
      </c>
      <c r="D18" s="3" t="n">
        <v>0.6</v>
      </c>
      <c r="E18" s="3" t="s">
        <v>3</v>
      </c>
    </row>
    <row r="19" customFormat="false" ht="12.8" hidden="false" customHeight="false" outlineLevel="0" collapsed="false">
      <c r="C19" s="3" t="s">
        <v>4</v>
      </c>
      <c r="D19" s="3" t="n">
        <v>2.2</v>
      </c>
      <c r="E19" s="3" t="s">
        <v>5</v>
      </c>
    </row>
    <row r="20" customFormat="false" ht="12.8" hidden="false" customHeight="false" outlineLevel="0" collapsed="false">
      <c r="C20" s="3" t="s">
        <v>6</v>
      </c>
      <c r="D20" s="3" t="n">
        <v>0.6</v>
      </c>
      <c r="E20" s="3" t="n">
        <v>6</v>
      </c>
      <c r="F20" s="3" t="n">
        <v>12</v>
      </c>
    </row>
    <row r="21" customFormat="false" ht="12.8" hidden="false" customHeight="false" outlineLevel="0" collapsed="false">
      <c r="C21" s="3" t="s">
        <v>7</v>
      </c>
      <c r="D21" s="4" t="n">
        <f aca="false">$D$19*(D20/$D$18-1)</f>
        <v>0</v>
      </c>
      <c r="E21" s="4" t="n">
        <f aca="false">$D$19*(E20/$D$18-1)</f>
        <v>19.8</v>
      </c>
      <c r="F21" s="4" t="n">
        <f aca="false">$D$19*(F20/$D$18-1)</f>
        <v>41.8</v>
      </c>
      <c r="G21" s="4"/>
    </row>
    <row r="22" customFormat="false" ht="12.8" hidden="false" customHeight="false" outlineLevel="0" collapsed="false">
      <c r="K22" s="3" t="s">
        <v>8</v>
      </c>
      <c r="L22" s="3" t="n">
        <v>540</v>
      </c>
    </row>
    <row r="23" customFormat="false" ht="12.8" hidden="false" customHeight="false" outlineLevel="0" collapsed="false">
      <c r="B23" s="3"/>
      <c r="C23" s="5" t="s">
        <v>7</v>
      </c>
      <c r="D23" s="3" t="n">
        <v>50</v>
      </c>
      <c r="E23" s="6" t="n">
        <v>20</v>
      </c>
      <c r="F23" s="6"/>
      <c r="G23" s="6" t="n">
        <v>10</v>
      </c>
      <c r="H23" s="6" t="n">
        <f aca="false">G23+50</f>
        <v>60</v>
      </c>
      <c r="K23" s="3" t="s">
        <v>9</v>
      </c>
      <c r="L23" s="3" t="n">
        <v>1500</v>
      </c>
    </row>
    <row r="24" customFormat="false" ht="12.8" hidden="false" customHeight="false" outlineLevel="0" collapsed="false">
      <c r="C24" s="5" t="s">
        <v>10</v>
      </c>
      <c r="D24" s="3" t="n">
        <v>2.2</v>
      </c>
      <c r="E24" s="3" t="n">
        <v>2.2</v>
      </c>
      <c r="F24" s="3"/>
      <c r="G24" s="3" t="n">
        <v>2.2</v>
      </c>
      <c r="H24" s="3" t="n">
        <f aca="false">G24</f>
        <v>2.2</v>
      </c>
      <c r="K24" s="3" t="s">
        <v>11</v>
      </c>
      <c r="L24" s="3" t="n">
        <f aca="false">L22/L23</f>
        <v>0.36</v>
      </c>
      <c r="M24" s="3" t="s">
        <v>12</v>
      </c>
    </row>
    <row r="25" customFormat="false" ht="12.8" hidden="false" customHeight="false" outlineLevel="0" collapsed="false">
      <c r="C25" s="5" t="s">
        <v>6</v>
      </c>
      <c r="D25" s="4" t="n">
        <f aca="false">$D$18*(1+D23/D24)</f>
        <v>14.2363636363636</v>
      </c>
      <c r="E25" s="6" t="n">
        <f aca="false">$D$18*(1+E23/E24)</f>
        <v>6.05454545454545</v>
      </c>
      <c r="F25" s="6"/>
      <c r="G25" s="6" t="n">
        <f aca="false">$D$18*(1+G23/G24)</f>
        <v>3.32727272727273</v>
      </c>
      <c r="H25" s="6" t="n">
        <f aca="false">$D$18*(1+H23/H24)</f>
        <v>16.9636363636364</v>
      </c>
    </row>
    <row r="26" customFormat="false" ht="12.8" hidden="false" customHeight="false" outlineLevel="0" collapsed="false">
      <c r="C26" s="3"/>
      <c r="D26" s="4"/>
      <c r="E26" s="4"/>
      <c r="F26" s="4"/>
      <c r="G26" s="4"/>
    </row>
    <row r="56" customFormat="false" ht="12.8" hidden="false" customHeight="false" outlineLevel="0" collapsed="false">
      <c r="B56" s="7" t="s">
        <v>13</v>
      </c>
    </row>
    <row r="59" customFormat="false" ht="12.8" hidden="false" customHeight="false" outlineLevel="0" collapsed="false">
      <c r="I59" s="5" t="s">
        <v>14</v>
      </c>
      <c r="J59" s="8" t="n">
        <v>3</v>
      </c>
      <c r="K59" s="3" t="s">
        <v>15</v>
      </c>
    </row>
    <row r="60" customFormat="false" ht="12.8" hidden="false" customHeight="false" outlineLevel="0" collapsed="false">
      <c r="I60" s="5" t="s">
        <v>16</v>
      </c>
      <c r="J60" s="8" t="n">
        <v>15.8</v>
      </c>
      <c r="K60" s="3" t="s">
        <v>15</v>
      </c>
    </row>
    <row r="61" customFormat="false" ht="12.8" hidden="false" customHeight="false" outlineLevel="0" collapsed="false">
      <c r="I61" s="3" t="s">
        <v>17</v>
      </c>
      <c r="J61" s="3" t="n">
        <v>1.1</v>
      </c>
    </row>
    <row r="62" customFormat="false" ht="12.8" hidden="false" customHeight="false" outlineLevel="0" collapsed="false">
      <c r="I62" s="3" t="s">
        <v>18</v>
      </c>
      <c r="J62" s="3" t="n">
        <v>1.2</v>
      </c>
    </row>
    <row r="63" customFormat="false" ht="12.8" hidden="false" customHeight="false" outlineLevel="0" collapsed="false">
      <c r="I63" s="5" t="s">
        <v>19</v>
      </c>
      <c r="J63" s="9" t="n">
        <v>10</v>
      </c>
      <c r="K63" s="3" t="s">
        <v>15</v>
      </c>
    </row>
    <row r="64" customFormat="false" ht="12.8" hidden="false" customHeight="false" outlineLevel="0" collapsed="false">
      <c r="I64" s="3" t="s">
        <v>20</v>
      </c>
      <c r="J64" s="4" t="n">
        <f aca="false">J63*(J60/J62-1)</f>
        <v>121.666666666667</v>
      </c>
      <c r="L64" s="4" t="s">
        <v>21</v>
      </c>
    </row>
    <row r="65" customFormat="false" ht="12.8" hidden="false" customHeight="false" outlineLevel="0" collapsed="false">
      <c r="I65" s="5" t="s">
        <v>10</v>
      </c>
      <c r="J65" s="10" t="n">
        <f aca="false">(J64*J61+J63*J61-J63*J59)/J59</f>
        <v>38.2777777777778</v>
      </c>
      <c r="L65" s="9" t="n">
        <v>38.3</v>
      </c>
      <c r="M65" s="3" t="s">
        <v>22</v>
      </c>
    </row>
    <row r="66" customFormat="false" ht="12.8" hidden="false" customHeight="false" outlineLevel="0" collapsed="false">
      <c r="I66" s="5" t="s">
        <v>7</v>
      </c>
      <c r="J66" s="10" t="n">
        <f aca="false">J64-J65</f>
        <v>83.3888888888889</v>
      </c>
      <c r="L66" s="9" t="n">
        <v>82.5</v>
      </c>
      <c r="M66" s="3" t="s">
        <v>23</v>
      </c>
    </row>
    <row r="67" customFormat="false" ht="12.8" hidden="false" customHeight="false" outlineLevel="0" collapsed="false">
      <c r="I67" s="3" t="s">
        <v>24</v>
      </c>
      <c r="J67" s="4" t="n">
        <f aca="false">J66+J65+J63</f>
        <v>131.666666666667</v>
      </c>
      <c r="L67" s="4" t="n">
        <f aca="false">L66+L65+J63</f>
        <v>130.8</v>
      </c>
    </row>
    <row r="68" customFormat="false" ht="12.8" hidden="false" customHeight="false" outlineLevel="0" collapsed="false">
      <c r="L68" s="4"/>
    </row>
    <row r="69" customFormat="false" ht="12.8" hidden="false" customHeight="false" outlineLevel="0" collapsed="false">
      <c r="K69" s="3" t="s">
        <v>25</v>
      </c>
      <c r="L69" s="4"/>
    </row>
    <row r="70" customFormat="false" ht="12.8" hidden="false" customHeight="false" outlineLevel="0" collapsed="false">
      <c r="K70" s="3" t="s">
        <v>26</v>
      </c>
      <c r="L70" s="4" t="n">
        <f aca="false">(L65+J63)*J59/L67</f>
        <v>1.10779816513761</v>
      </c>
    </row>
    <row r="71" customFormat="false" ht="12.8" hidden="false" customHeight="false" outlineLevel="0" collapsed="false">
      <c r="K71" s="3" t="s">
        <v>27</v>
      </c>
      <c r="L71" s="4" t="n">
        <f aca="false">J63*J60/L67</f>
        <v>1.20795107033639</v>
      </c>
    </row>
    <row r="73" customFormat="false" ht="12.8" hidden="false" customHeight="false" outlineLevel="0" collapsed="false">
      <c r="K73" s="3" t="s">
        <v>28</v>
      </c>
    </row>
    <row r="74" customFormat="false" ht="12.8" hidden="false" customHeight="false" outlineLevel="0" collapsed="false">
      <c r="K74" s="3" t="s">
        <v>14</v>
      </c>
      <c r="L74" s="4" t="n">
        <f aca="false">J61*L67/(L65+J63)</f>
        <v>2.97888198757764</v>
      </c>
    </row>
    <row r="75" customFormat="false" ht="12.8" hidden="false" customHeight="false" outlineLevel="0" collapsed="false">
      <c r="K75" s="3" t="s">
        <v>16</v>
      </c>
      <c r="L75" s="4" t="n">
        <f aca="false">J62*L67/J63</f>
        <v>15.696</v>
      </c>
    </row>
    <row r="88" customFormat="false" ht="12.8" hidden="false" customHeight="false" outlineLevel="0" collapsed="false">
      <c r="G88" s="3" t="s">
        <v>29</v>
      </c>
      <c r="H88" s="3" t="s">
        <v>30</v>
      </c>
    </row>
    <row r="89" customFormat="false" ht="12.8" hidden="false" customHeight="false" outlineLevel="0" collapsed="false">
      <c r="G89" s="3" t="n">
        <v>0.5</v>
      </c>
      <c r="H89" s="4" t="n">
        <f aca="false">903/(G89-0.0112)</f>
        <v>1847.38134206219</v>
      </c>
    </row>
    <row r="90" customFormat="false" ht="12.8" hidden="false" customHeight="false" outlineLevel="0" collapsed="false">
      <c r="G90" s="3" t="n">
        <v>1.5</v>
      </c>
      <c r="H90" s="4" t="n">
        <f aca="false">903/(G90-0.0112)</f>
        <v>606.528747984954</v>
      </c>
    </row>
    <row r="92" customFormat="false" ht="12.8" hidden="false" customHeight="false" outlineLevel="0" collapsed="false">
      <c r="G92" s="5" t="s">
        <v>31</v>
      </c>
      <c r="H92" s="5" t="s">
        <v>32</v>
      </c>
    </row>
    <row r="93" customFormat="false" ht="12.8" hidden="false" customHeight="false" outlineLevel="0" collapsed="false">
      <c r="G93" s="5" t="n">
        <v>1800</v>
      </c>
      <c r="H93" s="6" t="n">
        <f aca="false">903/G93+0.0112</f>
        <v>0.512866666666667</v>
      </c>
    </row>
    <row r="94" customFormat="false" ht="12.8" hidden="false" customHeight="false" outlineLevel="0" collapsed="false">
      <c r="G94" s="5" t="n">
        <v>560</v>
      </c>
      <c r="H94" s="6" t="n">
        <f aca="false">903/G94+0.0112</f>
        <v>1.6237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2231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2023-11-12T02:10:19Z</dcterms:created>
  <dc:creator/>
  <dc:description/>
  <dc:language>en-US</dc:language>
  <cp:lastModifiedBy/>
  <dcterms:modified xsi:type="dcterms:W3CDTF">2023-12-03T23:50:24Z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